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U:\Swapna\OPERATIONS\PORTFOLIO\Temp\Final sent\"/>
    </mc:Choice>
  </mc:AlternateContent>
  <xr:revisionPtr revIDLastSave="0" documentId="13_ncr:1_{E352F5D3-D013-4F81-A090-E0FCE5FB2F27}" xr6:coauthVersionLast="47" xr6:coauthVersionMax="47" xr10:uidLastSave="{00000000-0000-0000-0000-000000000000}"/>
  <bookViews>
    <workbookView xWindow="-120" yWindow="-120" windowWidth="29040" windowHeight="15840" tabRatio="977" xr2:uid="{041CE19C-80B3-45D0-B2A1-33E677339A7E}"/>
  </bookViews>
  <sheets>
    <sheet name="Index" sheetId="31" r:id="rId1"/>
    <sheet name="CAPEXG" sheetId="1" r:id="rId2"/>
    <sheet name="GLOB" sheetId="30" r:id="rId3"/>
    <sheet name="MIDCAP" sheetId="2" r:id="rId4"/>
    <sheet name="MULTIP" sheetId="3" r:id="rId5"/>
    <sheet name="SLTADV3" sheetId="4" r:id="rId6"/>
    <sheet name="SLTADV4" sheetId="5" r:id="rId7"/>
    <sheet name="SLTAX2" sheetId="6" r:id="rId8"/>
    <sheet name="SLTAX3" sheetId="7" r:id="rId9"/>
    <sheet name="SLTAX4" sheetId="8" r:id="rId10"/>
    <sheet name="SLTAX5" sheetId="9" r:id="rId11"/>
    <sheet name="SLTAX6" sheetId="10" r:id="rId12"/>
    <sheet name="SMILE" sheetId="11" r:id="rId13"/>
    <sheet name="SPAHF" sheetId="12" r:id="rId14"/>
    <sheet name="SPARF" sheetId="13" r:id="rId15"/>
    <sheet name="SPBAF" sheetId="14" r:id="rId16"/>
    <sheet name="SPDYF" sheetId="15" r:id="rId17"/>
    <sheet name="SPESF" sheetId="16" r:id="rId18"/>
    <sheet name="SPFOCUS" sheetId="17" r:id="rId19"/>
    <sheet name="SPMUCF" sheetId="18" r:id="rId20"/>
    <sheet name="SPSN100" sheetId="19" r:id="rId21"/>
    <sheet name="SPTAX" sheetId="20" r:id="rId22"/>
    <sheet name="SRURAL" sheetId="21" r:id="rId23"/>
    <sheet name="SSFUND" sheetId="22" r:id="rId24"/>
    <sheet name="STAX" sheetId="23" r:id="rId25"/>
    <sheet name="SUNBCF" sheetId="24" r:id="rId26"/>
    <sheet name="SUNCYF" sheetId="25" r:id="rId27"/>
    <sheet name="SUNFCF" sheetId="26" r:id="rId28"/>
    <sheet name="SUNFOP" sheetId="27" r:id="rId29"/>
    <sheet name="SUNMAF" sheetId="28" r:id="rId30"/>
    <sheet name="SUNMFF" sheetId="29" r:id="rId31"/>
    <sheet name="Annexure-A" sheetId="32" r:id="rId32"/>
  </sheets>
  <definedNames>
    <definedName name="_xlnm._FilterDatabase" localSheetId="31" hidden="1">'Annexure-A'!$A$8:$F$8</definedName>
    <definedName name="_xlnm._FilterDatabase" localSheetId="0" hidden="1">Index!$A$1:$C$27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5" i="20" l="1"/>
  <c r="D149" i="18"/>
  <c r="F235" i="12" l="1"/>
  <c r="F150" i="13"/>
  <c r="F234" i="12"/>
  <c r="F137" i="11"/>
  <c r="F136" i="11"/>
  <c r="G175" i="28" l="1"/>
  <c r="F175" i="28"/>
  <c r="F79" i="29"/>
  <c r="G79" i="29" s="1"/>
  <c r="G34" i="29"/>
  <c r="F34" i="29"/>
  <c r="G30" i="29"/>
  <c r="G31" i="29"/>
  <c r="G29" i="29"/>
  <c r="G28" i="29"/>
  <c r="G27" i="29"/>
  <c r="G119" i="28"/>
  <c r="F119" i="28"/>
  <c r="G116" i="28"/>
  <c r="G115" i="28"/>
  <c r="G114" i="28"/>
  <c r="G113" i="28"/>
  <c r="G112" i="28"/>
  <c r="G111" i="28"/>
  <c r="G110" i="28"/>
  <c r="G109" i="28"/>
  <c r="G108" i="28"/>
  <c r="G107" i="28"/>
  <c r="G106" i="28"/>
  <c r="G105" i="28"/>
  <c r="G104" i="28"/>
  <c r="G103" i="28"/>
  <c r="G102" i="28"/>
  <c r="G101" i="28"/>
  <c r="G100" i="28"/>
  <c r="G99" i="28"/>
  <c r="G98" i="28"/>
  <c r="G97" i="28"/>
  <c r="G96" i="28"/>
  <c r="G95" i="28"/>
  <c r="G94" i="28"/>
  <c r="G93" i="28"/>
  <c r="G92" i="28"/>
  <c r="G91" i="28"/>
  <c r="D145" i="22"/>
  <c r="G68" i="20"/>
  <c r="F68" i="20"/>
  <c r="G60" i="20"/>
  <c r="F60" i="20"/>
  <c r="G69" i="18"/>
  <c r="F69" i="18"/>
  <c r="G83" i="18"/>
  <c r="F83" i="18"/>
  <c r="G123" i="16"/>
  <c r="F123" i="16"/>
  <c r="F121" i="16"/>
  <c r="F181" i="16" s="1"/>
  <c r="G181" i="16" s="1"/>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F82" i="15"/>
  <c r="F127" i="15" s="1"/>
  <c r="G11" i="15" s="1"/>
  <c r="F71" i="15"/>
  <c r="F61" i="15"/>
  <c r="F195" i="14"/>
  <c r="F81" i="14"/>
  <c r="F133" i="14" s="1"/>
  <c r="F96" i="14"/>
  <c r="F97" i="14"/>
  <c r="F54" i="14"/>
  <c r="F12" i="14"/>
  <c r="I181" i="13"/>
  <c r="F181" i="13"/>
  <c r="F142" i="12"/>
  <c r="F97" i="13"/>
  <c r="G45" i="13"/>
  <c r="G99" i="13" s="1"/>
  <c r="F45" i="13"/>
  <c r="F99" i="13" s="1"/>
  <c r="I268" i="12"/>
  <c r="F268" i="12"/>
  <c r="D245" i="12"/>
  <c r="F100" i="12"/>
  <c r="G180" i="12"/>
  <c r="F180" i="12"/>
  <c r="F140" i="12"/>
  <c r="G121" i="16" l="1"/>
  <c r="G33" i="15"/>
  <c r="G61" i="15" s="1"/>
  <c r="G82" i="15" s="1"/>
  <c r="G127" i="15" s="1"/>
  <c r="F196" i="14"/>
  <c r="G195" i="14"/>
  <c r="G122" i="14"/>
  <c r="G110" i="14"/>
  <c r="G130" i="14"/>
  <c r="G117" i="14"/>
  <c r="G128" i="14"/>
  <c r="G127" i="14"/>
  <c r="G126" i="14"/>
  <c r="G121" i="14"/>
  <c r="G109" i="14"/>
  <c r="G106" i="14"/>
  <c r="G129" i="14"/>
  <c r="G116" i="14"/>
  <c r="G115" i="14"/>
  <c r="G102" i="14"/>
  <c r="G113" i="14"/>
  <c r="G112" i="14"/>
  <c r="G123" i="14"/>
  <c r="G120" i="14"/>
  <c r="G108" i="14"/>
  <c r="G107" i="14"/>
  <c r="G118" i="14"/>
  <c r="G105" i="14"/>
  <c r="G104" i="14"/>
  <c r="G96" i="14"/>
  <c r="G97" i="14" s="1"/>
  <c r="G103" i="14"/>
  <c r="G114" i="14"/>
  <c r="G101" i="14"/>
  <c r="G124" i="14"/>
  <c r="G111" i="14"/>
  <c r="G119" i="14"/>
  <c r="G125" i="14"/>
  <c r="G100" i="14"/>
  <c r="G12" i="14"/>
  <c r="G54" i="14"/>
  <c r="F151" i="13"/>
  <c r="F101" i="12"/>
  <c r="G81" i="14" l="1"/>
  <c r="G133" i="14" s="1"/>
  <c r="G196" i="14" s="1"/>
  <c r="G150" i="13"/>
  <c r="G151" i="13" s="1"/>
  <c r="G89" i="13"/>
  <c r="G77" i="13"/>
  <c r="G65" i="13"/>
  <c r="G88" i="13"/>
  <c r="G76" i="13"/>
  <c r="G64" i="13"/>
  <c r="G87" i="13"/>
  <c r="G75" i="13"/>
  <c r="G63" i="13"/>
  <c r="G86" i="13"/>
  <c r="G74" i="13"/>
  <c r="G62" i="13"/>
  <c r="G85" i="13"/>
  <c r="G73" i="13"/>
  <c r="G61" i="13"/>
  <c r="G93" i="13"/>
  <c r="G81" i="13"/>
  <c r="G69" i="13"/>
  <c r="G80" i="13"/>
  <c r="G67" i="13"/>
  <c r="G90" i="13"/>
  <c r="G92" i="13"/>
  <c r="G96" i="13"/>
  <c r="G84" i="13"/>
  <c r="G72" i="13"/>
  <c r="G60" i="13"/>
  <c r="G95" i="13"/>
  <c r="G83" i="13"/>
  <c r="G71" i="13"/>
  <c r="G68" i="13"/>
  <c r="G79" i="13"/>
  <c r="G78" i="13"/>
  <c r="G94" i="13"/>
  <c r="G82" i="13"/>
  <c r="G70" i="13"/>
  <c r="G91" i="13"/>
  <c r="G66" i="13"/>
  <c r="F84" i="12"/>
  <c r="G97" i="13" l="1"/>
  <c r="F91" i="12"/>
  <c r="G278" i="12" l="1"/>
  <c r="G234" i="12"/>
  <c r="G132" i="12"/>
  <c r="G134" i="12"/>
  <c r="G121" i="12"/>
  <c r="G109" i="12"/>
  <c r="G129" i="12"/>
  <c r="G105" i="12"/>
  <c r="G104" i="12"/>
  <c r="G114" i="12"/>
  <c r="G113" i="12"/>
  <c r="G137" i="12"/>
  <c r="G135" i="12"/>
  <c r="G133" i="12"/>
  <c r="G120" i="12"/>
  <c r="G108" i="12"/>
  <c r="G106" i="12"/>
  <c r="G117" i="12"/>
  <c r="G116" i="12"/>
  <c r="G131" i="12"/>
  <c r="G119" i="12"/>
  <c r="G107" i="12"/>
  <c r="G118" i="12"/>
  <c r="G128" i="12"/>
  <c r="G127" i="12"/>
  <c r="G138" i="12"/>
  <c r="G136" i="12"/>
  <c r="G110" i="12"/>
  <c r="G130" i="12"/>
  <c r="G115" i="12"/>
  <c r="G125" i="12"/>
  <c r="G124" i="12"/>
  <c r="G122" i="12"/>
  <c r="G126" i="12"/>
  <c r="G112" i="12"/>
  <c r="G111" i="12"/>
  <c r="G123" i="12"/>
  <c r="G139" i="12"/>
  <c r="G100" i="12"/>
  <c r="G101" i="12" s="1"/>
  <c r="G15" i="12"/>
  <c r="G84" i="12" s="1"/>
  <c r="G142" i="12" s="1"/>
  <c r="G140" i="12" l="1"/>
  <c r="G235" i="12"/>
  <c r="D92" i="30" l="1"/>
  <c r="D137" i="15" l="1"/>
  <c r="D147" i="11"/>
  <c r="D135" i="1"/>
</calcChain>
</file>

<file path=xl/sharedStrings.xml><?xml version="1.0" encoding="utf-8"?>
<sst xmlns="http://schemas.openxmlformats.org/spreadsheetml/2006/main" count="13004" uniqueCount="1258">
  <si>
    <t>SUNDARAM MUTUAL FUND</t>
  </si>
  <si>
    <t>Sundaram Infrastructure Advantage Fund</t>
  </si>
  <si>
    <t>SL No</t>
  </si>
  <si>
    <t>ISIN Code</t>
  </si>
  <si>
    <t>Name of the instrument</t>
  </si>
  <si>
    <t>Rating / 
Industry</t>
  </si>
  <si>
    <t>Quantity</t>
  </si>
  <si>
    <t>Mkt Value
Rs. in Lacs</t>
  </si>
  <si>
    <t>% of Net Asset</t>
  </si>
  <si>
    <t>A) Equity &amp; Equity Related</t>
  </si>
  <si>
    <t>(a) Listed / awaiting listing on Stock Exchange</t>
  </si>
  <si>
    <t>INE397D01024</t>
  </si>
  <si>
    <t>Bharti Airtel Ltd</t>
  </si>
  <si>
    <t>Telecom - Services</t>
  </si>
  <si>
    <t>INE018A01030</t>
  </si>
  <si>
    <t>Larsen &amp; Toubro Ltd</t>
  </si>
  <si>
    <t>Construction</t>
  </si>
  <si>
    <t>INE002A01018</t>
  </si>
  <si>
    <t>Reliance Industries Ltd</t>
  </si>
  <si>
    <t>Petroleum Products</t>
  </si>
  <si>
    <t>INE733E01010</t>
  </si>
  <si>
    <t>NTPC LTD</t>
  </si>
  <si>
    <t>Power</t>
  </si>
  <si>
    <t>INE481G01011</t>
  </si>
  <si>
    <t>Ultratech Cement Ltd</t>
  </si>
  <si>
    <t>Cement &amp; Cement Products</t>
  </si>
  <si>
    <t>INE263A01024</t>
  </si>
  <si>
    <t>Bharat Electronics Ltd</t>
  </si>
  <si>
    <t>Aerospace &amp; Defense</t>
  </si>
  <si>
    <t>INE752E01010</t>
  </si>
  <si>
    <t>Power Grid Corporation of India Ltd</t>
  </si>
  <si>
    <t>INE090A01021</t>
  </si>
  <si>
    <t>ICICI Bank Ltd</t>
  </si>
  <si>
    <t>Banks</t>
  </si>
  <si>
    <t>INE200A01026</t>
  </si>
  <si>
    <t>GE Vernova T and D India Ltd</t>
  </si>
  <si>
    <t>Electrical Equipment</t>
  </si>
  <si>
    <t>INE029A01011</t>
  </si>
  <si>
    <t>Bharat Petroleum Corporation Ltd</t>
  </si>
  <si>
    <t>INE371P01015</t>
  </si>
  <si>
    <t>Amber Enterprises India Ltd</t>
  </si>
  <si>
    <t>Consumer Durables</t>
  </si>
  <si>
    <t>INE823G01014</t>
  </si>
  <si>
    <t>JK Cement Ltd</t>
  </si>
  <si>
    <t>INE245A01021</t>
  </si>
  <si>
    <t>TATA Power Company Ltd</t>
  </si>
  <si>
    <t>INE284S01014</t>
  </si>
  <si>
    <t>S.J.S. Enterprises Ltd</t>
  </si>
  <si>
    <t>Auto Components</t>
  </si>
  <si>
    <t>INE062A01020</t>
  </si>
  <si>
    <t>State Bank of India</t>
  </si>
  <si>
    <t>INE220B01022</t>
  </si>
  <si>
    <t>Kalpataru Projects International Ltd</t>
  </si>
  <si>
    <t>INE646L01027</t>
  </si>
  <si>
    <t>Interglobe Aviation Ltd</t>
  </si>
  <si>
    <t>Transport Services</t>
  </si>
  <si>
    <t>INE742F01042</t>
  </si>
  <si>
    <t>Adani Ports and Special Economic Zone Ltd</t>
  </si>
  <si>
    <t>Transport Infrastructure</t>
  </si>
  <si>
    <t>INE284A01012</t>
  </si>
  <si>
    <t>ESAB India Ltd</t>
  </si>
  <si>
    <t>Industrial Products</t>
  </si>
  <si>
    <t>INE213A01029</t>
  </si>
  <si>
    <t>Oil &amp; Natural Gas Corporation Ltd</t>
  </si>
  <si>
    <t>Oil</t>
  </si>
  <si>
    <t>INE07Y701011</t>
  </si>
  <si>
    <t>Hitachi Energy India Ltd</t>
  </si>
  <si>
    <t>INE999A01023</t>
  </si>
  <si>
    <t>KSB LTD</t>
  </si>
  <si>
    <t>INE791I01019</t>
  </si>
  <si>
    <t>Brigade Enterprises Ltd</t>
  </si>
  <si>
    <t>Realty</t>
  </si>
  <si>
    <t>INE342J01019</t>
  </si>
  <si>
    <t>ZF Commercial Vehicle Control Systems I Ltd</t>
  </si>
  <si>
    <t>INE040H01021</t>
  </si>
  <si>
    <t>Suzlon Energy Ltd</t>
  </si>
  <si>
    <t>INE00LO01017</t>
  </si>
  <si>
    <t>Craftsman Automation Ltd</t>
  </si>
  <si>
    <t>INE343G01021</t>
  </si>
  <si>
    <t>Bharti Hexacom Ltd</t>
  </si>
  <si>
    <t>INE671H01015</t>
  </si>
  <si>
    <t>Sobha Ltd</t>
  </si>
  <si>
    <t>INE121J01017</t>
  </si>
  <si>
    <t>Indus Towers Ltd (Prev Bharti Infratel Ltd)</t>
  </si>
  <si>
    <t>INE419M01027</t>
  </si>
  <si>
    <t>TD Power Systems Ltd</t>
  </si>
  <si>
    <t>INE878B01027</t>
  </si>
  <si>
    <t>KEI Industries Ltd</t>
  </si>
  <si>
    <t>INE129A01019</t>
  </si>
  <si>
    <t>GAIL (India) Ltd</t>
  </si>
  <si>
    <t>Gas</t>
  </si>
  <si>
    <t>INE298A01020</t>
  </si>
  <si>
    <t>Cummins India Ltd</t>
  </si>
  <si>
    <t>INE813H01021</t>
  </si>
  <si>
    <t>Torrent Power Ltd</t>
  </si>
  <si>
    <t>INE079A01024</t>
  </si>
  <si>
    <t>Ambuja Cements Ltd</t>
  </si>
  <si>
    <t>INE513A01022</t>
  </si>
  <si>
    <t>Schaeffler India Ltd</t>
  </si>
  <si>
    <t>INE811A01020</t>
  </si>
  <si>
    <t>Kirlosakar Pneumatic Company Ltd</t>
  </si>
  <si>
    <t>INE146L01010</t>
  </si>
  <si>
    <t>Kirloskar Oil Engines Ltd</t>
  </si>
  <si>
    <t>INE003A01024</t>
  </si>
  <si>
    <t>Siemens Ltd</t>
  </si>
  <si>
    <t>INE148O01028</t>
  </si>
  <si>
    <t>Delhivery Ltd</t>
  </si>
  <si>
    <t>INE205B01031</t>
  </si>
  <si>
    <t>Elecon Engineering Company Ltd</t>
  </si>
  <si>
    <t>INE117A01022</t>
  </si>
  <si>
    <t>ABB India Ltd</t>
  </si>
  <si>
    <t>INE868B01028</t>
  </si>
  <si>
    <t>NCC Ltd</t>
  </si>
  <si>
    <t>INE152M01016</t>
  </si>
  <si>
    <t>Triveni Turbine Ltd</t>
  </si>
  <si>
    <t>INE074A01025</t>
  </si>
  <si>
    <t>Praj Industries Ltd</t>
  </si>
  <si>
    <t>Industrial Manufacturing</t>
  </si>
  <si>
    <t>INE152A01029</t>
  </si>
  <si>
    <t>Thermax Ltd</t>
  </si>
  <si>
    <t>INE257A01026</t>
  </si>
  <si>
    <t>Bharat Heavy Electricals Ltd</t>
  </si>
  <si>
    <t>INE926X01010</t>
  </si>
  <si>
    <t>H.G. Infra Engineering Ltd</t>
  </si>
  <si>
    <t>INE702C01027</t>
  </si>
  <si>
    <t>APL Apollo Tubes Ltd</t>
  </si>
  <si>
    <t>INE1NPP01017</t>
  </si>
  <si>
    <t>Siemens Energy India Limited</t>
  </si>
  <si>
    <t>INE935N01020</t>
  </si>
  <si>
    <t>Dixon Technologies (India) Ltd</t>
  </si>
  <si>
    <t>INE111A01025</t>
  </si>
  <si>
    <t>Container Corporation of India Ltd</t>
  </si>
  <si>
    <t>INE0BYP01024</t>
  </si>
  <si>
    <t>OSWAL PUMPS LIMITED</t>
  </si>
  <si>
    <t>INE465A01025</t>
  </si>
  <si>
    <t>Bharat Forge Ltd</t>
  </si>
  <si>
    <t>INE749A01030</t>
  </si>
  <si>
    <t>Jindal Steel &amp; Power Ltd</t>
  </si>
  <si>
    <t>Ferrous Metals</t>
  </si>
  <si>
    <t>INE551A01022</t>
  </si>
  <si>
    <t>Engineering Services</t>
  </si>
  <si>
    <t>#</t>
  </si>
  <si>
    <t>Sub Total</t>
  </si>
  <si>
    <t/>
  </si>
  <si>
    <t>(b) Overseas Security</t>
  </si>
  <si>
    <t xml:space="preserve">0 </t>
  </si>
  <si>
    <t>(c) Privately Placed / Unlisted</t>
  </si>
  <si>
    <t>(d) Preference / Right Shares</t>
  </si>
  <si>
    <t>(e) Warrants</t>
  </si>
  <si>
    <t>f) Derivative</t>
  </si>
  <si>
    <t>Total for Equity &amp; Equity Related</t>
  </si>
  <si>
    <t>B) Debt Instruments</t>
  </si>
  <si>
    <t>(b) Privately Placed / Unlisted</t>
  </si>
  <si>
    <t>(c) Govt Security</t>
  </si>
  <si>
    <t>(d) Securitized Debt Instruments</t>
  </si>
  <si>
    <t>Total for Debt Instruments</t>
  </si>
  <si>
    <t>C) Money Market Instruments</t>
  </si>
  <si>
    <t>(a) Certificate of Deposits</t>
  </si>
  <si>
    <t>(b) Commercial Papers</t>
  </si>
  <si>
    <t>(c) Treasury Bills</t>
  </si>
  <si>
    <t>(d) ReverseRepo / TREPS</t>
  </si>
  <si>
    <t>TREPS</t>
  </si>
  <si>
    <t>Total for Money Market Instruments</t>
  </si>
  <si>
    <t>D) Mutual Fund Units</t>
  </si>
  <si>
    <t>(a) Investment in Mutual Fund Units</t>
  </si>
  <si>
    <t>E) Others</t>
  </si>
  <si>
    <t>(a) Deposits with Commercial Banks</t>
  </si>
  <si>
    <t>(b) Share Application Money pending Allotment</t>
  </si>
  <si>
    <t>Cash and Other Net Current Assets</t>
  </si>
  <si>
    <t>Grand Total</t>
  </si>
  <si>
    <t>Notes</t>
  </si>
  <si>
    <t>a) Total securities classified as below investment grade or default provided for and its percentage to NAV</t>
  </si>
  <si>
    <t>Nil</t>
  </si>
  <si>
    <t>c) NAV  per  unit (Rupees per unit)</t>
  </si>
  <si>
    <t>At the end</t>
  </si>
  <si>
    <t>Option</t>
  </si>
  <si>
    <t>Direct Plan - Growth</t>
  </si>
  <si>
    <t>Regular Plan - Growth</t>
  </si>
  <si>
    <t>e) Total outstanding exposure in derivative instruments at the end of the period</t>
  </si>
  <si>
    <t>f) Total investments in foreign securities /ADR'S/GDR'S at the end of the period</t>
  </si>
  <si>
    <t>g) Repo in corporate debt</t>
  </si>
  <si>
    <t>h) Portfolio Turnover Ratio</t>
  </si>
  <si>
    <t>Sundaram Mid Cap Fund</t>
  </si>
  <si>
    <t>INE169A01031</t>
  </si>
  <si>
    <t>Coromandel International Ltd</t>
  </si>
  <si>
    <t>Fertilizers &amp; Agrochemicals</t>
  </si>
  <si>
    <t>INE303R01014</t>
  </si>
  <si>
    <t>Kalyan Jewellers India Ltd</t>
  </si>
  <si>
    <t>INE061F01013</t>
  </si>
  <si>
    <t>Fortis Health Care Ltd</t>
  </si>
  <si>
    <t>Healthcare Services</t>
  </si>
  <si>
    <t>INE774D01024</t>
  </si>
  <si>
    <t>Mahindra &amp; Mahindra Financial Services Ltd</t>
  </si>
  <si>
    <t>Finance</t>
  </si>
  <si>
    <t>INE326A01037</t>
  </si>
  <si>
    <t>Lupin Ltd</t>
  </si>
  <si>
    <t>Pharmaceuticals &amp; Biotechnology</t>
  </si>
  <si>
    <t>INE094A01015</t>
  </si>
  <si>
    <t>Hindustan Petroleum Corporation Ltd</t>
  </si>
  <si>
    <t>INE262H01021</t>
  </si>
  <si>
    <t>Persistent Systems Ltd</t>
  </si>
  <si>
    <t>It - Software</t>
  </si>
  <si>
    <t>INE562A01011</t>
  </si>
  <si>
    <t>Indian Bank</t>
  </si>
  <si>
    <t>INE171A01029</t>
  </si>
  <si>
    <t>The Federal Bank Ltd</t>
  </si>
  <si>
    <t>INE196A01026</t>
  </si>
  <si>
    <t>Marico Ltd</t>
  </si>
  <si>
    <t>Agricultural Food &amp; Other Products</t>
  </si>
  <si>
    <t>INE118H01025</t>
  </si>
  <si>
    <t>BSE Ltd</t>
  </si>
  <si>
    <t>Capital Markets</t>
  </si>
  <si>
    <t>INE092T01019</t>
  </si>
  <si>
    <t>IDFC First Bank Ltd</t>
  </si>
  <si>
    <t>INE591G01025</t>
  </si>
  <si>
    <t>Coforge Ltd</t>
  </si>
  <si>
    <t>INE211B01039</t>
  </si>
  <si>
    <t>The Phoenix Mills Ltd</t>
  </si>
  <si>
    <t>INE417T01026</t>
  </si>
  <si>
    <t>PB Fintech Ltd</t>
  </si>
  <si>
    <t>Financial Technology (Fintech)</t>
  </si>
  <si>
    <t>INE797F01020</t>
  </si>
  <si>
    <t>Jubilant Foodworks Ltd</t>
  </si>
  <si>
    <t>Leisure Services</t>
  </si>
  <si>
    <t>INE027H01010</t>
  </si>
  <si>
    <t>Max Healthcare Institute Ltd</t>
  </si>
  <si>
    <t>INE686F01025</t>
  </si>
  <si>
    <t>United Breweries Ltd</t>
  </si>
  <si>
    <t>Beverages</t>
  </si>
  <si>
    <t>INE438A01022</t>
  </si>
  <si>
    <t>Apollo Tyres Ltd</t>
  </si>
  <si>
    <t>INE455K01017</t>
  </si>
  <si>
    <t>Polycab India Ltd</t>
  </si>
  <si>
    <t>INE105A01035</t>
  </si>
  <si>
    <t>TVS Holdings Ltd</t>
  </si>
  <si>
    <t>INE427F01016</t>
  </si>
  <si>
    <t>Chalet Hotels Ltd</t>
  </si>
  <si>
    <t>INE600L01024</t>
  </si>
  <si>
    <t>Dr Lal Path Labs Ltd</t>
  </si>
  <si>
    <t>INE115A01026</t>
  </si>
  <si>
    <t>LIC Housing Finance Ltd</t>
  </si>
  <si>
    <t>INE195A01028</t>
  </si>
  <si>
    <t>Supreme Industries Ltd</t>
  </si>
  <si>
    <t>INE949L01017</t>
  </si>
  <si>
    <t>AU Small Finance Bank Ltd</t>
  </si>
  <si>
    <t>INE721A01047</t>
  </si>
  <si>
    <t>Shriram Finance Ltd</t>
  </si>
  <si>
    <t>INE540L01014</t>
  </si>
  <si>
    <t>Alkem Laboratories Ltd</t>
  </si>
  <si>
    <t>INE338I01027</t>
  </si>
  <si>
    <t>Motilal Oswal Financial Services Ltd</t>
  </si>
  <si>
    <t>INE634S01028</t>
  </si>
  <si>
    <t>Mankind Pharma Ltd</t>
  </si>
  <si>
    <t>INE010V01017</t>
  </si>
  <si>
    <t>L&amp;T Technology Services Ltd</t>
  </si>
  <si>
    <t>It - Services</t>
  </si>
  <si>
    <t>INE494B01023</t>
  </si>
  <si>
    <t>TVS Motor Company Ltd</t>
  </si>
  <si>
    <t>Automobiles</t>
  </si>
  <si>
    <t>INE811K01011</t>
  </si>
  <si>
    <t>Prestige Estates Projects Ltd</t>
  </si>
  <si>
    <t>INE872J01023</t>
  </si>
  <si>
    <t>Devyani international limited</t>
  </si>
  <si>
    <t>INE288B01029</t>
  </si>
  <si>
    <t>Deepak Nitrite Ltd</t>
  </si>
  <si>
    <t>Chemicals &amp; Petrochemicals</t>
  </si>
  <si>
    <t>INE180A01020</t>
  </si>
  <si>
    <t>Max Financial Services Ltd</t>
  </si>
  <si>
    <t>Insurance</t>
  </si>
  <si>
    <t>INE299U01018</t>
  </si>
  <si>
    <t>Crompton Greaves Consumer Electricals Ltd</t>
  </si>
  <si>
    <t>INE466L01038</t>
  </si>
  <si>
    <t>360 ONE WAM Ltd (Prev IIFL Wealth Management Ltd)</t>
  </si>
  <si>
    <t>INE405E01023</t>
  </si>
  <si>
    <t>UNO Minda Ltd</t>
  </si>
  <si>
    <t>INE010B01027</t>
  </si>
  <si>
    <t>Zydus Lifesciences Ltd</t>
  </si>
  <si>
    <t>INE603J01030</t>
  </si>
  <si>
    <t>PI Industries Ltd</t>
  </si>
  <si>
    <t>INE073K01018</t>
  </si>
  <si>
    <t>Sona BLW Precision Forgings Ltd</t>
  </si>
  <si>
    <t>INE093I01010</t>
  </si>
  <si>
    <t>Oberoi Realty Ltd</t>
  </si>
  <si>
    <t>INE388Y01029</t>
  </si>
  <si>
    <t>FSN E–Commerce Ventures Ltd(NYKAA)</t>
  </si>
  <si>
    <t>Retailing</t>
  </si>
  <si>
    <t>INE848E01016</t>
  </si>
  <si>
    <t>NHPC Ltd</t>
  </si>
  <si>
    <t>INE548C01032</t>
  </si>
  <si>
    <t>Emami Ltd</t>
  </si>
  <si>
    <t>Personal Products</t>
  </si>
  <si>
    <t>INE012A01025</t>
  </si>
  <si>
    <t>ACC Ltd</t>
  </si>
  <si>
    <t>INE246F01010</t>
  </si>
  <si>
    <t>Gujarat State Petronet Ltd</t>
  </si>
  <si>
    <t>INE536A01023</t>
  </si>
  <si>
    <t>Grindwell Norton Ltd</t>
  </si>
  <si>
    <t>INE726G01019</t>
  </si>
  <si>
    <t>ICICI Prudential Life Insurance Company Ltd</t>
  </si>
  <si>
    <t>INE065X01017</t>
  </si>
  <si>
    <t>Indegene Limited</t>
  </si>
  <si>
    <t>INE007A01025</t>
  </si>
  <si>
    <t>CRISIL Ltd</t>
  </si>
  <si>
    <t>INE640A01023</t>
  </si>
  <si>
    <t>SKF India Ltd</t>
  </si>
  <si>
    <t>INE0LXG01040</t>
  </si>
  <si>
    <t>Ola Electric Mobility Ltd</t>
  </si>
  <si>
    <t>INE00R701025</t>
  </si>
  <si>
    <t>Dalmia Cement (Bharat) Ltd.</t>
  </si>
  <si>
    <t>INE006I01046</t>
  </si>
  <si>
    <t>Astral Ltd</t>
  </si>
  <si>
    <t>INE068V01023</t>
  </si>
  <si>
    <t>Gland Pharma Ltd</t>
  </si>
  <si>
    <t>INE226A01021</t>
  </si>
  <si>
    <t>Voltas Ltd</t>
  </si>
  <si>
    <t>INE849A01020</t>
  </si>
  <si>
    <t>Trent Ltd</t>
  </si>
  <si>
    <t>INE844O01030</t>
  </si>
  <si>
    <t>Gujarat Gas Co Ltd</t>
  </si>
  <si>
    <t>INF173K01GU0</t>
  </si>
  <si>
    <t>Margin Money For Derivatives</t>
  </si>
  <si>
    <t>Individual &amp; HUF</t>
  </si>
  <si>
    <t>Others</t>
  </si>
  <si>
    <t>Sundaram Large and Mid Cap Fund</t>
  </si>
  <si>
    <t>INE040A01034</t>
  </si>
  <si>
    <t>HDFC Bank Ltd</t>
  </si>
  <si>
    <t>INE238A01034</t>
  </si>
  <si>
    <t>Axis Bank Ltd</t>
  </si>
  <si>
    <t>INE237A01028</t>
  </si>
  <si>
    <t>Kotak Mahindra Bank Ltd</t>
  </si>
  <si>
    <t>INE009A01021</t>
  </si>
  <si>
    <t>Infosys Ltd</t>
  </si>
  <si>
    <t>INE028A01039</t>
  </si>
  <si>
    <t>Bank of Baroda</t>
  </si>
  <si>
    <t>INE296A01032</t>
  </si>
  <si>
    <t>Bajaj Finance Ltd</t>
  </si>
  <si>
    <t>INE101A01026</t>
  </si>
  <si>
    <t>Mahindra &amp; Mahindra Ltd</t>
  </si>
  <si>
    <t>INE066F01020</t>
  </si>
  <si>
    <t>Hindustan Aeronautics Ltd</t>
  </si>
  <si>
    <t>INE745G01035</t>
  </si>
  <si>
    <t>Multi Commodity Exchange of India Ltd</t>
  </si>
  <si>
    <t>INE047A01021</t>
  </si>
  <si>
    <t>Grasim Industries Ltd</t>
  </si>
  <si>
    <t>INE00WC01027</t>
  </si>
  <si>
    <t>Affle (India) Ltd</t>
  </si>
  <si>
    <t>INE758T01015</t>
  </si>
  <si>
    <t>Zomato Ltd</t>
  </si>
  <si>
    <t>INE663F01032</t>
  </si>
  <si>
    <t>Info Edge (India) Ltd</t>
  </si>
  <si>
    <t>INE053A01029</t>
  </si>
  <si>
    <t>The Indian Hotels Company Ltd</t>
  </si>
  <si>
    <t>INE044A01036</t>
  </si>
  <si>
    <t>Sun Pharmaceutical Industries Ltd</t>
  </si>
  <si>
    <t>INE200M01039</t>
  </si>
  <si>
    <t>Varun Beverages Ltd</t>
  </si>
  <si>
    <t>INE154A01025</t>
  </si>
  <si>
    <t>ITC Ltd</t>
  </si>
  <si>
    <t>Diversified Fmcg</t>
  </si>
  <si>
    <t>INE317I01021</t>
  </si>
  <si>
    <t>Metro Brands Ltd</t>
  </si>
  <si>
    <t>INE121A01024</t>
  </si>
  <si>
    <t>Cholamandalam Investment and Finance Company Ltd</t>
  </si>
  <si>
    <t>INE880J01026</t>
  </si>
  <si>
    <t>JSW Infrastructure Ltd</t>
  </si>
  <si>
    <t>Sundaram Long Term Tax Advantage Fund Series III</t>
  </si>
  <si>
    <t>INE914M01019</t>
  </si>
  <si>
    <t>Aster DM Healthcare Ltd</t>
  </si>
  <si>
    <t>INE806T01020</t>
  </si>
  <si>
    <t>Sapphire Foods India Ltd</t>
  </si>
  <si>
    <t>INE679A01013</t>
  </si>
  <si>
    <t>CSB Bank Ltd</t>
  </si>
  <si>
    <t>INE429E01023</t>
  </si>
  <si>
    <t>Safari Industries (India) Ltd</t>
  </si>
  <si>
    <t>INE08ZM01014</t>
  </si>
  <si>
    <t>Green Panel Industries Ltd</t>
  </si>
  <si>
    <t>INE551W01018</t>
  </si>
  <si>
    <t>Ujjivan Small Finance Bank Ltd</t>
  </si>
  <si>
    <t>INE199A01012</t>
  </si>
  <si>
    <t>Procter &amp; Gamble Health Ltd</t>
  </si>
  <si>
    <t>INE048G01026</t>
  </si>
  <si>
    <t>Navin Fluorine International Ltd</t>
  </si>
  <si>
    <t>INE732I01013</t>
  </si>
  <si>
    <t>Angel One Ltd</t>
  </si>
  <si>
    <t>INE572A01036</t>
  </si>
  <si>
    <t>JB Chemicals &amp; Pharmaceuticals Ltd</t>
  </si>
  <si>
    <t>INE063P01018</t>
  </si>
  <si>
    <t>Equitas Small Finance Bank Limited</t>
  </si>
  <si>
    <t>INE947Q01028</t>
  </si>
  <si>
    <t>Laurus Labs Ltd</t>
  </si>
  <si>
    <t>INE285J01028</t>
  </si>
  <si>
    <t>SIS Ltd</t>
  </si>
  <si>
    <t>Other Consumer Services</t>
  </si>
  <si>
    <t>INE477A01020</t>
  </si>
  <si>
    <t>Can Fin Homes Ltd</t>
  </si>
  <si>
    <t>INE149A01033</t>
  </si>
  <si>
    <t>Cholamandalam Financial Holdings Ltd</t>
  </si>
  <si>
    <t>INE191H01014</t>
  </si>
  <si>
    <t>PVR INOX Ltd</t>
  </si>
  <si>
    <t>Entertainment</t>
  </si>
  <si>
    <t>INE0CLI01024</t>
  </si>
  <si>
    <t>Rate Gain Travel Technologies Ltd</t>
  </si>
  <si>
    <t>INE743M01012</t>
  </si>
  <si>
    <t>RHI Magnesita India Ltd</t>
  </si>
  <si>
    <t>INE274F01020</t>
  </si>
  <si>
    <t>Westlife Foodworld Ltd</t>
  </si>
  <si>
    <t>INE741K01010</t>
  </si>
  <si>
    <t>Creditaccess Grameen Ltd</t>
  </si>
  <si>
    <t>INE572E01012</t>
  </si>
  <si>
    <t>PNB Housing Finance Ltd</t>
  </si>
  <si>
    <t>INE987B01026</t>
  </si>
  <si>
    <t>Natco Pharma Ltd</t>
  </si>
  <si>
    <t>INE845D01014</t>
  </si>
  <si>
    <t>Ganesha Ecosphere Ltd</t>
  </si>
  <si>
    <t>Textiles &amp; Apparels</t>
  </si>
  <si>
    <t>INE411H01032</t>
  </si>
  <si>
    <t>R Systems International Ltd</t>
  </si>
  <si>
    <t>INE836A01035</t>
  </si>
  <si>
    <t>Birlasoft Ltd</t>
  </si>
  <si>
    <t>INE081A01020</t>
  </si>
  <si>
    <t>Tata Steel Ltd</t>
  </si>
  <si>
    <t>INE348B01021</t>
  </si>
  <si>
    <t>Century Plyboards (India) Ltd</t>
  </si>
  <si>
    <t>INE295F01017</t>
  </si>
  <si>
    <t>Butterfly Gandhimathi Appliances Ltd</t>
  </si>
  <si>
    <t>INE120A01034</t>
  </si>
  <si>
    <t>Carborundum Universal Ltd</t>
  </si>
  <si>
    <t>INE227C01017</t>
  </si>
  <si>
    <t>MM Forgings Ltd</t>
  </si>
  <si>
    <t>Sundaram Long Term Tax Advantage Fund Series IV</t>
  </si>
  <si>
    <t>Sundaram Long Term Tax Advantage Fund Series-II</t>
  </si>
  <si>
    <t>INE155A01022</t>
  </si>
  <si>
    <t>Tata Motors Ltd</t>
  </si>
  <si>
    <t>INE280A01028</t>
  </si>
  <si>
    <t>Titan Company Ltd</t>
  </si>
  <si>
    <t>INE860A01027</t>
  </si>
  <si>
    <t>HCL Technologies Ltd</t>
  </si>
  <si>
    <t>INE123W01016</t>
  </si>
  <si>
    <t>SBI Life Insurance Company Ltd</t>
  </si>
  <si>
    <t>INE038A01020</t>
  </si>
  <si>
    <t>Hindalco Industries Ltd</t>
  </si>
  <si>
    <t>Non - Ferrous Metals</t>
  </si>
  <si>
    <t>INE467B01029</t>
  </si>
  <si>
    <t>Tata Consultancy Services Ltd</t>
  </si>
  <si>
    <t>INE059A01026</t>
  </si>
  <si>
    <t>Cipla Ltd</t>
  </si>
  <si>
    <t>INE192A01025</t>
  </si>
  <si>
    <t>TATA Consumer Products Ltd</t>
  </si>
  <si>
    <t>INE340A01012</t>
  </si>
  <si>
    <t>Birla Corporation Ltd</t>
  </si>
  <si>
    <t>INE030A01027</t>
  </si>
  <si>
    <t>Hindustan UniLever Ltd</t>
  </si>
  <si>
    <t>INE095A01012</t>
  </si>
  <si>
    <t>IndusInd Bank Ltd</t>
  </si>
  <si>
    <t>INE075A01022</t>
  </si>
  <si>
    <t>Wipro Ltd</t>
  </si>
  <si>
    <t>Sundaram Long Term Micro Cap Tax Advantage Fund Series III</t>
  </si>
  <si>
    <t>INE386D01027</t>
  </si>
  <si>
    <t>Shivalik Bimetal Controls Ltd</t>
  </si>
  <si>
    <t>Sundaram Long Term Micro Cap Tax Advantage Fund Series IV</t>
  </si>
  <si>
    <t>Sundaram Long Term Micro Cap Tax Advantage Fund Series V</t>
  </si>
  <si>
    <t>Sundaram Long Term Micro Cap Tax Advantage Fund Series VI</t>
  </si>
  <si>
    <t>Sundaram Small Cap Fund</t>
  </si>
  <si>
    <t>INE126A01031</t>
  </si>
  <si>
    <t>EID Parry India Ltd</t>
  </si>
  <si>
    <t>Food Products</t>
  </si>
  <si>
    <t>INE119A01028</t>
  </si>
  <si>
    <t>Balrampur Chini Mills Ltd</t>
  </si>
  <si>
    <t>INE503A01015</t>
  </si>
  <si>
    <t>DCB Bank Ltd</t>
  </si>
  <si>
    <t>INE794A01010</t>
  </si>
  <si>
    <t>Neuland Laboratories Ltd</t>
  </si>
  <si>
    <t>INE864I01014</t>
  </si>
  <si>
    <t>MTAR Technologies Ltd</t>
  </si>
  <si>
    <t>INE0UOS01011</t>
  </si>
  <si>
    <t>Sanofi Consumer Healthcare India Ltd</t>
  </si>
  <si>
    <t>INE011K01018</t>
  </si>
  <si>
    <t>Tega Industries Ltd</t>
  </si>
  <si>
    <t>INE177F01017</t>
  </si>
  <si>
    <t>Kovai Medical Center &amp; Hospital Ltd</t>
  </si>
  <si>
    <t>INE482A01020</t>
  </si>
  <si>
    <t>Ceat Ltd</t>
  </si>
  <si>
    <t>INE570A01022</t>
  </si>
  <si>
    <t>Ion Exchange (India) Ltd</t>
  </si>
  <si>
    <t>Other Utilities</t>
  </si>
  <si>
    <t>INE456Z01021</t>
  </si>
  <si>
    <t>Medi Assist Healthcare Services Ltd</t>
  </si>
  <si>
    <t>INE00F201020</t>
  </si>
  <si>
    <t>Prudent Corporate Advisory Services Ltd</t>
  </si>
  <si>
    <t>INE136B01020</t>
  </si>
  <si>
    <t>Cyient Ltd</t>
  </si>
  <si>
    <t>INE142Z01019</t>
  </si>
  <si>
    <t>Orient Electric Ltd</t>
  </si>
  <si>
    <t>INE094J01016</t>
  </si>
  <si>
    <t>UTI Asset Management Co Ltd</t>
  </si>
  <si>
    <t>INE930H01031</t>
  </si>
  <si>
    <t>K.P.R. Mill Ltd</t>
  </si>
  <si>
    <t>INE02YR01019</t>
  </si>
  <si>
    <t>Electronics Mart India Ltd</t>
  </si>
  <si>
    <t>INE136S01016</t>
  </si>
  <si>
    <t>Neogen Chemicals Ltd</t>
  </si>
  <si>
    <t>INE602W01027</t>
  </si>
  <si>
    <t>Senco Gold Ltd</t>
  </si>
  <si>
    <t>INF903JA1FR6</t>
  </si>
  <si>
    <t>Sundaram Money Market Fund-Direct Plan - Growth</t>
  </si>
  <si>
    <t>-</t>
  </si>
  <si>
    <t>Sundaram Aggressive Hybrid Fund</t>
  </si>
  <si>
    <t>INE585B01010</t>
  </si>
  <si>
    <t>Maruti Suzuki India Ltd</t>
  </si>
  <si>
    <t>INE158A01026</t>
  </si>
  <si>
    <t>Hero MotoCorp Ltd</t>
  </si>
  <si>
    <t>INE854D01024</t>
  </si>
  <si>
    <t>United Spirits Ltd</t>
  </si>
  <si>
    <t>INE481N01025</t>
  </si>
  <si>
    <t>Home First Finance Company Ltd</t>
  </si>
  <si>
    <t>INE917I01010</t>
  </si>
  <si>
    <t>Bajaj Auto Ltd</t>
  </si>
  <si>
    <t>INE318A01026</t>
  </si>
  <si>
    <t>Pidilite Industries Ltd</t>
  </si>
  <si>
    <t>INE134E01011</t>
  </si>
  <si>
    <t>Power Finance Corporation Ltd</t>
  </si>
  <si>
    <t>INE669C01036</t>
  </si>
  <si>
    <t>Tech Mahindra Ltd</t>
  </si>
  <si>
    <t>INE885A01032</t>
  </si>
  <si>
    <t>Amara Raja Energy &amp; Mobility Ltd</t>
  </si>
  <si>
    <t>INE596I01012</t>
  </si>
  <si>
    <t>Computer Age Management Services Ltd</t>
  </si>
  <si>
    <t>INE376G01013</t>
  </si>
  <si>
    <t>Biocon Ltd</t>
  </si>
  <si>
    <t>INE121E01018</t>
  </si>
  <si>
    <t>JSW Energy Ltd</t>
  </si>
  <si>
    <t>INE674K01013</t>
  </si>
  <si>
    <t>Aditya Birla Capital Ltd</t>
  </si>
  <si>
    <t>INE021A01026</t>
  </si>
  <si>
    <t>Asian Paints Ltd</t>
  </si>
  <si>
    <t>INE918I01026</t>
  </si>
  <si>
    <t>Bajaj Finserv Ltd</t>
  </si>
  <si>
    <t>INE795G01014</t>
  </si>
  <si>
    <t>HDFC Life Insurance Company Ltd</t>
  </si>
  <si>
    <t>INE361B01024</t>
  </si>
  <si>
    <t>Divis Laboratories Ltd</t>
  </si>
  <si>
    <t>INE020B01018</t>
  </si>
  <si>
    <t>REC Ltd</t>
  </si>
  <si>
    <t>INE852S01026</t>
  </si>
  <si>
    <t>Stock Future</t>
  </si>
  <si>
    <t>INE261F08EF5</t>
  </si>
  <si>
    <t>National Bank for Agriculture &amp; Rural Development - 7.8% - 15/03/2027</t>
  </si>
  <si>
    <t>ICRA AAA</t>
  </si>
  <si>
    <t>INE261F08EO7</t>
  </si>
  <si>
    <t>National Bank for Agriculture &amp; Rural Development - 7.48% - 15/09/2028**</t>
  </si>
  <si>
    <t>CRISIL AAA</t>
  </si>
  <si>
    <t>INE261F08EP4</t>
  </si>
  <si>
    <t>National Bank for Agriculture &amp; Rural Development - 6.66% - 12/10/2028</t>
  </si>
  <si>
    <t>INE121A07RZ4</t>
  </si>
  <si>
    <t>Cholamandalam Investment and Finance Company Ltd - 8.54% - 12/04/2029**</t>
  </si>
  <si>
    <t>ICRA AA+</t>
  </si>
  <si>
    <t>INE296A07SV1</t>
  </si>
  <si>
    <t>Bajaj Finance Ltd - 7.82% - 31/01/2034**</t>
  </si>
  <si>
    <t>INE134E08MB9</t>
  </si>
  <si>
    <t>Power Finance Corporation Ltd - 7.82% - 06/03/2038**</t>
  </si>
  <si>
    <t>INE115A07QH6</t>
  </si>
  <si>
    <t>LIC Housing Finance Ltd - 8.025% - 23/03/2033**</t>
  </si>
  <si>
    <t>INE134E08MX3</t>
  </si>
  <si>
    <t>Power Finance Corporation Ltd - 7.6% - 13/04/2029**</t>
  </si>
  <si>
    <t>INE261F08DV4</t>
  </si>
  <si>
    <t>National Bank for Agriculture &amp; Rural Development - 7.62% - 31/01/2028**</t>
  </si>
  <si>
    <t>INE040A08955</t>
  </si>
  <si>
    <t>HDFC Bank Ltd - 7.7% - 16/05/2028**</t>
  </si>
  <si>
    <t>INE556F08KM1</t>
  </si>
  <si>
    <t>Small Industries Development Bank of India - 7.79% - 14/05/2027**</t>
  </si>
  <si>
    <t>INE721A07RH9</t>
  </si>
  <si>
    <t>Shriram Finance Ltd - 8.75% - 15/06/2026**</t>
  </si>
  <si>
    <t>CRISIL AA+</t>
  </si>
  <si>
    <t>INE556F08KH1</t>
  </si>
  <si>
    <t>Small Industries Development Bank of India - 7.43% - 31/08/2026**</t>
  </si>
  <si>
    <t>INE296A07SU3</t>
  </si>
  <si>
    <t>Bajaj Finance Ltd - 7.87% - 08/02/2034**</t>
  </si>
  <si>
    <t>INE020B08FL9</t>
  </si>
  <si>
    <t>REC LTD - 7.34% - 30/04/2030**</t>
  </si>
  <si>
    <t>INE020B08FF1</t>
  </si>
  <si>
    <t>REC LTD - 7.56% - 31/08/2027**</t>
  </si>
  <si>
    <t>INE053F08338</t>
  </si>
  <si>
    <t>Indian Railway Finance Corporation Ltd - 7.68% - 24/11/2026**</t>
  </si>
  <si>
    <t>INE053F08296</t>
  </si>
  <si>
    <t>Indian Railway Finance Corporation Ltd - 7.74% - 15/04/2038</t>
  </si>
  <si>
    <t>INE752E08734</t>
  </si>
  <si>
    <t>Power Grid Corporation of India Ltd - 7.35% - 12/03/2034**</t>
  </si>
  <si>
    <t>INE134E08MJ2</t>
  </si>
  <si>
    <t>Power Finance Corporation Ltd - 7.77% - 15/04/2028</t>
  </si>
  <si>
    <t>INE261F08EM1</t>
  </si>
  <si>
    <t>National Bank for Agriculture &amp; Rural Development - 7.53% - 24/03/2028</t>
  </si>
  <si>
    <t>INE414G07II5</t>
  </si>
  <si>
    <t>Muthoot Finance Ltd - 8.4% - 28/08/2028**</t>
  </si>
  <si>
    <t>INE134E08MC7</t>
  </si>
  <si>
    <t>Power Finance Corporation Ltd - 7.77% - 15/07/2026</t>
  </si>
  <si>
    <t>INE296A07TM8</t>
  </si>
  <si>
    <t>Bajaj Finance Ltd - 7.11% - 10/07/2028**</t>
  </si>
  <si>
    <t>INE115A07PI6</t>
  </si>
  <si>
    <t>LIC Housing Finance Ltd - 6.17% - 03/09/2026**</t>
  </si>
  <si>
    <t>INE556F08KP4</t>
  </si>
  <si>
    <t>Small Industries Development Bank of India - 7.68% - 10/08/2027**</t>
  </si>
  <si>
    <t>INE572E07183</t>
  </si>
  <si>
    <t>PNB Housing Finance Ltd - 8.15% - 29/07/2027**</t>
  </si>
  <si>
    <t>CARE AA+</t>
  </si>
  <si>
    <t>INE477A07415</t>
  </si>
  <si>
    <t>Can Fin Homes Ltd - 8.09% - 04/01/2027**</t>
  </si>
  <si>
    <t>INE020B08EI8</t>
  </si>
  <si>
    <t>REC LTD - 7.51% - 31/07/2026**</t>
  </si>
  <si>
    <t>INE756I07EN4</t>
  </si>
  <si>
    <t>HDB Financial Services Ltd - 7.84% - 14/07/2026**</t>
  </si>
  <si>
    <t>INE557F08FR8</t>
  </si>
  <si>
    <t>National Housing Bank - 7.22% - 23/07/2026**</t>
  </si>
  <si>
    <t>INE020B08EL2</t>
  </si>
  <si>
    <t>REC LTD - 7.44% - 30/04/2026</t>
  </si>
  <si>
    <t>INE756I07FG5</t>
  </si>
  <si>
    <t>HDB Financial Services Ltd - 7.4091% - 05/06/2028**</t>
  </si>
  <si>
    <t>INE121A07SN8</t>
  </si>
  <si>
    <t>Cholamandalam Investment and Finance Company Ltd - 7.38% - 28/05/2027</t>
  </si>
  <si>
    <t>IN0020240019</t>
  </si>
  <si>
    <t>7.10% Central Government Securities 08/04/2034</t>
  </si>
  <si>
    <t>Sovereign</t>
  </si>
  <si>
    <t>IN0020240027</t>
  </si>
  <si>
    <t>IN0020230077</t>
  </si>
  <si>
    <t>7.18%  Government Securities - 24/07/2037</t>
  </si>
  <si>
    <t>IN0020220011</t>
  </si>
  <si>
    <t>IN0020230051</t>
  </si>
  <si>
    <t>7.30% Government Securities - 19/06/2053</t>
  </si>
  <si>
    <t>IN0020240035</t>
  </si>
  <si>
    <t>7.34% Central Government Securities 22/04/2064</t>
  </si>
  <si>
    <t>IN0020240076</t>
  </si>
  <si>
    <t>7.02% Central Government Securities 18/06/2031</t>
  </si>
  <si>
    <t>IN0020210160</t>
  </si>
  <si>
    <t>IN3120230484</t>
  </si>
  <si>
    <t>7.44% Tamil Nadu State Government Securities -20/03/2034</t>
  </si>
  <si>
    <t>IN0020250026</t>
  </si>
  <si>
    <t>6.33% Central Government Securities 05/05/2035</t>
  </si>
  <si>
    <t>INE238AD6AM2</t>
  </si>
  <si>
    <t>Axis Bank Ltd - 04/02/2026**</t>
  </si>
  <si>
    <t>CRISIL A1+</t>
  </si>
  <si>
    <t>INE674K14AB4</t>
  </si>
  <si>
    <t>Aditya Birla Capital Ltd - 18/08/2025**</t>
  </si>
  <si>
    <t>Sundaram Arbitrage Fund</t>
  </si>
  <si>
    <t>INE423A01024</t>
  </si>
  <si>
    <t>Adani Enterprises</t>
  </si>
  <si>
    <t>Metals &amp; Minerals Trading</t>
  </si>
  <si>
    <t>INE976G01028</t>
  </si>
  <si>
    <t>RBL Bank Ltd</t>
  </si>
  <si>
    <t>INE160A01022</t>
  </si>
  <si>
    <t>Punjab National Bank</t>
  </si>
  <si>
    <t>INE476A01022</t>
  </si>
  <si>
    <t>Canara Bank</t>
  </si>
  <si>
    <t>INE271C01023</t>
  </si>
  <si>
    <t>DLF Ltd</t>
  </si>
  <si>
    <t>IN0020220037</t>
  </si>
  <si>
    <t>7.38% Central Government Securities 20/06/2027</t>
  </si>
  <si>
    <t>IN002024Z347</t>
  </si>
  <si>
    <t>IN002024Z248</t>
  </si>
  <si>
    <t>IN002024Z412</t>
  </si>
  <si>
    <t>Sundaram Balanced Advantage Fund</t>
  </si>
  <si>
    <t>INE619A01035</t>
  </si>
  <si>
    <t>Patanjali Foods Ltd</t>
  </si>
  <si>
    <t>INE216A01030</t>
  </si>
  <si>
    <t>Britannia Industries Ltd</t>
  </si>
  <si>
    <t>INE020B08FD6</t>
  </si>
  <si>
    <t>REC LTD - 7.58% - 31/05/2029**</t>
  </si>
  <si>
    <t>INE261F08DX0</t>
  </si>
  <si>
    <t>National Bank for Agriculture &amp; Rural Development - 7.58% - 31/07/2026</t>
  </si>
  <si>
    <t>INE115A07QD5</t>
  </si>
  <si>
    <t>LIC Housing Finance Ltd - 7.82% - 28/11/2025**</t>
  </si>
  <si>
    <t>IN0020230135</t>
  </si>
  <si>
    <t>IN0020230036</t>
  </si>
  <si>
    <t>7.17% Government Securities - 17/04/20230</t>
  </si>
  <si>
    <t>Sundaram Dividend Yield Fund</t>
  </si>
  <si>
    <t>INE522F01014</t>
  </si>
  <si>
    <t>Coal India Ltd</t>
  </si>
  <si>
    <t>Consumable Fuels</t>
  </si>
  <si>
    <t>INE486A01021</t>
  </si>
  <si>
    <t>CESC Ltd</t>
  </si>
  <si>
    <t>INE172A01027</t>
  </si>
  <si>
    <t>Castrol India Ltd</t>
  </si>
  <si>
    <t>INE356A01018</t>
  </si>
  <si>
    <t>MphasiS Ltd</t>
  </si>
  <si>
    <t>INE274J01014</t>
  </si>
  <si>
    <t>Oil India Ltd</t>
  </si>
  <si>
    <t>INE214T01019</t>
  </si>
  <si>
    <t>LTIMindtree Ltd</t>
  </si>
  <si>
    <t>INE242A01010</t>
  </si>
  <si>
    <t>Indian Oil Corporation Ltd</t>
  </si>
  <si>
    <t>INE058A01010</t>
  </si>
  <si>
    <t>Sanofi India Ltd</t>
  </si>
  <si>
    <t>INE102D01028</t>
  </si>
  <si>
    <t>Godrej Consumer Products Ltd</t>
  </si>
  <si>
    <t>INE462A01022</t>
  </si>
  <si>
    <t>Bayer Cropscience Ltd</t>
  </si>
  <si>
    <t>INE759J01022</t>
  </si>
  <si>
    <t>INE02CF01010</t>
  </si>
  <si>
    <t>IDIA00069480</t>
  </si>
  <si>
    <t>IDIA00069477</t>
  </si>
  <si>
    <t>Sundaram Equity Savings Fund</t>
  </si>
  <si>
    <t>INE019A01038</t>
  </si>
  <si>
    <t>JSW Steel Ltd</t>
  </si>
  <si>
    <t>INE406A01037</t>
  </si>
  <si>
    <t>Aurobindo Pharma Ltd</t>
  </si>
  <si>
    <t>INE115A07PR7</t>
  </si>
  <si>
    <t>LIC Housing Finance Ltd - 6.65% - 15/02/2027**</t>
  </si>
  <si>
    <t>INE134E08IE1</t>
  </si>
  <si>
    <t>Power Finance Corporation Ltd - 8.03% - 02/05/2026**</t>
  </si>
  <si>
    <t>INE261F08EA6</t>
  </si>
  <si>
    <t>National Bank for Agriculture &amp; Rural Development - 7.5% - 31/08/2026</t>
  </si>
  <si>
    <t>INE134E08IO0</t>
  </si>
  <si>
    <t>Power Finance Corporation Ltd - 7.23% - 05/01/2027**</t>
  </si>
  <si>
    <t>IN0020230101</t>
  </si>
  <si>
    <t>7.37% Government Securities-23/10/2028</t>
  </si>
  <si>
    <t>IN0020240050</t>
  </si>
  <si>
    <t>7.04% Central Government Securities 03/06/2029</t>
  </si>
  <si>
    <t>INE476A16ZO0</t>
  </si>
  <si>
    <t>Canara Bank - 04/12/2025**</t>
  </si>
  <si>
    <t>INE514E16CI1</t>
  </si>
  <si>
    <t>Export Import Bank of India - 30/12/2025**</t>
  </si>
  <si>
    <t>IN002024Z362</t>
  </si>
  <si>
    <t>364 Days - T Bill - 18/12/2025</t>
  </si>
  <si>
    <t>Sundaram Focused  Fund</t>
  </si>
  <si>
    <t>INE089A01031</t>
  </si>
  <si>
    <t>Dr. Reddys Laboratories Ltd</t>
  </si>
  <si>
    <t>INE192R01011</t>
  </si>
  <si>
    <t>Avenue Supermarts Ltd</t>
  </si>
  <si>
    <t>INE330T01021</t>
  </si>
  <si>
    <t>Happy Forgings Ltd</t>
  </si>
  <si>
    <t>INE437A01024</t>
  </si>
  <si>
    <t>Apollo Hospitals Enterprise Ltd</t>
  </si>
  <si>
    <t>INE765G01017</t>
  </si>
  <si>
    <t>ICICI Lombard General Insurance Company Ltd</t>
  </si>
  <si>
    <t>INE491A01021</t>
  </si>
  <si>
    <t>City Union Bank Ltd</t>
  </si>
  <si>
    <t>INE389H01022</t>
  </si>
  <si>
    <t>KEC International Ltd</t>
  </si>
  <si>
    <t>Sundaram Multi Cap Fund</t>
  </si>
  <si>
    <t>INE668F01031</t>
  </si>
  <si>
    <t>Jyothy Laboratories Ltd</t>
  </si>
  <si>
    <t>Household Products</t>
  </si>
  <si>
    <t>INE472A01039</t>
  </si>
  <si>
    <t>Blue Star Ltd</t>
  </si>
  <si>
    <t>INE112L01020</t>
  </si>
  <si>
    <t>Metropolis Healthcare Ltd</t>
  </si>
  <si>
    <t>INE183A01024</t>
  </si>
  <si>
    <t>Finolex Industries Ltd</t>
  </si>
  <si>
    <t>INE147E01013</t>
  </si>
  <si>
    <t>INE406B01019</t>
  </si>
  <si>
    <t>INE431E01011</t>
  </si>
  <si>
    <t>Healthcare Equipment &amp; Supplies</t>
  </si>
  <si>
    <t>IDIA00069359</t>
  </si>
  <si>
    <t>IDIA00069356</t>
  </si>
  <si>
    <t>INE348C01011</t>
  </si>
  <si>
    <t>Paper, Forest &amp; Jute Products</t>
  </si>
  <si>
    <t>INE604A01011</t>
  </si>
  <si>
    <t>Sundaram Nifty 100 Equal Weight Fund</t>
  </si>
  <si>
    <t>INE323A01026</t>
  </si>
  <si>
    <t>Bosch Ltd</t>
  </si>
  <si>
    <t>INE685A01028</t>
  </si>
  <si>
    <t>Torrent Pharmaceuticals Ltd</t>
  </si>
  <si>
    <t>INE016A01026</t>
  </si>
  <si>
    <t>Dabur India Ltd</t>
  </si>
  <si>
    <t>INE758E01017</t>
  </si>
  <si>
    <t>Jio Financial Services Ltd</t>
  </si>
  <si>
    <t>INE070A01015</t>
  </si>
  <si>
    <t>Shree Cement Ltd</t>
  </si>
  <si>
    <t>INE814H01011</t>
  </si>
  <si>
    <t>Adani Power Ltd</t>
  </si>
  <si>
    <t>INE00H001014</t>
  </si>
  <si>
    <t>Swiggy Ltd</t>
  </si>
  <si>
    <t>INE118A01012</t>
  </si>
  <si>
    <t>Bajaj Holdings &amp; Investment Ltd</t>
  </si>
  <si>
    <t>INE0V6F01027</t>
  </si>
  <si>
    <t>Hyundai Motor India Ltd</t>
  </si>
  <si>
    <t>INE364U01010</t>
  </si>
  <si>
    <t>Adani Green Energy Ltd</t>
  </si>
  <si>
    <t>INE066A01021</t>
  </si>
  <si>
    <t>Eicher Motors Ltd</t>
  </si>
  <si>
    <t>INE176B01034</t>
  </si>
  <si>
    <t>Havells India Ltd</t>
  </si>
  <si>
    <t>INE067A01029</t>
  </si>
  <si>
    <t>CG Power and Industrial Solutions Ltd</t>
  </si>
  <si>
    <t>INE205A01025</t>
  </si>
  <si>
    <t>Vedanta Ltd</t>
  </si>
  <si>
    <t>Diversified Metals</t>
  </si>
  <si>
    <t>INE931S01010</t>
  </si>
  <si>
    <t>Adani Energy Solutions Ltd</t>
  </si>
  <si>
    <t>INE775A01035</t>
  </si>
  <si>
    <t>Samvardhana Motherson International Ltd</t>
  </si>
  <si>
    <t>INE239A01024</t>
  </si>
  <si>
    <t>Nestle India Ltd</t>
  </si>
  <si>
    <t>INE377Y01014</t>
  </si>
  <si>
    <t>BAJAJ HOUSING FINANCE LTD</t>
  </si>
  <si>
    <t>INE0J1Y01017</t>
  </si>
  <si>
    <t>LIC of India Ltd</t>
  </si>
  <si>
    <t>INE053F01010</t>
  </si>
  <si>
    <t>Indian Railway Finance Corporation Ltd</t>
  </si>
  <si>
    <t>INE670K01029</t>
  </si>
  <si>
    <t>Macrotech Developers Ltd</t>
  </si>
  <si>
    <t>Sundaram ELSS Tax Saver Fund</t>
  </si>
  <si>
    <t>INE451A01017</t>
  </si>
  <si>
    <t>Force Motors Ltd</t>
  </si>
  <si>
    <t>INE628A01036</t>
  </si>
  <si>
    <t>UPL Ltd</t>
  </si>
  <si>
    <t>INE217B01036</t>
  </si>
  <si>
    <t>Kajaria Ceramics Ltd</t>
  </si>
  <si>
    <t>INF173K01FS6</t>
  </si>
  <si>
    <t>Sundaram Low Duration Fund - Direct Growth</t>
  </si>
  <si>
    <t>Sundaram Consumption Fund</t>
  </si>
  <si>
    <t>INE0BJS01011</t>
  </si>
  <si>
    <t>Go Fashion (India ) Ltd</t>
  </si>
  <si>
    <t>INE716A01013</t>
  </si>
  <si>
    <t>Whirlpool of India Ltd</t>
  </si>
  <si>
    <t>Sundaram Services Fund</t>
  </si>
  <si>
    <t>INE756I01012</t>
  </si>
  <si>
    <t>HDB Financial Services Ltd</t>
  </si>
  <si>
    <t>MU0295S00016</t>
  </si>
  <si>
    <t>Sundaram Diversified Equity</t>
  </si>
  <si>
    <t>INE176A01028</t>
  </si>
  <si>
    <t>Bata India Ltd</t>
  </si>
  <si>
    <t>Sundaram Large Cap Fund</t>
  </si>
  <si>
    <t>Sundaram Business Cycle Fund</t>
  </si>
  <si>
    <t>INE410P01011</t>
  </si>
  <si>
    <t>Narayana Hrudayalaya Ltd</t>
  </si>
  <si>
    <t>INE04I401011</t>
  </si>
  <si>
    <t>KPIT Technologies Ltd</t>
  </si>
  <si>
    <t>INE224A01026</t>
  </si>
  <si>
    <t>Greaves Cotton Ltd</t>
  </si>
  <si>
    <t>INE716B01029</t>
  </si>
  <si>
    <t>Tips Music Ltd</t>
  </si>
  <si>
    <t>INE599M01018</t>
  </si>
  <si>
    <t>Just Dial Ltd</t>
  </si>
  <si>
    <t>Sundaram Flexi Cap Fund</t>
  </si>
  <si>
    <t>Sundaram Financial Services Opportunities Fund</t>
  </si>
  <si>
    <t>Sundaram Multi Asset Allocation Fund</t>
  </si>
  <si>
    <t>IN0020240183</t>
  </si>
  <si>
    <t>6.75% Central Government Securities 23/12/2029</t>
  </si>
  <si>
    <t>INF200KA16D8</t>
  </si>
  <si>
    <t>SBI-ETF GOLD</t>
  </si>
  <si>
    <t>INF204KB17I5</t>
  </si>
  <si>
    <t>Nippon India ETF Gold Bees</t>
  </si>
  <si>
    <t>INF179KC1981</t>
  </si>
  <si>
    <t>HDFC Gold Exchange Traded Fund</t>
  </si>
  <si>
    <t>INF174KA1HJ8</t>
  </si>
  <si>
    <t>Kotak Mutual Fund - Gold Exchange Traded Fund</t>
  </si>
  <si>
    <t>INF740KA1SW3</t>
  </si>
  <si>
    <t>DSP-GOLD ETF</t>
  </si>
  <si>
    <t>Sundaram Multi-Factor Fund</t>
  </si>
  <si>
    <t>Sundaram Global Brand Theme-Equity Active FOF</t>
  </si>
  <si>
    <t>SG9999013908</t>
  </si>
  <si>
    <t>Sundaram Global Brand Fund - Master Class</t>
  </si>
  <si>
    <t>YTM (%)</t>
  </si>
  <si>
    <t>Monthly Portfolio Statement for the month ended 31 July 2025</t>
  </si>
  <si>
    <t>Index</t>
  </si>
  <si>
    <t>Hindustan Dorr Oliver Ltd @</t>
  </si>
  <si>
    <t># percentage to NAV of security is less than 0.01% - Wherever applicable</t>
  </si>
  <si>
    <t>** Thinly traded / Non Traded Securities - Wherever applicable</t>
  </si>
  <si>
    <t>^ Net current assets includes interest accrued on fixed income securities - Wherever applicable</t>
  </si>
  <si>
    <t>~ This scheme has exposure to floating rate instruments and / or interest rate derivatives. The duration of these instruments is linked to the interest rate reset period. The interest rate risk in a floating rate instrument or in a fixed rate instrument hedged with derivatives is likely to be lesser than that in an equivalent maturity fixed rate instrument. Under some market circumstances the volatility may be of an order greater than what may ordinarily be expected considering only its duration. Hence investors are recommended to consider the unadjusted portfolio maturity of the scheme as well and exercise adequate due diligence when deciding to make their investments. - Wherever applicable</t>
  </si>
  <si>
    <t>* Investment earmarked for Derivative Margin - Wherever applicable</t>
  </si>
  <si>
    <t>b) Total value and percentage of illiquid equity / Preference shares @</t>
  </si>
  <si>
    <t>At the beginning</t>
  </si>
  <si>
    <t>d) IDCW declared during the period (Rupees per unit)</t>
  </si>
  <si>
    <t>Scheme Riskometer :</t>
  </si>
  <si>
    <t>Tier I Benchmark Riskometer :</t>
  </si>
  <si>
    <t xml:space="preserve">                     NIFTY Infrastructure TRI</t>
  </si>
  <si>
    <t xml:space="preserve"> (a) Investments in Foreign Securities - Units of Mutual Funds</t>
  </si>
  <si>
    <t xml:space="preserve">                    MSCI ACWI TRI</t>
  </si>
  <si>
    <t>Sundaram Liquid Fund - Direct Growth*</t>
  </si>
  <si>
    <t>Tier II Benchmark Riskometer :</t>
  </si>
  <si>
    <t xml:space="preserve">                        Nifty Mid Cap 150 TRI</t>
  </si>
  <si>
    <t xml:space="preserve">                            Nifty Mid Cap 100 TRI</t>
  </si>
  <si>
    <t xml:space="preserve">                           BSE 500 INDEX</t>
  </si>
  <si>
    <t xml:space="preserve">                    BSE 500 INDEX</t>
  </si>
  <si>
    <t xml:space="preserve">                   Nifty Small Cap 100</t>
  </si>
  <si>
    <t xml:space="preserve">                      Nifty Small Cap 100</t>
  </si>
  <si>
    <t xml:space="preserve">                     Nifty Small Cap 100</t>
  </si>
  <si>
    <t xml:space="preserve">           Nifty Small Cap 250 TRI</t>
  </si>
  <si>
    <t xml:space="preserve">           Nifty Small Cap 100 TRI</t>
  </si>
  <si>
    <t>INE0JEI23010</t>
  </si>
  <si>
    <t>Roadstar Infra Investment Trust (InvIT)</t>
  </si>
  <si>
    <t>Services</t>
  </si>
  <si>
    <t>Chennai Super Kings Ltd @</t>
  </si>
  <si>
    <t>INE041025011</t>
  </si>
  <si>
    <t>Embassy Office Parks (REIT)</t>
  </si>
  <si>
    <t>REC Limited AUG 2025</t>
  </si>
  <si>
    <t>UltraTech Cement Limited AUG 2025</t>
  </si>
  <si>
    <t>Divi's Laboratories Ltd AUG 2025</t>
  </si>
  <si>
    <t>SBI Life Insurance Company Limited AUG 2025</t>
  </si>
  <si>
    <t>Hindustan Aeronautics Limited AUG 2025</t>
  </si>
  <si>
    <t>HCL Technologies Limited AUG 2025</t>
  </si>
  <si>
    <t>Zydus Lifesciences Limited AUG 2025</t>
  </si>
  <si>
    <t>Power Grid Corporation of India Ltd AUG 2025</t>
  </si>
  <si>
    <t>Mahindra &amp; Mahindra Ltd AUG 2025</t>
  </si>
  <si>
    <t>HDFC Life Insurance Company Limited AUG 2025</t>
  </si>
  <si>
    <t>Bajaj Finserv Limited AUG 2025</t>
  </si>
  <si>
    <t>Larsen and Toubro Ltd AUG 2025</t>
  </si>
  <si>
    <t>Tata Consultancy Services Ltd AUG 2025</t>
  </si>
  <si>
    <t>Sun Pharmaceuticals Ltd AUG 2025</t>
  </si>
  <si>
    <t>IDFC First Bank Ltd  AUG 2025</t>
  </si>
  <si>
    <t>Grasim Industries Ltd  AUG 2025</t>
  </si>
  <si>
    <t>Asian Paints Limited AUG 2025</t>
  </si>
  <si>
    <t>Bharat Electronics Limited AUG 2025</t>
  </si>
  <si>
    <t>Bajaj Finance Limited AUG 2025</t>
  </si>
  <si>
    <t>NTPC Ltd AUG 2025</t>
  </si>
  <si>
    <t>Adani Ports &amp; SEZ Limited AUG 2025</t>
  </si>
  <si>
    <t>Marico Limited AUG 2025</t>
  </si>
  <si>
    <t>Tata Power Company Ltd AUG 2025</t>
  </si>
  <si>
    <t>Aditya Birla Capital Limited AUG 2025</t>
  </si>
  <si>
    <t>JSW Energy Ltd AUG 2025</t>
  </si>
  <si>
    <t>Bharti Airtel Limited AUG 2025</t>
  </si>
  <si>
    <t>Bank of Baroda AUG 2025</t>
  </si>
  <si>
    <t>Kotak Mahindra Bank Limited AUG 2025</t>
  </si>
  <si>
    <t>Dixon Technologies India Ltd AUG 2025</t>
  </si>
  <si>
    <t>The Indian Hotels Company Limited AUG 2025</t>
  </si>
  <si>
    <t>Biocon Ltd AUG 2025</t>
  </si>
  <si>
    <t>Reliance Industries Limited AUG 2025</t>
  </si>
  <si>
    <t>State Bank Of India Ltd AUG 2025</t>
  </si>
  <si>
    <t>ICICI Bank Ltd AUG 2025</t>
  </si>
  <si>
    <t>Multi Commodity Exchange of India Limited AUG 2025</t>
  </si>
  <si>
    <t>HDFC Bank Limited AUG 2025</t>
  </si>
  <si>
    <t>(f) Convertible Debenture</t>
  </si>
  <si>
    <t>INE121A08PJ0</t>
  </si>
  <si>
    <t>7.5% Cholamandalam Investment and Company Ltd - 30/09/2026</t>
  </si>
  <si>
    <t>Unrated</t>
  </si>
  <si>
    <t>7.11% Central Government Securities_Floating Rate Bond - 04/10/2028 ~</t>
  </si>
  <si>
    <t>Cash and Other Net Current Assets^</t>
  </si>
  <si>
    <t>Refer below point i)</t>
  </si>
  <si>
    <t>Direct Plan - Monthly IDCW</t>
  </si>
  <si>
    <t>Regular Plan - Monthly IDCW</t>
  </si>
  <si>
    <t>Annexure-A</t>
  </si>
  <si>
    <t>ISIN</t>
  </si>
  <si>
    <t>NAME OF THE SECURITY</t>
  </si>
  <si>
    <t>TOTAL AMOUNT DUE (Rs. in Lacs)</t>
  </si>
  <si>
    <t>(Rs. in Lacs)</t>
  </si>
  <si>
    <t xml:space="preserve">Total Cost  </t>
  </si>
  <si>
    <t xml:space="preserve">Discounting Charges / Interest accrued till maturity </t>
  </si>
  <si>
    <t>Total CP Outstanding</t>
  </si>
  <si>
    <t>Amount Recovered - 06th Mar 2025</t>
  </si>
  <si>
    <t>Total settlement till date</t>
  </si>
  <si>
    <t>CASH</t>
  </si>
  <si>
    <t>INVIT Units</t>
  </si>
  <si>
    <t>INE121H14JU3</t>
  </si>
  <si>
    <t xml:space="preserve">IL&amp;FS Financial Services Ltd. 24SEP18 CP </t>
  </si>
  <si>
    <t>## The Boards of these companies have set February 17th as the record date for the allocation of InvIT units and cash distribution. Accordingly, on the 5th of March 2025, we received the Total cash of Rs. 3.17 Crs .Further as a part of the distribution we have received  INVITs amounting to Rs. 2 Crs having face value is Rs. 25,00,000 per unit subsequently in the month of April ’25. The above-mentioned cash and  INVITs units are allocated to respective scheme based  on their exposure.</t>
  </si>
  <si>
    <t>For Further details please refer the below Links for Rationale</t>
  </si>
  <si>
    <t>https://www.sundarammutual.com/pdf2/2025/Rationale_for_Valuation/Update_on_ILFS_Financial_Services_Recovery_06_03_2025.pdf</t>
  </si>
  <si>
    <t>VALUE OF THE SECURITY CONSIDERED UNDER NET RECEIVABLES</t>
  </si>
  <si>
    <t>% TO AUM</t>
  </si>
  <si>
    <t>INE528G08394</t>
  </si>
  <si>
    <t>9%-YES BANK LTD-NCD-Call opt-18/10/2022-Perpetual Bond $</t>
  </si>
  <si>
    <t>TOTAL AMOUNT INCLUDING INTEREST DUE TO THE SCHEME</t>
  </si>
  <si>
    <t>TOTAL AMOUNT DUE</t>
  </si>
  <si>
    <t>PRINCIPAL (Rs. in Lacs)</t>
  </si>
  <si>
    <t>Interest Accrued till 05 Mar 2020
(Rs. in Lacs)</t>
  </si>
  <si>
    <t>Total 
(Rs. in Lacs)</t>
  </si>
  <si>
    <t>$ Yes Bank Limited Reconstruction Scheme 2020” was notified in the Official Gazette on March 13, 2020. Based on that, the Basel III Additional Tier I Bonds (ISIN - INE528G08394) were written down in the scheme along with the Interest accrued.</t>
  </si>
  <si>
    <t>Portfolio Information</t>
  </si>
  <si>
    <t>Scheme Name :</t>
  </si>
  <si>
    <t>Description (if any)</t>
  </si>
  <si>
    <t xml:space="preserve">Annualised Portfolio YTM %* : </t>
  </si>
  <si>
    <t>Macaulay Duration (years) - only for Debt portion (years)</t>
  </si>
  <si>
    <t>Residual Maturity (years) - only for Debt portion (years)</t>
  </si>
  <si>
    <t xml:space="preserve">As on (Date) </t>
  </si>
  <si>
    <t>*** in case of semi annual YTM,  it will be annualised </t>
  </si>
  <si>
    <t xml:space="preserve">           CRISIL Hybrid 35 Plus 65 - Aggressive Index</t>
  </si>
  <si>
    <t>Supreme Industries Ltd AUG 2025</t>
  </si>
  <si>
    <t>DLF Ltd AUG 2025</t>
  </si>
  <si>
    <t>PNB Housing Finance Ltd AUG 2025</t>
  </si>
  <si>
    <t>Canara Bank AUG 2025</t>
  </si>
  <si>
    <t xml:space="preserve">	Tata Consumer Products Limited AUG 2025</t>
  </si>
  <si>
    <t>Punjab National Bank AUG 2025</t>
  </si>
  <si>
    <t>RBL Bank Ltd AUG 2025</t>
  </si>
  <si>
    <t xml:space="preserve">	Tata Steel Limited AUG 2025</t>
  </si>
  <si>
    <t>Indus Towers Limited AUG 2025</t>
  </si>
  <si>
    <t>Cipla Limited AUG 2025</t>
  </si>
  <si>
    <t>IndusInd Bank Limited AUG 2025</t>
  </si>
  <si>
    <t>Hindustan Unilever Ltd AUG 2025</t>
  </si>
  <si>
    <t>Tata Motors Ltd AUG 2025</t>
  </si>
  <si>
    <t>Max Financial Services Limited AUG 2025</t>
  </si>
  <si>
    <t>Hindalco Industries Limited AUG 2025</t>
  </si>
  <si>
    <t>Adani Enterprises Limited AUG 2025</t>
  </si>
  <si>
    <t>Ambuja Cements Limited AUG 2025</t>
  </si>
  <si>
    <t>TATA Consultancy Services Limited AUG 2025</t>
  </si>
  <si>
    <t>Axis Bank Limited AUG 2025</t>
  </si>
  <si>
    <t>ITC Limited AUG 2025</t>
  </si>
  <si>
    <t>ICICI Bank Limited AUG 2025</t>
  </si>
  <si>
    <t xml:space="preserve">           NIFTY 50 Arbitrage INDEX</t>
  </si>
  <si>
    <t>INE0GGX23010</t>
  </si>
  <si>
    <t>Power Grid Infrastructure Investment Trust (InvIT)</t>
  </si>
  <si>
    <t>Titan Company Limited AUG 2025</t>
  </si>
  <si>
    <t>GAIL (India) Ltd AUG 2025</t>
  </si>
  <si>
    <t xml:space="preserve">	Mahindra &amp; Mahindra Limited AUG 2025</t>
  </si>
  <si>
    <t>Britannia Industries Ltd    AUG 2025</t>
  </si>
  <si>
    <t>Infosys Ltd AUG 2025</t>
  </si>
  <si>
    <t>Patanjali Foods Ltd(Prev Ruchi Soya Industries Ltd) AUG 2025</t>
  </si>
  <si>
    <t>Cholamandalam Investment and Finance Company Ltd  AUG 2025</t>
  </si>
  <si>
    <t>Eternal Ltd ( Previously named as Zomato Ltd ) AUG 2025</t>
  </si>
  <si>
    <t xml:space="preserve">           NIFTY 50 Hybrid Composite Debt 50 : 50 INDEX</t>
  </si>
  <si>
    <t>Power Grid Infrastructure Investment Trust(InvIT)</t>
  </si>
  <si>
    <t>Sandur Laminates Ltd @</t>
  </si>
  <si>
    <t>Crystal Cable Industries Ltd @</t>
  </si>
  <si>
    <t>Tirrihannah Company Ltd @</t>
  </si>
  <si>
    <t>Minerava Holdings Ltd @</t>
  </si>
  <si>
    <t>Direct Plan - IDCW</t>
  </si>
  <si>
    <t>Regular Plan - IDCW</t>
  </si>
  <si>
    <t>Name of The security</t>
  </si>
  <si>
    <t xml:space="preserve">ISIN </t>
  </si>
  <si>
    <t>Net receivable/Market value  (Rs. Lakh)</t>
  </si>
  <si>
    <t>% to NAV</t>
  </si>
  <si>
    <t>Total Amount(Principal &amp; Interest)  (Rs. Lakh)</t>
  </si>
  <si>
    <t>21.50% Dewan Rubber Ltd</t>
  </si>
  <si>
    <t>Not Available</t>
  </si>
  <si>
    <t>Chemox Chemicals Industries</t>
  </si>
  <si>
    <t xml:space="preserve">           NIFTY Dividend Opportunities 50 TRI</t>
  </si>
  <si>
    <t>Lupin Limited AUG 2025</t>
  </si>
  <si>
    <t xml:space="preserve">	United Spirits Limited AUG 2025</t>
  </si>
  <si>
    <t>TVS Motor Company Limited AUG 2025</t>
  </si>
  <si>
    <t>Aurobindo Pharma Limited AUG 2025</t>
  </si>
  <si>
    <t>Interglobe Aviation Ltd AUG 2025</t>
  </si>
  <si>
    <t>JSW Steel Limited AUG 2025</t>
  </si>
  <si>
    <t xml:space="preserve">                              Nifty 500 TRI</t>
  </si>
  <si>
    <t xml:space="preserve">           Nifty Large MID CAP 250 TRI</t>
  </si>
  <si>
    <t>Crescent Finstock Ltd @</t>
  </si>
  <si>
    <t>Balmer Lawrie Freight Containers Ltd @</t>
  </si>
  <si>
    <t>Precision Fasteners Ltd @</t>
  </si>
  <si>
    <t>Virtual Dynamics Software Ltd @</t>
  </si>
  <si>
    <t>Noble Brothers Impex Ltd @</t>
  </si>
  <si>
    <t>Sangam Health Care Products Ltd @</t>
  </si>
  <si>
    <t>Mukerian Papers Ltd @</t>
  </si>
  <si>
    <t>15% Premier Vinyl Ltd</t>
  </si>
  <si>
    <t>18% Jord Engineering Ltd</t>
  </si>
  <si>
    <t xml:space="preserve">           Nifty India Consumption TRI</t>
  </si>
  <si>
    <t>Make My Trip Ltd (USD)</t>
  </si>
  <si>
    <t xml:space="preserve">                      Nifty_500_ TRI</t>
  </si>
  <si>
    <t xml:space="preserve">                  Nifty 500 TRI</t>
  </si>
  <si>
    <t>Oil &amp; Natural Gas Corpn.Ltd AUG 2025</t>
  </si>
  <si>
    <t>Indian Oil Corporation Ltd AUG 2025</t>
  </si>
  <si>
    <t>Eicher Motor Limited AUG 2025</t>
  </si>
  <si>
    <t>Maruti Suzuki India Ltd AUG 2025</t>
  </si>
  <si>
    <t>Dr.Reddys Laboratories Ltd AUG 2025</t>
  </si>
  <si>
    <t>Tech Mahindra Ltd AUG 2025</t>
  </si>
  <si>
    <t>Alkem Laboratories Ltd AUG 2025</t>
  </si>
  <si>
    <t>Hindustan Petroleum Corpn Limited AUG 2025</t>
  </si>
  <si>
    <t>NIFTY 500 TRI (65%) + NIFTY Short Duration Debt Index (10%) + Domestic Prices of Gold (25%)</t>
  </si>
  <si>
    <t>i) Exposure to securities classified as below investment grade or default as on 31-Jul-2025</t>
  </si>
  <si>
    <t>% to AUM as on 31-Jul-2025</t>
  </si>
  <si>
    <t>31-Jul-2025</t>
  </si>
  <si>
    <t>Direct Plan - Halfyearly IDCW</t>
  </si>
  <si>
    <t>Regular Plan - Halfyearly IDCW</t>
  </si>
  <si>
    <t>S.NO.</t>
  </si>
  <si>
    <t>ACRONYM</t>
  </si>
  <si>
    <t>SCHEME NAME</t>
  </si>
  <si>
    <t>CAPEXG</t>
  </si>
  <si>
    <t>GLOB</t>
  </si>
  <si>
    <t>MIDCAP</t>
  </si>
  <si>
    <t>MULTIP</t>
  </si>
  <si>
    <t>Sundaram Large And Mid Cap Fund</t>
  </si>
  <si>
    <t>SLTADV3</t>
  </si>
  <si>
    <t>Sundaram Long Term Advantage Fund Series III</t>
  </si>
  <si>
    <t>SLTADV4</t>
  </si>
  <si>
    <t>Sundaram Long Term Advantage Fund Series IV</t>
  </si>
  <si>
    <t>SLTAX2</t>
  </si>
  <si>
    <t>Sundaram Long Term Tax Advantage Fund Series II</t>
  </si>
  <si>
    <t>SLTAX3</t>
  </si>
  <si>
    <t>SLTAX4</t>
  </si>
  <si>
    <t>SLTAX5</t>
  </si>
  <si>
    <t>SLTAX6</t>
  </si>
  <si>
    <t>SMILE</t>
  </si>
  <si>
    <t>SPAHF</t>
  </si>
  <si>
    <t>SPARF</t>
  </si>
  <si>
    <t xml:space="preserve">Sundaram Arbitrage Fund </t>
  </si>
  <si>
    <t>SPBAF</t>
  </si>
  <si>
    <t>SPDYF</t>
  </si>
  <si>
    <t>SPESF</t>
  </si>
  <si>
    <t>SPFOCUS</t>
  </si>
  <si>
    <t>Sundaram Focused  Fund</t>
  </si>
  <si>
    <t>SPMUCF</t>
  </si>
  <si>
    <t>SPSN100</t>
  </si>
  <si>
    <t>Sundaram NIFTY 100 Equal Weight Fund</t>
  </si>
  <si>
    <t>SPTAX</t>
  </si>
  <si>
    <t>SRURAL</t>
  </si>
  <si>
    <t>SSFUND</t>
  </si>
  <si>
    <t>STAX</t>
  </si>
  <si>
    <t>SUNBCF</t>
  </si>
  <si>
    <t>SUNFCF</t>
  </si>
  <si>
    <t>SUNFOP</t>
  </si>
  <si>
    <t>SUNMAF</t>
  </si>
  <si>
    <t>SUNCYF</t>
  </si>
  <si>
    <t>SUNMFF</t>
  </si>
  <si>
    <t>Sundaram Money Market Fund-Direct Plan - Growth*</t>
  </si>
  <si>
    <t>7.10% Central Government Securities 18/04/2029*</t>
  </si>
  <si>
    <t>7.23% Central Government Securities 15/04/2039*</t>
  </si>
  <si>
    <t>7.10% Central Government Securities 08/04/2034*</t>
  </si>
  <si>
    <t>7.38% Central Government Securities 20/06/2027*</t>
  </si>
  <si>
    <t>364 Days - T Bill - 11/09/2025*</t>
  </si>
  <si>
    <t>364 Days - T Bill - 04/12/2025*</t>
  </si>
  <si>
    <t>364 Days - T Bill - 22/01/2026*</t>
  </si>
  <si>
    <t>7.32% Government Securities-13/11/2030*</t>
  </si>
  <si>
    <t>7.37% Government Securities-23/10/2028*</t>
  </si>
  <si>
    <t>7.04% Central Government Securities 03/06/2029*</t>
  </si>
  <si>
    <t xml:space="preserve">                       NIFTY 500_TRI</t>
  </si>
  <si>
    <t xml:space="preserve">               Nifty 100 TRI</t>
  </si>
  <si>
    <t xml:space="preserve">           Nifty Large Mid Cap 250 TRI</t>
  </si>
  <si>
    <t xml:space="preserve">           Nifty 500 MultiCap 50:25:25 TRI</t>
  </si>
  <si>
    <t xml:space="preserve">           NIFTY Services Sector TRI</t>
  </si>
  <si>
    <t xml:space="preserve">           NIFTY 500 MULTICAP 50:25:25 TRI</t>
  </si>
  <si>
    <t xml:space="preserve">           Nifty Financial Services TRI</t>
  </si>
  <si>
    <t xml:space="preserve">          Nifty 100 Equal Weight INDEX TRI</t>
  </si>
  <si>
    <t xml:space="preserve">                      Nifty Equity Savings TRI</t>
  </si>
  <si>
    <t xml:space="preserve">                    Nifty Small Cap 100 TRI</t>
  </si>
  <si>
    <t xml:space="preserve">                                    BSE 500 TRI</t>
  </si>
  <si>
    <t xml:space="preserve">                          NIFTY 500 TRI</t>
  </si>
  <si>
    <t xml:space="preserve">                                NIFTY 500 TRI</t>
  </si>
  <si>
    <t>Direct Plan - Half Yearly IDCW</t>
  </si>
  <si>
    <t>Regular Plan - Half Yearly IDCW</t>
  </si>
  <si>
    <t xml:space="preserve">                     BSE 200 TRI</t>
  </si>
  <si>
    <t>DERIVATIVES DISCLOSURE</t>
  </si>
  <si>
    <t>Disclosure regarding Derivative positions pursuant to SEBI Circular no CIR/IMD/DF/11/2010 dated August18,2010</t>
  </si>
  <si>
    <t>DETAILS OF INVESTMENTS IN DERIVATIVE INSTRUMENTS</t>
  </si>
  <si>
    <t>A. Hedging Positions through Futures as on July 31,2025 :</t>
  </si>
  <si>
    <t>Scheme Name</t>
  </si>
  <si>
    <t>Underlying</t>
  </si>
  <si>
    <t>Long/Short</t>
  </si>
  <si>
    <t>Futures Price When Purchased</t>
  </si>
  <si>
    <t>Current Price of the contract</t>
  </si>
  <si>
    <t>Margin maintained in       (Rs in Lakhs)*</t>
  </si>
  <si>
    <t>Adani Ports &amp; SEZ Ltd AUG-2025</t>
  </si>
  <si>
    <t>short</t>
  </si>
  <si>
    <t>Aditya Birla Capital Ltd AUG-2025</t>
  </si>
  <si>
    <t>Asian Paints Ltd AUG-2025</t>
  </si>
  <si>
    <t>Bajaj Finance Ltd AUG-2025</t>
  </si>
  <si>
    <t>Bajaj Finserv Ltd AUG-2025</t>
  </si>
  <si>
    <t>Bank of Baroda AUG-2025</t>
  </si>
  <si>
    <t>Bharat Electronics Ltd AUG-2025</t>
  </si>
  <si>
    <t>Bharti Airtel Ltd AUG-2025</t>
  </si>
  <si>
    <t>Biocon Ltd AUG-2025</t>
  </si>
  <si>
    <t>Divis Labarotories Ltd  AUG-2025</t>
  </si>
  <si>
    <t>Dixon Technologies India Ltd AUG-2025</t>
  </si>
  <si>
    <t>Grasim Industries Ltd  AUG-2025</t>
  </si>
  <si>
    <t>HCL Technologies Ltd AUG-2025</t>
  </si>
  <si>
    <t>HDFC Bank Ltd AUG-2025</t>
  </si>
  <si>
    <t>HDFC Life Insurance Company Ltd AUG-2025</t>
  </si>
  <si>
    <t>Hindustan Aeronautics Ltd AUG-2025</t>
  </si>
  <si>
    <t>ICICI Bank Ltd AUG-2025</t>
  </si>
  <si>
    <t>IDFC First Bank Ltd (PrevIDFC Bank Ltd) AUG-2025</t>
  </si>
  <si>
    <t>Indian Hotels Company Ltd AUG-2025</t>
  </si>
  <si>
    <t>JSW Energy Ltd AUG-2025</t>
  </si>
  <si>
    <t>Kotak Mahindra Bank Ltd AUG-2025</t>
  </si>
  <si>
    <t>Larsen &amp; Toubro Ltd AUG-2025</t>
  </si>
  <si>
    <t>Mahindra &amp; Mahindra Ltd AUG-2025</t>
  </si>
  <si>
    <t>Marico Ltd (Pre Marico Industries Ltd) AUG-2025</t>
  </si>
  <si>
    <t>Multi Commodity Exchange of India Limited AUG-2025</t>
  </si>
  <si>
    <t>NTPC Ltd AUG-2025</t>
  </si>
  <si>
    <t>Power Grid Corporation of India Ltd AUG-2025</t>
  </si>
  <si>
    <t>REC Ltd (Prev : Rural Electrification Corporation Ltd) AUG-2025</t>
  </si>
  <si>
    <t>Reliance Industries Ltd AUG-2025</t>
  </si>
  <si>
    <t>SBI Life Insurance Company Ltd AUG-2025</t>
  </si>
  <si>
    <t>State Bank Of India Ltd AUG-2025</t>
  </si>
  <si>
    <t>Sun Pharmaceuticals Ltd AUG-2025</t>
  </si>
  <si>
    <t>TATA Consultancy Services Ltd AUG-2025</t>
  </si>
  <si>
    <t>TATA Power Co Ltd AUG-2025</t>
  </si>
  <si>
    <t>Ultra Tech Cement Ltd AUG-2025</t>
  </si>
  <si>
    <t>Zydus Lifesciences Ltd ( Prev Cadila Healthcare Ltd)  AUG-2025</t>
  </si>
  <si>
    <t>Adani Enterprises Ltd AUG-2025</t>
  </si>
  <si>
    <t>Axis Bank Ltd  AUG-2025</t>
  </si>
  <si>
    <t>Canara Bank AUG-2025</t>
  </si>
  <si>
    <t>Cipla Ltd AUG-2025</t>
  </si>
  <si>
    <t>DLF Ltd AUG-2025</t>
  </si>
  <si>
    <t>Gujarat Ambuja Cement Co.Ltd AUG-2025</t>
  </si>
  <si>
    <t>Hindalco Industries Ltd AUG-2025</t>
  </si>
  <si>
    <t>Hindustan Unilever Ltd AUG-2025</t>
  </si>
  <si>
    <t>Indus Towers Ltd (Prev name Bharti Infratel Ltd) AUG-2025</t>
  </si>
  <si>
    <t>IndusInd Bank Ltd AUG-2025</t>
  </si>
  <si>
    <t>ITC Ltd AUG-2025</t>
  </si>
  <si>
    <t>Max Financial Services Ltd (Prev: Max India Ltd) AUG-2025</t>
  </si>
  <si>
    <t>PNB Housing Finance Ltd AUG-2025</t>
  </si>
  <si>
    <t>Punjab National Bank AUG-2025</t>
  </si>
  <si>
    <t>RBL Bank Ltd AUG-2025</t>
  </si>
  <si>
    <t>Supreme Industries Ltd AUG-2025</t>
  </si>
  <si>
    <t>Tata Consumer Products Limited AUG-2025</t>
  </si>
  <si>
    <t>Tata Motors Ltd AUG-2025</t>
  </si>
  <si>
    <t>Tata Steel Ltd AUG-2025</t>
  </si>
  <si>
    <t>Britannia Industries Ltd    AUG-2025</t>
  </si>
  <si>
    <t>Cholamandalam Investment &amp; Finance Company Ltd AUG-2025</t>
  </si>
  <si>
    <t>Eternal Ltd ( Previously named as Zomato Ltd ) AUG-2025</t>
  </si>
  <si>
    <t>GAIL (India) Ltd AUG-2025</t>
  </si>
  <si>
    <t>Infosys Ltd AUG-2025</t>
  </si>
  <si>
    <t>Patanjali Foods Ltd(Prev Ruchi Soya Industries Ltd) AUG-2025</t>
  </si>
  <si>
    <t>Titan Industries Ltd AUG-2025</t>
  </si>
  <si>
    <t>Aurobindo Pharma Ltd-Equ AUG-2025</t>
  </si>
  <si>
    <t>Interglobe Aviation Ltd AUG-2025</t>
  </si>
  <si>
    <t>JSW Steel Ltd AUG-2025</t>
  </si>
  <si>
    <t>Lupin Ltd AUG-2025</t>
  </si>
  <si>
    <t>TVS Motor Company Ltd   AUG-2025</t>
  </si>
  <si>
    <t>United Spirits Ltd AUG-2025</t>
  </si>
  <si>
    <t>Alkem Laboratories Ltd AUG-2025</t>
  </si>
  <si>
    <t>Dr.Reddys Laboratories Ltd AUG-2025</t>
  </si>
  <si>
    <t>Eicher Motor Ltd AUG-2025</t>
  </si>
  <si>
    <t>Hindustan Petroleum Corpn Ltd AUG-2025</t>
  </si>
  <si>
    <t>Indian Oil Corporation Ltd AUG-2025</t>
  </si>
  <si>
    <t>Maruti Suzuki India Ltd AUG-2025</t>
  </si>
  <si>
    <t>Oil &amp; Natural Gas Corpn.Ltd AUG-2025</t>
  </si>
  <si>
    <t>Tech Mahindra Ltd AUG-2025</t>
  </si>
  <si>
    <t xml:space="preserve"> Sundaram Multi Factor Fund</t>
  </si>
  <si>
    <t xml:space="preserve">Total percentage of existing assets hedged through futures as a percentage of net assets </t>
  </si>
  <si>
    <t>%</t>
  </si>
  <si>
    <t>For the period ended July 31,2025 following were the hedging transactions through futures which have been squared off/ expired</t>
  </si>
  <si>
    <t>Total Number of contracts where futures were Bought</t>
  </si>
  <si>
    <t>Total Number of contracts where futures were Sold</t>
  </si>
  <si>
    <t>Gross Notional value of contracts where futures were bought                      (Rs. in Lakhs)</t>
  </si>
  <si>
    <t>Gross Notional value of contracts where futures were sold        (Rs. in Lakhs)</t>
  </si>
  <si>
    <t>Net Profit / (Loss) value on all contracts combined       (Rs. in lakhs)</t>
  </si>
  <si>
    <t>B. Other than hedging positions through futures as on Jun 30,2025 : NIL</t>
  </si>
  <si>
    <t>For the period ended July 31,2025 following were the non-hedging transactions through futures which have been squared off / expired</t>
  </si>
  <si>
    <t>Gross Notional value of contracts where futures were sold      ( Rs. in Lakhs)</t>
  </si>
  <si>
    <t>Net Profit / (Loss) value on all contracts combined      (Rs. in lakhs)</t>
  </si>
  <si>
    <t>C. Hedging Positions through Put Options as on July 31,2025: NIL</t>
  </si>
  <si>
    <t>Call/Put</t>
  </si>
  <si>
    <t>Number of Contracts</t>
  </si>
  <si>
    <t>Option Price when purchased</t>
  </si>
  <si>
    <t>Current Option Price</t>
  </si>
  <si>
    <t>Total % of existing assets hedged through Put Options</t>
  </si>
  <si>
    <t xml:space="preserve"> </t>
  </si>
  <si>
    <t>For the period ended  July 31,2025 , the following hedging transactions through options which have been already exercised/expired</t>
  </si>
  <si>
    <t>Total Number of contracts entered into</t>
  </si>
  <si>
    <t>Gross Notional value of contracts bought                      (Rs. in Lakhs)</t>
  </si>
  <si>
    <t>Gross Notional value of contracts  sold  (Rs. in Lakhs)</t>
  </si>
  <si>
    <t>Net Profit/(Loss) on all contracts 
(Rs. in Lakhs)</t>
  </si>
  <si>
    <t>D. Other than Hedging Positions through options as on July 31,2025 : NIL</t>
  </si>
  <si>
    <t xml:space="preserve">Total Exposure through Options other than hedging as a percentage of net assets </t>
  </si>
  <si>
    <t>For the period ended July 31,2025 , the following non hedging transactions through options which have been already exercised/expired</t>
  </si>
  <si>
    <t>Gross Notional value of contracts  bought(Rs. in Lakhs)</t>
  </si>
  <si>
    <t>Gross Notional value of contracts  sold (Rs. in Lakhs)</t>
  </si>
  <si>
    <t>E. Hedging Positions through Swaps as on July 31,2025:</t>
  </si>
  <si>
    <t>Scheme name</t>
  </si>
  <si>
    <t>Swap Type</t>
  </si>
  <si>
    <t>Underlying Security</t>
  </si>
  <si>
    <t>Long Position</t>
  </si>
  <si>
    <t>Short Position</t>
  </si>
  <si>
    <t>Notional Value (Rs. in lacs.)</t>
  </si>
  <si>
    <t>Maturity date</t>
  </si>
  <si>
    <t>Sundaram Ultra Short Duration  Fund</t>
  </si>
  <si>
    <t>Fixed to Float</t>
  </si>
  <si>
    <t>7.56% REC Ltd NCD MD 30-06-2026</t>
  </si>
  <si>
    <t>Receiving Floating</t>
  </si>
  <si>
    <t>Pay Fixed</t>
  </si>
  <si>
    <t>7.58%  NABARD- NCD-31-07-2026</t>
  </si>
  <si>
    <t>9.20% Shriram Finance Ltd 22 05 2026</t>
  </si>
  <si>
    <t>F. Hedging Positions through Interest Rate Futures as on July 31,2025: NIL</t>
  </si>
  <si>
    <t xml:space="preserve">Futures Price
When Purchased </t>
  </si>
  <si>
    <t>Current Price of
the contract</t>
  </si>
  <si>
    <t>Margin maintained
in (Rs. in Lakhs)</t>
  </si>
  <si>
    <t>Total percentage of existing assets hedged through Interest Rate Futures a Percentage of net assets</t>
  </si>
  <si>
    <t>For the period ended July 31,2025 following were the hedging transactions through Interest Rate Futures which have been squared off/ expired</t>
  </si>
  <si>
    <t>For the period ended July 31,2025 following were the Non Hedging transactions through Interest Rate Futures which have been squared off/ expired</t>
  </si>
  <si>
    <t>* Note: Margin maintained denotes security specific margin.</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</si>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</sst>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_(* \(#,##0.00\);_(* &quot;-&quot;??_);_(@_)"/>
    <numFmt numFmtId="164" formatCode="_ * #,##0.00_ ;_ * \-#,##0.00_ ;_ * &quot;-&quot;??_ ;_ @_ "/>
    <numFmt numFmtId="165" formatCode="[$-1014009]General"/>
    <numFmt numFmtId="166" formatCode="[$-1014009]###0;\(###0\)"/>
    <numFmt numFmtId="167" formatCode="[$-1014009]###0.00;\(###0.00\)"/>
    <numFmt numFmtId="168" formatCode="[$-1014009]###0.00%;\(###0.00%\)"/>
    <numFmt numFmtId="169" formatCode="[$-1014009]#,##0.00\ %;\(#,##0.00\)"/>
    <numFmt numFmtId="170" formatCode="[$-1014009]#.0000"/>
    <numFmt numFmtId="171" formatCode="[$-1014009]#,##0.00%"/>
    <numFmt numFmtId="172" formatCode="[$-1014009]###0.0000;\(###0.0000\)"/>
    <numFmt numFmtId="173" formatCode="[$-1014009]#,##0.000000;\-#,##0.000000"/>
    <numFmt numFmtId="174" formatCode="[$-1014009]#,##0.00;\(#,##0.00\)"/>
    <numFmt numFmtId="175" formatCode="_(* #,##0_);_(* \(#,##0\);_(* &quot;-&quot;??_);_(@_)"/>
    <numFmt numFmtId="176" formatCode="#,##0.0000;\(#,##0.0000\)"/>
    <numFmt numFmtId="177" formatCode="_(* #,##0.000_);_(* \(#,##0.000\);_(* &quot;-&quot;??_);_(@_)"/>
  </numFmts>
  <fonts count="33" x14ac:knownFonts="1">
    <font>
      <sz val="10"/>
      <name val="Arial"/>
      <charset val="1"/>
    </font>
    <font>
      <sz val="11"/>
      <color theme="1"/>
      <name val="Aptos Narrow"/>
      <family val="2"/>
      <scheme val="minor"/>
    </font>
    <font>
      <sz val="11"/>
      <color theme="1"/>
      <name val="Aptos Narrow"/>
      <family val="2"/>
      <scheme val="minor"/>
    </font>
    <font>
      <sz val="11"/>
      <color theme="1"/>
      <name val="Aptos Narrow"/>
      <family val="2"/>
      <scheme val="minor"/>
    </font>
    <font>
      <sz val="10"/>
      <color indexed="8"/>
      <name val="Calibri"/>
      <charset val="1"/>
    </font>
    <font>
      <b/>
      <sz val="10"/>
      <color indexed="8"/>
      <name val="Calibri"/>
      <charset val="1"/>
    </font>
    <font>
      <b/>
      <i/>
      <sz val="10"/>
      <color indexed="8"/>
      <name val="Calibri"/>
      <charset val="1"/>
    </font>
    <font>
      <b/>
      <sz val="9"/>
      <color indexed="8"/>
      <name val="Calibri"/>
      <charset val="1"/>
    </font>
    <font>
      <b/>
      <sz val="11"/>
      <color indexed="8"/>
      <name val="Calibri"/>
      <family val="2"/>
    </font>
    <font>
      <u/>
      <sz val="10"/>
      <color theme="10"/>
      <name val="Arial"/>
      <family val="2"/>
    </font>
    <font>
      <u/>
      <sz val="11"/>
      <color rgb="FF002060"/>
      <name val="Aptos Narrow"/>
      <family val="2"/>
      <scheme val="minor"/>
    </font>
    <font>
      <sz val="10"/>
      <color indexed="8"/>
      <name val="Calibri"/>
      <family val="2"/>
    </font>
    <font>
      <b/>
      <sz val="10"/>
      <color indexed="8"/>
      <name val="Calibri"/>
      <family val="2"/>
    </font>
    <font>
      <b/>
      <i/>
      <sz val="10"/>
      <color indexed="8"/>
      <name val="Calibri"/>
      <family val="2"/>
    </font>
    <font>
      <b/>
      <sz val="10"/>
      <name val="Arial"/>
      <family val="2"/>
    </font>
    <font>
      <sz val="10"/>
      <name val="Arial"/>
      <family val="2"/>
    </font>
    <font>
      <u/>
      <sz val="10"/>
      <color theme="10"/>
      <name val="Arial"/>
      <charset val="1"/>
    </font>
    <font>
      <sz val="10"/>
      <name val="Arial"/>
      <charset val="1"/>
    </font>
    <font>
      <sz val="10"/>
      <name val="Calibri"/>
      <family val="2"/>
    </font>
    <font>
      <sz val="10"/>
      <color theme="1"/>
      <name val="Calibri"/>
      <family val="2"/>
    </font>
    <font>
      <b/>
      <sz val="10"/>
      <color theme="1"/>
      <name val="Aptos Narrow"/>
      <family val="2"/>
      <scheme val="minor"/>
    </font>
    <font>
      <sz val="10"/>
      <color theme="1"/>
      <name val="Aptos Narrow"/>
      <family val="2"/>
      <scheme val="minor"/>
    </font>
    <font>
      <sz val="11"/>
      <color indexed="8"/>
      <name val="Calibri"/>
      <family val="2"/>
    </font>
    <font>
      <b/>
      <sz val="10"/>
      <name val="Aptos Narrow"/>
      <family val="2"/>
      <scheme val="minor"/>
    </font>
    <font>
      <b/>
      <sz val="10"/>
      <color theme="1"/>
      <name val="Calibri"/>
      <family val="2"/>
    </font>
    <font>
      <b/>
      <sz val="11"/>
      <name val="Aptos Narrow"/>
      <family val="2"/>
      <scheme val="minor"/>
    </font>
    <font>
      <sz val="11"/>
      <name val="Aptos Narrow"/>
      <family val="2"/>
      <scheme val="minor"/>
    </font>
    <font>
      <b/>
      <sz val="10"/>
      <name val="Calibri"/>
      <family val="2"/>
    </font>
    <font>
      <sz val="10"/>
      <name val="Aptos Narrow"/>
      <family val="2"/>
      <scheme val="minor"/>
    </font>
    <font>
      <u/>
      <sz val="11"/>
      <color theme="10"/>
      <name val="Aptos Narrow"/>
      <family val="2"/>
      <scheme val="minor"/>
    </font>
    <font>
      <b/>
      <sz val="10"/>
      <color theme="1"/>
      <name val="Arial"/>
      <family val="2"/>
    </font>
    <font>
      <b/>
      <sz val="10"/>
      <color theme="1"/>
      <name val="Tahoma"/>
      <family val="2"/>
    </font>
    <font>
      <b/>
      <sz val="10"/>
      <color rgb="FF000000"/>
      <name val="Tahoma"/>
      <family val="2"/>
    </font>
  </fonts>
  <fills count="2">
    <fill>
      <patternFill patternType="none"/>
    </fill>
    <fill>
      <patternFill patternType="gray125"/>
    </fill>
  </fills>
  <borders count="20">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8"/>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16">
    <xf numFmtId="0" fontId="0" fillId="0" borderId="0">
      <alignment wrapText="1"/>
    </xf>
    <xf numFmtId="0" fontId="9" fillId="0" borderId="0" applyNumberFormat="0" applyFill="0" applyBorder="0" applyAlignment="0" applyProtection="0">
      <alignment wrapText="1"/>
    </xf>
    <xf numFmtId="0" fontId="3" fillId="0" borderId="0"/>
    <xf numFmtId="0" fontId="15" fillId="0" borderId="0">
      <alignment wrapText="1"/>
    </xf>
    <xf numFmtId="0" fontId="16" fillId="0" borderId="0" applyNumberFormat="0" applyFill="0" applyBorder="0" applyAlignment="0" applyProtection="0">
      <alignment wrapText="1"/>
    </xf>
    <xf numFmtId="164" fontId="17" fillId="0" borderId="0" applyFont="0" applyFill="0" applyBorder="0" applyAlignment="0" applyProtection="0"/>
    <xf numFmtId="9" fontId="17" fillId="0" borderId="0" applyFont="0" applyFill="0" applyBorder="0" applyAlignment="0" applyProtection="0"/>
    <xf numFmtId="0" fontId="2" fillId="0" borderId="0"/>
    <xf numFmtId="0" fontId="15" fillId="0" borderId="0">
      <alignment wrapText="1"/>
    </xf>
    <xf numFmtId="164" fontId="2" fillId="0" borderId="0" applyFont="0" applyFill="0" applyBorder="0" applyAlignment="0" applyProtection="0"/>
    <xf numFmtId="9" fontId="22" fillId="0" borderId="0" applyFont="0" applyFill="0" applyBorder="0" applyAlignment="0" applyProtection="0"/>
    <xf numFmtId="0" fontId="15" fillId="0" borderId="0">
      <alignment wrapText="1"/>
    </xf>
    <xf numFmtId="0" fontId="2" fillId="0" borderId="0"/>
    <xf numFmtId="0" fontId="1" fillId="0" borderId="0"/>
    <xf numFmtId="0" fontId="15" fillId="0" borderId="0"/>
    <xf numFmtId="43" fontId="22" fillId="0" borderId="0" applyFont="0" applyFill="0" applyBorder="0" applyAlignment="0" applyProtection="0"/>
  </cellStyleXfs>
  <cellXfs count="243">
    <xf numFmtId="0" fontId="0" fillId="0" borderId="0" xfId="0">
      <alignment wrapText="1"/>
    </xf>
    <xf numFmtId="0" fontId="10" fillId="0" borderId="0" xfId="1" applyFont="1" applyFill="1" applyBorder="1" applyAlignment="1">
      <alignment horizontal="center" vertical="center" wrapText="1"/>
    </xf>
    <xf numFmtId="164" fontId="21" fillId="0" borderId="8" xfId="9" applyFont="1" applyFill="1" applyBorder="1"/>
    <xf numFmtId="4" fontId="21" fillId="0" borderId="8" xfId="10" applyNumberFormat="1" applyFont="1" applyFill="1" applyBorder="1"/>
    <xf numFmtId="0" fontId="9" fillId="0" borderId="0" xfId="1" applyFill="1" applyAlignment="1"/>
    <xf numFmtId="175" fontId="19" fillId="0" borderId="0" xfId="5" applyNumberFormat="1" applyFont="1" applyFill="1"/>
    <xf numFmtId="164" fontId="19" fillId="0" borderId="0" xfId="5" applyFont="1" applyFill="1"/>
    <xf numFmtId="10" fontId="19" fillId="0" borderId="0" xfId="6" applyNumberFormat="1" applyFont="1" applyFill="1" applyBorder="1" applyAlignment="1">
      <alignment vertical="center"/>
    </xf>
    <xf numFmtId="4" fontId="18" fillId="0" borderId="8" xfId="9" applyNumberFormat="1" applyFont="1" applyFill="1" applyBorder="1" applyAlignment="1">
      <alignment horizontal="center" vertical="center"/>
    </xf>
    <xf numFmtId="10" fontId="18" fillId="0" borderId="8" xfId="9" applyNumberFormat="1" applyFont="1" applyFill="1" applyBorder="1" applyAlignment="1">
      <alignment horizontal="center" vertical="center"/>
    </xf>
    <xf numFmtId="4" fontId="28" fillId="0" borderId="8" xfId="9" applyNumberFormat="1" applyFont="1" applyFill="1" applyBorder="1" applyAlignment="1">
      <alignment horizontal="center" vertical="center"/>
    </xf>
    <xf numFmtId="10" fontId="28" fillId="0" borderId="8" xfId="9" applyNumberFormat="1" applyFont="1" applyFill="1" applyBorder="1" applyAlignment="1">
      <alignment horizontal="center" vertical="center"/>
    </xf>
    <xf numFmtId="175" fontId="21" fillId="0" borderId="0" xfId="5" applyNumberFormat="1" applyFont="1" applyFill="1"/>
    <xf numFmtId="164" fontId="21" fillId="0" borderId="0" xfId="5" applyFont="1" applyFill="1"/>
    <xf numFmtId="164" fontId="28" fillId="0" borderId="17" xfId="9" applyFont="1" applyFill="1" applyBorder="1" applyAlignment="1">
      <alignment horizontal="right" vertical="center"/>
    </xf>
    <xf numFmtId="164" fontId="28" fillId="0" borderId="17" xfId="9" applyFont="1" applyFill="1" applyBorder="1" applyAlignment="1">
      <alignment horizontal="center" vertical="center"/>
    </xf>
    <xf numFmtId="37" fontId="28" fillId="0" borderId="19" xfId="15" applyNumberFormat="1" applyFont="1" applyFill="1" applyBorder="1" applyAlignment="1">
      <alignment horizontal="center"/>
    </xf>
    <xf numFmtId="39" fontId="28" fillId="0" borderId="19" xfId="15" applyNumberFormat="1" applyFont="1" applyFill="1" applyBorder="1" applyAlignment="1">
      <alignment horizontal="center"/>
    </xf>
    <xf numFmtId="43" fontId="28" fillId="0" borderId="0" xfId="15" applyFont="1" applyFill="1" applyBorder="1"/>
    <xf numFmtId="175" fontId="28" fillId="0" borderId="19" xfId="15" applyNumberFormat="1" applyFont="1" applyFill="1" applyBorder="1" applyAlignment="1">
      <alignment horizontal="left" vertical="top"/>
    </xf>
    <xf numFmtId="43" fontId="28" fillId="0" borderId="19" xfId="15" applyFont="1" applyFill="1" applyBorder="1" applyAlignment="1">
      <alignment horizontal="center" vertical="top" wrapText="1"/>
    </xf>
    <xf numFmtId="177" fontId="28" fillId="0" borderId="0" xfId="15" applyNumberFormat="1" applyFont="1" applyFill="1" applyBorder="1" applyAlignment="1">
      <alignment horizontal="center" vertical="top" wrapText="1"/>
    </xf>
    <xf numFmtId="175" fontId="28" fillId="0" borderId="0" xfId="15" applyNumberFormat="1" applyFont="1" applyFill="1" applyBorder="1" applyAlignment="1">
      <alignment horizontal="right" vertical="top" wrapText="1"/>
    </xf>
    <xf numFmtId="4" fontId="28" fillId="0" borderId="0" xfId="15" applyNumberFormat="1" applyFont="1" applyFill="1" applyBorder="1"/>
    <xf numFmtId="43" fontId="28" fillId="0" borderId="19" xfId="15" applyFont="1" applyFill="1" applyBorder="1" applyAlignment="1">
      <alignment horizontal="left" vertical="top"/>
    </xf>
    <xf numFmtId="14" fontId="28" fillId="0" borderId="19" xfId="15" applyNumberFormat="1" applyFont="1" applyFill="1" applyBorder="1" applyAlignment="1">
      <alignment horizontal="center" vertical="top"/>
    </xf>
    <xf numFmtId="43" fontId="28" fillId="0" borderId="19" xfId="15" applyFont="1" applyFill="1" applyBorder="1" applyAlignment="1"/>
    <xf numFmtId="4" fontId="28" fillId="0" borderId="19" xfId="15" applyNumberFormat="1" applyFont="1" applyFill="1" applyBorder="1" applyAlignment="1">
      <alignment horizontal="center"/>
    </xf>
    <xf numFmtId="0" fontId="28" fillId="0" borderId="0" xfId="13" applyFont="1"/>
    <xf numFmtId="0" fontId="23" fillId="0" borderId="0" xfId="13" applyFont="1"/>
    <xf numFmtId="0" fontId="23" fillId="0" borderId="17" xfId="13" applyFont="1" applyBorder="1" applyAlignment="1">
      <alignment horizontal="center" vertical="top"/>
    </xf>
    <xf numFmtId="0" fontId="23" fillId="0" borderId="17" xfId="13" applyFont="1" applyBorder="1" applyAlignment="1">
      <alignment horizontal="center" vertical="top" wrapText="1"/>
    </xf>
    <xf numFmtId="0" fontId="28" fillId="0" borderId="17" xfId="13" applyFont="1" applyBorder="1" applyAlignment="1">
      <alignment horizontal="left" vertical="top"/>
    </xf>
    <xf numFmtId="0" fontId="28" fillId="0" borderId="17" xfId="13" applyFont="1" applyBorder="1" applyAlignment="1">
      <alignment horizontal="center" vertical="top"/>
    </xf>
    <xf numFmtId="174" fontId="11" fillId="0" borderId="18" xfId="14" applyNumberFormat="1" applyFont="1" applyBorder="1" applyAlignment="1">
      <alignment horizontal="center" vertical="center" wrapText="1" readingOrder="1"/>
    </xf>
    <xf numFmtId="2" fontId="11" fillId="0" borderId="18" xfId="14" applyNumberFormat="1" applyFont="1" applyBorder="1" applyAlignment="1">
      <alignment horizontal="center" vertical="center" wrapText="1" readingOrder="1"/>
    </xf>
    <xf numFmtId="2" fontId="28" fillId="0" borderId="19" xfId="13" applyNumberFormat="1" applyFont="1" applyBorder="1" applyAlignment="1">
      <alignment horizontal="center" vertical="top" wrapText="1"/>
    </xf>
    <xf numFmtId="2" fontId="28" fillId="0" borderId="0" xfId="13" applyNumberFormat="1" applyFont="1"/>
    <xf numFmtId="0" fontId="28" fillId="0" borderId="19" xfId="13" applyFont="1" applyBorder="1" applyAlignment="1">
      <alignment horizontal="left" vertical="top"/>
    </xf>
    <xf numFmtId="0" fontId="28" fillId="0" borderId="19" xfId="13" applyFont="1" applyBorder="1" applyAlignment="1">
      <alignment horizontal="center" vertical="top"/>
    </xf>
    <xf numFmtId="174" fontId="11" fillId="0" borderId="19" xfId="14" applyNumberFormat="1" applyFont="1" applyBorder="1" applyAlignment="1">
      <alignment horizontal="center" vertical="center" wrapText="1" readingOrder="1"/>
    </xf>
    <xf numFmtId="2" fontId="11" fillId="0" borderId="19" xfId="14" applyNumberFormat="1" applyFont="1" applyBorder="1" applyAlignment="1">
      <alignment horizontal="center" vertical="center" wrapText="1" readingOrder="1"/>
    </xf>
    <xf numFmtId="0" fontId="23" fillId="0" borderId="19" xfId="13" applyFont="1" applyBorder="1" applyAlignment="1">
      <alignment horizontal="center" vertical="top"/>
    </xf>
    <xf numFmtId="0" fontId="23" fillId="0" borderId="19" xfId="13" applyFont="1" applyBorder="1" applyAlignment="1">
      <alignment horizontal="center" vertical="top" wrapText="1"/>
    </xf>
    <xf numFmtId="174" fontId="28" fillId="0" borderId="0" xfId="13" applyNumberFormat="1" applyFont="1"/>
    <xf numFmtId="0" fontId="23" fillId="0" borderId="19" xfId="13" applyFont="1" applyBorder="1" applyAlignment="1">
      <alignment horizontal="center"/>
    </xf>
    <xf numFmtId="2" fontId="28" fillId="0" borderId="19" xfId="13" applyNumberFormat="1" applyFont="1" applyBorder="1" applyAlignment="1">
      <alignment horizontal="center"/>
    </xf>
    <xf numFmtId="0" fontId="28" fillId="0" borderId="19" xfId="13" applyFont="1" applyBorder="1"/>
    <xf numFmtId="43" fontId="28" fillId="0" borderId="0" xfId="13" applyNumberFormat="1" applyFont="1"/>
    <xf numFmtId="4" fontId="28" fillId="0" borderId="0" xfId="13" applyNumberFormat="1" applyFont="1"/>
    <xf numFmtId="0" fontId="28" fillId="0" borderId="0" xfId="13" applyFont="1" applyAlignment="1">
      <alignment horizontal="left" vertical="top"/>
    </xf>
    <xf numFmtId="174" fontId="11" fillId="0" borderId="0" xfId="13" applyNumberFormat="1" applyFont="1" applyAlignment="1">
      <alignment horizontal="center" vertical="center" wrapText="1" readingOrder="1"/>
    </xf>
    <xf numFmtId="37" fontId="28" fillId="0" borderId="0" xfId="13" applyNumberFormat="1" applyFont="1"/>
    <xf numFmtId="39" fontId="28" fillId="0" borderId="0" xfId="13" applyNumberFormat="1" applyFont="1"/>
    <xf numFmtId="0" fontId="23" fillId="0" borderId="0" xfId="13" applyFont="1" applyAlignment="1">
      <alignment vertical="top" wrapText="1"/>
    </xf>
    <xf numFmtId="0" fontId="28" fillId="0" borderId="0" xfId="13" applyFont="1" applyAlignment="1">
      <alignment horizontal="center"/>
    </xf>
    <xf numFmtId="2" fontId="28" fillId="0" borderId="0" xfId="13" applyNumberFormat="1" applyFont="1" applyAlignment="1">
      <alignment horizontal="right"/>
    </xf>
    <xf numFmtId="0" fontId="28" fillId="0" borderId="0" xfId="13" applyFont="1" applyAlignment="1">
      <alignment horizontal="right" vertical="top" wrapText="1"/>
    </xf>
    <xf numFmtId="0" fontId="28" fillId="0" borderId="19" xfId="13" applyFont="1" applyBorder="1" applyAlignment="1">
      <alignment horizontal="center" vertical="top" wrapText="1"/>
    </xf>
    <xf numFmtId="176" fontId="28" fillId="0" borderId="0" xfId="13" applyNumberFormat="1" applyFont="1" applyAlignment="1">
      <alignment horizontal="right" vertical="top" wrapText="1"/>
    </xf>
    <xf numFmtId="2" fontId="28" fillId="0" borderId="0" xfId="13" applyNumberFormat="1" applyFont="1" applyAlignment="1">
      <alignment horizontal="center"/>
    </xf>
    <xf numFmtId="10" fontId="28" fillId="0" borderId="0" xfId="13" applyNumberFormat="1" applyFont="1" applyAlignment="1">
      <alignment horizontal="center"/>
    </xf>
    <xf numFmtId="0" fontId="28" fillId="0" borderId="19" xfId="13" applyFont="1" applyBorder="1" applyAlignment="1">
      <alignment horizontal="left"/>
    </xf>
    <xf numFmtId="0" fontId="28" fillId="0" borderId="0" xfId="13" applyFont="1" applyAlignment="1">
      <alignment horizontal="left"/>
    </xf>
    <xf numFmtId="0" fontId="28" fillId="0" borderId="0" xfId="13" applyFont="1" applyAlignment="1">
      <alignment horizontal="right" vertical="top"/>
    </xf>
    <xf numFmtId="2" fontId="28" fillId="0" borderId="0" xfId="13" applyNumberFormat="1" applyFont="1" applyAlignment="1">
      <alignment horizontal="right" vertical="top"/>
    </xf>
    <xf numFmtId="0" fontId="28" fillId="0" borderId="0" xfId="13" applyFont="1" applyAlignment="1" applyProtection="1">
      <alignment horizontal="left"/>
      <protection locked="0"/>
    </xf>
    <xf numFmtId="0" fontId="28" fillId="0" borderId="0" xfId="13" applyFont="1" applyAlignment="1">
      <alignment horizontal="left" vertical="top" wrapText="1"/>
    </xf>
    <xf numFmtId="0" fontId="30" fillId="0" borderId="19" xfId="13" applyFont="1" applyBorder="1"/>
    <xf numFmtId="0" fontId="31" fillId="0" borderId="19" xfId="13" applyFont="1" applyBorder="1" applyAlignment="1">
      <alignment horizontal="left" wrapText="1"/>
    </xf>
    <xf numFmtId="0" fontId="32" fillId="0" borderId="19" xfId="13" applyFont="1" applyBorder="1" applyAlignment="1">
      <alignment horizontal="left" wrapText="1"/>
    </xf>
    <xf numFmtId="0" fontId="28" fillId="0" borderId="19" xfId="13" applyFont="1" applyBorder="1" applyAlignment="1">
      <alignment horizontal="center"/>
    </xf>
    <xf numFmtId="4" fontId="28" fillId="0" borderId="19" xfId="13" applyNumberFormat="1" applyFont="1" applyBorder="1" applyAlignment="1">
      <alignment horizontal="center"/>
    </xf>
    <xf numFmtId="4" fontId="23" fillId="0" borderId="19" xfId="13" applyNumberFormat="1" applyFont="1" applyBorder="1" applyAlignment="1">
      <alignment horizontal="center" vertical="top" wrapText="1"/>
    </xf>
    <xf numFmtId="4" fontId="28" fillId="0" borderId="19" xfId="13" applyNumberFormat="1" applyFont="1" applyBorder="1" applyAlignment="1">
      <alignment horizontal="center" vertical="top" wrapText="1"/>
    </xf>
    <xf numFmtId="0" fontId="8" fillId="0" borderId="9" xfId="0" applyFont="1" applyBorder="1" applyAlignment="1">
      <alignment horizontal="center" vertical="center" wrapText="1" readingOrder="1"/>
    </xf>
    <xf numFmtId="0" fontId="8" fillId="0" borderId="7" xfId="0" applyFont="1" applyBorder="1" applyAlignment="1">
      <alignment horizontal="center" vertical="center" wrapText="1" readingOrder="1"/>
    </xf>
    <xf numFmtId="0" fontId="0" fillId="0" borderId="0" xfId="0" applyAlignment="1">
      <alignment horizontal="center" vertical="center" wrapText="1"/>
    </xf>
    <xf numFmtId="0" fontId="11" fillId="0" borderId="4" xfId="0" applyFont="1" applyBorder="1" applyAlignment="1">
      <alignment horizontal="right" vertical="top" wrapText="1" readingOrder="1"/>
    </xf>
    <xf numFmtId="0" fontId="12" fillId="0" borderId="4" xfId="0" applyFont="1" applyBorder="1" applyAlignment="1">
      <alignment horizontal="left" vertical="center" wrapText="1" readingOrder="1"/>
    </xf>
    <xf numFmtId="167" fontId="11" fillId="0" borderId="8" xfId="0" applyNumberFormat="1" applyFont="1" applyBorder="1" applyAlignment="1">
      <alignment horizontal="right" vertical="center" wrapText="1" readingOrder="1"/>
    </xf>
    <xf numFmtId="165" fontId="4" fillId="0" borderId="4" xfId="0" applyNumberFormat="1" applyFont="1" applyBorder="1" applyAlignment="1">
      <alignment horizontal="right" vertical="center" wrapText="1" readingOrder="1"/>
    </xf>
    <xf numFmtId="0" fontId="4" fillId="0" borderId="4" xfId="0" applyFont="1" applyBorder="1" applyAlignment="1">
      <alignment horizontal="left" vertical="center" wrapText="1" readingOrder="1"/>
    </xf>
    <xf numFmtId="166" fontId="4" fillId="0" borderId="4" xfId="0" applyNumberFormat="1" applyFont="1" applyBorder="1" applyAlignment="1">
      <alignment horizontal="right" vertical="center" wrapText="1" readingOrder="1"/>
    </xf>
    <xf numFmtId="167" fontId="4" fillId="0" borderId="4" xfId="0" applyNumberFormat="1" applyFont="1" applyBorder="1" applyAlignment="1">
      <alignment horizontal="right" vertical="center" wrapText="1" readingOrder="1"/>
    </xf>
    <xf numFmtId="168" fontId="4" fillId="0" borderId="4" xfId="0" applyNumberFormat="1" applyFont="1" applyBorder="1" applyAlignment="1">
      <alignment horizontal="right" vertical="center" wrapText="1" readingOrder="1"/>
    </xf>
    <xf numFmtId="0" fontId="4" fillId="0" borderId="4" xfId="0" applyFont="1" applyBorder="1" applyAlignment="1">
      <alignment horizontal="right" vertical="top" wrapText="1" readingOrder="1"/>
    </xf>
    <xf numFmtId="0" fontId="5" fillId="0" borderId="4" xfId="0" applyFont="1" applyBorder="1" applyAlignment="1">
      <alignment horizontal="left" vertical="center" wrapText="1" readingOrder="1"/>
    </xf>
    <xf numFmtId="167" fontId="5" fillId="0" borderId="4" xfId="0" applyNumberFormat="1" applyFont="1" applyBorder="1" applyAlignment="1">
      <alignment horizontal="right" vertical="center" wrapText="1" readingOrder="1"/>
    </xf>
    <xf numFmtId="168" fontId="5" fillId="0" borderId="4" xfId="0" applyNumberFormat="1" applyFont="1" applyBorder="1" applyAlignment="1">
      <alignment horizontal="right" vertical="center" wrapText="1" readingOrder="1"/>
    </xf>
    <xf numFmtId="0" fontId="6" fillId="0" borderId="4" xfId="0" applyFont="1" applyBorder="1" applyAlignment="1">
      <alignment horizontal="left" vertical="center" wrapText="1" readingOrder="1"/>
    </xf>
    <xf numFmtId="0" fontId="6" fillId="0" borderId="4" xfId="0" applyFont="1" applyBorder="1" applyAlignment="1">
      <alignment horizontal="right" vertical="center" wrapText="1" readingOrder="1"/>
    </xf>
    <xf numFmtId="0" fontId="5" fillId="0" borderId="4" xfId="0" applyFont="1" applyBorder="1" applyAlignment="1">
      <alignment horizontal="right" vertical="center" wrapText="1" readingOrder="1"/>
    </xf>
    <xf numFmtId="0" fontId="4" fillId="0" borderId="4" xfId="0" applyFont="1" applyBorder="1" applyAlignment="1">
      <alignment horizontal="right" vertical="center" wrapText="1" readingOrder="1"/>
    </xf>
    <xf numFmtId="169" fontId="5" fillId="0" borderId="4" xfId="0" applyNumberFormat="1" applyFont="1" applyBorder="1" applyAlignment="1">
      <alignment horizontal="right" vertical="center" wrapText="1" readingOrder="1"/>
    </xf>
    <xf numFmtId="0" fontId="6" fillId="0" borderId="5" xfId="0" applyFont="1" applyBorder="1" applyAlignment="1">
      <alignment horizontal="left" vertical="center" wrapText="1" readingOrder="1"/>
    </xf>
    <xf numFmtId="0" fontId="6" fillId="0" borderId="5" xfId="0" applyFont="1" applyBorder="1" applyAlignment="1">
      <alignment horizontal="right" vertical="center" wrapText="1" readingOrder="1"/>
    </xf>
    <xf numFmtId="0" fontId="13" fillId="0" borderId="0" xfId="0" applyFont="1" applyAlignment="1">
      <alignment horizontal="left" vertical="center" wrapText="1" readingOrder="1"/>
    </xf>
    <xf numFmtId="0" fontId="11" fillId="0" borderId="0" xfId="0" applyFont="1" applyAlignment="1">
      <alignment horizontal="left" vertical="center" wrapText="1" readingOrder="1"/>
    </xf>
    <xf numFmtId="0" fontId="14" fillId="0" borderId="0" xfId="0" applyFont="1" applyAlignment="1">
      <alignment horizontal="center" vertical="center" wrapText="1"/>
    </xf>
    <xf numFmtId="0" fontId="13" fillId="0" borderId="0" xfId="2" applyFont="1" applyAlignment="1">
      <alignment horizontal="left" vertical="center" wrapText="1" readingOrder="1"/>
    </xf>
    <xf numFmtId="0" fontId="3" fillId="0" borderId="0" xfId="2" applyAlignment="1">
      <alignment wrapText="1"/>
    </xf>
    <xf numFmtId="0" fontId="13" fillId="0" borderId="0" xfId="0" applyFont="1" applyAlignment="1">
      <alignment horizontal="right" vertical="center" wrapText="1" readingOrder="1"/>
    </xf>
    <xf numFmtId="0" fontId="13" fillId="0" borderId="6" xfId="0" applyFont="1" applyBorder="1" applyAlignment="1">
      <alignment horizontal="right" vertical="center" wrapText="1" readingOrder="1"/>
    </xf>
    <xf numFmtId="0" fontId="13" fillId="0" borderId="4" xfId="0" applyFont="1" applyBorder="1" applyAlignment="1">
      <alignment horizontal="right" vertical="center" wrapText="1" readingOrder="1"/>
    </xf>
    <xf numFmtId="0" fontId="11" fillId="0" borderId="0" xfId="0" applyFont="1" applyAlignment="1">
      <alignment horizontal="right" vertical="top" wrapText="1" readingOrder="1"/>
    </xf>
    <xf numFmtId="0" fontId="12" fillId="0" borderId="4" xfId="0" applyFont="1" applyBorder="1" applyAlignment="1">
      <alignment horizontal="right" vertical="top" wrapText="1" readingOrder="1"/>
    </xf>
    <xf numFmtId="0" fontId="12" fillId="0" borderId="4" xfId="0" applyFont="1" applyBorder="1" applyAlignment="1">
      <alignment horizontal="center" vertical="top" wrapText="1" readingOrder="1"/>
    </xf>
    <xf numFmtId="15" fontId="12" fillId="0" borderId="4" xfId="0" applyNumberFormat="1" applyFont="1" applyBorder="1" applyAlignment="1">
      <alignment horizontal="right" vertical="top" wrapText="1" readingOrder="1"/>
    </xf>
    <xf numFmtId="0" fontId="4" fillId="0" borderId="0" xfId="0" applyFont="1" applyAlignment="1">
      <alignment horizontal="right" vertical="top" wrapText="1" readingOrder="1"/>
    </xf>
    <xf numFmtId="0" fontId="4" fillId="0" borderId="4" xfId="0" quotePrefix="1" applyFont="1" applyBorder="1" applyAlignment="1">
      <alignment horizontal="right" vertical="center" wrapText="1" readingOrder="1"/>
    </xf>
    <xf numFmtId="170" fontId="4" fillId="0" borderId="4" xfId="0" applyNumberFormat="1" applyFont="1" applyBorder="1" applyAlignment="1">
      <alignment horizontal="right" vertical="center" wrapText="1" readingOrder="1"/>
    </xf>
    <xf numFmtId="0" fontId="4" fillId="0" borderId="0" xfId="0" applyFont="1" applyAlignment="1">
      <alignment horizontal="left" vertical="center" wrapText="1" readingOrder="1"/>
    </xf>
    <xf numFmtId="0" fontId="4" fillId="0" borderId="0" xfId="0" applyFont="1" applyAlignment="1">
      <alignment horizontal="right" vertical="center" wrapText="1" readingOrder="1"/>
    </xf>
    <xf numFmtId="0" fontId="0" fillId="0" borderId="0" xfId="0" applyAlignment="1">
      <alignment horizontal="center" vertical="top" readingOrder="1"/>
    </xf>
    <xf numFmtId="0" fontId="11" fillId="0" borderId="6" xfId="0" applyFont="1" applyBorder="1" applyAlignment="1">
      <alignment horizontal="right" vertical="top" wrapText="1" readingOrder="1"/>
    </xf>
    <xf numFmtId="171" fontId="12" fillId="0" borderId="4" xfId="0" applyNumberFormat="1" applyFont="1" applyBorder="1" applyAlignment="1">
      <alignment horizontal="left" vertical="center" wrapText="1" readingOrder="1"/>
    </xf>
    <xf numFmtId="0" fontId="11" fillId="0" borderId="0" xfId="0" applyFont="1" applyAlignment="1">
      <alignment horizontal="right" vertical="center" wrapText="1" readingOrder="1"/>
    </xf>
    <xf numFmtId="0" fontId="14" fillId="0" borderId="0" xfId="0" applyFont="1" applyAlignment="1"/>
    <xf numFmtId="0" fontId="0" fillId="0" borderId="0" xfId="0" applyAlignment="1"/>
    <xf numFmtId="172" fontId="4" fillId="0" borderId="4" xfId="0" applyNumberFormat="1" applyFont="1" applyBorder="1" applyAlignment="1">
      <alignment horizontal="right" vertical="center" wrapText="1" readingOrder="1"/>
    </xf>
    <xf numFmtId="0" fontId="11" fillId="0" borderId="4" xfId="0" applyFont="1" applyBorder="1" applyAlignment="1">
      <alignment horizontal="left" vertical="center" wrapText="1" readingOrder="1"/>
    </xf>
    <xf numFmtId="0" fontId="18" fillId="0" borderId="8" xfId="0" applyFont="1" applyBorder="1" applyAlignment="1">
      <alignment horizontal="center" vertical="center" wrapText="1"/>
    </xf>
    <xf numFmtId="0" fontId="18" fillId="0" borderId="8" xfId="0" applyFont="1" applyBorder="1">
      <alignment wrapText="1"/>
    </xf>
    <xf numFmtId="0" fontId="18" fillId="0" borderId="8" xfId="0" applyFont="1" applyBorder="1" applyAlignment="1">
      <alignment horizontal="justify" vertical="center" wrapText="1"/>
    </xf>
    <xf numFmtId="174" fontId="12" fillId="0" borderId="4" xfId="0" applyNumberFormat="1" applyFont="1" applyBorder="1" applyAlignment="1">
      <alignment horizontal="left" vertical="center" wrapText="1" readingOrder="1"/>
    </xf>
    <xf numFmtId="14" fontId="18" fillId="0" borderId="8" xfId="0" quotePrefix="1" applyNumberFormat="1" applyFont="1" applyBorder="1" applyAlignment="1">
      <alignment horizontal="justify" vertical="center" wrapText="1"/>
    </xf>
    <xf numFmtId="167" fontId="12" fillId="0" borderId="4" xfId="0" applyNumberFormat="1" applyFont="1" applyBorder="1" applyAlignment="1">
      <alignment horizontal="left" vertical="center" wrapText="1" readingOrder="1"/>
    </xf>
    <xf numFmtId="0" fontId="15" fillId="0" borderId="0" xfId="0" applyFont="1" applyAlignment="1"/>
    <xf numFmtId="0" fontId="18" fillId="0" borderId="0" xfId="0" applyFont="1" applyAlignment="1"/>
    <xf numFmtId="0" fontId="21" fillId="0" borderId="0" xfId="0" applyFont="1" applyAlignment="1"/>
    <xf numFmtId="0" fontId="20" fillId="0" borderId="17" xfId="0" applyFont="1" applyBorder="1" applyAlignment="1">
      <alignment horizontal="center" wrapText="1"/>
    </xf>
    <xf numFmtId="0" fontId="28" fillId="0" borderId="17" xfId="0" applyFont="1" applyBorder="1" applyAlignment="1">
      <alignment horizontal="left" vertical="center"/>
    </xf>
    <xf numFmtId="0" fontId="28" fillId="0" borderId="17" xfId="0" applyFont="1" applyBorder="1" applyAlignment="1">
      <alignment horizontal="center" vertical="center"/>
    </xf>
    <xf numFmtId="4" fontId="28" fillId="0" borderId="17" xfId="0" applyNumberFormat="1" applyFont="1" applyBorder="1" applyAlignment="1">
      <alignment horizontal="right" vertical="center"/>
    </xf>
    <xf numFmtId="0" fontId="20" fillId="0" borderId="8" xfId="0" applyFont="1" applyBorder="1" applyAlignment="1">
      <alignment horizontal="center" vertical="center" wrapText="1"/>
    </xf>
    <xf numFmtId="0" fontId="28" fillId="0" borderId="8" xfId="0" applyFont="1" applyBorder="1" applyAlignment="1">
      <alignment horizontal="left" vertical="center"/>
    </xf>
    <xf numFmtId="0" fontId="28" fillId="0" borderId="8" xfId="0" applyFont="1" applyBorder="1" applyAlignment="1">
      <alignment horizontal="center" vertical="center"/>
    </xf>
    <xf numFmtId="4" fontId="28" fillId="0" borderId="8" xfId="0" applyNumberFormat="1" applyFont="1" applyBorder="1" applyAlignment="1">
      <alignment horizontal="center" vertical="center"/>
    </xf>
    <xf numFmtId="0" fontId="18" fillId="0" borderId="8" xfId="0" applyFont="1" applyBorder="1" applyAlignment="1">
      <alignment horizontal="justify" vertical="center"/>
    </xf>
    <xf numFmtId="165" fontId="11" fillId="0" borderId="4" xfId="0" applyNumberFormat="1" applyFont="1" applyBorder="1" applyAlignment="1">
      <alignment horizontal="right" vertical="center" wrapText="1" readingOrder="1"/>
    </xf>
    <xf numFmtId="166" fontId="11" fillId="0" borderId="4" xfId="0" applyNumberFormat="1" applyFont="1" applyBorder="1" applyAlignment="1">
      <alignment horizontal="right" vertical="center" wrapText="1" readingOrder="1"/>
    </xf>
    <xf numFmtId="167" fontId="11" fillId="0" borderId="4" xfId="0" applyNumberFormat="1" applyFont="1" applyBorder="1" applyAlignment="1">
      <alignment horizontal="right" vertical="center" wrapText="1" readingOrder="1"/>
    </xf>
    <xf numFmtId="168" fontId="18" fillId="0" borderId="4" xfId="0" applyNumberFormat="1" applyFont="1" applyBorder="1" applyAlignment="1">
      <alignment horizontal="right" vertical="center" wrapText="1" readingOrder="1"/>
    </xf>
    <xf numFmtId="0" fontId="18" fillId="0" borderId="0" xfId="0" applyFont="1">
      <alignment wrapText="1"/>
    </xf>
    <xf numFmtId="0" fontId="19" fillId="0" borderId="0" xfId="0" applyFont="1" applyAlignment="1"/>
    <xf numFmtId="0" fontId="24" fillId="0" borderId="8" xfId="0" applyFont="1" applyBorder="1" applyAlignment="1">
      <alignment horizontal="left" wrapText="1"/>
    </xf>
    <xf numFmtId="0" fontId="24" fillId="0" borderId="8" xfId="0" applyFont="1" applyBorder="1" applyAlignment="1">
      <alignment horizontal="center" wrapText="1"/>
    </xf>
    <xf numFmtId="0" fontId="18" fillId="0" borderId="8" xfId="0" applyFont="1" applyBorder="1" applyAlignment="1">
      <alignment horizontal="left" vertical="center" wrapText="1"/>
    </xf>
    <xf numFmtId="0" fontId="18" fillId="0" borderId="8" xfId="0" applyFont="1" applyBorder="1" applyAlignment="1">
      <alignment horizontal="center" vertical="center"/>
    </xf>
    <xf numFmtId="4" fontId="18" fillId="0" borderId="8" xfId="0" applyNumberFormat="1" applyFont="1" applyBorder="1" applyAlignment="1">
      <alignment horizontal="center" vertical="center"/>
    </xf>
    <xf numFmtId="0" fontId="13" fillId="0" borderId="4" xfId="0" applyFont="1" applyBorder="1" applyAlignment="1">
      <alignment horizontal="left" vertical="center" wrapText="1" readingOrder="1"/>
    </xf>
    <xf numFmtId="168" fontId="11" fillId="0" borderId="4" xfId="0" applyNumberFormat="1" applyFont="1" applyBorder="1" applyAlignment="1">
      <alignment horizontal="right" vertical="center" wrapText="1" readingOrder="1"/>
    </xf>
    <xf numFmtId="167" fontId="12" fillId="0" borderId="4" xfId="0" applyNumberFormat="1" applyFont="1" applyBorder="1" applyAlignment="1">
      <alignment horizontal="right" vertical="center" wrapText="1" readingOrder="1"/>
    </xf>
    <xf numFmtId="168" fontId="12" fillId="0" borderId="4" xfId="0" applyNumberFormat="1" applyFont="1" applyBorder="1" applyAlignment="1">
      <alignment horizontal="right" vertical="center" wrapText="1" readingOrder="1"/>
    </xf>
    <xf numFmtId="0" fontId="7" fillId="0" borderId="4" xfId="0" applyFont="1" applyBorder="1" applyAlignment="1">
      <alignment horizontal="left" vertical="center" wrapText="1" readingOrder="1"/>
    </xf>
    <xf numFmtId="0" fontId="7" fillId="0" borderId="4" xfId="0" applyFont="1" applyBorder="1" applyAlignment="1">
      <alignment horizontal="right" vertical="center" wrapText="1" readingOrder="1"/>
    </xf>
    <xf numFmtId="173" fontId="4" fillId="0" borderId="4" xfId="0" applyNumberFormat="1" applyFont="1" applyBorder="1" applyAlignment="1">
      <alignment horizontal="right" vertical="center" wrapText="1" readingOrder="1"/>
    </xf>
    <xf numFmtId="0" fontId="4" fillId="0" borderId="5" xfId="0" applyFont="1" applyBorder="1" applyAlignment="1">
      <alignment horizontal="left" vertical="center" wrapText="1" readingOrder="1"/>
    </xf>
    <xf numFmtId="0" fontId="5" fillId="0" borderId="5" xfId="0" applyFont="1" applyBorder="1" applyAlignment="1">
      <alignment horizontal="left" vertical="center" wrapText="1" readingOrder="1"/>
    </xf>
    <xf numFmtId="10" fontId="0" fillId="0" borderId="0" xfId="6" applyNumberFormat="1" applyFont="1" applyFill="1" applyAlignment="1">
      <alignment wrapText="1"/>
    </xf>
    <xf numFmtId="0" fontId="12" fillId="0" borderId="4" xfId="11" applyFont="1" applyBorder="1" applyAlignment="1">
      <alignment horizontal="left" vertical="center" wrapText="1" readingOrder="1"/>
    </xf>
    <xf numFmtId="0" fontId="0" fillId="0" borderId="0" xfId="0" applyAlignment="1">
      <alignment vertical="center" wrapText="1"/>
    </xf>
    <xf numFmtId="0" fontId="15" fillId="0" borderId="0" xfId="8">
      <alignment wrapText="1"/>
    </xf>
    <xf numFmtId="0" fontId="20" fillId="0" borderId="8" xfId="7" applyFont="1" applyBorder="1" applyAlignment="1">
      <alignment horizontal="center" vertical="center" wrapText="1"/>
    </xf>
    <xf numFmtId="0" fontId="21" fillId="0" borderId="8" xfId="7" applyFont="1" applyBorder="1"/>
    <xf numFmtId="0" fontId="21" fillId="0" borderId="8" xfId="7" applyFont="1" applyBorder="1" applyAlignment="1">
      <alignment wrapText="1"/>
    </xf>
    <xf numFmtId="4" fontId="18" fillId="0" borderId="8" xfId="0" applyNumberFormat="1" applyFont="1" applyBorder="1" applyAlignment="1">
      <alignment vertical="center"/>
    </xf>
    <xf numFmtId="43" fontId="21" fillId="0" borderId="8" xfId="7" applyNumberFormat="1" applyFont="1" applyBorder="1"/>
    <xf numFmtId="0" fontId="18" fillId="0" borderId="0" xfId="0" applyFont="1" applyAlignment="1">
      <alignment vertical="center" wrapText="1"/>
    </xf>
    <xf numFmtId="0" fontId="18" fillId="0" borderId="0" xfId="0" applyFont="1" applyAlignment="1">
      <alignment vertical="center"/>
    </xf>
    <xf numFmtId="2" fontId="18" fillId="0" borderId="0" xfId="0" applyNumberFormat="1" applyFont="1" applyAlignment="1">
      <alignment vertical="center"/>
    </xf>
    <xf numFmtId="4" fontId="18" fillId="0" borderId="0" xfId="0" applyNumberFormat="1" applyFont="1" applyAlignment="1">
      <alignment vertical="center"/>
    </xf>
    <xf numFmtId="0" fontId="21" fillId="0" borderId="0" xfId="7" applyFont="1" applyAlignment="1">
      <alignment vertical="center" wrapText="1"/>
    </xf>
    <xf numFmtId="0" fontId="23" fillId="0" borderId="0" xfId="0" applyFont="1" applyAlignment="1"/>
    <xf numFmtId="0" fontId="12" fillId="0" borderId="4" xfId="0" applyFont="1" applyBorder="1" applyAlignment="1">
      <alignment horizontal="right" vertical="center" wrapText="1" readingOrder="1"/>
    </xf>
    <xf numFmtId="0" fontId="19" fillId="0" borderId="0" xfId="0" applyFont="1" applyAlignment="1">
      <alignment vertical="center"/>
    </xf>
    <xf numFmtId="0" fontId="24" fillId="0" borderId="8" xfId="2" applyFont="1" applyBorder="1" applyAlignment="1">
      <alignment horizontal="center" vertical="center"/>
    </xf>
    <xf numFmtId="0" fontId="19" fillId="0" borderId="8" xfId="2" applyFont="1" applyBorder="1" applyAlignment="1">
      <alignment vertical="center"/>
    </xf>
    <xf numFmtId="0" fontId="19" fillId="0" borderId="8" xfId="2" applyFont="1" applyBorder="1" applyAlignment="1">
      <alignment vertical="center" wrapText="1"/>
    </xf>
    <xf numFmtId="0" fontId="24" fillId="0" borderId="8" xfId="2" applyFont="1" applyBorder="1" applyAlignment="1">
      <alignment horizontal="center" vertical="center" wrapText="1"/>
    </xf>
    <xf numFmtId="0" fontId="25" fillId="0" borderId="0" xfId="3" applyFont="1" applyAlignment="1">
      <alignment horizontal="center" vertical="center"/>
    </xf>
    <xf numFmtId="0" fontId="19" fillId="0" borderId="8" xfId="2" applyFont="1" applyBorder="1" applyAlignment="1">
      <alignment horizontal="left" vertical="center"/>
    </xf>
    <xf numFmtId="2" fontId="19" fillId="0" borderId="8" xfId="2" applyNumberFormat="1" applyFont="1" applyBorder="1" applyAlignment="1">
      <alignment horizontal="right" vertical="center" wrapText="1"/>
    </xf>
    <xf numFmtId="4" fontId="19" fillId="0" borderId="8" xfId="2" applyNumberFormat="1" applyFont="1" applyBorder="1" applyAlignment="1">
      <alignment horizontal="right" vertical="center"/>
    </xf>
    <xf numFmtId="10" fontId="19" fillId="0" borderId="8" xfId="6" applyNumberFormat="1" applyFont="1" applyFill="1" applyBorder="1" applyAlignment="1">
      <alignment vertical="center" wrapText="1"/>
    </xf>
    <xf numFmtId="4" fontId="26" fillId="0" borderId="0" xfId="2" applyNumberFormat="1" applyFont="1" applyAlignment="1">
      <alignment vertical="center"/>
    </xf>
    <xf numFmtId="0" fontId="27" fillId="0" borderId="8" xfId="0" applyFont="1" applyBorder="1" applyAlignment="1">
      <alignment horizontal="justify" vertical="center" wrapText="1"/>
    </xf>
    <xf numFmtId="172" fontId="11" fillId="0" borderId="4" xfId="0" applyNumberFormat="1" applyFont="1" applyBorder="1" applyAlignment="1">
      <alignment horizontal="right" vertical="center" wrapText="1" readingOrder="1"/>
    </xf>
    <xf numFmtId="0" fontId="15" fillId="0" borderId="0" xfId="3">
      <alignment wrapText="1"/>
    </xf>
    <xf numFmtId="0" fontId="11" fillId="0" borderId="5" xfId="0" applyFont="1" applyBorder="1" applyAlignment="1">
      <alignment horizontal="left" vertical="center" wrapText="1" readingOrder="1"/>
    </xf>
    <xf numFmtId="0" fontId="12" fillId="0" borderId="5" xfId="0" applyFont="1" applyBorder="1" applyAlignment="1">
      <alignment horizontal="left" vertical="center" wrapText="1" readingOrder="1"/>
    </xf>
    <xf numFmtId="0" fontId="25" fillId="0" borderId="8" xfId="12" applyFont="1" applyBorder="1" applyAlignment="1">
      <alignment horizontal="center" vertical="center"/>
    </xf>
    <xf numFmtId="0" fontId="26" fillId="0" borderId="0" xfId="3" applyFont="1">
      <alignment wrapText="1"/>
    </xf>
    <xf numFmtId="0" fontId="26" fillId="0" borderId="8" xfId="3" applyFont="1" applyBorder="1" applyAlignment="1">
      <alignment horizontal="center" wrapText="1"/>
    </xf>
    <xf numFmtId="0" fontId="29" fillId="0" borderId="8" xfId="1" applyFont="1" applyFill="1" applyBorder="1" applyAlignment="1"/>
    <xf numFmtId="0" fontId="26" fillId="0" borderId="8" xfId="3" applyFont="1" applyBorder="1" applyAlignment="1"/>
    <xf numFmtId="0" fontId="9" fillId="0" borderId="8" xfId="1" applyFill="1" applyBorder="1" applyAlignment="1"/>
    <xf numFmtId="0" fontId="16" fillId="0" borderId="8" xfId="4" applyFill="1" applyBorder="1" applyAlignment="1"/>
    <xf numFmtId="0" fontId="11" fillId="0" borderId="1" xfId="0" applyFont="1" applyBorder="1" applyAlignment="1">
      <alignment horizontal="left" vertical="center" wrapText="1" readingOrder="1"/>
    </xf>
    <xf numFmtId="0" fontId="11" fillId="0" borderId="3" xfId="0" applyFont="1" applyBorder="1" applyAlignment="1">
      <alignment horizontal="left" vertical="center" wrapText="1" readingOrder="1"/>
    </xf>
    <xf numFmtId="0" fontId="11" fillId="0" borderId="0" xfId="0" applyFont="1" applyAlignment="1">
      <alignment horizontal="left" vertical="center" wrapText="1" readingOrder="1"/>
    </xf>
    <xf numFmtId="0" fontId="11" fillId="0" borderId="0" xfId="0" applyFont="1" applyAlignment="1">
      <alignment horizontal="justify" vertical="top" wrapText="1" readingOrder="1"/>
    </xf>
    <xf numFmtId="0" fontId="12" fillId="0" borderId="1" xfId="0" applyFont="1" applyBorder="1" applyAlignment="1">
      <alignment horizontal="left" vertical="center" wrapText="1" readingOrder="1"/>
    </xf>
    <xf numFmtId="0" fontId="12" fillId="0" borderId="2" xfId="0" applyFont="1" applyBorder="1" applyAlignment="1">
      <alignment horizontal="left" vertical="center" wrapText="1" readingOrder="1"/>
    </xf>
    <xf numFmtId="0" fontId="12" fillId="0" borderId="3" xfId="0" applyFont="1" applyBorder="1" applyAlignment="1">
      <alignment horizontal="left" vertical="center" wrapText="1" readingOrder="1"/>
    </xf>
    <xf numFmtId="0" fontId="8" fillId="0" borderId="8" xfId="0" applyFont="1" applyBorder="1" applyAlignment="1">
      <alignment horizontal="center" vertical="center" wrapText="1" readingOrder="1"/>
    </xf>
    <xf numFmtId="0" fontId="14" fillId="0" borderId="0" xfId="0" applyFont="1" applyAlignment="1">
      <alignment horizontal="left" vertical="top" wrapText="1"/>
    </xf>
    <xf numFmtId="0" fontId="4" fillId="0" borderId="1" xfId="0" applyFont="1" applyBorder="1" applyAlignment="1">
      <alignment horizontal="left" vertical="center" wrapText="1" readingOrder="1"/>
    </xf>
    <xf numFmtId="0" fontId="4" fillId="0" borderId="3" xfId="0" applyFont="1" applyBorder="1" applyAlignment="1">
      <alignment horizontal="left" vertical="center" wrapText="1" readingOrder="1"/>
    </xf>
    <xf numFmtId="0" fontId="11" fillId="0" borderId="11" xfId="0" applyFont="1" applyBorder="1" applyAlignment="1">
      <alignment horizontal="left" vertical="center" wrapText="1" readingOrder="1"/>
    </xf>
    <xf numFmtId="0" fontId="11" fillId="0" borderId="12" xfId="0" applyFont="1" applyBorder="1" applyAlignment="1">
      <alignment horizontal="left" vertical="center" wrapText="1" readingOrder="1"/>
    </xf>
    <xf numFmtId="0" fontId="11" fillId="0" borderId="13" xfId="0" applyFont="1" applyBorder="1" applyAlignment="1">
      <alignment horizontal="left" vertical="center" wrapText="1" readingOrder="1"/>
    </xf>
    <xf numFmtId="0" fontId="11" fillId="0" borderId="8" xfId="0" applyFont="1" applyBorder="1" applyAlignment="1">
      <alignment horizontal="left" vertical="center" wrapText="1" readingOrder="1"/>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4" fillId="0" borderId="11" xfId="2" applyFont="1" applyBorder="1" applyAlignment="1">
      <alignment horizontal="center" vertical="center"/>
    </xf>
    <xf numFmtId="0" fontId="24" fillId="0" borderId="12" xfId="2" applyFont="1" applyBorder="1" applyAlignment="1">
      <alignment horizontal="center" vertical="center"/>
    </xf>
    <xf numFmtId="0" fontId="24" fillId="0" borderId="13" xfId="2" applyFont="1" applyBorder="1" applyAlignment="1">
      <alignment horizontal="center" vertical="center"/>
    </xf>
    <xf numFmtId="0" fontId="24" fillId="0" borderId="8" xfId="2" applyFont="1" applyBorder="1" applyAlignment="1">
      <alignment horizontal="center" vertical="center"/>
    </xf>
    <xf numFmtId="0" fontId="19" fillId="0" borderId="11" xfId="2" applyFont="1" applyBorder="1" applyAlignment="1">
      <alignment horizontal="left" vertical="center" wrapText="1"/>
    </xf>
    <xf numFmtId="0" fontId="19" fillId="0" borderId="12" xfId="2" applyFont="1" applyBorder="1" applyAlignment="1">
      <alignment horizontal="left" vertical="center" wrapText="1"/>
    </xf>
    <xf numFmtId="0" fontId="19" fillId="0" borderId="13" xfId="2" applyFont="1" applyBorder="1" applyAlignment="1">
      <alignment horizontal="left" vertical="center" wrapText="1"/>
    </xf>
    <xf numFmtId="0" fontId="21" fillId="0" borderId="0" xfId="7" applyFont="1" applyAlignment="1">
      <alignment horizontal="justify" vertical="center" wrapText="1"/>
    </xf>
    <xf numFmtId="0" fontId="24" fillId="0" borderId="11" xfId="2" applyFont="1" applyBorder="1" applyAlignment="1">
      <alignment horizontal="center" vertical="center" wrapText="1"/>
    </xf>
    <xf numFmtId="0" fontId="24" fillId="0" borderId="13" xfId="2" applyFont="1" applyBorder="1" applyAlignment="1">
      <alignment horizontal="center" vertical="center" wrapText="1"/>
    </xf>
    <xf numFmtId="0" fontId="19" fillId="0" borderId="11" xfId="5" applyNumberFormat="1" applyFont="1" applyFill="1" applyBorder="1" applyAlignment="1">
      <alignment horizontal="center" vertical="center"/>
    </xf>
    <xf numFmtId="0" fontId="19" fillId="0" borderId="13" xfId="5" applyNumberFormat="1" applyFont="1" applyFill="1" applyBorder="1" applyAlignment="1">
      <alignment horizontal="center" vertical="center"/>
    </xf>
    <xf numFmtId="0" fontId="20" fillId="0" borderId="10" xfId="7" applyFont="1" applyBorder="1" applyAlignment="1">
      <alignment horizontal="center" vertical="center"/>
    </xf>
    <xf numFmtId="0" fontId="20" fillId="0" borderId="14" xfId="7" applyFont="1" applyBorder="1" applyAlignment="1">
      <alignment horizontal="center" vertical="center"/>
    </xf>
    <xf numFmtId="0" fontId="20" fillId="0" borderId="7" xfId="7" applyFont="1" applyBorder="1" applyAlignment="1">
      <alignment horizontal="center" vertical="center"/>
    </xf>
    <xf numFmtId="0" fontId="20" fillId="0" borderId="11" xfId="7" applyFont="1" applyBorder="1" applyAlignment="1">
      <alignment horizontal="center" vertical="center"/>
    </xf>
    <xf numFmtId="0" fontId="20" fillId="0" borderId="12" xfId="7" applyFont="1" applyBorder="1" applyAlignment="1">
      <alignment horizontal="center" vertical="center"/>
    </xf>
    <xf numFmtId="0" fontId="20" fillId="0" borderId="13" xfId="7" applyFont="1" applyBorder="1" applyAlignment="1">
      <alignment horizontal="center" vertical="center"/>
    </xf>
    <xf numFmtId="0" fontId="20" fillId="0" borderId="11" xfId="7" applyFont="1" applyBorder="1" applyAlignment="1">
      <alignment horizontal="center" vertical="center" wrapText="1"/>
    </xf>
    <xf numFmtId="0" fontId="20" fillId="0" borderId="12" xfId="7" applyFont="1" applyBorder="1" applyAlignment="1">
      <alignment horizontal="center" vertical="center" wrapText="1"/>
    </xf>
    <xf numFmtId="0" fontId="20" fillId="0" borderId="13" xfId="7" applyFont="1" applyBorder="1" applyAlignment="1">
      <alignment horizontal="center" vertical="center" wrapText="1"/>
    </xf>
    <xf numFmtId="0" fontId="20" fillId="0" borderId="10" xfId="7" applyFont="1" applyBorder="1" applyAlignment="1">
      <alignment horizontal="center" vertical="center" wrapText="1"/>
    </xf>
    <xf numFmtId="0" fontId="20" fillId="0" borderId="7" xfId="7" applyFont="1" applyBorder="1" applyAlignment="1">
      <alignment horizontal="center" vertical="center" wrapText="1"/>
    </xf>
    <xf numFmtId="0" fontId="20" fillId="0" borderId="15" xfId="7" applyFont="1" applyBorder="1" applyAlignment="1">
      <alignment horizontal="center" vertical="center" wrapText="1"/>
    </xf>
    <xf numFmtId="0" fontId="20" fillId="0" borderId="16" xfId="7" applyFont="1" applyBorder="1" applyAlignment="1">
      <alignment horizontal="center" vertical="center" wrapText="1"/>
    </xf>
    <xf numFmtId="0" fontId="23" fillId="0" borderId="0" xfId="13" applyFont="1" applyAlignment="1">
      <alignment horizontal="center"/>
    </xf>
  </cellXfs>
  <cellStyles count="16">
    <cellStyle name="Comma" xfId="5" builtinId="3"/>
    <cellStyle name="Comma 2" xfId="9" xr:uid="{A83665E0-72F5-4AD2-A59C-92CC4EB0EFDD}"/>
    <cellStyle name="Comma 3" xfId="15" xr:uid="{D5A7470F-2A8D-4DCE-A977-8BA9BEF28D07}"/>
    <cellStyle name="Hyperlink" xfId="4" builtinId="8"/>
    <cellStyle name="Hyperlink 2" xfId="1" xr:uid="{72B7643E-7CF2-49C3-92F5-4E8E60BF77D3}"/>
    <cellStyle name="Normal" xfId="0" builtinId="0"/>
    <cellStyle name="Normal 2" xfId="3" xr:uid="{0647FE07-5876-4F67-84AF-AA6FB750FA0F}"/>
    <cellStyle name="Normal 2 2" xfId="11" xr:uid="{7CB00E80-1CF8-4B79-8074-07656922AA5B}"/>
    <cellStyle name="Normal 2 2 2" xfId="7" xr:uid="{B1E50186-3053-4617-BEA4-7CA6573196DC}"/>
    <cellStyle name="Normal 2 2 3 2 2 3 2" xfId="2" xr:uid="{67E12946-7FD0-4A68-9CF1-A59C970C394D}"/>
    <cellStyle name="Normal 2 2 3 2 2 3 2 2" xfId="12" xr:uid="{DA5BADE6-9F6B-40F9-B96A-A7CC11DFD41A}"/>
    <cellStyle name="Normal 2 3" xfId="14" xr:uid="{22401DCA-CDCA-4215-B6E9-E92413B07880}"/>
    <cellStyle name="Normal 3" xfId="8" xr:uid="{5BC3AD6B-F1BC-44CD-8BE3-79AE441399B1}"/>
    <cellStyle name="Normal 4" xfId="13" xr:uid="{726DB9FD-9FA5-41D6-B98F-2B2963208A21}"/>
    <cellStyle name="Percent" xfId="6" builtinId="5"/>
    <cellStyle name="Percent 2" xfId="10" xr:uid="{40FF02B9-07B1-4ED4-A4E9-43E280698E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1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152</xdr:row>
      <xdr:rowOff>0</xdr:rowOff>
    </xdr:from>
    <xdr:to>
      <xdr:col>2</xdr:col>
      <xdr:colOff>1975855</xdr:colOff>
      <xdr:row>153</xdr:row>
      <xdr:rowOff>27375</xdr:rowOff>
    </xdr:to>
    <xdr:pic>
      <xdr:nvPicPr>
        <xdr:cNvPr id="2" name="Picture 1">
          <a:extLst>
            <a:ext uri="{FF2B5EF4-FFF2-40B4-BE49-F238E27FC236}">
              <a16:creationId xmlns:a16="http://schemas.microsoft.com/office/drawing/2014/main" id="{82639ED3-7A1B-4DFD-8D07-6A70F08D31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7089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157</xdr:row>
      <xdr:rowOff>0</xdr:rowOff>
    </xdr:from>
    <xdr:to>
      <xdr:col>2</xdr:col>
      <xdr:colOff>2033005</xdr:colOff>
      <xdr:row>157</xdr:row>
      <xdr:rowOff>1980000</xdr:rowOff>
    </xdr:to>
    <xdr:pic>
      <xdr:nvPicPr>
        <xdr:cNvPr id="4" name="Picture 3">
          <a:extLst>
            <a:ext uri="{FF2B5EF4-FFF2-40B4-BE49-F238E27FC236}">
              <a16:creationId xmlns:a16="http://schemas.microsoft.com/office/drawing/2014/main" id="{C6226F04-92B3-4C84-8546-A59C928FA32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527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134</xdr:row>
      <xdr:rowOff>0</xdr:rowOff>
    </xdr:from>
    <xdr:to>
      <xdr:col>2</xdr:col>
      <xdr:colOff>1975855</xdr:colOff>
      <xdr:row>135</xdr:row>
      <xdr:rowOff>27375</xdr:rowOff>
    </xdr:to>
    <xdr:pic>
      <xdr:nvPicPr>
        <xdr:cNvPr id="2" name="Picture 1">
          <a:extLst>
            <a:ext uri="{FF2B5EF4-FFF2-40B4-BE49-F238E27FC236}">
              <a16:creationId xmlns:a16="http://schemas.microsoft.com/office/drawing/2014/main" id="{C71EAA46-AAC2-4BAE-BF0E-BD247B6E4E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3345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139</xdr:row>
      <xdr:rowOff>0</xdr:rowOff>
    </xdr:from>
    <xdr:to>
      <xdr:col>2</xdr:col>
      <xdr:colOff>1975855</xdr:colOff>
      <xdr:row>139</xdr:row>
      <xdr:rowOff>1980000</xdr:rowOff>
    </xdr:to>
    <xdr:pic>
      <xdr:nvPicPr>
        <xdr:cNvPr id="3" name="Picture 2">
          <a:extLst>
            <a:ext uri="{FF2B5EF4-FFF2-40B4-BE49-F238E27FC236}">
              <a16:creationId xmlns:a16="http://schemas.microsoft.com/office/drawing/2014/main" id="{61552487-9BCA-42AA-B91D-A0432D66A75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5946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131</xdr:row>
      <xdr:rowOff>0</xdr:rowOff>
    </xdr:from>
    <xdr:to>
      <xdr:col>2</xdr:col>
      <xdr:colOff>1975855</xdr:colOff>
      <xdr:row>132</xdr:row>
      <xdr:rowOff>27375</xdr:rowOff>
    </xdr:to>
    <xdr:pic>
      <xdr:nvPicPr>
        <xdr:cNvPr id="2" name="Picture 1">
          <a:extLst>
            <a:ext uri="{FF2B5EF4-FFF2-40B4-BE49-F238E27FC236}">
              <a16:creationId xmlns:a16="http://schemas.microsoft.com/office/drawing/2014/main" id="{24F6F9F4-6B04-40AA-853F-59D645D372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3345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136</xdr:row>
      <xdr:rowOff>0</xdr:rowOff>
    </xdr:from>
    <xdr:to>
      <xdr:col>2</xdr:col>
      <xdr:colOff>1975855</xdr:colOff>
      <xdr:row>136</xdr:row>
      <xdr:rowOff>1980000</xdr:rowOff>
    </xdr:to>
    <xdr:pic>
      <xdr:nvPicPr>
        <xdr:cNvPr id="3" name="Picture 2">
          <a:extLst>
            <a:ext uri="{FF2B5EF4-FFF2-40B4-BE49-F238E27FC236}">
              <a16:creationId xmlns:a16="http://schemas.microsoft.com/office/drawing/2014/main" id="{9700C197-B5E8-4280-9C01-9B4823F659A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59461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167</xdr:row>
      <xdr:rowOff>0</xdr:rowOff>
    </xdr:from>
    <xdr:to>
      <xdr:col>2</xdr:col>
      <xdr:colOff>1975855</xdr:colOff>
      <xdr:row>168</xdr:row>
      <xdr:rowOff>27375</xdr:rowOff>
    </xdr:to>
    <xdr:pic>
      <xdr:nvPicPr>
        <xdr:cNvPr id="2" name="Picture 1">
          <a:extLst>
            <a:ext uri="{FF2B5EF4-FFF2-40B4-BE49-F238E27FC236}">
              <a16:creationId xmlns:a16="http://schemas.microsoft.com/office/drawing/2014/main" id="{4066AC18-5EFC-4950-AF45-A3E5F543A4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304800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172</xdr:row>
      <xdr:rowOff>0</xdr:rowOff>
    </xdr:from>
    <xdr:to>
      <xdr:col>2</xdr:col>
      <xdr:colOff>1975855</xdr:colOff>
      <xdr:row>172</xdr:row>
      <xdr:rowOff>1980000</xdr:rowOff>
    </xdr:to>
    <xdr:pic>
      <xdr:nvPicPr>
        <xdr:cNvPr id="3" name="Picture 2">
          <a:extLst>
            <a:ext uri="{FF2B5EF4-FFF2-40B4-BE49-F238E27FC236}">
              <a16:creationId xmlns:a16="http://schemas.microsoft.com/office/drawing/2014/main" id="{6966107C-78EE-4E18-9B22-A59EE3F9F4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30803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38100</xdr:colOff>
      <xdr:row>171</xdr:row>
      <xdr:rowOff>152400</xdr:rowOff>
    </xdr:from>
    <xdr:to>
      <xdr:col>5</xdr:col>
      <xdr:colOff>918580</xdr:colOff>
      <xdr:row>172</xdr:row>
      <xdr:rowOff>1970475</xdr:rowOff>
    </xdr:to>
    <xdr:pic>
      <xdr:nvPicPr>
        <xdr:cNvPr id="4" name="Picture 3">
          <a:extLst>
            <a:ext uri="{FF2B5EF4-FFF2-40B4-BE49-F238E27FC236}">
              <a16:creationId xmlns:a16="http://schemas.microsoft.com/office/drawing/2014/main" id="{399DDE22-7EC8-4523-B049-3359BA9692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4850" y="330708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9525</xdr:colOff>
      <xdr:row>294</xdr:row>
      <xdr:rowOff>0</xdr:rowOff>
    </xdr:from>
    <xdr:to>
      <xdr:col>2</xdr:col>
      <xdr:colOff>1986302</xdr:colOff>
      <xdr:row>295</xdr:row>
      <xdr:rowOff>27375</xdr:rowOff>
    </xdr:to>
    <xdr:pic>
      <xdr:nvPicPr>
        <xdr:cNvPr id="2" name="Picture 1">
          <a:extLst>
            <a:ext uri="{FF2B5EF4-FFF2-40B4-BE49-F238E27FC236}">
              <a16:creationId xmlns:a16="http://schemas.microsoft.com/office/drawing/2014/main" id="{2FFA7DB7-F35D-4539-BB9D-AA32AA4E16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5603557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299</xdr:row>
      <xdr:rowOff>171450</xdr:rowOff>
    </xdr:from>
    <xdr:to>
      <xdr:col>2</xdr:col>
      <xdr:colOff>1976777</xdr:colOff>
      <xdr:row>300</xdr:row>
      <xdr:rowOff>55950</xdr:rowOff>
    </xdr:to>
    <xdr:pic>
      <xdr:nvPicPr>
        <xdr:cNvPr id="3" name="Picture 2">
          <a:extLst>
            <a:ext uri="{FF2B5EF4-FFF2-40B4-BE49-F238E27FC236}">
              <a16:creationId xmlns:a16="http://schemas.microsoft.com/office/drawing/2014/main" id="{824105FD-BB26-4592-AA4C-DB5EBF1B675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5880735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205</xdr:row>
      <xdr:rowOff>0</xdr:rowOff>
    </xdr:from>
    <xdr:to>
      <xdr:col>2</xdr:col>
      <xdr:colOff>2015039</xdr:colOff>
      <xdr:row>205</xdr:row>
      <xdr:rowOff>1980000</xdr:rowOff>
    </xdr:to>
    <xdr:pic>
      <xdr:nvPicPr>
        <xdr:cNvPr id="2" name="Picture 1">
          <a:extLst>
            <a:ext uri="{FF2B5EF4-FFF2-40B4-BE49-F238E27FC236}">
              <a16:creationId xmlns:a16="http://schemas.microsoft.com/office/drawing/2014/main" id="{D71F8F9D-E774-4EB6-A52F-942316282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3872865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200</xdr:row>
      <xdr:rowOff>0</xdr:rowOff>
    </xdr:from>
    <xdr:to>
      <xdr:col>2</xdr:col>
      <xdr:colOff>2015039</xdr:colOff>
      <xdr:row>201</xdr:row>
      <xdr:rowOff>27375</xdr:rowOff>
    </xdr:to>
    <xdr:pic>
      <xdr:nvPicPr>
        <xdr:cNvPr id="3" name="Picture 2">
          <a:extLst>
            <a:ext uri="{FF2B5EF4-FFF2-40B4-BE49-F238E27FC236}">
              <a16:creationId xmlns:a16="http://schemas.microsoft.com/office/drawing/2014/main" id="{7B59F2B4-51AD-49CC-B126-5F72569B0B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61283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243</xdr:row>
      <xdr:rowOff>133350</xdr:rowOff>
    </xdr:from>
    <xdr:to>
      <xdr:col>2</xdr:col>
      <xdr:colOff>1976777</xdr:colOff>
      <xdr:row>244</xdr:row>
      <xdr:rowOff>17850</xdr:rowOff>
    </xdr:to>
    <xdr:pic>
      <xdr:nvPicPr>
        <xdr:cNvPr id="2" name="Picture 1">
          <a:extLst>
            <a:ext uri="{FF2B5EF4-FFF2-40B4-BE49-F238E27FC236}">
              <a16:creationId xmlns:a16="http://schemas.microsoft.com/office/drawing/2014/main" id="{02836088-5631-4653-90A6-F2B0433C4A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4375785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237</xdr:row>
      <xdr:rowOff>95250</xdr:rowOff>
    </xdr:from>
    <xdr:to>
      <xdr:col>2</xdr:col>
      <xdr:colOff>2016375</xdr:colOff>
      <xdr:row>238</xdr:row>
      <xdr:rowOff>1875319</xdr:rowOff>
    </xdr:to>
    <xdr:pic>
      <xdr:nvPicPr>
        <xdr:cNvPr id="4" name="Picture 3">
          <a:extLst>
            <a:ext uri="{FF2B5EF4-FFF2-40B4-BE49-F238E27FC236}">
              <a16:creationId xmlns:a16="http://schemas.microsoft.com/office/drawing/2014/main" id="{B47FEBE8-723F-9168-A9AE-1C64D6FDD59B}"/>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45005625"/>
          <a:ext cx="3283200" cy="19419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159</xdr:row>
      <xdr:rowOff>0</xdr:rowOff>
    </xdr:from>
    <xdr:to>
      <xdr:col>2</xdr:col>
      <xdr:colOff>1975855</xdr:colOff>
      <xdr:row>160</xdr:row>
      <xdr:rowOff>27375</xdr:rowOff>
    </xdr:to>
    <xdr:pic>
      <xdr:nvPicPr>
        <xdr:cNvPr id="2" name="Picture 1">
          <a:extLst>
            <a:ext uri="{FF2B5EF4-FFF2-40B4-BE49-F238E27FC236}">
              <a16:creationId xmlns:a16="http://schemas.microsoft.com/office/drawing/2014/main" id="{CE7BDBFA-57C5-4993-A3D0-2ACE1B5662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81368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164</xdr:row>
      <xdr:rowOff>0</xdr:rowOff>
    </xdr:from>
    <xdr:to>
      <xdr:col>2</xdr:col>
      <xdr:colOff>1975855</xdr:colOff>
      <xdr:row>164</xdr:row>
      <xdr:rowOff>1980000</xdr:rowOff>
    </xdr:to>
    <xdr:pic>
      <xdr:nvPicPr>
        <xdr:cNvPr id="3" name="Picture 2">
          <a:extLst>
            <a:ext uri="{FF2B5EF4-FFF2-40B4-BE49-F238E27FC236}">
              <a16:creationId xmlns:a16="http://schemas.microsoft.com/office/drawing/2014/main" id="{8C83372B-BB6A-4A55-933F-D06798ED874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0737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164</xdr:row>
      <xdr:rowOff>0</xdr:rowOff>
    </xdr:from>
    <xdr:to>
      <xdr:col>6</xdr:col>
      <xdr:colOff>909055</xdr:colOff>
      <xdr:row>164</xdr:row>
      <xdr:rowOff>1980000</xdr:rowOff>
    </xdr:to>
    <xdr:pic>
      <xdr:nvPicPr>
        <xdr:cNvPr id="5" name="Picture 4">
          <a:extLst>
            <a:ext uri="{FF2B5EF4-FFF2-40B4-BE49-F238E27FC236}">
              <a16:creationId xmlns:a16="http://schemas.microsoft.com/office/drawing/2014/main" id="{F2E7AEF1-3736-4F37-BB64-AB86648BF5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05300" y="314039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221</xdr:row>
      <xdr:rowOff>0</xdr:rowOff>
    </xdr:from>
    <xdr:to>
      <xdr:col>2</xdr:col>
      <xdr:colOff>2015039</xdr:colOff>
      <xdr:row>222</xdr:row>
      <xdr:rowOff>27375</xdr:rowOff>
    </xdr:to>
    <xdr:pic>
      <xdr:nvPicPr>
        <xdr:cNvPr id="2" name="Picture 1">
          <a:extLst>
            <a:ext uri="{FF2B5EF4-FFF2-40B4-BE49-F238E27FC236}">
              <a16:creationId xmlns:a16="http://schemas.microsoft.com/office/drawing/2014/main" id="{018EE3AF-9C1B-472F-AEEE-A1ACC3A1C8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41014650"/>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9525</xdr:colOff>
      <xdr:row>226</xdr:row>
      <xdr:rowOff>57150</xdr:rowOff>
    </xdr:from>
    <xdr:to>
      <xdr:col>2</xdr:col>
      <xdr:colOff>2024564</xdr:colOff>
      <xdr:row>226</xdr:row>
      <xdr:rowOff>2037150</xdr:rowOff>
    </xdr:to>
    <xdr:pic>
      <xdr:nvPicPr>
        <xdr:cNvPr id="3" name="Picture 2">
          <a:extLst>
            <a:ext uri="{FF2B5EF4-FFF2-40B4-BE49-F238E27FC236}">
              <a16:creationId xmlns:a16="http://schemas.microsoft.com/office/drawing/2014/main" id="{EC6F35DE-6C10-4838-84B2-C7ACB30F6B2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43672125"/>
          <a:ext cx="3386639"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121</xdr:row>
      <xdr:rowOff>0</xdr:rowOff>
    </xdr:from>
    <xdr:to>
      <xdr:col>2</xdr:col>
      <xdr:colOff>1975855</xdr:colOff>
      <xdr:row>122</xdr:row>
      <xdr:rowOff>27375</xdr:rowOff>
    </xdr:to>
    <xdr:pic>
      <xdr:nvPicPr>
        <xdr:cNvPr id="2" name="Picture 1">
          <a:extLst>
            <a:ext uri="{FF2B5EF4-FFF2-40B4-BE49-F238E27FC236}">
              <a16:creationId xmlns:a16="http://schemas.microsoft.com/office/drawing/2014/main" id="{4C6D7079-5580-4943-AA6D-F8EBFF7320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1602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126</xdr:row>
      <xdr:rowOff>0</xdr:rowOff>
    </xdr:from>
    <xdr:to>
      <xdr:col>2</xdr:col>
      <xdr:colOff>1975855</xdr:colOff>
      <xdr:row>126</xdr:row>
      <xdr:rowOff>1980000</xdr:rowOff>
    </xdr:to>
    <xdr:pic>
      <xdr:nvPicPr>
        <xdr:cNvPr id="3" name="Picture 2">
          <a:extLst>
            <a:ext uri="{FF2B5EF4-FFF2-40B4-BE49-F238E27FC236}">
              <a16:creationId xmlns:a16="http://schemas.microsoft.com/office/drawing/2014/main" id="{54556AA1-D1C9-4241-8144-9A2201BC117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4203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126</xdr:row>
      <xdr:rowOff>0</xdr:rowOff>
    </xdr:from>
    <xdr:to>
      <xdr:col>6</xdr:col>
      <xdr:colOff>928105</xdr:colOff>
      <xdr:row>126</xdr:row>
      <xdr:rowOff>1980000</xdr:rowOff>
    </xdr:to>
    <xdr:pic>
      <xdr:nvPicPr>
        <xdr:cNvPr id="5" name="Picture 4">
          <a:extLst>
            <a:ext uri="{FF2B5EF4-FFF2-40B4-BE49-F238E27FC236}">
              <a16:creationId xmlns:a16="http://schemas.microsoft.com/office/drawing/2014/main" id="{F74F1A17-D6A5-4C33-B6CE-C1CB3EB7BF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305300" y="246792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170</xdr:row>
      <xdr:rowOff>0</xdr:rowOff>
    </xdr:from>
    <xdr:to>
      <xdr:col>2</xdr:col>
      <xdr:colOff>1975855</xdr:colOff>
      <xdr:row>171</xdr:row>
      <xdr:rowOff>27375</xdr:rowOff>
    </xdr:to>
    <xdr:pic>
      <xdr:nvPicPr>
        <xdr:cNvPr id="2" name="Picture 1">
          <a:extLst>
            <a:ext uri="{FF2B5EF4-FFF2-40B4-BE49-F238E27FC236}">
              <a16:creationId xmlns:a16="http://schemas.microsoft.com/office/drawing/2014/main" id="{4FA54D14-C4F1-4964-A89F-298899F9B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78987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175</xdr:row>
      <xdr:rowOff>0</xdr:rowOff>
    </xdr:from>
    <xdr:to>
      <xdr:col>2</xdr:col>
      <xdr:colOff>1975855</xdr:colOff>
      <xdr:row>175</xdr:row>
      <xdr:rowOff>1980000</xdr:rowOff>
    </xdr:to>
    <xdr:pic>
      <xdr:nvPicPr>
        <xdr:cNvPr id="3" name="Picture 2">
          <a:extLst>
            <a:ext uri="{FF2B5EF4-FFF2-40B4-BE49-F238E27FC236}">
              <a16:creationId xmlns:a16="http://schemas.microsoft.com/office/drawing/2014/main" id="{B274F324-7EA3-40C7-848D-EDB5E86F264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0499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97</xdr:row>
      <xdr:rowOff>0</xdr:rowOff>
    </xdr:from>
    <xdr:to>
      <xdr:col>2</xdr:col>
      <xdr:colOff>1975855</xdr:colOff>
      <xdr:row>98</xdr:row>
      <xdr:rowOff>27375</xdr:rowOff>
    </xdr:to>
    <xdr:pic>
      <xdr:nvPicPr>
        <xdr:cNvPr id="2" name="Picture 1">
          <a:extLst>
            <a:ext uri="{FF2B5EF4-FFF2-40B4-BE49-F238E27FC236}">
              <a16:creationId xmlns:a16="http://schemas.microsoft.com/office/drawing/2014/main" id="{CAA09AFC-21A9-4B46-B56B-6CA1B1A41C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170402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102</xdr:row>
      <xdr:rowOff>0</xdr:rowOff>
    </xdr:from>
    <xdr:to>
      <xdr:col>2</xdr:col>
      <xdr:colOff>1975855</xdr:colOff>
      <xdr:row>102</xdr:row>
      <xdr:rowOff>1980000</xdr:rowOff>
    </xdr:to>
    <xdr:pic>
      <xdr:nvPicPr>
        <xdr:cNvPr id="3" name="Picture 2">
          <a:extLst>
            <a:ext uri="{FF2B5EF4-FFF2-40B4-BE49-F238E27FC236}">
              <a16:creationId xmlns:a16="http://schemas.microsoft.com/office/drawing/2014/main" id="{00E2554C-6D39-4DFE-9732-3448FC8C678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19640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196</xdr:row>
      <xdr:rowOff>0</xdr:rowOff>
    </xdr:from>
    <xdr:to>
      <xdr:col>2</xdr:col>
      <xdr:colOff>1975855</xdr:colOff>
      <xdr:row>197</xdr:row>
      <xdr:rowOff>27375</xdr:rowOff>
    </xdr:to>
    <xdr:pic>
      <xdr:nvPicPr>
        <xdr:cNvPr id="2" name="Picture 1">
          <a:extLst>
            <a:ext uri="{FF2B5EF4-FFF2-40B4-BE49-F238E27FC236}">
              <a16:creationId xmlns:a16="http://schemas.microsoft.com/office/drawing/2014/main" id="{9ED6D251-32AF-4C0B-B326-FDF0A70859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35156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200</xdr:row>
      <xdr:rowOff>0</xdr:rowOff>
    </xdr:from>
    <xdr:to>
      <xdr:col>2</xdr:col>
      <xdr:colOff>1975855</xdr:colOff>
      <xdr:row>200</xdr:row>
      <xdr:rowOff>1980000</xdr:rowOff>
    </xdr:to>
    <xdr:pic>
      <xdr:nvPicPr>
        <xdr:cNvPr id="3" name="Picture 2">
          <a:extLst>
            <a:ext uri="{FF2B5EF4-FFF2-40B4-BE49-F238E27FC236}">
              <a16:creationId xmlns:a16="http://schemas.microsoft.com/office/drawing/2014/main" id="{9568EAAD-43AE-4ADF-BA23-49D6CAD2D5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7595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76200</xdr:colOff>
      <xdr:row>156</xdr:row>
      <xdr:rowOff>0</xdr:rowOff>
    </xdr:from>
    <xdr:to>
      <xdr:col>2</xdr:col>
      <xdr:colOff>2052055</xdr:colOff>
      <xdr:row>157</xdr:row>
      <xdr:rowOff>27375</xdr:rowOff>
    </xdr:to>
    <xdr:pic>
      <xdr:nvPicPr>
        <xdr:cNvPr id="2" name="Picture 1">
          <a:extLst>
            <a:ext uri="{FF2B5EF4-FFF2-40B4-BE49-F238E27FC236}">
              <a16:creationId xmlns:a16="http://schemas.microsoft.com/office/drawing/2014/main" id="{0BF86D22-04B1-4CD8-B62F-A49ECAE148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301942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161</xdr:row>
      <xdr:rowOff>161925</xdr:rowOff>
    </xdr:from>
    <xdr:to>
      <xdr:col>2</xdr:col>
      <xdr:colOff>1975855</xdr:colOff>
      <xdr:row>162</xdr:row>
      <xdr:rowOff>46425</xdr:rowOff>
    </xdr:to>
    <xdr:pic>
      <xdr:nvPicPr>
        <xdr:cNvPr id="3" name="Picture 2">
          <a:extLst>
            <a:ext uri="{FF2B5EF4-FFF2-40B4-BE49-F238E27FC236}">
              <a16:creationId xmlns:a16="http://schemas.microsoft.com/office/drawing/2014/main" id="{4F40FC53-3AB0-4DDD-8E75-7899B09842C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2956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128</xdr:row>
      <xdr:rowOff>0</xdr:rowOff>
    </xdr:from>
    <xdr:to>
      <xdr:col>2</xdr:col>
      <xdr:colOff>1975855</xdr:colOff>
      <xdr:row>129</xdr:row>
      <xdr:rowOff>27375</xdr:rowOff>
    </xdr:to>
    <xdr:pic>
      <xdr:nvPicPr>
        <xdr:cNvPr id="2" name="Picture 1">
          <a:extLst>
            <a:ext uri="{FF2B5EF4-FFF2-40B4-BE49-F238E27FC236}">
              <a16:creationId xmlns:a16="http://schemas.microsoft.com/office/drawing/2014/main" id="{40D12970-DF79-42A8-9E14-F25159E43F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1983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133</xdr:row>
      <xdr:rowOff>0</xdr:rowOff>
    </xdr:from>
    <xdr:to>
      <xdr:col>2</xdr:col>
      <xdr:colOff>1975855</xdr:colOff>
      <xdr:row>133</xdr:row>
      <xdr:rowOff>1980000</xdr:rowOff>
    </xdr:to>
    <xdr:pic>
      <xdr:nvPicPr>
        <xdr:cNvPr id="3" name="Picture 2">
          <a:extLst>
            <a:ext uri="{FF2B5EF4-FFF2-40B4-BE49-F238E27FC236}">
              <a16:creationId xmlns:a16="http://schemas.microsoft.com/office/drawing/2014/main" id="{14EBB063-E0D4-497D-8BCC-08A969344C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45840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150</xdr:row>
      <xdr:rowOff>0</xdr:rowOff>
    </xdr:from>
    <xdr:to>
      <xdr:col>2</xdr:col>
      <xdr:colOff>1975855</xdr:colOff>
      <xdr:row>151</xdr:row>
      <xdr:rowOff>27375</xdr:rowOff>
    </xdr:to>
    <xdr:pic>
      <xdr:nvPicPr>
        <xdr:cNvPr id="2" name="Picture 1">
          <a:extLst>
            <a:ext uri="{FF2B5EF4-FFF2-40B4-BE49-F238E27FC236}">
              <a16:creationId xmlns:a16="http://schemas.microsoft.com/office/drawing/2014/main" id="{E711FE76-D757-47F8-B253-0AE29385CC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57937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156</xdr:row>
      <xdr:rowOff>0</xdr:rowOff>
    </xdr:from>
    <xdr:to>
      <xdr:col>2</xdr:col>
      <xdr:colOff>1975855</xdr:colOff>
      <xdr:row>156</xdr:row>
      <xdr:rowOff>2046675</xdr:rowOff>
    </xdr:to>
    <xdr:pic>
      <xdr:nvPicPr>
        <xdr:cNvPr id="3" name="Picture 2">
          <a:extLst>
            <a:ext uri="{FF2B5EF4-FFF2-40B4-BE49-F238E27FC236}">
              <a16:creationId xmlns:a16="http://schemas.microsoft.com/office/drawing/2014/main" id="{2705C65E-A906-4897-B892-D3917EF481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9213175"/>
          <a:ext cx="3290305" cy="204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156</xdr:row>
      <xdr:rowOff>0</xdr:rowOff>
    </xdr:from>
    <xdr:to>
      <xdr:col>6</xdr:col>
      <xdr:colOff>661405</xdr:colOff>
      <xdr:row>156</xdr:row>
      <xdr:rowOff>1980000</xdr:rowOff>
    </xdr:to>
    <xdr:pic>
      <xdr:nvPicPr>
        <xdr:cNvPr id="5" name="Picture 4">
          <a:extLst>
            <a:ext uri="{FF2B5EF4-FFF2-40B4-BE49-F238E27FC236}">
              <a16:creationId xmlns:a16="http://schemas.microsoft.com/office/drawing/2014/main" id="{47FC3FCC-31E0-4304-B076-86382AF54B8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43425" y="29213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1</xdr:col>
      <xdr:colOff>0</xdr:colOff>
      <xdr:row>143</xdr:row>
      <xdr:rowOff>0</xdr:rowOff>
    </xdr:from>
    <xdr:to>
      <xdr:col>2</xdr:col>
      <xdr:colOff>1975855</xdr:colOff>
      <xdr:row>143</xdr:row>
      <xdr:rowOff>1980000</xdr:rowOff>
    </xdr:to>
    <xdr:pic>
      <xdr:nvPicPr>
        <xdr:cNvPr id="3" name="Picture 2">
          <a:extLst>
            <a:ext uri="{FF2B5EF4-FFF2-40B4-BE49-F238E27FC236}">
              <a16:creationId xmlns:a16="http://schemas.microsoft.com/office/drawing/2014/main" id="{15FBE27E-79A4-4DCD-8D7A-D3F601020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313753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138</xdr:row>
      <xdr:rowOff>0</xdr:rowOff>
    </xdr:from>
    <xdr:to>
      <xdr:col>2</xdr:col>
      <xdr:colOff>1967252</xdr:colOff>
      <xdr:row>139</xdr:row>
      <xdr:rowOff>27375</xdr:rowOff>
    </xdr:to>
    <xdr:pic>
      <xdr:nvPicPr>
        <xdr:cNvPr id="4" name="Picture 3">
          <a:extLst>
            <a:ext uri="{FF2B5EF4-FFF2-40B4-BE49-F238E27FC236}">
              <a16:creationId xmlns:a16="http://schemas.microsoft.com/office/drawing/2014/main" id="{77E02D92-2B6A-4ADC-B04E-8F419BEA30A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25231725"/>
          <a:ext cx="3281702"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127</xdr:row>
      <xdr:rowOff>0</xdr:rowOff>
    </xdr:from>
    <xdr:to>
      <xdr:col>2</xdr:col>
      <xdr:colOff>1975855</xdr:colOff>
      <xdr:row>128</xdr:row>
      <xdr:rowOff>27375</xdr:rowOff>
    </xdr:to>
    <xdr:pic>
      <xdr:nvPicPr>
        <xdr:cNvPr id="2" name="Picture 1">
          <a:extLst>
            <a:ext uri="{FF2B5EF4-FFF2-40B4-BE49-F238E27FC236}">
              <a16:creationId xmlns:a16="http://schemas.microsoft.com/office/drawing/2014/main" id="{84B25A1F-3F8B-402D-B3FD-709D160D7C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30505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132</xdr:row>
      <xdr:rowOff>0</xdr:rowOff>
    </xdr:from>
    <xdr:to>
      <xdr:col>2</xdr:col>
      <xdr:colOff>1975855</xdr:colOff>
      <xdr:row>132</xdr:row>
      <xdr:rowOff>1980000</xdr:rowOff>
    </xdr:to>
    <xdr:pic>
      <xdr:nvPicPr>
        <xdr:cNvPr id="3" name="Picture 2">
          <a:extLst>
            <a:ext uri="{FF2B5EF4-FFF2-40B4-BE49-F238E27FC236}">
              <a16:creationId xmlns:a16="http://schemas.microsoft.com/office/drawing/2014/main" id="{3D392D57-726B-4537-9E51-F0594B5DA7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56508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28575</xdr:colOff>
      <xdr:row>140</xdr:row>
      <xdr:rowOff>0</xdr:rowOff>
    </xdr:from>
    <xdr:to>
      <xdr:col>2</xdr:col>
      <xdr:colOff>2004430</xdr:colOff>
      <xdr:row>141</xdr:row>
      <xdr:rowOff>27375</xdr:rowOff>
    </xdr:to>
    <xdr:pic>
      <xdr:nvPicPr>
        <xdr:cNvPr id="2" name="Picture 1">
          <a:extLst>
            <a:ext uri="{FF2B5EF4-FFF2-40B4-BE49-F238E27FC236}">
              <a16:creationId xmlns:a16="http://schemas.microsoft.com/office/drawing/2014/main" id="{DCB6A93C-9873-4C8E-8E42-D62C7F1A70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775" y="250221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144</xdr:row>
      <xdr:rowOff>152400</xdr:rowOff>
    </xdr:from>
    <xdr:to>
      <xdr:col>2</xdr:col>
      <xdr:colOff>1975855</xdr:colOff>
      <xdr:row>145</xdr:row>
      <xdr:rowOff>1970475</xdr:rowOff>
    </xdr:to>
    <xdr:pic>
      <xdr:nvPicPr>
        <xdr:cNvPr id="3" name="Picture 2">
          <a:extLst>
            <a:ext uri="{FF2B5EF4-FFF2-40B4-BE49-F238E27FC236}">
              <a16:creationId xmlns:a16="http://schemas.microsoft.com/office/drawing/2014/main" id="{C6149D5F-DD39-4FB4-809E-E51A5F5113F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76129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149</xdr:row>
      <xdr:rowOff>0</xdr:rowOff>
    </xdr:from>
    <xdr:to>
      <xdr:col>2</xdr:col>
      <xdr:colOff>1975855</xdr:colOff>
      <xdr:row>150</xdr:row>
      <xdr:rowOff>27375</xdr:rowOff>
    </xdr:to>
    <xdr:pic>
      <xdr:nvPicPr>
        <xdr:cNvPr id="2" name="Picture 1">
          <a:extLst>
            <a:ext uri="{FF2B5EF4-FFF2-40B4-BE49-F238E27FC236}">
              <a16:creationId xmlns:a16="http://schemas.microsoft.com/office/drawing/2014/main" id="{FFF99302-074F-4105-9FF2-7C3CA70AEA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86893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154</xdr:row>
      <xdr:rowOff>0</xdr:rowOff>
    </xdr:from>
    <xdr:to>
      <xdr:col>2</xdr:col>
      <xdr:colOff>1975855</xdr:colOff>
      <xdr:row>154</xdr:row>
      <xdr:rowOff>1980000</xdr:rowOff>
    </xdr:to>
    <xdr:pic>
      <xdr:nvPicPr>
        <xdr:cNvPr id="3" name="Picture 2">
          <a:extLst>
            <a:ext uri="{FF2B5EF4-FFF2-40B4-BE49-F238E27FC236}">
              <a16:creationId xmlns:a16="http://schemas.microsoft.com/office/drawing/2014/main" id="{03E9BD27-E20C-409B-8C5F-FD4F9873CD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12896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xdr:from>
      <xdr:col>1</xdr:col>
      <xdr:colOff>0</xdr:colOff>
      <xdr:row>122</xdr:row>
      <xdr:rowOff>0</xdr:rowOff>
    </xdr:from>
    <xdr:to>
      <xdr:col>2</xdr:col>
      <xdr:colOff>1975855</xdr:colOff>
      <xdr:row>123</xdr:row>
      <xdr:rowOff>27375</xdr:rowOff>
    </xdr:to>
    <xdr:pic>
      <xdr:nvPicPr>
        <xdr:cNvPr id="2" name="Picture 1">
          <a:extLst>
            <a:ext uri="{FF2B5EF4-FFF2-40B4-BE49-F238E27FC236}">
              <a16:creationId xmlns:a16="http://schemas.microsoft.com/office/drawing/2014/main" id="{DC5AF75B-B199-4649-969B-69680AE64B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11264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127</xdr:row>
      <xdr:rowOff>0</xdr:rowOff>
    </xdr:from>
    <xdr:to>
      <xdr:col>2</xdr:col>
      <xdr:colOff>1975855</xdr:colOff>
      <xdr:row>127</xdr:row>
      <xdr:rowOff>1980000</xdr:rowOff>
    </xdr:to>
    <xdr:pic>
      <xdr:nvPicPr>
        <xdr:cNvPr id="3" name="Picture 2">
          <a:extLst>
            <a:ext uri="{FF2B5EF4-FFF2-40B4-BE49-F238E27FC236}">
              <a16:creationId xmlns:a16="http://schemas.microsoft.com/office/drawing/2014/main" id="{7CD7EDD6-8ED3-4B7D-BADB-F0BC4DA9B2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3726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xdr:from>
      <xdr:col>1</xdr:col>
      <xdr:colOff>0</xdr:colOff>
      <xdr:row>220</xdr:row>
      <xdr:rowOff>152400</xdr:rowOff>
    </xdr:from>
    <xdr:to>
      <xdr:col>2</xdr:col>
      <xdr:colOff>1976777</xdr:colOff>
      <xdr:row>221</xdr:row>
      <xdr:rowOff>36900</xdr:rowOff>
    </xdr:to>
    <xdr:pic>
      <xdr:nvPicPr>
        <xdr:cNvPr id="2" name="Picture 1">
          <a:extLst>
            <a:ext uri="{FF2B5EF4-FFF2-40B4-BE49-F238E27FC236}">
              <a16:creationId xmlns:a16="http://schemas.microsoft.com/office/drawing/2014/main" id="{64F24569-1804-409E-9945-0B5633E1A9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41338500"/>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215</xdr:row>
      <xdr:rowOff>0</xdr:rowOff>
    </xdr:from>
    <xdr:to>
      <xdr:col>2</xdr:col>
      <xdr:colOff>1976777</xdr:colOff>
      <xdr:row>216</xdr:row>
      <xdr:rowOff>27375</xdr:rowOff>
    </xdr:to>
    <xdr:pic>
      <xdr:nvPicPr>
        <xdr:cNvPr id="3" name="Picture 2">
          <a:extLst>
            <a:ext uri="{FF2B5EF4-FFF2-40B4-BE49-F238E27FC236}">
              <a16:creationId xmlns:a16="http://schemas.microsoft.com/office/drawing/2014/main" id="{D456A297-3E1B-424E-9C57-7E69BC16900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8585775"/>
          <a:ext cx="3348377"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181</xdr:row>
      <xdr:rowOff>0</xdr:rowOff>
    </xdr:from>
    <xdr:to>
      <xdr:col>2</xdr:col>
      <xdr:colOff>1975855</xdr:colOff>
      <xdr:row>193</xdr:row>
      <xdr:rowOff>36900</xdr:rowOff>
    </xdr:to>
    <xdr:pic>
      <xdr:nvPicPr>
        <xdr:cNvPr id="2" name="Picture 1">
          <a:extLst>
            <a:ext uri="{FF2B5EF4-FFF2-40B4-BE49-F238E27FC236}">
              <a16:creationId xmlns:a16="http://schemas.microsoft.com/office/drawing/2014/main" id="{A83C400A-A684-4B59-B9B2-F276ED501B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33737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200025</xdr:colOff>
      <xdr:row>181</xdr:row>
      <xdr:rowOff>0</xdr:rowOff>
    </xdr:from>
    <xdr:to>
      <xdr:col>5</xdr:col>
      <xdr:colOff>1080505</xdr:colOff>
      <xdr:row>193</xdr:row>
      <xdr:rowOff>36900</xdr:rowOff>
    </xdr:to>
    <xdr:pic>
      <xdr:nvPicPr>
        <xdr:cNvPr id="3" name="Picture 2">
          <a:extLst>
            <a:ext uri="{FF2B5EF4-FFF2-40B4-BE49-F238E27FC236}">
              <a16:creationId xmlns:a16="http://schemas.microsoft.com/office/drawing/2014/main" id="{51B0759B-1F19-449F-932D-526492E1F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33925" y="337375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176</xdr:row>
      <xdr:rowOff>0</xdr:rowOff>
    </xdr:from>
    <xdr:to>
      <xdr:col>2</xdr:col>
      <xdr:colOff>1975855</xdr:colOff>
      <xdr:row>177</xdr:row>
      <xdr:rowOff>27375</xdr:rowOff>
    </xdr:to>
    <xdr:pic>
      <xdr:nvPicPr>
        <xdr:cNvPr id="4" name="Picture 3">
          <a:extLst>
            <a:ext uri="{FF2B5EF4-FFF2-40B4-BE49-F238E27FC236}">
              <a16:creationId xmlns:a16="http://schemas.microsoft.com/office/drawing/2014/main" id="{1E0A7269-D101-4F2A-8367-67CFE0A950C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11372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xdr:from>
      <xdr:col>1</xdr:col>
      <xdr:colOff>0</xdr:colOff>
      <xdr:row>113</xdr:row>
      <xdr:rowOff>0</xdr:rowOff>
    </xdr:from>
    <xdr:to>
      <xdr:col>2</xdr:col>
      <xdr:colOff>1975855</xdr:colOff>
      <xdr:row>113</xdr:row>
      <xdr:rowOff>1980000</xdr:rowOff>
    </xdr:to>
    <xdr:pic>
      <xdr:nvPicPr>
        <xdr:cNvPr id="2" name="Picture 1">
          <a:extLst>
            <a:ext uri="{FF2B5EF4-FFF2-40B4-BE49-F238E27FC236}">
              <a16:creationId xmlns:a16="http://schemas.microsoft.com/office/drawing/2014/main" id="{1544DF5F-05F0-492F-9E2B-06AAEF9938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21764625"/>
          <a:ext cx="329030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108</xdr:row>
      <xdr:rowOff>0</xdr:rowOff>
    </xdr:from>
    <xdr:to>
      <xdr:col>2</xdr:col>
      <xdr:colOff>1975855</xdr:colOff>
      <xdr:row>109</xdr:row>
      <xdr:rowOff>27375</xdr:rowOff>
    </xdr:to>
    <xdr:pic>
      <xdr:nvPicPr>
        <xdr:cNvPr id="3" name="Picture 2">
          <a:extLst>
            <a:ext uri="{FF2B5EF4-FFF2-40B4-BE49-F238E27FC236}">
              <a16:creationId xmlns:a16="http://schemas.microsoft.com/office/drawing/2014/main" id="{C111900C-D187-4BB3-9BA7-D70B3C7D68E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0525" y="19164300"/>
          <a:ext cx="329030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182</xdr:row>
      <xdr:rowOff>85725</xdr:rowOff>
    </xdr:from>
    <xdr:to>
      <xdr:col>2</xdr:col>
      <xdr:colOff>1775830</xdr:colOff>
      <xdr:row>194</xdr:row>
      <xdr:rowOff>122625</xdr:rowOff>
    </xdr:to>
    <xdr:pic>
      <xdr:nvPicPr>
        <xdr:cNvPr id="2" name="Picture 1">
          <a:extLst>
            <a:ext uri="{FF2B5EF4-FFF2-40B4-BE49-F238E27FC236}">
              <a16:creationId xmlns:a16="http://schemas.microsoft.com/office/drawing/2014/main" id="{C303C488-65C0-4AE9-A0E3-AC59752574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327183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167</xdr:row>
      <xdr:rowOff>0</xdr:rowOff>
    </xdr:from>
    <xdr:to>
      <xdr:col>2</xdr:col>
      <xdr:colOff>1975855</xdr:colOff>
      <xdr:row>179</xdr:row>
      <xdr:rowOff>36900</xdr:rowOff>
    </xdr:to>
    <xdr:pic>
      <xdr:nvPicPr>
        <xdr:cNvPr id="3" name="Picture 2">
          <a:extLst>
            <a:ext uri="{FF2B5EF4-FFF2-40B4-BE49-F238E27FC236}">
              <a16:creationId xmlns:a16="http://schemas.microsoft.com/office/drawing/2014/main" id="{93D2BCF8-D22A-4136-B376-8B61CD4E83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302037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135</xdr:row>
      <xdr:rowOff>0</xdr:rowOff>
    </xdr:from>
    <xdr:to>
      <xdr:col>2</xdr:col>
      <xdr:colOff>1975855</xdr:colOff>
      <xdr:row>136</xdr:row>
      <xdr:rowOff>27375</xdr:rowOff>
    </xdr:to>
    <xdr:pic>
      <xdr:nvPicPr>
        <xdr:cNvPr id="2" name="Picture 1">
          <a:extLst>
            <a:ext uri="{FF2B5EF4-FFF2-40B4-BE49-F238E27FC236}">
              <a16:creationId xmlns:a16="http://schemas.microsoft.com/office/drawing/2014/main" id="{A0B3AF29-9BEA-4BF9-96FF-D57B9BE824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36982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140</xdr:row>
      <xdr:rowOff>0</xdr:rowOff>
    </xdr:from>
    <xdr:to>
      <xdr:col>2</xdr:col>
      <xdr:colOff>1975855</xdr:colOff>
      <xdr:row>140</xdr:row>
      <xdr:rowOff>1980000</xdr:rowOff>
    </xdr:to>
    <xdr:pic>
      <xdr:nvPicPr>
        <xdr:cNvPr id="3" name="Picture 2">
          <a:extLst>
            <a:ext uri="{FF2B5EF4-FFF2-40B4-BE49-F238E27FC236}">
              <a16:creationId xmlns:a16="http://schemas.microsoft.com/office/drawing/2014/main" id="{6CEE58EC-30C4-44FB-98DD-A32809AEFB8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62985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136</xdr:row>
      <xdr:rowOff>0</xdr:rowOff>
    </xdr:from>
    <xdr:to>
      <xdr:col>2</xdr:col>
      <xdr:colOff>1975855</xdr:colOff>
      <xdr:row>137</xdr:row>
      <xdr:rowOff>27375</xdr:rowOff>
    </xdr:to>
    <xdr:pic>
      <xdr:nvPicPr>
        <xdr:cNvPr id="2" name="Picture 1">
          <a:extLst>
            <a:ext uri="{FF2B5EF4-FFF2-40B4-BE49-F238E27FC236}">
              <a16:creationId xmlns:a16="http://schemas.microsoft.com/office/drawing/2014/main" id="{CC355538-79BD-4CF4-B437-1DAD728D42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38696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141</xdr:row>
      <xdr:rowOff>0</xdr:rowOff>
    </xdr:from>
    <xdr:to>
      <xdr:col>2</xdr:col>
      <xdr:colOff>1975855</xdr:colOff>
      <xdr:row>141</xdr:row>
      <xdr:rowOff>1980000</xdr:rowOff>
    </xdr:to>
    <xdr:pic>
      <xdr:nvPicPr>
        <xdr:cNvPr id="3" name="Picture 2">
          <a:extLst>
            <a:ext uri="{FF2B5EF4-FFF2-40B4-BE49-F238E27FC236}">
              <a16:creationId xmlns:a16="http://schemas.microsoft.com/office/drawing/2014/main" id="{0C142786-E3B3-469B-BB9F-7C7B975F1FC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64699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127</xdr:row>
      <xdr:rowOff>0</xdr:rowOff>
    </xdr:from>
    <xdr:to>
      <xdr:col>2</xdr:col>
      <xdr:colOff>1975855</xdr:colOff>
      <xdr:row>128</xdr:row>
      <xdr:rowOff>27375</xdr:rowOff>
    </xdr:to>
    <xdr:pic>
      <xdr:nvPicPr>
        <xdr:cNvPr id="2" name="Picture 1">
          <a:extLst>
            <a:ext uri="{FF2B5EF4-FFF2-40B4-BE49-F238E27FC236}">
              <a16:creationId xmlns:a16="http://schemas.microsoft.com/office/drawing/2014/main" id="{8520ABD5-7392-4A34-BC28-2AF3E1B121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25361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132</xdr:row>
      <xdr:rowOff>0</xdr:rowOff>
    </xdr:from>
    <xdr:to>
      <xdr:col>2</xdr:col>
      <xdr:colOff>1975855</xdr:colOff>
      <xdr:row>132</xdr:row>
      <xdr:rowOff>1980000</xdr:rowOff>
    </xdr:to>
    <xdr:pic>
      <xdr:nvPicPr>
        <xdr:cNvPr id="3" name="Picture 2">
          <a:extLst>
            <a:ext uri="{FF2B5EF4-FFF2-40B4-BE49-F238E27FC236}">
              <a16:creationId xmlns:a16="http://schemas.microsoft.com/office/drawing/2014/main" id="{98565CA5-2804-4353-A1EB-A0C22147470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51364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132</xdr:row>
      <xdr:rowOff>0</xdr:rowOff>
    </xdr:from>
    <xdr:to>
      <xdr:col>2</xdr:col>
      <xdr:colOff>1975855</xdr:colOff>
      <xdr:row>133</xdr:row>
      <xdr:rowOff>27375</xdr:rowOff>
    </xdr:to>
    <xdr:pic>
      <xdr:nvPicPr>
        <xdr:cNvPr id="2" name="Picture 1">
          <a:extLst>
            <a:ext uri="{FF2B5EF4-FFF2-40B4-BE49-F238E27FC236}">
              <a16:creationId xmlns:a16="http://schemas.microsoft.com/office/drawing/2014/main" id="{335A1943-4F9D-4717-867E-7F1855CB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287905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137</xdr:row>
      <xdr:rowOff>0</xdr:rowOff>
    </xdr:from>
    <xdr:to>
      <xdr:col>2</xdr:col>
      <xdr:colOff>1975855</xdr:colOff>
      <xdr:row>137</xdr:row>
      <xdr:rowOff>1980000</xdr:rowOff>
    </xdr:to>
    <xdr:pic>
      <xdr:nvPicPr>
        <xdr:cNvPr id="3" name="Picture 2">
          <a:extLst>
            <a:ext uri="{FF2B5EF4-FFF2-40B4-BE49-F238E27FC236}">
              <a16:creationId xmlns:a16="http://schemas.microsoft.com/office/drawing/2014/main" id="{AB77DF6C-ACBE-4502-8B73-6693D52786A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547937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132</xdr:row>
      <xdr:rowOff>0</xdr:rowOff>
    </xdr:from>
    <xdr:to>
      <xdr:col>2</xdr:col>
      <xdr:colOff>1975855</xdr:colOff>
      <xdr:row>133</xdr:row>
      <xdr:rowOff>27375</xdr:rowOff>
    </xdr:to>
    <xdr:pic>
      <xdr:nvPicPr>
        <xdr:cNvPr id="2" name="Picture 1">
          <a:extLst>
            <a:ext uri="{FF2B5EF4-FFF2-40B4-BE49-F238E27FC236}">
              <a16:creationId xmlns:a16="http://schemas.microsoft.com/office/drawing/2014/main" id="{0477F15F-4542-429C-B819-1EBA2DA50A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0" y="22860000"/>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137</xdr:row>
      <xdr:rowOff>0</xdr:rowOff>
    </xdr:from>
    <xdr:to>
      <xdr:col>2</xdr:col>
      <xdr:colOff>1975855</xdr:colOff>
      <xdr:row>137</xdr:row>
      <xdr:rowOff>1980000</xdr:rowOff>
    </xdr:to>
    <xdr:pic>
      <xdr:nvPicPr>
        <xdr:cNvPr id="3" name="Picture 2">
          <a:extLst>
            <a:ext uri="{FF2B5EF4-FFF2-40B4-BE49-F238E27FC236}">
              <a16:creationId xmlns:a16="http://schemas.microsoft.com/office/drawing/2014/main" id="{22F112FD-8995-4C70-AD78-3D2D8EF3BB7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25460325"/>
          <a:ext cx="3347455" cy="19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A805F-8414-4647-B2EC-A3A75FA8537B}">
  <dimension ref="A1:C31"/>
  <sheetViews>
    <sheetView tabSelected="1" zoomScale="110" zoomScaleNormal="110" workbookViewId="0">
      <pane ySplit="1" topLeftCell="A2" activePane="bottomLeft" state="frozen"/>
      <selection activeCell="G21" sqref="G21"/>
      <selection pane="bottomLeft" activeCell="G22" sqref="G22"/>
    </sheetView>
  </sheetViews>
  <sheetFormatPr defaultColWidth="9.140625" defaultRowHeight="15" x14ac:dyDescent="0.25"/>
  <cols>
    <col min="1" max="1" width="6.140625" style="193" bestFit="1" customWidth="1"/>
    <col min="2" max="2" width="10.42578125" style="193" bestFit="1" customWidth="1"/>
    <col min="3" max="3" width="56.140625" style="193" bestFit="1" customWidth="1"/>
    <col min="4" max="16384" width="9.140625" style="193"/>
  </cols>
  <sheetData>
    <row r="1" spans="1:3" x14ac:dyDescent="0.25">
      <c r="A1" s="192" t="s">
        <v>1050</v>
      </c>
      <c r="B1" s="192" t="s">
        <v>1051</v>
      </c>
      <c r="C1" s="192" t="s">
        <v>1052</v>
      </c>
    </row>
    <row r="2" spans="1:3" x14ac:dyDescent="0.25">
      <c r="A2" s="194" t="s">
        <v>1257</v>
      </c>
      <c r="B2" s="195" t="s">
        <v>1053</v>
      </c>
      <c r="C2" s="196" t="s">
        <v>1</v>
      </c>
    </row>
    <row r="3" spans="1:3" x14ac:dyDescent="0.25">
      <c r="A3" s="194">
        <v>2</v>
      </c>
      <c r="B3" s="195" t="s">
        <v>1054</v>
      </c>
      <c r="C3" s="196" t="s">
        <v>848</v>
      </c>
    </row>
    <row r="4" spans="1:3" x14ac:dyDescent="0.25">
      <c r="A4" s="194">
        <v>3</v>
      </c>
      <c r="B4" s="195" t="s">
        <v>1055</v>
      </c>
      <c r="C4" s="196" t="s">
        <v>182</v>
      </c>
    </row>
    <row r="5" spans="1:3" x14ac:dyDescent="0.25">
      <c r="A5" s="194">
        <v>4</v>
      </c>
      <c r="B5" s="195" t="s">
        <v>1056</v>
      </c>
      <c r="C5" s="196" t="s">
        <v>1057</v>
      </c>
    </row>
    <row r="6" spans="1:3" x14ac:dyDescent="0.25">
      <c r="A6" s="194">
        <v>5</v>
      </c>
      <c r="B6" s="195" t="s">
        <v>1058</v>
      </c>
      <c r="C6" s="196" t="s">
        <v>1059</v>
      </c>
    </row>
    <row r="7" spans="1:3" x14ac:dyDescent="0.25">
      <c r="A7" s="194">
        <v>6</v>
      </c>
      <c r="B7" s="195" t="s">
        <v>1060</v>
      </c>
      <c r="C7" s="196" t="s">
        <v>1061</v>
      </c>
    </row>
    <row r="8" spans="1:3" x14ac:dyDescent="0.25">
      <c r="A8" s="194">
        <v>7</v>
      </c>
      <c r="B8" s="195" t="s">
        <v>1062</v>
      </c>
      <c r="C8" s="196" t="s">
        <v>1063</v>
      </c>
    </row>
    <row r="9" spans="1:3" x14ac:dyDescent="0.25">
      <c r="A9" s="194">
        <v>8</v>
      </c>
      <c r="B9" s="195" t="s">
        <v>1064</v>
      </c>
      <c r="C9" s="196" t="s">
        <v>456</v>
      </c>
    </row>
    <row r="10" spans="1:3" x14ac:dyDescent="0.25">
      <c r="A10" s="194">
        <v>9</v>
      </c>
      <c r="B10" s="195" t="s">
        <v>1065</v>
      </c>
      <c r="C10" s="196" t="s">
        <v>459</v>
      </c>
    </row>
    <row r="11" spans="1:3" x14ac:dyDescent="0.25">
      <c r="A11" s="194">
        <v>10</v>
      </c>
      <c r="B11" s="195" t="s">
        <v>1066</v>
      </c>
      <c r="C11" s="196" t="s">
        <v>460</v>
      </c>
    </row>
    <row r="12" spans="1:3" x14ac:dyDescent="0.25">
      <c r="A12" s="194">
        <v>11</v>
      </c>
      <c r="B12" s="195" t="s">
        <v>1067</v>
      </c>
      <c r="C12" s="196" t="s">
        <v>461</v>
      </c>
    </row>
    <row r="13" spans="1:3" x14ac:dyDescent="0.25">
      <c r="A13" s="194">
        <v>12</v>
      </c>
      <c r="B13" s="195" t="s">
        <v>1068</v>
      </c>
      <c r="C13" s="196" t="s">
        <v>462</v>
      </c>
    </row>
    <row r="14" spans="1:3" x14ac:dyDescent="0.25">
      <c r="A14" s="194">
        <v>13</v>
      </c>
      <c r="B14" s="195" t="s">
        <v>1069</v>
      </c>
      <c r="C14" s="196" t="s">
        <v>506</v>
      </c>
    </row>
    <row r="15" spans="1:3" x14ac:dyDescent="0.25">
      <c r="A15" s="194">
        <v>14</v>
      </c>
      <c r="B15" s="195" t="s">
        <v>1070</v>
      </c>
      <c r="C15" s="196" t="s">
        <v>1071</v>
      </c>
    </row>
    <row r="16" spans="1:3" x14ac:dyDescent="0.25">
      <c r="A16" s="194">
        <v>15</v>
      </c>
      <c r="B16" s="195" t="s">
        <v>1072</v>
      </c>
      <c r="C16" s="196" t="s">
        <v>658</v>
      </c>
    </row>
    <row r="17" spans="1:3" x14ac:dyDescent="0.25">
      <c r="A17" s="194">
        <v>16</v>
      </c>
      <c r="B17" s="195" t="s">
        <v>1073</v>
      </c>
      <c r="C17" s="196" t="s">
        <v>672</v>
      </c>
    </row>
    <row r="18" spans="1:3" x14ac:dyDescent="0.25">
      <c r="A18" s="194">
        <v>17</v>
      </c>
      <c r="B18" s="195" t="s">
        <v>1074</v>
      </c>
      <c r="C18" s="196" t="s">
        <v>698</v>
      </c>
    </row>
    <row r="19" spans="1:3" x14ac:dyDescent="0.25">
      <c r="A19" s="194">
        <v>18</v>
      </c>
      <c r="B19" s="195" t="s">
        <v>1075</v>
      </c>
      <c r="C19" s="196" t="s">
        <v>1076</v>
      </c>
    </row>
    <row r="20" spans="1:3" x14ac:dyDescent="0.25">
      <c r="A20" s="194">
        <v>19</v>
      </c>
      <c r="B20" s="195" t="s">
        <v>1077</v>
      </c>
      <c r="C20" s="196" t="s">
        <v>736</v>
      </c>
    </row>
    <row r="21" spans="1:3" x14ac:dyDescent="0.25">
      <c r="A21" s="194">
        <v>20</v>
      </c>
      <c r="B21" s="195" t="s">
        <v>1078</v>
      </c>
      <c r="C21" s="196" t="s">
        <v>1079</v>
      </c>
    </row>
    <row r="22" spans="1:3" x14ac:dyDescent="0.25">
      <c r="A22" s="194">
        <v>21</v>
      </c>
      <c r="B22" s="195" t="s">
        <v>1080</v>
      </c>
      <c r="C22" s="196" t="s">
        <v>799</v>
      </c>
    </row>
    <row r="23" spans="1:3" x14ac:dyDescent="0.25">
      <c r="A23" s="194">
        <v>22</v>
      </c>
      <c r="B23" s="195" t="s">
        <v>1081</v>
      </c>
      <c r="C23" s="196" t="s">
        <v>808</v>
      </c>
    </row>
    <row r="24" spans="1:3" x14ac:dyDescent="0.25">
      <c r="A24" s="194">
        <v>23</v>
      </c>
      <c r="B24" s="195" t="s">
        <v>1082</v>
      </c>
      <c r="C24" s="196" t="s">
        <v>813</v>
      </c>
    </row>
    <row r="25" spans="1:3" x14ac:dyDescent="0.25">
      <c r="A25" s="194">
        <v>24</v>
      </c>
      <c r="B25" s="195" t="s">
        <v>1083</v>
      </c>
      <c r="C25" s="196" t="s">
        <v>817</v>
      </c>
    </row>
    <row r="26" spans="1:3" x14ac:dyDescent="0.25">
      <c r="A26" s="194">
        <v>25</v>
      </c>
      <c r="B26" s="195" t="s">
        <v>1084</v>
      </c>
      <c r="C26" s="196" t="s">
        <v>820</v>
      </c>
    </row>
    <row r="27" spans="1:3" x14ac:dyDescent="0.25">
      <c r="A27" s="194">
        <v>26</v>
      </c>
      <c r="B27" s="195" t="s">
        <v>1085</v>
      </c>
      <c r="C27" s="196" t="s">
        <v>832</v>
      </c>
    </row>
    <row r="28" spans="1:3" x14ac:dyDescent="0.25">
      <c r="A28" s="194">
        <v>27</v>
      </c>
      <c r="B28" s="195" t="s">
        <v>1086</v>
      </c>
      <c r="C28" s="196" t="s">
        <v>833</v>
      </c>
    </row>
    <row r="29" spans="1:3" x14ac:dyDescent="0.25">
      <c r="A29" s="194">
        <v>28</v>
      </c>
      <c r="B29" s="195" t="s">
        <v>1087</v>
      </c>
      <c r="C29" s="196" t="s">
        <v>834</v>
      </c>
    </row>
    <row r="30" spans="1:3" x14ac:dyDescent="0.25">
      <c r="A30" s="194">
        <v>29</v>
      </c>
      <c r="B30" s="197" t="s">
        <v>1088</v>
      </c>
      <c r="C30" s="196" t="s">
        <v>821</v>
      </c>
    </row>
    <row r="31" spans="1:3" x14ac:dyDescent="0.25">
      <c r="A31" s="194">
        <v>30</v>
      </c>
      <c r="B31" s="198" t="s">
        <v>1089</v>
      </c>
      <c r="C31" s="196" t="s">
        <v>847</v>
      </c>
    </row>
  </sheetData>
  <hyperlinks>
    <hyperlink ref="B4" location="MIDCAP!A1" display="MIDCAP" xr:uid="{0C0F3BC4-5B7D-47C7-8C39-B5ADF75CD4B1}"/>
    <hyperlink ref="B5" location="MULTIP!A1" display="MULTIP" xr:uid="{7542C74B-46B8-41C5-BA9B-71322E4FC3C9}"/>
    <hyperlink ref="B6" location="SLTADV3!A1" display="SLTADV3" xr:uid="{D11D60AE-46D1-432A-9023-B02A844A289C}"/>
    <hyperlink ref="B7" location="SLTADV4!A1" display="SLTADV4" xr:uid="{75F9F52B-373A-4D2C-BBFB-27053EE6FE04}"/>
    <hyperlink ref="B8" location="SLTAX2!A1" display="SLTAX2" xr:uid="{7342132A-C5D0-4FB4-9A77-B58B496AA567}"/>
    <hyperlink ref="B9" location="SLTAX3!A1" display="SLTAX3" xr:uid="{EBE971FE-4152-49F3-B715-C7F2F87CEAA6}"/>
    <hyperlink ref="B10" location="SLTAX4!A1" display="SLTAX4" xr:uid="{1E73F001-2947-46AE-8515-CDEBBDA260FE}"/>
    <hyperlink ref="B11" location="SLTAX5!A1" display="SLTAX5" xr:uid="{38875807-8CEC-42E3-A3A1-BE8D6C42F09E}"/>
    <hyperlink ref="B12" location="SLTAX6!A1" display="SLTAX6" xr:uid="{58AD2686-CBBB-4057-A870-A6346A8AAAFA}"/>
    <hyperlink ref="B13" location="SMILE!A1" display="SMILE" xr:uid="{50AF0BAF-AF3F-4B16-8982-8BFFBC69CD51}"/>
    <hyperlink ref="B14" location="SPAHF!A1" display="SPAHF" xr:uid="{A5022D30-8FB9-40BB-809F-66D94B7FB22E}"/>
    <hyperlink ref="B15" location="SPARF!A1" display="SPARF" xr:uid="{3BDC2375-CB03-476A-B3EF-A6D5ABE3A206}"/>
    <hyperlink ref="B16" location="SPBAF!A1" display="SPBAF" xr:uid="{F0CE3FB8-2B73-467B-9F3C-C960970805B0}"/>
    <hyperlink ref="B18" location="SPESF!A1" display="SPESF" xr:uid="{DF3CE345-A354-4399-8D04-5BA7FF5F2B17}"/>
    <hyperlink ref="B19" location="SPFOCUS!A1" display="SPFOCUS" xr:uid="{FF415AD5-1A62-4144-8F9A-4B7C220F826D}"/>
    <hyperlink ref="B20" location="SPMUCF!A1" display="SPMUCF" xr:uid="{B01F8597-EA74-433B-9500-ECD9DB66B9FF}"/>
    <hyperlink ref="B21" location="SPSN100!A1" display="SPSN100" xr:uid="{A140F9DD-0D23-4E78-9C4F-8C829A9182AC}"/>
    <hyperlink ref="B22" location="SPTAX!A1" display="SPTAX" xr:uid="{925F7C9B-CFD8-4A91-ABCC-66F248A71166}"/>
    <hyperlink ref="B23" location="SRURAL!A1" display="SRURAL" xr:uid="{C70D1308-C720-4FDA-92DB-06C843DF8D4C}"/>
    <hyperlink ref="B24" location="SSFUND!A1" display="SSFUND" xr:uid="{29715C43-C1DB-4DAB-9053-CF3091D7B87C}"/>
    <hyperlink ref="B25" location="STAX!A1" display="STAX" xr:uid="{D4258C07-89F0-445A-B388-EF6E4C4FBD62}"/>
    <hyperlink ref="B26" location="SUNBCF!A1" display="SUNBCF" xr:uid="{31B4F711-F2E3-45D8-938F-523B843F4993}"/>
    <hyperlink ref="B28" location="SUNFOP!A1" display="SUNFOP" xr:uid="{25F87304-5FE0-4321-82BF-84C4B24EFA63}"/>
    <hyperlink ref="B3" location="GLOB!A1" display="GLOB" xr:uid="{4CE5EF7E-E498-4A8B-9376-E89EB1BF26FE}"/>
    <hyperlink ref="B27" location="SUNFCF!A1" display="SUNFCF" xr:uid="{3D1773AE-9A10-40E7-9FDB-5139C439AB5C}"/>
    <hyperlink ref="B17" location="SPDYF!A1" display="SPDYF" xr:uid="{126ADA77-1C7F-4DEF-B96B-73B989817B47}"/>
    <hyperlink ref="B29" location="SUNMAF!A1" display="SUNMAF" xr:uid="{443F2210-CCFB-4110-86AC-DBDF0885058A}"/>
    <hyperlink ref="B2" location="CAPEXG!A1" display="CAPEXG" xr:uid="{A2EFCFDD-6021-4D45-8F7A-183F3A9AB0C1}"/>
    <hyperlink ref="B30" location="SUNCYF!A1" display="SUNCYF" xr:uid="{83E605DD-A73D-46F7-AFFF-D7DF3276AEB1}"/>
    <hyperlink ref="B31" location="SUNMFF!A1" display="SUNMFF" xr:uid="{745FF01D-64A6-4C3C-A364-E0EB0BA223C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F2A43-EBA9-4440-B02D-7808CF1B23D8}">
  <sheetPr>
    <outlinePr summaryBelow="0" summaryRight="0"/>
  </sheetPr>
  <dimension ref="A1:Q14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459</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372</v>
      </c>
      <c r="C7" s="82" t="s">
        <v>373</v>
      </c>
      <c r="D7" s="82" t="s">
        <v>41</v>
      </c>
      <c r="E7" s="83">
        <v>9824</v>
      </c>
      <c r="F7" s="84">
        <v>206.12716800000001</v>
      </c>
      <c r="G7" s="85">
        <v>5.6677060000000001E-2</v>
      </c>
      <c r="H7" s="80" t="s">
        <v>143</v>
      </c>
    </row>
    <row r="8" spans="1:9" x14ac:dyDescent="0.2">
      <c r="A8" s="81">
        <v>2</v>
      </c>
      <c r="B8" s="82" t="s">
        <v>366</v>
      </c>
      <c r="C8" s="82" t="s">
        <v>367</v>
      </c>
      <c r="D8" s="82" t="s">
        <v>190</v>
      </c>
      <c r="E8" s="83">
        <v>33900</v>
      </c>
      <c r="F8" s="84">
        <v>205.06110000000001</v>
      </c>
      <c r="G8" s="85">
        <v>5.6383929999999999E-2</v>
      </c>
      <c r="H8" s="80" t="s">
        <v>143</v>
      </c>
    </row>
    <row r="9" spans="1:9" x14ac:dyDescent="0.2">
      <c r="A9" s="81">
        <v>3</v>
      </c>
      <c r="B9" s="82" t="s">
        <v>344</v>
      </c>
      <c r="C9" s="82" t="s">
        <v>345</v>
      </c>
      <c r="D9" s="82" t="s">
        <v>255</v>
      </c>
      <c r="E9" s="83">
        <v>9043</v>
      </c>
      <c r="F9" s="84">
        <v>177.06193999999999</v>
      </c>
      <c r="G9" s="85">
        <v>4.8685239999999998E-2</v>
      </c>
      <c r="H9" s="80" t="s">
        <v>143</v>
      </c>
    </row>
    <row r="10" spans="1:9" x14ac:dyDescent="0.2">
      <c r="A10" s="81">
        <v>4</v>
      </c>
      <c r="B10" s="82" t="s">
        <v>382</v>
      </c>
      <c r="C10" s="82" t="s">
        <v>383</v>
      </c>
      <c r="D10" s="82" t="s">
        <v>211</v>
      </c>
      <c r="E10" s="83">
        <v>6306</v>
      </c>
      <c r="F10" s="84">
        <v>164.012754</v>
      </c>
      <c r="G10" s="85">
        <v>4.5097209999999999E-2</v>
      </c>
      <c r="H10" s="80" t="s">
        <v>143</v>
      </c>
    </row>
    <row r="11" spans="1:9" x14ac:dyDescent="0.2">
      <c r="A11" s="81">
        <v>5</v>
      </c>
      <c r="B11" s="82" t="s">
        <v>368</v>
      </c>
      <c r="C11" s="82" t="s">
        <v>369</v>
      </c>
      <c r="D11" s="82" t="s">
        <v>223</v>
      </c>
      <c r="E11" s="83">
        <v>48585</v>
      </c>
      <c r="F11" s="84">
        <v>153.82011</v>
      </c>
      <c r="G11" s="85">
        <v>4.229463E-2</v>
      </c>
      <c r="H11" s="80" t="s">
        <v>143</v>
      </c>
    </row>
    <row r="12" spans="1:9" x14ac:dyDescent="0.2">
      <c r="A12" s="81">
        <v>6</v>
      </c>
      <c r="B12" s="82" t="s">
        <v>370</v>
      </c>
      <c r="C12" s="82" t="s">
        <v>371</v>
      </c>
      <c r="D12" s="82" t="s">
        <v>33</v>
      </c>
      <c r="E12" s="83">
        <v>36437</v>
      </c>
      <c r="F12" s="84">
        <v>153.10827399999999</v>
      </c>
      <c r="G12" s="85">
        <v>4.2098900000000002E-2</v>
      </c>
      <c r="H12" s="80" t="s">
        <v>143</v>
      </c>
    </row>
    <row r="13" spans="1:9" x14ac:dyDescent="0.2">
      <c r="A13" s="81">
        <v>7</v>
      </c>
      <c r="B13" s="82" t="s">
        <v>374</v>
      </c>
      <c r="C13" s="82" t="s">
        <v>375</v>
      </c>
      <c r="D13" s="82" t="s">
        <v>41</v>
      </c>
      <c r="E13" s="83">
        <v>47004</v>
      </c>
      <c r="F13" s="84">
        <v>138.12125399999999</v>
      </c>
      <c r="G13" s="85">
        <v>3.7978039999999998E-2</v>
      </c>
      <c r="H13" s="80" t="s">
        <v>143</v>
      </c>
    </row>
    <row r="14" spans="1:9" x14ac:dyDescent="0.2">
      <c r="A14" s="81">
        <v>8</v>
      </c>
      <c r="B14" s="82" t="s">
        <v>67</v>
      </c>
      <c r="C14" s="82" t="s">
        <v>68</v>
      </c>
      <c r="D14" s="82" t="s">
        <v>61</v>
      </c>
      <c r="E14" s="83">
        <v>16174</v>
      </c>
      <c r="F14" s="84">
        <v>135.635164</v>
      </c>
      <c r="G14" s="85">
        <v>3.7294470000000003E-2</v>
      </c>
      <c r="H14" s="80" t="s">
        <v>143</v>
      </c>
    </row>
    <row r="15" spans="1:9" x14ac:dyDescent="0.2">
      <c r="A15" s="81">
        <v>9</v>
      </c>
      <c r="B15" s="82" t="s">
        <v>340</v>
      </c>
      <c r="C15" s="82" t="s">
        <v>341</v>
      </c>
      <c r="D15" s="82" t="s">
        <v>211</v>
      </c>
      <c r="E15" s="83">
        <v>1739</v>
      </c>
      <c r="F15" s="84">
        <v>133.78127000000001</v>
      </c>
      <c r="G15" s="85">
        <v>3.678472E-2</v>
      </c>
      <c r="H15" s="80" t="s">
        <v>143</v>
      </c>
    </row>
    <row r="16" spans="1:9" x14ac:dyDescent="0.2">
      <c r="A16" s="81">
        <v>10</v>
      </c>
      <c r="B16" s="82" t="s">
        <v>376</v>
      </c>
      <c r="C16" s="82" t="s">
        <v>377</v>
      </c>
      <c r="D16" s="82" t="s">
        <v>33</v>
      </c>
      <c r="E16" s="83">
        <v>290098</v>
      </c>
      <c r="F16" s="84">
        <v>128.42638460000001</v>
      </c>
      <c r="G16" s="85">
        <v>3.5312330000000003E-2</v>
      </c>
      <c r="H16" s="80" t="s">
        <v>143</v>
      </c>
    </row>
    <row r="17" spans="1:8" ht="25.5" x14ac:dyDescent="0.2">
      <c r="A17" s="81">
        <v>11</v>
      </c>
      <c r="B17" s="82" t="s">
        <v>42</v>
      </c>
      <c r="C17" s="82" t="s">
        <v>43</v>
      </c>
      <c r="D17" s="82" t="s">
        <v>25</v>
      </c>
      <c r="E17" s="83">
        <v>1906</v>
      </c>
      <c r="F17" s="84">
        <v>126.92054</v>
      </c>
      <c r="G17" s="85">
        <v>3.4898279999999997E-2</v>
      </c>
      <c r="H17" s="80" t="s">
        <v>143</v>
      </c>
    </row>
    <row r="18" spans="1:8" ht="25.5" x14ac:dyDescent="0.2">
      <c r="A18" s="81">
        <v>12</v>
      </c>
      <c r="B18" s="82" t="s">
        <v>380</v>
      </c>
      <c r="C18" s="82" t="s">
        <v>381</v>
      </c>
      <c r="D18" s="82" t="s">
        <v>265</v>
      </c>
      <c r="E18" s="83">
        <v>2426</v>
      </c>
      <c r="F18" s="84">
        <v>122.459628</v>
      </c>
      <c r="G18" s="85">
        <v>3.3671699999999999E-2</v>
      </c>
      <c r="H18" s="80" t="s">
        <v>143</v>
      </c>
    </row>
    <row r="19" spans="1:8" x14ac:dyDescent="0.2">
      <c r="A19" s="81">
        <v>13</v>
      </c>
      <c r="B19" s="82" t="s">
        <v>86</v>
      </c>
      <c r="C19" s="82" t="s">
        <v>87</v>
      </c>
      <c r="D19" s="82" t="s">
        <v>61</v>
      </c>
      <c r="E19" s="83">
        <v>2964</v>
      </c>
      <c r="F19" s="84">
        <v>113.942088</v>
      </c>
      <c r="G19" s="85">
        <v>3.1329700000000002E-2</v>
      </c>
      <c r="H19" s="80" t="s">
        <v>143</v>
      </c>
    </row>
    <row r="20" spans="1:8" x14ac:dyDescent="0.2">
      <c r="A20" s="81">
        <v>14</v>
      </c>
      <c r="B20" s="82" t="s">
        <v>386</v>
      </c>
      <c r="C20" s="82" t="s">
        <v>387</v>
      </c>
      <c r="D20" s="82" t="s">
        <v>33</v>
      </c>
      <c r="E20" s="83">
        <v>187038</v>
      </c>
      <c r="F20" s="84">
        <v>110.8387188</v>
      </c>
      <c r="G20" s="85">
        <v>3.0476389999999999E-2</v>
      </c>
      <c r="H20" s="80" t="s">
        <v>143</v>
      </c>
    </row>
    <row r="21" spans="1:8" ht="25.5" x14ac:dyDescent="0.2">
      <c r="A21" s="81">
        <v>15</v>
      </c>
      <c r="B21" s="82" t="s">
        <v>378</v>
      </c>
      <c r="C21" s="82" t="s">
        <v>379</v>
      </c>
      <c r="D21" s="82" t="s">
        <v>196</v>
      </c>
      <c r="E21" s="83">
        <v>1708</v>
      </c>
      <c r="F21" s="84">
        <v>100.69513999999999</v>
      </c>
      <c r="G21" s="85">
        <v>2.7687300000000001E-2</v>
      </c>
      <c r="H21" s="80" t="s">
        <v>143</v>
      </c>
    </row>
    <row r="22" spans="1:8" ht="25.5" x14ac:dyDescent="0.2">
      <c r="A22" s="81">
        <v>16</v>
      </c>
      <c r="B22" s="82" t="s">
        <v>390</v>
      </c>
      <c r="C22" s="82" t="s">
        <v>391</v>
      </c>
      <c r="D22" s="82" t="s">
        <v>392</v>
      </c>
      <c r="E22" s="83">
        <v>22746</v>
      </c>
      <c r="F22" s="84">
        <v>87.890544000000006</v>
      </c>
      <c r="G22" s="85">
        <v>2.4166529999999999E-2</v>
      </c>
      <c r="H22" s="80" t="s">
        <v>143</v>
      </c>
    </row>
    <row r="23" spans="1:8" x14ac:dyDescent="0.2">
      <c r="A23" s="81">
        <v>17</v>
      </c>
      <c r="B23" s="82" t="s">
        <v>51</v>
      </c>
      <c r="C23" s="82" t="s">
        <v>52</v>
      </c>
      <c r="D23" s="82" t="s">
        <v>16</v>
      </c>
      <c r="E23" s="83">
        <v>7151</v>
      </c>
      <c r="F23" s="84">
        <v>82.050573999999997</v>
      </c>
      <c r="G23" s="85">
        <v>2.2560759999999999E-2</v>
      </c>
      <c r="H23" s="80" t="s">
        <v>143</v>
      </c>
    </row>
    <row r="24" spans="1:8" x14ac:dyDescent="0.2">
      <c r="A24" s="81">
        <v>18</v>
      </c>
      <c r="B24" s="82" t="s">
        <v>393</v>
      </c>
      <c r="C24" s="82" t="s">
        <v>394</v>
      </c>
      <c r="D24" s="82" t="s">
        <v>193</v>
      </c>
      <c r="E24" s="83">
        <v>10638</v>
      </c>
      <c r="F24" s="84">
        <v>79.992440999999999</v>
      </c>
      <c r="G24" s="85">
        <v>2.199485E-2</v>
      </c>
      <c r="H24" s="80" t="s">
        <v>143</v>
      </c>
    </row>
    <row r="25" spans="1:8" x14ac:dyDescent="0.2">
      <c r="A25" s="81">
        <v>19</v>
      </c>
      <c r="B25" s="82" t="s">
        <v>233</v>
      </c>
      <c r="C25" s="82" t="s">
        <v>234</v>
      </c>
      <c r="D25" s="82" t="s">
        <v>193</v>
      </c>
      <c r="E25" s="83">
        <v>692</v>
      </c>
      <c r="F25" s="84">
        <v>79.746080000000006</v>
      </c>
      <c r="G25" s="85">
        <v>2.192711E-2</v>
      </c>
      <c r="H25" s="80" t="s">
        <v>143</v>
      </c>
    </row>
    <row r="26" spans="1:8" x14ac:dyDescent="0.2">
      <c r="A26" s="81">
        <v>20</v>
      </c>
      <c r="B26" s="82" t="s">
        <v>59</v>
      </c>
      <c r="C26" s="82" t="s">
        <v>60</v>
      </c>
      <c r="D26" s="82" t="s">
        <v>61</v>
      </c>
      <c r="E26" s="83">
        <v>1446</v>
      </c>
      <c r="F26" s="84">
        <v>77.050110000000004</v>
      </c>
      <c r="G26" s="85">
        <v>2.1185820000000001E-2</v>
      </c>
      <c r="H26" s="80" t="s">
        <v>143</v>
      </c>
    </row>
    <row r="27" spans="1:8" x14ac:dyDescent="0.2">
      <c r="A27" s="81">
        <v>21</v>
      </c>
      <c r="B27" s="82" t="s">
        <v>395</v>
      </c>
      <c r="C27" s="82" t="s">
        <v>396</v>
      </c>
      <c r="D27" s="82" t="s">
        <v>193</v>
      </c>
      <c r="E27" s="83">
        <v>4021</v>
      </c>
      <c r="F27" s="84">
        <v>75.904416999999995</v>
      </c>
      <c r="G27" s="85">
        <v>2.0870799999999998E-2</v>
      </c>
      <c r="H27" s="80" t="s">
        <v>143</v>
      </c>
    </row>
    <row r="28" spans="1:8" x14ac:dyDescent="0.2">
      <c r="A28" s="81">
        <v>22</v>
      </c>
      <c r="B28" s="82" t="s">
        <v>417</v>
      </c>
      <c r="C28" s="82" t="s">
        <v>418</v>
      </c>
      <c r="D28" s="82" t="s">
        <v>201</v>
      </c>
      <c r="E28" s="83">
        <v>18242</v>
      </c>
      <c r="F28" s="84">
        <v>71.417429999999996</v>
      </c>
      <c r="G28" s="85">
        <v>1.963705E-2</v>
      </c>
      <c r="H28" s="80" t="s">
        <v>143</v>
      </c>
    </row>
    <row r="29" spans="1:8" x14ac:dyDescent="0.2">
      <c r="A29" s="81">
        <v>23</v>
      </c>
      <c r="B29" s="82" t="s">
        <v>69</v>
      </c>
      <c r="C29" s="82" t="s">
        <v>70</v>
      </c>
      <c r="D29" s="82" t="s">
        <v>71</v>
      </c>
      <c r="E29" s="83">
        <v>6875</v>
      </c>
      <c r="F29" s="84">
        <v>69.286249999999995</v>
      </c>
      <c r="G29" s="85">
        <v>1.9051060000000002E-2</v>
      </c>
      <c r="H29" s="80" t="s">
        <v>143</v>
      </c>
    </row>
    <row r="30" spans="1:8" x14ac:dyDescent="0.2">
      <c r="A30" s="81">
        <v>24</v>
      </c>
      <c r="B30" s="82" t="s">
        <v>295</v>
      </c>
      <c r="C30" s="82" t="s">
        <v>296</v>
      </c>
      <c r="D30" s="82" t="s">
        <v>61</v>
      </c>
      <c r="E30" s="83">
        <v>4465</v>
      </c>
      <c r="F30" s="84">
        <v>68.778859999999995</v>
      </c>
      <c r="G30" s="85">
        <v>1.8911549999999999E-2</v>
      </c>
      <c r="H30" s="80" t="s">
        <v>143</v>
      </c>
    </row>
    <row r="31" spans="1:8" x14ac:dyDescent="0.2">
      <c r="A31" s="81">
        <v>25</v>
      </c>
      <c r="B31" s="82" t="s">
        <v>400</v>
      </c>
      <c r="C31" s="82" t="s">
        <v>401</v>
      </c>
      <c r="D31" s="82" t="s">
        <v>201</v>
      </c>
      <c r="E31" s="83">
        <v>15581</v>
      </c>
      <c r="F31" s="84">
        <v>68.314894499999994</v>
      </c>
      <c r="G31" s="85">
        <v>1.8783970000000001E-2</v>
      </c>
      <c r="H31" s="80" t="s">
        <v>143</v>
      </c>
    </row>
    <row r="32" spans="1:8" x14ac:dyDescent="0.2">
      <c r="A32" s="81">
        <v>26</v>
      </c>
      <c r="B32" s="82" t="s">
        <v>402</v>
      </c>
      <c r="C32" s="82" t="s">
        <v>403</v>
      </c>
      <c r="D32" s="82" t="s">
        <v>61</v>
      </c>
      <c r="E32" s="83">
        <v>13623</v>
      </c>
      <c r="F32" s="84">
        <v>68.251230000000007</v>
      </c>
      <c r="G32" s="85">
        <v>1.876647E-2</v>
      </c>
      <c r="H32" s="80" t="s">
        <v>143</v>
      </c>
    </row>
    <row r="33" spans="1:8" x14ac:dyDescent="0.2">
      <c r="A33" s="81">
        <v>27</v>
      </c>
      <c r="B33" s="82" t="s">
        <v>404</v>
      </c>
      <c r="C33" s="82" t="s">
        <v>405</v>
      </c>
      <c r="D33" s="82" t="s">
        <v>223</v>
      </c>
      <c r="E33" s="83">
        <v>9165</v>
      </c>
      <c r="F33" s="84">
        <v>66.698287500000006</v>
      </c>
      <c r="G33" s="85">
        <v>1.833947E-2</v>
      </c>
      <c r="H33" s="80" t="s">
        <v>143</v>
      </c>
    </row>
    <row r="34" spans="1:8" x14ac:dyDescent="0.2">
      <c r="A34" s="81">
        <v>28</v>
      </c>
      <c r="B34" s="82" t="s">
        <v>397</v>
      </c>
      <c r="C34" s="82" t="s">
        <v>398</v>
      </c>
      <c r="D34" s="82" t="s">
        <v>399</v>
      </c>
      <c r="E34" s="83">
        <v>6011</v>
      </c>
      <c r="F34" s="84">
        <v>60.097977999999998</v>
      </c>
      <c r="G34" s="85">
        <v>1.652464E-2</v>
      </c>
      <c r="H34" s="80" t="s">
        <v>143</v>
      </c>
    </row>
    <row r="35" spans="1:8" ht="25.5" x14ac:dyDescent="0.2">
      <c r="A35" s="81">
        <v>29</v>
      </c>
      <c r="B35" s="82" t="s">
        <v>410</v>
      </c>
      <c r="C35" s="82" t="s">
        <v>411</v>
      </c>
      <c r="D35" s="82" t="s">
        <v>196</v>
      </c>
      <c r="E35" s="83">
        <v>6109</v>
      </c>
      <c r="F35" s="84">
        <v>58.243206000000001</v>
      </c>
      <c r="G35" s="85">
        <v>1.6014649999999998E-2</v>
      </c>
      <c r="H35" s="80" t="s">
        <v>143</v>
      </c>
    </row>
    <row r="36" spans="1:8" x14ac:dyDescent="0.2">
      <c r="A36" s="81">
        <v>30</v>
      </c>
      <c r="B36" s="82" t="s">
        <v>412</v>
      </c>
      <c r="C36" s="82" t="s">
        <v>413</v>
      </c>
      <c r="D36" s="82" t="s">
        <v>414</v>
      </c>
      <c r="E36" s="83">
        <v>3882</v>
      </c>
      <c r="F36" s="84">
        <v>57.643818000000003</v>
      </c>
      <c r="G36" s="85">
        <v>1.584984E-2</v>
      </c>
      <c r="H36" s="80" t="s">
        <v>143</v>
      </c>
    </row>
    <row r="37" spans="1:8" x14ac:dyDescent="0.2">
      <c r="A37" s="81">
        <v>31</v>
      </c>
      <c r="B37" s="82" t="s">
        <v>457</v>
      </c>
      <c r="C37" s="82" t="s">
        <v>458</v>
      </c>
      <c r="D37" s="82" t="s">
        <v>61</v>
      </c>
      <c r="E37" s="83">
        <v>9769</v>
      </c>
      <c r="F37" s="84">
        <v>51.873390000000001</v>
      </c>
      <c r="G37" s="85">
        <v>1.426319E-2</v>
      </c>
      <c r="H37" s="80" t="s">
        <v>143</v>
      </c>
    </row>
    <row r="38" spans="1:8" x14ac:dyDescent="0.2">
      <c r="A38" s="81">
        <v>32</v>
      </c>
      <c r="B38" s="82" t="s">
        <v>415</v>
      </c>
      <c r="C38" s="82" t="s">
        <v>416</v>
      </c>
      <c r="D38" s="82" t="s">
        <v>255</v>
      </c>
      <c r="E38" s="83">
        <v>12245</v>
      </c>
      <c r="F38" s="84">
        <v>51.196345000000001</v>
      </c>
      <c r="G38" s="85">
        <v>1.4077030000000001E-2</v>
      </c>
      <c r="H38" s="80" t="s">
        <v>143</v>
      </c>
    </row>
    <row r="39" spans="1:8" x14ac:dyDescent="0.2">
      <c r="A39" s="81">
        <v>33</v>
      </c>
      <c r="B39" s="82" t="s">
        <v>419</v>
      </c>
      <c r="C39" s="82" t="s">
        <v>420</v>
      </c>
      <c r="D39" s="82" t="s">
        <v>138</v>
      </c>
      <c r="E39" s="83">
        <v>25659</v>
      </c>
      <c r="F39" s="84">
        <v>40.5258246</v>
      </c>
      <c r="G39" s="85">
        <v>1.114305E-2</v>
      </c>
      <c r="H39" s="80" t="s">
        <v>143</v>
      </c>
    </row>
    <row r="40" spans="1:8" x14ac:dyDescent="0.2">
      <c r="A40" s="81">
        <v>34</v>
      </c>
      <c r="B40" s="82" t="s">
        <v>423</v>
      </c>
      <c r="C40" s="82" t="s">
        <v>424</v>
      </c>
      <c r="D40" s="82" t="s">
        <v>41</v>
      </c>
      <c r="E40" s="83">
        <v>3832</v>
      </c>
      <c r="F40" s="84">
        <v>27.410295999999999</v>
      </c>
      <c r="G40" s="85">
        <v>7.5367799999999999E-3</v>
      </c>
      <c r="H40" s="80" t="s">
        <v>143</v>
      </c>
    </row>
    <row r="41" spans="1:8" x14ac:dyDescent="0.2">
      <c r="A41" s="81">
        <v>35</v>
      </c>
      <c r="B41" s="82" t="s">
        <v>421</v>
      </c>
      <c r="C41" s="82" t="s">
        <v>422</v>
      </c>
      <c r="D41" s="82" t="s">
        <v>41</v>
      </c>
      <c r="E41" s="83">
        <v>3447</v>
      </c>
      <c r="F41" s="84">
        <v>25.214804999999998</v>
      </c>
      <c r="G41" s="85">
        <v>6.9331000000000002E-3</v>
      </c>
      <c r="H41" s="80" t="s">
        <v>143</v>
      </c>
    </row>
    <row r="42" spans="1:8" x14ac:dyDescent="0.2">
      <c r="A42" s="81">
        <v>36</v>
      </c>
      <c r="B42" s="82" t="s">
        <v>427</v>
      </c>
      <c r="C42" s="82" t="s">
        <v>428</v>
      </c>
      <c r="D42" s="82" t="s">
        <v>48</v>
      </c>
      <c r="E42" s="83">
        <v>4314</v>
      </c>
      <c r="F42" s="84">
        <v>14.829375000000001</v>
      </c>
      <c r="G42" s="85">
        <v>4.0775100000000003E-3</v>
      </c>
      <c r="H42" s="80" t="s">
        <v>143</v>
      </c>
    </row>
    <row r="43" spans="1:8" x14ac:dyDescent="0.2">
      <c r="A43" s="86"/>
      <c r="B43" s="86"/>
      <c r="C43" s="87" t="s">
        <v>142</v>
      </c>
      <c r="D43" s="86"/>
      <c r="E43" s="86" t="s">
        <v>143</v>
      </c>
      <c r="F43" s="88">
        <v>3452.4276890000001</v>
      </c>
      <c r="G43" s="89">
        <v>0.94928513000000003</v>
      </c>
      <c r="H43" s="80" t="s">
        <v>143</v>
      </c>
    </row>
    <row r="44" spans="1:8" x14ac:dyDescent="0.2">
      <c r="A44" s="86"/>
      <c r="B44" s="86"/>
      <c r="C44" s="90"/>
      <c r="D44" s="86"/>
      <c r="E44" s="86"/>
      <c r="F44" s="91"/>
      <c r="G44" s="91"/>
      <c r="H44" s="80" t="s">
        <v>143</v>
      </c>
    </row>
    <row r="45" spans="1:8" x14ac:dyDescent="0.2">
      <c r="A45" s="86"/>
      <c r="B45" s="86"/>
      <c r="C45" s="87" t="s">
        <v>144</v>
      </c>
      <c r="D45" s="86"/>
      <c r="E45" s="86"/>
      <c r="F45" s="86"/>
      <c r="G45" s="86"/>
      <c r="H45" s="80" t="s">
        <v>143</v>
      </c>
    </row>
    <row r="46" spans="1:8" x14ac:dyDescent="0.2">
      <c r="A46" s="86"/>
      <c r="B46" s="86"/>
      <c r="C46" s="87" t="s">
        <v>142</v>
      </c>
      <c r="D46" s="86"/>
      <c r="E46" s="86" t="s">
        <v>143</v>
      </c>
      <c r="F46" s="92" t="s">
        <v>145</v>
      </c>
      <c r="G46" s="89">
        <v>0</v>
      </c>
      <c r="H46" s="80" t="s">
        <v>143</v>
      </c>
    </row>
    <row r="47" spans="1:8" x14ac:dyDescent="0.2">
      <c r="A47" s="86"/>
      <c r="B47" s="86"/>
      <c r="C47" s="90"/>
      <c r="D47" s="86"/>
      <c r="E47" s="86"/>
      <c r="F47" s="91"/>
      <c r="G47" s="91"/>
      <c r="H47" s="80" t="s">
        <v>143</v>
      </c>
    </row>
    <row r="48" spans="1:8" x14ac:dyDescent="0.2">
      <c r="A48" s="86"/>
      <c r="B48" s="86"/>
      <c r="C48" s="87" t="s">
        <v>146</v>
      </c>
      <c r="D48" s="86"/>
      <c r="E48" s="86"/>
      <c r="F48" s="86"/>
      <c r="G48" s="86"/>
      <c r="H48" s="80" t="s">
        <v>143</v>
      </c>
    </row>
    <row r="49" spans="1:8" x14ac:dyDescent="0.2">
      <c r="A49" s="86"/>
      <c r="B49" s="86"/>
      <c r="C49" s="87" t="s">
        <v>142</v>
      </c>
      <c r="D49" s="86"/>
      <c r="E49" s="86" t="s">
        <v>143</v>
      </c>
      <c r="F49" s="92" t="s">
        <v>145</v>
      </c>
      <c r="G49" s="89">
        <v>0</v>
      </c>
      <c r="H49" s="80" t="s">
        <v>143</v>
      </c>
    </row>
    <row r="50" spans="1:8" x14ac:dyDescent="0.2">
      <c r="A50" s="86"/>
      <c r="B50" s="86"/>
      <c r="C50" s="90"/>
      <c r="D50" s="86"/>
      <c r="E50" s="86"/>
      <c r="F50" s="91"/>
      <c r="G50" s="91"/>
      <c r="H50" s="80" t="s">
        <v>143</v>
      </c>
    </row>
    <row r="51" spans="1:8" x14ac:dyDescent="0.2">
      <c r="A51" s="86"/>
      <c r="B51" s="86"/>
      <c r="C51" s="87" t="s">
        <v>147</v>
      </c>
      <c r="D51" s="86"/>
      <c r="E51" s="86"/>
      <c r="F51" s="86"/>
      <c r="G51" s="86"/>
      <c r="H51" s="80" t="s">
        <v>143</v>
      </c>
    </row>
    <row r="52" spans="1:8" x14ac:dyDescent="0.2">
      <c r="A52" s="86"/>
      <c r="B52" s="86"/>
      <c r="C52" s="87" t="s">
        <v>142</v>
      </c>
      <c r="D52" s="86"/>
      <c r="E52" s="86" t="s">
        <v>143</v>
      </c>
      <c r="F52" s="92" t="s">
        <v>145</v>
      </c>
      <c r="G52" s="89">
        <v>0</v>
      </c>
      <c r="H52" s="80" t="s">
        <v>143</v>
      </c>
    </row>
    <row r="53" spans="1:8" x14ac:dyDescent="0.2">
      <c r="A53" s="86"/>
      <c r="B53" s="86"/>
      <c r="C53" s="90"/>
      <c r="D53" s="86"/>
      <c r="E53" s="86"/>
      <c r="F53" s="91"/>
      <c r="G53" s="91"/>
      <c r="H53" s="80" t="s">
        <v>143</v>
      </c>
    </row>
    <row r="54" spans="1:8" x14ac:dyDescent="0.2">
      <c r="A54" s="86"/>
      <c r="B54" s="86"/>
      <c r="C54" s="87" t="s">
        <v>148</v>
      </c>
      <c r="D54" s="86"/>
      <c r="E54" s="86"/>
      <c r="F54" s="91"/>
      <c r="G54" s="91"/>
      <c r="H54" s="80" t="s">
        <v>143</v>
      </c>
    </row>
    <row r="55" spans="1:8" x14ac:dyDescent="0.2">
      <c r="A55" s="86"/>
      <c r="B55" s="86"/>
      <c r="C55" s="87" t="s">
        <v>142</v>
      </c>
      <c r="D55" s="86"/>
      <c r="E55" s="86" t="s">
        <v>143</v>
      </c>
      <c r="F55" s="92" t="s">
        <v>145</v>
      </c>
      <c r="G55" s="89">
        <v>0</v>
      </c>
      <c r="H55" s="80" t="s">
        <v>143</v>
      </c>
    </row>
    <row r="56" spans="1:8" x14ac:dyDescent="0.2">
      <c r="A56" s="86"/>
      <c r="B56" s="86"/>
      <c r="C56" s="90"/>
      <c r="D56" s="86"/>
      <c r="E56" s="86"/>
      <c r="F56" s="91"/>
      <c r="G56" s="91"/>
      <c r="H56" s="80" t="s">
        <v>143</v>
      </c>
    </row>
    <row r="57" spans="1:8" x14ac:dyDescent="0.2">
      <c r="A57" s="86"/>
      <c r="B57" s="86"/>
      <c r="C57" s="87" t="s">
        <v>149</v>
      </c>
      <c r="D57" s="86"/>
      <c r="E57" s="86"/>
      <c r="F57" s="91"/>
      <c r="G57" s="91"/>
      <c r="H57" s="80" t="s">
        <v>143</v>
      </c>
    </row>
    <row r="58" spans="1:8" x14ac:dyDescent="0.2">
      <c r="A58" s="86"/>
      <c r="B58" s="86"/>
      <c r="C58" s="87" t="s">
        <v>142</v>
      </c>
      <c r="D58" s="86"/>
      <c r="E58" s="86" t="s">
        <v>143</v>
      </c>
      <c r="F58" s="92" t="s">
        <v>145</v>
      </c>
      <c r="G58" s="89">
        <v>0</v>
      </c>
      <c r="H58" s="80" t="s">
        <v>143</v>
      </c>
    </row>
    <row r="59" spans="1:8" x14ac:dyDescent="0.2">
      <c r="A59" s="86"/>
      <c r="B59" s="86"/>
      <c r="C59" s="90"/>
      <c r="D59" s="86"/>
      <c r="E59" s="86"/>
      <c r="F59" s="91"/>
      <c r="G59" s="91"/>
      <c r="H59" s="80" t="s">
        <v>143</v>
      </c>
    </row>
    <row r="60" spans="1:8" x14ac:dyDescent="0.2">
      <c r="A60" s="86"/>
      <c r="B60" s="86"/>
      <c r="C60" s="87" t="s">
        <v>150</v>
      </c>
      <c r="D60" s="86"/>
      <c r="E60" s="86"/>
      <c r="F60" s="88">
        <v>3452.4276890000001</v>
      </c>
      <c r="G60" s="89">
        <v>0.94928513000000003</v>
      </c>
      <c r="H60" s="80" t="s">
        <v>143</v>
      </c>
    </row>
    <row r="61" spans="1:8" x14ac:dyDescent="0.2">
      <c r="A61" s="86"/>
      <c r="B61" s="86"/>
      <c r="C61" s="90"/>
      <c r="D61" s="86"/>
      <c r="E61" s="86"/>
      <c r="F61" s="91"/>
      <c r="G61" s="91"/>
      <c r="H61" s="80" t="s">
        <v>143</v>
      </c>
    </row>
    <row r="62" spans="1:8" x14ac:dyDescent="0.2">
      <c r="A62" s="86"/>
      <c r="B62" s="86"/>
      <c r="C62" s="87" t="s">
        <v>151</v>
      </c>
      <c r="D62" s="86"/>
      <c r="E62" s="86"/>
      <c r="F62" s="91"/>
      <c r="G62" s="91"/>
      <c r="H62" s="80" t="s">
        <v>143</v>
      </c>
    </row>
    <row r="63" spans="1:8" x14ac:dyDescent="0.2">
      <c r="A63" s="86"/>
      <c r="B63" s="86"/>
      <c r="C63" s="87" t="s">
        <v>10</v>
      </c>
      <c r="D63" s="86"/>
      <c r="E63" s="86"/>
      <c r="F63" s="91"/>
      <c r="G63" s="91"/>
      <c r="H63" s="80" t="s">
        <v>143</v>
      </c>
    </row>
    <row r="64" spans="1:8" x14ac:dyDescent="0.2">
      <c r="A64" s="86"/>
      <c r="B64" s="86"/>
      <c r="C64" s="87" t="s">
        <v>142</v>
      </c>
      <c r="D64" s="86"/>
      <c r="E64" s="86" t="s">
        <v>143</v>
      </c>
      <c r="F64" s="92" t="s">
        <v>145</v>
      </c>
      <c r="G64" s="89">
        <v>0</v>
      </c>
      <c r="H64" s="80" t="s">
        <v>143</v>
      </c>
    </row>
    <row r="65" spans="1:8" x14ac:dyDescent="0.2">
      <c r="A65" s="86"/>
      <c r="B65" s="86"/>
      <c r="C65" s="90"/>
      <c r="D65" s="86"/>
      <c r="E65" s="86"/>
      <c r="F65" s="91"/>
      <c r="G65" s="91"/>
      <c r="H65" s="80" t="s">
        <v>143</v>
      </c>
    </row>
    <row r="66" spans="1:8" x14ac:dyDescent="0.2">
      <c r="A66" s="86"/>
      <c r="B66" s="86"/>
      <c r="C66" s="87" t="s">
        <v>152</v>
      </c>
      <c r="D66" s="86"/>
      <c r="E66" s="86"/>
      <c r="F66" s="86"/>
      <c r="G66" s="86"/>
      <c r="H66" s="80" t="s">
        <v>143</v>
      </c>
    </row>
    <row r="67" spans="1:8" x14ac:dyDescent="0.2">
      <c r="A67" s="86"/>
      <c r="B67" s="86"/>
      <c r="C67" s="87" t="s">
        <v>142</v>
      </c>
      <c r="D67" s="86"/>
      <c r="E67" s="86" t="s">
        <v>143</v>
      </c>
      <c r="F67" s="92" t="s">
        <v>145</v>
      </c>
      <c r="G67" s="89">
        <v>0</v>
      </c>
      <c r="H67" s="80" t="s">
        <v>143</v>
      </c>
    </row>
    <row r="68" spans="1:8" x14ac:dyDescent="0.2">
      <c r="A68" s="86"/>
      <c r="B68" s="86"/>
      <c r="C68" s="90"/>
      <c r="D68" s="86"/>
      <c r="E68" s="86"/>
      <c r="F68" s="91"/>
      <c r="G68" s="91"/>
      <c r="H68" s="80" t="s">
        <v>143</v>
      </c>
    </row>
    <row r="69" spans="1:8" x14ac:dyDescent="0.2">
      <c r="A69" s="86"/>
      <c r="B69" s="86"/>
      <c r="C69" s="87" t="s">
        <v>153</v>
      </c>
      <c r="D69" s="86"/>
      <c r="E69" s="86"/>
      <c r="F69" s="86"/>
      <c r="G69" s="86"/>
      <c r="H69" s="80" t="s">
        <v>143</v>
      </c>
    </row>
    <row r="70" spans="1:8" x14ac:dyDescent="0.2">
      <c r="A70" s="86"/>
      <c r="B70" s="86"/>
      <c r="C70" s="87" t="s">
        <v>142</v>
      </c>
      <c r="D70" s="86"/>
      <c r="E70" s="86" t="s">
        <v>143</v>
      </c>
      <c r="F70" s="92" t="s">
        <v>145</v>
      </c>
      <c r="G70" s="89">
        <v>0</v>
      </c>
      <c r="H70" s="80" t="s">
        <v>143</v>
      </c>
    </row>
    <row r="71" spans="1:8" x14ac:dyDescent="0.2">
      <c r="A71" s="86"/>
      <c r="B71" s="86"/>
      <c r="C71" s="90"/>
      <c r="D71" s="86"/>
      <c r="E71" s="86"/>
      <c r="F71" s="91"/>
      <c r="G71" s="91"/>
      <c r="H71" s="80" t="s">
        <v>143</v>
      </c>
    </row>
    <row r="72" spans="1:8" x14ac:dyDescent="0.2">
      <c r="A72" s="86"/>
      <c r="B72" s="86"/>
      <c r="C72" s="87" t="s">
        <v>154</v>
      </c>
      <c r="D72" s="86"/>
      <c r="E72" s="86"/>
      <c r="F72" s="91"/>
      <c r="G72" s="91"/>
      <c r="H72" s="80" t="s">
        <v>143</v>
      </c>
    </row>
    <row r="73" spans="1:8" x14ac:dyDescent="0.2">
      <c r="A73" s="86"/>
      <c r="B73" s="86"/>
      <c r="C73" s="87" t="s">
        <v>142</v>
      </c>
      <c r="D73" s="86"/>
      <c r="E73" s="86" t="s">
        <v>143</v>
      </c>
      <c r="F73" s="92" t="s">
        <v>145</v>
      </c>
      <c r="G73" s="89">
        <v>0</v>
      </c>
      <c r="H73" s="80" t="s">
        <v>143</v>
      </c>
    </row>
    <row r="74" spans="1:8" x14ac:dyDescent="0.2">
      <c r="A74" s="86"/>
      <c r="B74" s="86"/>
      <c r="C74" s="90"/>
      <c r="D74" s="86"/>
      <c r="E74" s="86"/>
      <c r="F74" s="91"/>
      <c r="G74" s="91"/>
      <c r="H74" s="80" t="s">
        <v>143</v>
      </c>
    </row>
    <row r="75" spans="1:8" x14ac:dyDescent="0.2">
      <c r="A75" s="86"/>
      <c r="B75" s="86"/>
      <c r="C75" s="87" t="s">
        <v>155</v>
      </c>
      <c r="D75" s="86"/>
      <c r="E75" s="86"/>
      <c r="F75" s="88">
        <v>0</v>
      </c>
      <c r="G75" s="89">
        <v>0</v>
      </c>
      <c r="H75" s="80" t="s">
        <v>143</v>
      </c>
    </row>
    <row r="76" spans="1:8" x14ac:dyDescent="0.2">
      <c r="A76" s="86"/>
      <c r="B76" s="86"/>
      <c r="C76" s="90"/>
      <c r="D76" s="86"/>
      <c r="E76" s="86"/>
      <c r="F76" s="91"/>
      <c r="G76" s="91"/>
      <c r="H76" s="80" t="s">
        <v>143</v>
      </c>
    </row>
    <row r="77" spans="1:8" x14ac:dyDescent="0.2">
      <c r="A77" s="86"/>
      <c r="B77" s="86"/>
      <c r="C77" s="87" t="s">
        <v>156</v>
      </c>
      <c r="D77" s="86"/>
      <c r="E77" s="86"/>
      <c r="F77" s="91"/>
      <c r="G77" s="91"/>
      <c r="H77" s="80" t="s">
        <v>143</v>
      </c>
    </row>
    <row r="78" spans="1:8" x14ac:dyDescent="0.2">
      <c r="A78" s="86"/>
      <c r="B78" s="86"/>
      <c r="C78" s="87" t="s">
        <v>157</v>
      </c>
      <c r="D78" s="86"/>
      <c r="E78" s="86"/>
      <c r="F78" s="91"/>
      <c r="G78" s="91"/>
      <c r="H78" s="80" t="s">
        <v>143</v>
      </c>
    </row>
    <row r="79" spans="1:8" x14ac:dyDescent="0.2">
      <c r="A79" s="86"/>
      <c r="B79" s="86"/>
      <c r="C79" s="87" t="s">
        <v>142</v>
      </c>
      <c r="D79" s="86"/>
      <c r="E79" s="86" t="s">
        <v>143</v>
      </c>
      <c r="F79" s="92" t="s">
        <v>145</v>
      </c>
      <c r="G79" s="89">
        <v>0</v>
      </c>
      <c r="H79" s="80" t="s">
        <v>143</v>
      </c>
    </row>
    <row r="80" spans="1:8" x14ac:dyDescent="0.2">
      <c r="A80" s="86"/>
      <c r="B80" s="86"/>
      <c r="C80" s="90"/>
      <c r="D80" s="86"/>
      <c r="E80" s="86"/>
      <c r="F80" s="91"/>
      <c r="G80" s="91"/>
      <c r="H80" s="80" t="s">
        <v>143</v>
      </c>
    </row>
    <row r="81" spans="1:8" x14ac:dyDescent="0.2">
      <c r="A81" s="86"/>
      <c r="B81" s="86"/>
      <c r="C81" s="87" t="s">
        <v>158</v>
      </c>
      <c r="D81" s="86"/>
      <c r="E81" s="86"/>
      <c r="F81" s="91"/>
      <c r="G81" s="91"/>
      <c r="H81" s="80" t="s">
        <v>143</v>
      </c>
    </row>
    <row r="82" spans="1:8" x14ac:dyDescent="0.2">
      <c r="A82" s="86"/>
      <c r="B82" s="86"/>
      <c r="C82" s="87" t="s">
        <v>142</v>
      </c>
      <c r="D82" s="86"/>
      <c r="E82" s="86" t="s">
        <v>143</v>
      </c>
      <c r="F82" s="92" t="s">
        <v>145</v>
      </c>
      <c r="G82" s="89">
        <v>0</v>
      </c>
      <c r="H82" s="80" t="s">
        <v>143</v>
      </c>
    </row>
    <row r="83" spans="1:8" x14ac:dyDescent="0.2">
      <c r="A83" s="86"/>
      <c r="B83" s="86"/>
      <c r="C83" s="90"/>
      <c r="D83" s="86"/>
      <c r="E83" s="86"/>
      <c r="F83" s="91"/>
      <c r="G83" s="91"/>
      <c r="H83" s="80" t="s">
        <v>143</v>
      </c>
    </row>
    <row r="84" spans="1:8" x14ac:dyDescent="0.2">
      <c r="A84" s="86"/>
      <c r="B84" s="86"/>
      <c r="C84" s="87" t="s">
        <v>159</v>
      </c>
      <c r="D84" s="86"/>
      <c r="E84" s="86"/>
      <c r="F84" s="91"/>
      <c r="G84" s="91"/>
      <c r="H84" s="80" t="s">
        <v>143</v>
      </c>
    </row>
    <row r="85" spans="1:8" x14ac:dyDescent="0.2">
      <c r="A85" s="86"/>
      <c r="B85" s="86"/>
      <c r="C85" s="87" t="s">
        <v>142</v>
      </c>
      <c r="D85" s="86"/>
      <c r="E85" s="86" t="s">
        <v>143</v>
      </c>
      <c r="F85" s="92" t="s">
        <v>145</v>
      </c>
      <c r="G85" s="89">
        <v>0</v>
      </c>
      <c r="H85" s="80" t="s">
        <v>143</v>
      </c>
    </row>
    <row r="86" spans="1:8" x14ac:dyDescent="0.2">
      <c r="A86" s="86"/>
      <c r="B86" s="86"/>
      <c r="C86" s="90"/>
      <c r="D86" s="86"/>
      <c r="E86" s="86"/>
      <c r="F86" s="91"/>
      <c r="G86" s="91"/>
      <c r="H86" s="80" t="s">
        <v>143</v>
      </c>
    </row>
    <row r="87" spans="1:8" x14ac:dyDescent="0.2">
      <c r="A87" s="86"/>
      <c r="B87" s="86"/>
      <c r="C87" s="87" t="s">
        <v>160</v>
      </c>
      <c r="D87" s="86"/>
      <c r="E87" s="86"/>
      <c r="F87" s="91"/>
      <c r="G87" s="91"/>
      <c r="H87" s="80" t="s">
        <v>143</v>
      </c>
    </row>
    <row r="88" spans="1:8" x14ac:dyDescent="0.2">
      <c r="A88" s="81">
        <v>1</v>
      </c>
      <c r="B88" s="82"/>
      <c r="C88" s="82" t="s">
        <v>161</v>
      </c>
      <c r="D88" s="82"/>
      <c r="E88" s="93"/>
      <c r="F88" s="84">
        <v>183.97988000000001</v>
      </c>
      <c r="G88" s="85">
        <v>5.0587409999999999E-2</v>
      </c>
      <c r="H88" s="80">
        <v>5.41</v>
      </c>
    </row>
    <row r="89" spans="1:8" x14ac:dyDescent="0.2">
      <c r="A89" s="86"/>
      <c r="B89" s="86"/>
      <c r="C89" s="87" t="s">
        <v>142</v>
      </c>
      <c r="D89" s="86"/>
      <c r="E89" s="86" t="s">
        <v>143</v>
      </c>
      <c r="F89" s="88">
        <v>183.97988000000001</v>
      </c>
      <c r="G89" s="89">
        <v>5.0587409999999999E-2</v>
      </c>
      <c r="H89" s="80" t="s">
        <v>143</v>
      </c>
    </row>
    <row r="90" spans="1:8" x14ac:dyDescent="0.2">
      <c r="A90" s="86"/>
      <c r="B90" s="86"/>
      <c r="C90" s="90"/>
      <c r="D90" s="86"/>
      <c r="E90" s="86"/>
      <c r="F90" s="91"/>
      <c r="G90" s="91"/>
      <c r="H90" s="80" t="s">
        <v>143</v>
      </c>
    </row>
    <row r="91" spans="1:8" x14ac:dyDescent="0.2">
      <c r="A91" s="86"/>
      <c r="B91" s="86"/>
      <c r="C91" s="87" t="s">
        <v>162</v>
      </c>
      <c r="D91" s="86"/>
      <c r="E91" s="86"/>
      <c r="F91" s="88">
        <v>183.97988000000001</v>
      </c>
      <c r="G91" s="89">
        <v>5.0587409999999999E-2</v>
      </c>
      <c r="H91" s="80" t="s">
        <v>143</v>
      </c>
    </row>
    <row r="92" spans="1:8" x14ac:dyDescent="0.2">
      <c r="A92" s="86"/>
      <c r="B92" s="86"/>
      <c r="C92" s="91"/>
      <c r="D92" s="86"/>
      <c r="E92" s="86"/>
      <c r="F92" s="86"/>
      <c r="G92" s="86"/>
      <c r="H92" s="80" t="s">
        <v>143</v>
      </c>
    </row>
    <row r="93" spans="1:8" x14ac:dyDescent="0.2">
      <c r="A93" s="86"/>
      <c r="B93" s="86"/>
      <c r="C93" s="87" t="s">
        <v>163</v>
      </c>
      <c r="D93" s="86"/>
      <c r="E93" s="86"/>
      <c r="F93" s="86"/>
      <c r="G93" s="86"/>
      <c r="H93" s="80" t="s">
        <v>143</v>
      </c>
    </row>
    <row r="94" spans="1:8" x14ac:dyDescent="0.2">
      <c r="A94" s="86"/>
      <c r="B94" s="86"/>
      <c r="C94" s="87" t="s">
        <v>164</v>
      </c>
      <c r="D94" s="86"/>
      <c r="E94" s="86"/>
      <c r="F94" s="86"/>
      <c r="G94" s="86"/>
      <c r="H94" s="80" t="s">
        <v>143</v>
      </c>
    </row>
    <row r="95" spans="1:8" x14ac:dyDescent="0.2">
      <c r="A95" s="86"/>
      <c r="B95" s="86"/>
      <c r="C95" s="87" t="s">
        <v>142</v>
      </c>
      <c r="D95" s="86"/>
      <c r="E95" s="86" t="s">
        <v>143</v>
      </c>
      <c r="F95" s="92" t="s">
        <v>145</v>
      </c>
      <c r="G95" s="89">
        <v>0</v>
      </c>
      <c r="H95" s="80" t="s">
        <v>143</v>
      </c>
    </row>
    <row r="96" spans="1:8" x14ac:dyDescent="0.2">
      <c r="A96" s="86"/>
      <c r="B96" s="86"/>
      <c r="C96" s="90"/>
      <c r="D96" s="86"/>
      <c r="E96" s="86"/>
      <c r="F96" s="91"/>
      <c r="G96" s="91"/>
      <c r="H96" s="80" t="s">
        <v>143</v>
      </c>
    </row>
    <row r="97" spans="1:17" x14ac:dyDescent="0.2">
      <c r="A97" s="86"/>
      <c r="B97" s="86"/>
      <c r="C97" s="87" t="s">
        <v>165</v>
      </c>
      <c r="D97" s="86"/>
      <c r="E97" s="86"/>
      <c r="F97" s="86"/>
      <c r="G97" s="86"/>
      <c r="H97" s="80" t="s">
        <v>143</v>
      </c>
    </row>
    <row r="98" spans="1:17" x14ac:dyDescent="0.2">
      <c r="A98" s="86"/>
      <c r="B98" s="86"/>
      <c r="C98" s="87" t="s">
        <v>166</v>
      </c>
      <c r="D98" s="86"/>
      <c r="E98" s="86"/>
      <c r="F98" s="86"/>
      <c r="G98" s="86"/>
      <c r="H98" s="80" t="s">
        <v>143</v>
      </c>
    </row>
    <row r="99" spans="1:17" x14ac:dyDescent="0.2">
      <c r="A99" s="86"/>
      <c r="B99" s="86"/>
      <c r="C99" s="87" t="s">
        <v>142</v>
      </c>
      <c r="D99" s="86"/>
      <c r="E99" s="86" t="s">
        <v>143</v>
      </c>
      <c r="F99" s="92" t="s">
        <v>145</v>
      </c>
      <c r="G99" s="89">
        <v>0</v>
      </c>
      <c r="H99" s="80" t="s">
        <v>143</v>
      </c>
    </row>
    <row r="100" spans="1:17" x14ac:dyDescent="0.2">
      <c r="A100" s="86"/>
      <c r="B100" s="86"/>
      <c r="C100" s="90"/>
      <c r="D100" s="86"/>
      <c r="E100" s="86"/>
      <c r="F100" s="91"/>
      <c r="G100" s="91"/>
      <c r="H100" s="80" t="s">
        <v>143</v>
      </c>
    </row>
    <row r="101" spans="1:17" x14ac:dyDescent="0.2">
      <c r="A101" s="86"/>
      <c r="B101" s="86"/>
      <c r="C101" s="87" t="s">
        <v>167</v>
      </c>
      <c r="D101" s="86"/>
      <c r="E101" s="86"/>
      <c r="F101" s="91"/>
      <c r="G101" s="91"/>
      <c r="H101" s="80" t="s">
        <v>143</v>
      </c>
    </row>
    <row r="102" spans="1:17" x14ac:dyDescent="0.2">
      <c r="A102" s="86"/>
      <c r="B102" s="86"/>
      <c r="C102" s="87" t="s">
        <v>142</v>
      </c>
      <c r="D102" s="86"/>
      <c r="E102" s="86" t="s">
        <v>143</v>
      </c>
      <c r="F102" s="92" t="s">
        <v>145</v>
      </c>
      <c r="G102" s="89">
        <v>0</v>
      </c>
      <c r="H102" s="80" t="s">
        <v>143</v>
      </c>
    </row>
    <row r="103" spans="1:17" x14ac:dyDescent="0.2">
      <c r="A103" s="86"/>
      <c r="B103" s="86"/>
      <c r="C103" s="90"/>
      <c r="D103" s="86"/>
      <c r="E103" s="86"/>
      <c r="F103" s="91"/>
      <c r="G103" s="91"/>
      <c r="H103" s="80" t="s">
        <v>143</v>
      </c>
    </row>
    <row r="104" spans="1:17" x14ac:dyDescent="0.2">
      <c r="A104" s="93"/>
      <c r="B104" s="82"/>
      <c r="C104" s="82" t="s">
        <v>168</v>
      </c>
      <c r="D104" s="82"/>
      <c r="E104" s="93"/>
      <c r="F104" s="84">
        <v>0.46360992000000001</v>
      </c>
      <c r="G104" s="85">
        <v>1.2747999999999999E-4</v>
      </c>
      <c r="H104" s="80" t="s">
        <v>143</v>
      </c>
    </row>
    <row r="105" spans="1:17" x14ac:dyDescent="0.2">
      <c r="A105" s="90"/>
      <c r="B105" s="90"/>
      <c r="C105" s="87" t="s">
        <v>169</v>
      </c>
      <c r="D105" s="91"/>
      <c r="E105" s="91"/>
      <c r="F105" s="88">
        <v>3636.8711789200001</v>
      </c>
      <c r="G105" s="94">
        <v>1.0000000200000001</v>
      </c>
      <c r="H105" s="80" t="s">
        <v>143</v>
      </c>
    </row>
    <row r="106" spans="1:17" x14ac:dyDescent="0.2">
      <c r="A106" s="95"/>
      <c r="B106" s="95"/>
      <c r="C106" s="95"/>
      <c r="D106" s="96"/>
      <c r="E106" s="96"/>
      <c r="F106" s="96"/>
      <c r="G106" s="96"/>
    </row>
    <row r="107" spans="1:17" x14ac:dyDescent="0.2">
      <c r="A107" s="97"/>
      <c r="B107" s="201" t="s">
        <v>855</v>
      </c>
      <c r="C107" s="201"/>
      <c r="D107" s="201"/>
      <c r="E107" s="201"/>
      <c r="F107" s="201"/>
      <c r="G107" s="201"/>
      <c r="H107" s="201"/>
      <c r="J107" s="99"/>
    </row>
    <row r="108" spans="1:17" x14ac:dyDescent="0.2">
      <c r="A108" s="97"/>
      <c r="B108" s="201" t="s">
        <v>856</v>
      </c>
      <c r="C108" s="201"/>
      <c r="D108" s="201"/>
      <c r="E108" s="201"/>
      <c r="F108" s="201"/>
      <c r="G108" s="201"/>
      <c r="H108" s="201"/>
      <c r="J108" s="99"/>
    </row>
    <row r="109" spans="1:17" x14ac:dyDescent="0.2">
      <c r="A109" s="97"/>
      <c r="B109" s="201" t="s">
        <v>857</v>
      </c>
      <c r="C109" s="201"/>
      <c r="D109" s="201"/>
      <c r="E109" s="201"/>
      <c r="F109" s="201"/>
      <c r="G109" s="201"/>
      <c r="H109" s="201"/>
      <c r="J109" s="99"/>
    </row>
    <row r="110" spans="1:17" s="101" customFormat="1" ht="66.75" customHeight="1" x14ac:dyDescent="0.25">
      <c r="A110" s="100"/>
      <c r="B110" s="202" t="s">
        <v>858</v>
      </c>
      <c r="C110" s="202"/>
      <c r="D110" s="202"/>
      <c r="E110" s="202"/>
      <c r="F110" s="202"/>
      <c r="G110" s="202"/>
      <c r="H110" s="202"/>
      <c r="I110"/>
      <c r="J110" s="99"/>
      <c r="K110"/>
      <c r="L110"/>
      <c r="M110"/>
      <c r="N110"/>
      <c r="O110"/>
      <c r="P110"/>
      <c r="Q110"/>
    </row>
    <row r="111" spans="1:17" x14ac:dyDescent="0.2">
      <c r="A111" s="97"/>
      <c r="B111" s="201" t="s">
        <v>859</v>
      </c>
      <c r="C111" s="201"/>
      <c r="D111" s="201"/>
      <c r="E111" s="201"/>
      <c r="F111" s="201"/>
      <c r="G111" s="201"/>
      <c r="H111" s="201"/>
      <c r="J111" s="99"/>
    </row>
    <row r="112" spans="1:17" x14ac:dyDescent="0.2">
      <c r="A112" s="97"/>
      <c r="B112" s="97"/>
      <c r="C112" s="97"/>
      <c r="D112" s="102"/>
      <c r="E112" s="102"/>
      <c r="F112" s="102"/>
      <c r="G112" s="102"/>
    </row>
    <row r="113" spans="1:10" x14ac:dyDescent="0.2">
      <c r="A113" s="97"/>
      <c r="B113" s="203" t="s">
        <v>170</v>
      </c>
      <c r="C113" s="204"/>
      <c r="D113" s="205"/>
      <c r="E113" s="103"/>
      <c r="F113" s="102"/>
      <c r="G113" s="102"/>
    </row>
    <row r="114" spans="1:10" ht="27.75" customHeight="1" x14ac:dyDescent="0.2">
      <c r="A114" s="97"/>
      <c r="B114" s="199" t="s">
        <v>171</v>
      </c>
      <c r="C114" s="200"/>
      <c r="D114" s="79" t="s">
        <v>172</v>
      </c>
      <c r="E114" s="103"/>
      <c r="F114" s="102"/>
      <c r="G114" s="102"/>
    </row>
    <row r="115" spans="1:10" ht="12.75" customHeight="1" x14ac:dyDescent="0.2">
      <c r="A115" s="97"/>
      <c r="B115" s="199" t="s">
        <v>860</v>
      </c>
      <c r="C115" s="200"/>
      <c r="D115" s="79" t="s">
        <v>172</v>
      </c>
      <c r="E115" s="103"/>
      <c r="F115" s="102"/>
      <c r="G115" s="102"/>
    </row>
    <row r="116" spans="1:10" x14ac:dyDescent="0.2">
      <c r="A116" s="97"/>
      <c r="B116" s="199" t="s">
        <v>173</v>
      </c>
      <c r="C116" s="200"/>
      <c r="D116" s="104" t="s">
        <v>143</v>
      </c>
      <c r="E116" s="103"/>
      <c r="F116" s="102"/>
      <c r="G116" s="102"/>
    </row>
    <row r="117" spans="1:10" x14ac:dyDescent="0.2">
      <c r="A117" s="105"/>
      <c r="B117" s="106" t="s">
        <v>143</v>
      </c>
      <c r="C117" s="106" t="s">
        <v>861</v>
      </c>
      <c r="D117" s="106" t="s">
        <v>174</v>
      </c>
      <c r="E117" s="105"/>
      <c r="F117" s="105"/>
      <c r="G117" s="105"/>
      <c r="H117" s="105"/>
      <c r="J117" s="99"/>
    </row>
    <row r="118" spans="1:10" x14ac:dyDescent="0.2">
      <c r="A118" s="105"/>
      <c r="B118" s="107" t="s">
        <v>175</v>
      </c>
      <c r="C118" s="108">
        <v>45838</v>
      </c>
      <c r="D118" s="108">
        <v>45869</v>
      </c>
      <c r="E118" s="105"/>
      <c r="F118" s="105"/>
      <c r="G118" s="105"/>
      <c r="J118" s="99"/>
    </row>
    <row r="119" spans="1:10" x14ac:dyDescent="0.2">
      <c r="A119" s="109"/>
      <c r="B119" s="82" t="s">
        <v>176</v>
      </c>
      <c r="C119" s="111">
        <v>30.139299999999999</v>
      </c>
      <c r="D119" s="111">
        <v>29.4588</v>
      </c>
      <c r="E119" s="109"/>
      <c r="F119" s="112"/>
      <c r="G119" s="113"/>
    </row>
    <row r="120" spans="1:10" x14ac:dyDescent="0.2">
      <c r="A120" s="109"/>
      <c r="B120" s="82" t="s">
        <v>1004</v>
      </c>
      <c r="C120" s="111">
        <v>28.686499999999999</v>
      </c>
      <c r="D120" s="111">
        <v>28.038799999999998</v>
      </c>
      <c r="E120" s="109"/>
      <c r="F120" s="112"/>
      <c r="G120" s="113"/>
    </row>
    <row r="121" spans="1:10" x14ac:dyDescent="0.2">
      <c r="A121" s="109"/>
      <c r="B121" s="82" t="s">
        <v>177</v>
      </c>
      <c r="C121" s="111">
        <v>29.4771</v>
      </c>
      <c r="D121" s="111">
        <v>28.808800000000002</v>
      </c>
      <c r="E121" s="109"/>
      <c r="F121" s="112"/>
      <c r="G121" s="113"/>
    </row>
    <row r="122" spans="1:10" x14ac:dyDescent="0.2">
      <c r="A122" s="109"/>
      <c r="B122" s="82" t="s">
        <v>1005</v>
      </c>
      <c r="C122" s="111">
        <v>28.026499999999999</v>
      </c>
      <c r="D122" s="111">
        <v>27.391100000000002</v>
      </c>
      <c r="E122" s="109"/>
      <c r="F122" s="112"/>
      <c r="G122" s="113"/>
    </row>
    <row r="123" spans="1:10" x14ac:dyDescent="0.2">
      <c r="A123" s="109"/>
      <c r="B123" s="109"/>
      <c r="C123" s="109"/>
      <c r="D123" s="109"/>
      <c r="E123" s="109"/>
      <c r="F123" s="109"/>
      <c r="G123" s="109"/>
    </row>
    <row r="124" spans="1:10" x14ac:dyDescent="0.2">
      <c r="A124" s="105"/>
      <c r="B124" s="199" t="s">
        <v>862</v>
      </c>
      <c r="C124" s="200"/>
      <c r="D124" s="79" t="s">
        <v>172</v>
      </c>
      <c r="E124" s="105"/>
      <c r="F124" s="105"/>
      <c r="G124" s="105"/>
    </row>
    <row r="125" spans="1:10" x14ac:dyDescent="0.2">
      <c r="A125" s="105"/>
      <c r="B125" s="114"/>
      <c r="C125" s="114"/>
      <c r="D125" s="114"/>
      <c r="E125" s="105"/>
      <c r="F125" s="105"/>
      <c r="G125" s="105"/>
    </row>
    <row r="126" spans="1:10" x14ac:dyDescent="0.2">
      <c r="A126" s="105"/>
      <c r="B126" s="199" t="s">
        <v>178</v>
      </c>
      <c r="C126" s="200"/>
      <c r="D126" s="79" t="s">
        <v>172</v>
      </c>
      <c r="E126" s="115"/>
      <c r="F126" s="105"/>
      <c r="G126" s="105"/>
    </row>
    <row r="127" spans="1:10" x14ac:dyDescent="0.2">
      <c r="A127" s="105"/>
      <c r="B127" s="199" t="s">
        <v>179</v>
      </c>
      <c r="C127" s="200"/>
      <c r="D127" s="79" t="s">
        <v>172</v>
      </c>
      <c r="E127" s="115"/>
      <c r="F127" s="105"/>
      <c r="G127" s="105"/>
    </row>
    <row r="128" spans="1:10" x14ac:dyDescent="0.2">
      <c r="A128" s="105"/>
      <c r="B128" s="199" t="s">
        <v>180</v>
      </c>
      <c r="C128" s="200"/>
      <c r="D128" s="79" t="s">
        <v>172</v>
      </c>
      <c r="E128" s="115"/>
      <c r="F128" s="105"/>
      <c r="G128" s="105"/>
    </row>
    <row r="129" spans="1:10" x14ac:dyDescent="0.2">
      <c r="A129" s="105"/>
      <c r="B129" s="199" t="s">
        <v>181</v>
      </c>
      <c r="C129" s="200"/>
      <c r="D129" s="116">
        <v>7.7735103725237398E-2</v>
      </c>
      <c r="E129" s="105"/>
      <c r="F129" s="98"/>
      <c r="G129" s="117"/>
    </row>
    <row r="131" spans="1:10" x14ac:dyDescent="0.2">
      <c r="B131" s="207" t="s">
        <v>863</v>
      </c>
      <c r="C131" s="207"/>
    </row>
    <row r="133" spans="1:10" ht="153.75" customHeight="1" x14ac:dyDescent="0.2"/>
    <row r="136" spans="1:10" x14ac:dyDescent="0.2">
      <c r="B136" s="118" t="s">
        <v>864</v>
      </c>
      <c r="C136" s="119"/>
      <c r="D136" s="118"/>
    </row>
    <row r="137" spans="1:10" x14ac:dyDescent="0.2">
      <c r="B137" s="118" t="s">
        <v>874</v>
      </c>
      <c r="D137" s="118"/>
    </row>
    <row r="138" spans="1:10" ht="165" customHeight="1" x14ac:dyDescent="0.2"/>
    <row r="139" spans="1:10" x14ac:dyDescent="0.2">
      <c r="J139" s="77"/>
    </row>
    <row r="145" customFormat="1" x14ac:dyDescent="0.2"/>
  </sheetData>
  <mergeCells count="18">
    <mergeCell ref="B131:C131"/>
    <mergeCell ref="B124:C124"/>
    <mergeCell ref="B128:C128"/>
    <mergeCell ref="B129:C129"/>
    <mergeCell ref="B126:C126"/>
    <mergeCell ref="B127:C127"/>
    <mergeCell ref="A1:H1"/>
    <mergeCell ref="A2:H2"/>
    <mergeCell ref="A3:H3"/>
    <mergeCell ref="B107:H107"/>
    <mergeCell ref="B108:H108"/>
    <mergeCell ref="B115:C115"/>
    <mergeCell ref="B116:C116"/>
    <mergeCell ref="B109:H109"/>
    <mergeCell ref="B110:H110"/>
    <mergeCell ref="B111:H111"/>
    <mergeCell ref="B113:D113"/>
    <mergeCell ref="B114:C114"/>
  </mergeCells>
  <hyperlinks>
    <hyperlink ref="I1" location="Index!B2" display="Index" xr:uid="{99600C6B-0C53-41C5-A6C6-5BC23E95B26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14503-8130-4C3A-93C0-6D63D90C6429}">
  <sheetPr>
    <outlinePr summaryBelow="0" summaryRight="0"/>
  </sheetPr>
  <dimension ref="A1:Q14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460</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366</v>
      </c>
      <c r="C7" s="82" t="s">
        <v>367</v>
      </c>
      <c r="D7" s="82" t="s">
        <v>190</v>
      </c>
      <c r="E7" s="83">
        <v>28701</v>
      </c>
      <c r="F7" s="84">
        <v>173.61234899999999</v>
      </c>
      <c r="G7" s="85">
        <v>5.6058499999999997E-2</v>
      </c>
      <c r="H7" s="80" t="s">
        <v>143</v>
      </c>
    </row>
    <row r="8" spans="1:9" x14ac:dyDescent="0.2">
      <c r="A8" s="81">
        <v>2</v>
      </c>
      <c r="B8" s="82" t="s">
        <v>344</v>
      </c>
      <c r="C8" s="82" t="s">
        <v>345</v>
      </c>
      <c r="D8" s="82" t="s">
        <v>255</v>
      </c>
      <c r="E8" s="83">
        <v>8793</v>
      </c>
      <c r="F8" s="84">
        <v>172.16694000000001</v>
      </c>
      <c r="G8" s="85">
        <v>5.559178E-2</v>
      </c>
      <c r="H8" s="80" t="s">
        <v>143</v>
      </c>
    </row>
    <row r="9" spans="1:9" x14ac:dyDescent="0.2">
      <c r="A9" s="81">
        <v>3</v>
      </c>
      <c r="B9" s="82" t="s">
        <v>372</v>
      </c>
      <c r="C9" s="82" t="s">
        <v>373</v>
      </c>
      <c r="D9" s="82" t="s">
        <v>41</v>
      </c>
      <c r="E9" s="83">
        <v>6658</v>
      </c>
      <c r="F9" s="84">
        <v>139.69815600000001</v>
      </c>
      <c r="G9" s="85">
        <v>4.5107790000000002E-2</v>
      </c>
      <c r="H9" s="80" t="s">
        <v>143</v>
      </c>
    </row>
    <row r="10" spans="1:9" x14ac:dyDescent="0.2">
      <c r="A10" s="81">
        <v>4</v>
      </c>
      <c r="B10" s="82" t="s">
        <v>368</v>
      </c>
      <c r="C10" s="82" t="s">
        <v>369</v>
      </c>
      <c r="D10" s="82" t="s">
        <v>223</v>
      </c>
      <c r="E10" s="83">
        <v>43035</v>
      </c>
      <c r="F10" s="84">
        <v>136.24880999999999</v>
      </c>
      <c r="G10" s="85">
        <v>4.399401E-2</v>
      </c>
      <c r="H10" s="80" t="s">
        <v>143</v>
      </c>
    </row>
    <row r="11" spans="1:9" x14ac:dyDescent="0.2">
      <c r="A11" s="81">
        <v>5</v>
      </c>
      <c r="B11" s="82" t="s">
        <v>370</v>
      </c>
      <c r="C11" s="82" t="s">
        <v>371</v>
      </c>
      <c r="D11" s="82" t="s">
        <v>33</v>
      </c>
      <c r="E11" s="83">
        <v>31040</v>
      </c>
      <c r="F11" s="84">
        <v>130.43008</v>
      </c>
      <c r="G11" s="85">
        <v>4.211517E-2</v>
      </c>
      <c r="H11" s="80" t="s">
        <v>143</v>
      </c>
    </row>
    <row r="12" spans="1:9" x14ac:dyDescent="0.2">
      <c r="A12" s="81">
        <v>6</v>
      </c>
      <c r="B12" s="82" t="s">
        <v>67</v>
      </c>
      <c r="C12" s="82" t="s">
        <v>68</v>
      </c>
      <c r="D12" s="82" t="s">
        <v>61</v>
      </c>
      <c r="E12" s="83">
        <v>15343</v>
      </c>
      <c r="F12" s="84">
        <v>128.66639799999999</v>
      </c>
      <c r="G12" s="85">
        <v>4.1545690000000003E-2</v>
      </c>
      <c r="H12" s="80" t="s">
        <v>143</v>
      </c>
    </row>
    <row r="13" spans="1:9" x14ac:dyDescent="0.2">
      <c r="A13" s="81">
        <v>7</v>
      </c>
      <c r="B13" s="82" t="s">
        <v>374</v>
      </c>
      <c r="C13" s="82" t="s">
        <v>375</v>
      </c>
      <c r="D13" s="82" t="s">
        <v>41</v>
      </c>
      <c r="E13" s="83">
        <v>39512</v>
      </c>
      <c r="F13" s="84">
        <v>116.10601200000001</v>
      </c>
      <c r="G13" s="85">
        <v>3.7490009999999997E-2</v>
      </c>
      <c r="H13" s="80" t="s">
        <v>143</v>
      </c>
    </row>
    <row r="14" spans="1:9" x14ac:dyDescent="0.2">
      <c r="A14" s="81">
        <v>8</v>
      </c>
      <c r="B14" s="82" t="s">
        <v>382</v>
      </c>
      <c r="C14" s="82" t="s">
        <v>383</v>
      </c>
      <c r="D14" s="82" t="s">
        <v>211</v>
      </c>
      <c r="E14" s="83">
        <v>4435</v>
      </c>
      <c r="F14" s="84">
        <v>115.349915</v>
      </c>
      <c r="G14" s="85">
        <v>3.724587E-2</v>
      </c>
      <c r="H14" s="80" t="s">
        <v>143</v>
      </c>
    </row>
    <row r="15" spans="1:9" x14ac:dyDescent="0.2">
      <c r="A15" s="81">
        <v>9</v>
      </c>
      <c r="B15" s="82" t="s">
        <v>340</v>
      </c>
      <c r="C15" s="82" t="s">
        <v>341</v>
      </c>
      <c r="D15" s="82" t="s">
        <v>211</v>
      </c>
      <c r="E15" s="83">
        <v>1441</v>
      </c>
      <c r="F15" s="84">
        <v>110.85612999999999</v>
      </c>
      <c r="G15" s="85">
        <v>3.5794850000000003E-2</v>
      </c>
      <c r="H15" s="80" t="s">
        <v>143</v>
      </c>
    </row>
    <row r="16" spans="1:9" x14ac:dyDescent="0.2">
      <c r="A16" s="81">
        <v>10</v>
      </c>
      <c r="B16" s="82" t="s">
        <v>376</v>
      </c>
      <c r="C16" s="82" t="s">
        <v>377</v>
      </c>
      <c r="D16" s="82" t="s">
        <v>33</v>
      </c>
      <c r="E16" s="83">
        <v>241296</v>
      </c>
      <c r="F16" s="84">
        <v>106.8217392</v>
      </c>
      <c r="G16" s="85">
        <v>3.4492170000000003E-2</v>
      </c>
      <c r="H16" s="80" t="s">
        <v>143</v>
      </c>
    </row>
    <row r="17" spans="1:8" ht="25.5" x14ac:dyDescent="0.2">
      <c r="A17" s="81">
        <v>11</v>
      </c>
      <c r="B17" s="82" t="s">
        <v>378</v>
      </c>
      <c r="C17" s="82" t="s">
        <v>379</v>
      </c>
      <c r="D17" s="82" t="s">
        <v>196</v>
      </c>
      <c r="E17" s="83">
        <v>1573</v>
      </c>
      <c r="F17" s="84">
        <v>92.736215000000001</v>
      </c>
      <c r="G17" s="85">
        <v>2.994403E-2</v>
      </c>
      <c r="H17" s="80" t="s">
        <v>143</v>
      </c>
    </row>
    <row r="18" spans="1:8" x14ac:dyDescent="0.2">
      <c r="A18" s="81">
        <v>12</v>
      </c>
      <c r="B18" s="82" t="s">
        <v>86</v>
      </c>
      <c r="C18" s="82" t="s">
        <v>87</v>
      </c>
      <c r="D18" s="82" t="s">
        <v>61</v>
      </c>
      <c r="E18" s="83">
        <v>2337</v>
      </c>
      <c r="F18" s="84">
        <v>89.838954000000001</v>
      </c>
      <c r="G18" s="85">
        <v>2.9008519999999999E-2</v>
      </c>
      <c r="H18" s="80" t="s">
        <v>143</v>
      </c>
    </row>
    <row r="19" spans="1:8" x14ac:dyDescent="0.2">
      <c r="A19" s="81">
        <v>13</v>
      </c>
      <c r="B19" s="82" t="s">
        <v>386</v>
      </c>
      <c r="C19" s="82" t="s">
        <v>387</v>
      </c>
      <c r="D19" s="82" t="s">
        <v>33</v>
      </c>
      <c r="E19" s="83">
        <v>141618</v>
      </c>
      <c r="F19" s="84">
        <v>83.922826799999996</v>
      </c>
      <c r="G19" s="85">
        <v>2.7098230000000001E-2</v>
      </c>
      <c r="H19" s="80" t="s">
        <v>143</v>
      </c>
    </row>
    <row r="20" spans="1:8" ht="25.5" x14ac:dyDescent="0.2">
      <c r="A20" s="81">
        <v>14</v>
      </c>
      <c r="B20" s="82" t="s">
        <v>42</v>
      </c>
      <c r="C20" s="82" t="s">
        <v>43</v>
      </c>
      <c r="D20" s="82" t="s">
        <v>25</v>
      </c>
      <c r="E20" s="83">
        <v>1255</v>
      </c>
      <c r="F20" s="84">
        <v>83.570449999999994</v>
      </c>
      <c r="G20" s="85">
        <v>2.698445E-2</v>
      </c>
      <c r="H20" s="80" t="s">
        <v>143</v>
      </c>
    </row>
    <row r="21" spans="1:8" x14ac:dyDescent="0.2">
      <c r="A21" s="81">
        <v>15</v>
      </c>
      <c r="B21" s="82" t="s">
        <v>393</v>
      </c>
      <c r="C21" s="82" t="s">
        <v>394</v>
      </c>
      <c r="D21" s="82" t="s">
        <v>193</v>
      </c>
      <c r="E21" s="83">
        <v>10672</v>
      </c>
      <c r="F21" s="84">
        <v>80.248103999999998</v>
      </c>
      <c r="G21" s="85">
        <v>2.5911679999999999E-2</v>
      </c>
      <c r="H21" s="80" t="s">
        <v>143</v>
      </c>
    </row>
    <row r="22" spans="1:8" ht="25.5" x14ac:dyDescent="0.2">
      <c r="A22" s="81">
        <v>16</v>
      </c>
      <c r="B22" s="82" t="s">
        <v>390</v>
      </c>
      <c r="C22" s="82" t="s">
        <v>391</v>
      </c>
      <c r="D22" s="82" t="s">
        <v>392</v>
      </c>
      <c r="E22" s="83">
        <v>19517</v>
      </c>
      <c r="F22" s="84">
        <v>75.413687999999993</v>
      </c>
      <c r="G22" s="85">
        <v>2.435068E-2</v>
      </c>
      <c r="H22" s="80" t="s">
        <v>143</v>
      </c>
    </row>
    <row r="23" spans="1:8" x14ac:dyDescent="0.2">
      <c r="A23" s="81">
        <v>17</v>
      </c>
      <c r="B23" s="82" t="s">
        <v>51</v>
      </c>
      <c r="C23" s="82" t="s">
        <v>52</v>
      </c>
      <c r="D23" s="82" t="s">
        <v>16</v>
      </c>
      <c r="E23" s="83">
        <v>6049</v>
      </c>
      <c r="F23" s="84">
        <v>69.406226000000004</v>
      </c>
      <c r="G23" s="85">
        <v>2.2410900000000001E-2</v>
      </c>
      <c r="H23" s="80" t="s">
        <v>143</v>
      </c>
    </row>
    <row r="24" spans="1:8" x14ac:dyDescent="0.2">
      <c r="A24" s="81">
        <v>18</v>
      </c>
      <c r="B24" s="82" t="s">
        <v>233</v>
      </c>
      <c r="C24" s="82" t="s">
        <v>234</v>
      </c>
      <c r="D24" s="82" t="s">
        <v>193</v>
      </c>
      <c r="E24" s="83">
        <v>601</v>
      </c>
      <c r="F24" s="84">
        <v>69.259240000000005</v>
      </c>
      <c r="G24" s="85">
        <v>2.2363439999999998E-2</v>
      </c>
      <c r="H24" s="80" t="s">
        <v>143</v>
      </c>
    </row>
    <row r="25" spans="1:8" x14ac:dyDescent="0.2">
      <c r="A25" s="81">
        <v>19</v>
      </c>
      <c r="B25" s="82" t="s">
        <v>59</v>
      </c>
      <c r="C25" s="82" t="s">
        <v>60</v>
      </c>
      <c r="D25" s="82" t="s">
        <v>61</v>
      </c>
      <c r="E25" s="83">
        <v>1222</v>
      </c>
      <c r="F25" s="84">
        <v>65.114270000000005</v>
      </c>
      <c r="G25" s="85">
        <v>2.102505E-2</v>
      </c>
      <c r="H25" s="80" t="s">
        <v>143</v>
      </c>
    </row>
    <row r="26" spans="1:8" x14ac:dyDescent="0.2">
      <c r="A26" s="81">
        <v>20</v>
      </c>
      <c r="B26" s="82" t="s">
        <v>395</v>
      </c>
      <c r="C26" s="82" t="s">
        <v>396</v>
      </c>
      <c r="D26" s="82" t="s">
        <v>193</v>
      </c>
      <c r="E26" s="83">
        <v>3287</v>
      </c>
      <c r="F26" s="84">
        <v>62.048698999999999</v>
      </c>
      <c r="G26" s="85">
        <v>2.0035190000000001E-2</v>
      </c>
      <c r="H26" s="80" t="s">
        <v>143</v>
      </c>
    </row>
    <row r="27" spans="1:8" x14ac:dyDescent="0.2">
      <c r="A27" s="81">
        <v>21</v>
      </c>
      <c r="B27" s="82" t="s">
        <v>417</v>
      </c>
      <c r="C27" s="82" t="s">
        <v>418</v>
      </c>
      <c r="D27" s="82" t="s">
        <v>201</v>
      </c>
      <c r="E27" s="83">
        <v>15429</v>
      </c>
      <c r="F27" s="84">
        <v>60.404535000000003</v>
      </c>
      <c r="G27" s="85">
        <v>1.9504299999999999E-2</v>
      </c>
      <c r="H27" s="80" t="s">
        <v>143</v>
      </c>
    </row>
    <row r="28" spans="1:8" x14ac:dyDescent="0.2">
      <c r="A28" s="81">
        <v>22</v>
      </c>
      <c r="B28" s="82" t="s">
        <v>404</v>
      </c>
      <c r="C28" s="82" t="s">
        <v>405</v>
      </c>
      <c r="D28" s="82" t="s">
        <v>223</v>
      </c>
      <c r="E28" s="83">
        <v>8090</v>
      </c>
      <c r="F28" s="84">
        <v>58.874974999999999</v>
      </c>
      <c r="G28" s="85">
        <v>1.9010409999999998E-2</v>
      </c>
      <c r="H28" s="80" t="s">
        <v>143</v>
      </c>
    </row>
    <row r="29" spans="1:8" x14ac:dyDescent="0.2">
      <c r="A29" s="81">
        <v>23</v>
      </c>
      <c r="B29" s="82" t="s">
        <v>397</v>
      </c>
      <c r="C29" s="82" t="s">
        <v>398</v>
      </c>
      <c r="D29" s="82" t="s">
        <v>399</v>
      </c>
      <c r="E29" s="83">
        <v>5857</v>
      </c>
      <c r="F29" s="84">
        <v>58.558286000000003</v>
      </c>
      <c r="G29" s="85">
        <v>1.890816E-2</v>
      </c>
      <c r="H29" s="80" t="s">
        <v>143</v>
      </c>
    </row>
    <row r="30" spans="1:8" x14ac:dyDescent="0.2">
      <c r="A30" s="81">
        <v>24</v>
      </c>
      <c r="B30" s="82" t="s">
        <v>402</v>
      </c>
      <c r="C30" s="82" t="s">
        <v>403</v>
      </c>
      <c r="D30" s="82" t="s">
        <v>61</v>
      </c>
      <c r="E30" s="83">
        <v>11627</v>
      </c>
      <c r="F30" s="84">
        <v>58.251269999999998</v>
      </c>
      <c r="G30" s="85">
        <v>1.8809019999999999E-2</v>
      </c>
      <c r="H30" s="80" t="s">
        <v>143</v>
      </c>
    </row>
    <row r="31" spans="1:8" x14ac:dyDescent="0.2">
      <c r="A31" s="81">
        <v>25</v>
      </c>
      <c r="B31" s="82" t="s">
        <v>400</v>
      </c>
      <c r="C31" s="82" t="s">
        <v>401</v>
      </c>
      <c r="D31" s="82" t="s">
        <v>201</v>
      </c>
      <c r="E31" s="83">
        <v>13180</v>
      </c>
      <c r="F31" s="84">
        <v>57.787709999999997</v>
      </c>
      <c r="G31" s="85">
        <v>1.865934E-2</v>
      </c>
      <c r="H31" s="80" t="s">
        <v>143</v>
      </c>
    </row>
    <row r="32" spans="1:8" x14ac:dyDescent="0.2">
      <c r="A32" s="81">
        <v>26</v>
      </c>
      <c r="B32" s="82" t="s">
        <v>69</v>
      </c>
      <c r="C32" s="82" t="s">
        <v>70</v>
      </c>
      <c r="D32" s="82" t="s">
        <v>71</v>
      </c>
      <c r="E32" s="83">
        <v>5587</v>
      </c>
      <c r="F32" s="84">
        <v>56.305785999999998</v>
      </c>
      <c r="G32" s="85">
        <v>1.818084E-2</v>
      </c>
      <c r="H32" s="80" t="s">
        <v>143</v>
      </c>
    </row>
    <row r="33" spans="1:8" ht="25.5" x14ac:dyDescent="0.2">
      <c r="A33" s="81">
        <v>27</v>
      </c>
      <c r="B33" s="82" t="s">
        <v>388</v>
      </c>
      <c r="C33" s="82" t="s">
        <v>389</v>
      </c>
      <c r="D33" s="82" t="s">
        <v>196</v>
      </c>
      <c r="E33" s="83">
        <v>6280</v>
      </c>
      <c r="F33" s="84">
        <v>54.909179999999999</v>
      </c>
      <c r="G33" s="85">
        <v>1.772988E-2</v>
      </c>
      <c r="H33" s="80" t="s">
        <v>143</v>
      </c>
    </row>
    <row r="34" spans="1:8" ht="25.5" x14ac:dyDescent="0.2">
      <c r="A34" s="81">
        <v>28</v>
      </c>
      <c r="B34" s="82" t="s">
        <v>380</v>
      </c>
      <c r="C34" s="82" t="s">
        <v>381</v>
      </c>
      <c r="D34" s="82" t="s">
        <v>265</v>
      </c>
      <c r="E34" s="83">
        <v>1060</v>
      </c>
      <c r="F34" s="84">
        <v>53.506680000000003</v>
      </c>
      <c r="G34" s="85">
        <v>1.7277020000000001E-2</v>
      </c>
      <c r="H34" s="80" t="s">
        <v>143</v>
      </c>
    </row>
    <row r="35" spans="1:8" x14ac:dyDescent="0.2">
      <c r="A35" s="81">
        <v>29</v>
      </c>
      <c r="B35" s="82" t="s">
        <v>408</v>
      </c>
      <c r="C35" s="82" t="s">
        <v>409</v>
      </c>
      <c r="D35" s="82" t="s">
        <v>193</v>
      </c>
      <c r="E35" s="83">
        <v>5234</v>
      </c>
      <c r="F35" s="84">
        <v>51.617708</v>
      </c>
      <c r="G35" s="85">
        <v>1.6667080000000001E-2</v>
      </c>
      <c r="H35" s="80" t="s">
        <v>143</v>
      </c>
    </row>
    <row r="36" spans="1:8" ht="25.5" x14ac:dyDescent="0.2">
      <c r="A36" s="81">
        <v>30</v>
      </c>
      <c r="B36" s="82" t="s">
        <v>410</v>
      </c>
      <c r="C36" s="82" t="s">
        <v>411</v>
      </c>
      <c r="D36" s="82" t="s">
        <v>196</v>
      </c>
      <c r="E36" s="83">
        <v>5139</v>
      </c>
      <c r="F36" s="84">
        <v>48.995226000000002</v>
      </c>
      <c r="G36" s="85">
        <v>1.5820299999999999E-2</v>
      </c>
      <c r="H36" s="80" t="s">
        <v>143</v>
      </c>
    </row>
    <row r="37" spans="1:8" x14ac:dyDescent="0.2">
      <c r="A37" s="81">
        <v>31</v>
      </c>
      <c r="B37" s="82" t="s">
        <v>412</v>
      </c>
      <c r="C37" s="82" t="s">
        <v>413</v>
      </c>
      <c r="D37" s="82" t="s">
        <v>414</v>
      </c>
      <c r="E37" s="83">
        <v>3246</v>
      </c>
      <c r="F37" s="84">
        <v>48.199854000000002</v>
      </c>
      <c r="G37" s="85">
        <v>1.5563479999999999E-2</v>
      </c>
      <c r="H37" s="80" t="s">
        <v>143</v>
      </c>
    </row>
    <row r="38" spans="1:8" x14ac:dyDescent="0.2">
      <c r="A38" s="81">
        <v>32</v>
      </c>
      <c r="B38" s="82" t="s">
        <v>295</v>
      </c>
      <c r="C38" s="82" t="s">
        <v>296</v>
      </c>
      <c r="D38" s="82" t="s">
        <v>61</v>
      </c>
      <c r="E38" s="83">
        <v>3026</v>
      </c>
      <c r="F38" s="84">
        <v>46.612504000000001</v>
      </c>
      <c r="G38" s="85">
        <v>1.5050930000000001E-2</v>
      </c>
      <c r="H38" s="80" t="s">
        <v>143</v>
      </c>
    </row>
    <row r="39" spans="1:8" x14ac:dyDescent="0.2">
      <c r="A39" s="81">
        <v>33</v>
      </c>
      <c r="B39" s="82" t="s">
        <v>457</v>
      </c>
      <c r="C39" s="82" t="s">
        <v>458</v>
      </c>
      <c r="D39" s="82" t="s">
        <v>61</v>
      </c>
      <c r="E39" s="83">
        <v>8418</v>
      </c>
      <c r="F39" s="84">
        <v>44.699579999999997</v>
      </c>
      <c r="G39" s="85">
        <v>1.443326E-2</v>
      </c>
      <c r="H39" s="80" t="s">
        <v>143</v>
      </c>
    </row>
    <row r="40" spans="1:8" x14ac:dyDescent="0.2">
      <c r="A40" s="81">
        <v>34</v>
      </c>
      <c r="B40" s="82" t="s">
        <v>415</v>
      </c>
      <c r="C40" s="82" t="s">
        <v>416</v>
      </c>
      <c r="D40" s="82" t="s">
        <v>255</v>
      </c>
      <c r="E40" s="83">
        <v>10471</v>
      </c>
      <c r="F40" s="84">
        <v>43.779251000000002</v>
      </c>
      <c r="G40" s="85">
        <v>1.413609E-2</v>
      </c>
      <c r="H40" s="80" t="s">
        <v>143</v>
      </c>
    </row>
    <row r="41" spans="1:8" x14ac:dyDescent="0.2">
      <c r="A41" s="81">
        <v>35</v>
      </c>
      <c r="B41" s="82" t="s">
        <v>419</v>
      </c>
      <c r="C41" s="82" t="s">
        <v>420</v>
      </c>
      <c r="D41" s="82" t="s">
        <v>138</v>
      </c>
      <c r="E41" s="83">
        <v>19513</v>
      </c>
      <c r="F41" s="84">
        <v>30.818832199999999</v>
      </c>
      <c r="G41" s="85">
        <v>9.9512400000000001E-3</v>
      </c>
      <c r="H41" s="80" t="s">
        <v>143</v>
      </c>
    </row>
    <row r="42" spans="1:8" x14ac:dyDescent="0.2">
      <c r="A42" s="81">
        <v>36</v>
      </c>
      <c r="B42" s="82" t="s">
        <v>423</v>
      </c>
      <c r="C42" s="82" t="s">
        <v>424</v>
      </c>
      <c r="D42" s="82" t="s">
        <v>41</v>
      </c>
      <c r="E42" s="83">
        <v>3212</v>
      </c>
      <c r="F42" s="84">
        <v>22.975435999999998</v>
      </c>
      <c r="G42" s="85">
        <v>7.4186499999999997E-3</v>
      </c>
      <c r="H42" s="80" t="s">
        <v>143</v>
      </c>
    </row>
    <row r="43" spans="1:8" x14ac:dyDescent="0.2">
      <c r="A43" s="81">
        <v>37</v>
      </c>
      <c r="B43" s="82" t="s">
        <v>421</v>
      </c>
      <c r="C43" s="82" t="s">
        <v>422</v>
      </c>
      <c r="D43" s="82" t="s">
        <v>41</v>
      </c>
      <c r="E43" s="83">
        <v>3000</v>
      </c>
      <c r="F43" s="84">
        <v>21.945</v>
      </c>
      <c r="G43" s="85">
        <v>7.0859199999999999E-3</v>
      </c>
      <c r="H43" s="80" t="s">
        <v>143</v>
      </c>
    </row>
    <row r="44" spans="1:8" x14ac:dyDescent="0.2">
      <c r="A44" s="81">
        <v>38</v>
      </c>
      <c r="B44" s="82" t="s">
        <v>427</v>
      </c>
      <c r="C44" s="82" t="s">
        <v>428</v>
      </c>
      <c r="D44" s="82" t="s">
        <v>48</v>
      </c>
      <c r="E44" s="83">
        <v>4242</v>
      </c>
      <c r="F44" s="84">
        <v>14.581875</v>
      </c>
      <c r="G44" s="85">
        <v>4.7084099999999997E-3</v>
      </c>
      <c r="H44" s="80" t="s">
        <v>143</v>
      </c>
    </row>
    <row r="45" spans="1:8" x14ac:dyDescent="0.2">
      <c r="A45" s="86"/>
      <c r="B45" s="86"/>
      <c r="C45" s="87" t="s">
        <v>142</v>
      </c>
      <c r="D45" s="86"/>
      <c r="E45" s="86" t="s">
        <v>143</v>
      </c>
      <c r="F45" s="88">
        <v>2934.3388902000002</v>
      </c>
      <c r="G45" s="89">
        <v>0.94748233999999998</v>
      </c>
      <c r="H45" s="80" t="s">
        <v>143</v>
      </c>
    </row>
    <row r="46" spans="1:8" x14ac:dyDescent="0.2">
      <c r="A46" s="86"/>
      <c r="B46" s="86"/>
      <c r="C46" s="90"/>
      <c r="D46" s="86"/>
      <c r="E46" s="86"/>
      <c r="F46" s="91"/>
      <c r="G46" s="91"/>
      <c r="H46" s="80" t="s">
        <v>143</v>
      </c>
    </row>
    <row r="47" spans="1:8" x14ac:dyDescent="0.2">
      <c r="A47" s="86"/>
      <c r="B47" s="86"/>
      <c r="C47" s="87" t="s">
        <v>144</v>
      </c>
      <c r="D47" s="86"/>
      <c r="E47" s="86"/>
      <c r="F47" s="86"/>
      <c r="G47" s="86"/>
      <c r="H47" s="80" t="s">
        <v>143</v>
      </c>
    </row>
    <row r="48" spans="1:8" x14ac:dyDescent="0.2">
      <c r="A48" s="86"/>
      <c r="B48" s="86"/>
      <c r="C48" s="87" t="s">
        <v>142</v>
      </c>
      <c r="D48" s="86"/>
      <c r="E48" s="86" t="s">
        <v>143</v>
      </c>
      <c r="F48" s="92" t="s">
        <v>145</v>
      </c>
      <c r="G48" s="89">
        <v>0</v>
      </c>
      <c r="H48" s="80" t="s">
        <v>143</v>
      </c>
    </row>
    <row r="49" spans="1:8" x14ac:dyDescent="0.2">
      <c r="A49" s="86"/>
      <c r="B49" s="86"/>
      <c r="C49" s="90"/>
      <c r="D49" s="86"/>
      <c r="E49" s="86"/>
      <c r="F49" s="91"/>
      <c r="G49" s="91"/>
      <c r="H49" s="80" t="s">
        <v>143</v>
      </c>
    </row>
    <row r="50" spans="1:8" x14ac:dyDescent="0.2">
      <c r="A50" s="86"/>
      <c r="B50" s="86"/>
      <c r="C50" s="87" t="s">
        <v>146</v>
      </c>
      <c r="D50" s="86"/>
      <c r="E50" s="86"/>
      <c r="F50" s="86"/>
      <c r="G50" s="86"/>
      <c r="H50" s="80" t="s">
        <v>143</v>
      </c>
    </row>
    <row r="51" spans="1:8" x14ac:dyDescent="0.2">
      <c r="A51" s="86"/>
      <c r="B51" s="86"/>
      <c r="C51" s="87" t="s">
        <v>142</v>
      </c>
      <c r="D51" s="86"/>
      <c r="E51" s="86" t="s">
        <v>143</v>
      </c>
      <c r="F51" s="92" t="s">
        <v>145</v>
      </c>
      <c r="G51" s="89">
        <v>0</v>
      </c>
      <c r="H51" s="80" t="s">
        <v>143</v>
      </c>
    </row>
    <row r="52" spans="1:8" x14ac:dyDescent="0.2">
      <c r="A52" s="86"/>
      <c r="B52" s="86"/>
      <c r="C52" s="90"/>
      <c r="D52" s="86"/>
      <c r="E52" s="86"/>
      <c r="F52" s="91"/>
      <c r="G52" s="91"/>
      <c r="H52" s="80" t="s">
        <v>143</v>
      </c>
    </row>
    <row r="53" spans="1:8" x14ac:dyDescent="0.2">
      <c r="A53" s="86"/>
      <c r="B53" s="86"/>
      <c r="C53" s="87" t="s">
        <v>147</v>
      </c>
      <c r="D53" s="86"/>
      <c r="E53" s="86"/>
      <c r="F53" s="86"/>
      <c r="G53" s="86"/>
      <c r="H53" s="80" t="s">
        <v>143</v>
      </c>
    </row>
    <row r="54" spans="1:8" x14ac:dyDescent="0.2">
      <c r="A54" s="86"/>
      <c r="B54" s="86"/>
      <c r="C54" s="87" t="s">
        <v>142</v>
      </c>
      <c r="D54" s="86"/>
      <c r="E54" s="86" t="s">
        <v>143</v>
      </c>
      <c r="F54" s="92" t="s">
        <v>145</v>
      </c>
      <c r="G54" s="89">
        <v>0</v>
      </c>
      <c r="H54" s="80" t="s">
        <v>143</v>
      </c>
    </row>
    <row r="55" spans="1:8" x14ac:dyDescent="0.2">
      <c r="A55" s="86"/>
      <c r="B55" s="86"/>
      <c r="C55" s="90"/>
      <c r="D55" s="86"/>
      <c r="E55" s="86"/>
      <c r="F55" s="91"/>
      <c r="G55" s="91"/>
      <c r="H55" s="80" t="s">
        <v>143</v>
      </c>
    </row>
    <row r="56" spans="1:8" x14ac:dyDescent="0.2">
      <c r="A56" s="86"/>
      <c r="B56" s="86"/>
      <c r="C56" s="87" t="s">
        <v>148</v>
      </c>
      <c r="D56" s="86"/>
      <c r="E56" s="86"/>
      <c r="F56" s="91"/>
      <c r="G56" s="91"/>
      <c r="H56" s="80" t="s">
        <v>143</v>
      </c>
    </row>
    <row r="57" spans="1:8" x14ac:dyDescent="0.2">
      <c r="A57" s="86"/>
      <c r="B57" s="86"/>
      <c r="C57" s="87" t="s">
        <v>142</v>
      </c>
      <c r="D57" s="86"/>
      <c r="E57" s="86" t="s">
        <v>143</v>
      </c>
      <c r="F57" s="92" t="s">
        <v>145</v>
      </c>
      <c r="G57" s="89">
        <v>0</v>
      </c>
      <c r="H57" s="80" t="s">
        <v>143</v>
      </c>
    </row>
    <row r="58" spans="1:8" x14ac:dyDescent="0.2">
      <c r="A58" s="86"/>
      <c r="B58" s="86"/>
      <c r="C58" s="90"/>
      <c r="D58" s="86"/>
      <c r="E58" s="86"/>
      <c r="F58" s="91"/>
      <c r="G58" s="91"/>
      <c r="H58" s="80" t="s">
        <v>143</v>
      </c>
    </row>
    <row r="59" spans="1:8" x14ac:dyDescent="0.2">
      <c r="A59" s="86"/>
      <c r="B59" s="86"/>
      <c r="C59" s="87" t="s">
        <v>149</v>
      </c>
      <c r="D59" s="86"/>
      <c r="E59" s="86"/>
      <c r="F59" s="91"/>
      <c r="G59" s="91"/>
      <c r="H59" s="80" t="s">
        <v>143</v>
      </c>
    </row>
    <row r="60" spans="1:8" x14ac:dyDescent="0.2">
      <c r="A60" s="86"/>
      <c r="B60" s="86"/>
      <c r="C60" s="87" t="s">
        <v>142</v>
      </c>
      <c r="D60" s="86"/>
      <c r="E60" s="86" t="s">
        <v>143</v>
      </c>
      <c r="F60" s="92" t="s">
        <v>145</v>
      </c>
      <c r="G60" s="89">
        <v>0</v>
      </c>
      <c r="H60" s="80" t="s">
        <v>143</v>
      </c>
    </row>
    <row r="61" spans="1:8" x14ac:dyDescent="0.2">
      <c r="A61" s="86"/>
      <c r="B61" s="86"/>
      <c r="C61" s="90"/>
      <c r="D61" s="86"/>
      <c r="E61" s="86"/>
      <c r="F61" s="91"/>
      <c r="G61" s="91"/>
      <c r="H61" s="80" t="s">
        <v>143</v>
      </c>
    </row>
    <row r="62" spans="1:8" x14ac:dyDescent="0.2">
      <c r="A62" s="86"/>
      <c r="B62" s="86"/>
      <c r="C62" s="87" t="s">
        <v>150</v>
      </c>
      <c r="D62" s="86"/>
      <c r="E62" s="86"/>
      <c r="F62" s="88">
        <v>2934.3388902000002</v>
      </c>
      <c r="G62" s="89">
        <v>0.94748233999999998</v>
      </c>
      <c r="H62" s="80" t="s">
        <v>143</v>
      </c>
    </row>
    <row r="63" spans="1:8" x14ac:dyDescent="0.2">
      <c r="A63" s="86"/>
      <c r="B63" s="86"/>
      <c r="C63" s="90"/>
      <c r="D63" s="86"/>
      <c r="E63" s="86"/>
      <c r="F63" s="91"/>
      <c r="G63" s="91"/>
      <c r="H63" s="80" t="s">
        <v>143</v>
      </c>
    </row>
    <row r="64" spans="1:8" x14ac:dyDescent="0.2">
      <c r="A64" s="86"/>
      <c r="B64" s="86"/>
      <c r="C64" s="87" t="s">
        <v>151</v>
      </c>
      <c r="D64" s="86"/>
      <c r="E64" s="86"/>
      <c r="F64" s="91"/>
      <c r="G64" s="91"/>
      <c r="H64" s="80" t="s">
        <v>143</v>
      </c>
    </row>
    <row r="65" spans="1:8" x14ac:dyDescent="0.2">
      <c r="A65" s="86"/>
      <c r="B65" s="86"/>
      <c r="C65" s="87" t="s">
        <v>10</v>
      </c>
      <c r="D65" s="86"/>
      <c r="E65" s="86"/>
      <c r="F65" s="91"/>
      <c r="G65" s="91"/>
      <c r="H65" s="80" t="s">
        <v>143</v>
      </c>
    </row>
    <row r="66" spans="1:8" x14ac:dyDescent="0.2">
      <c r="A66" s="86"/>
      <c r="B66" s="86"/>
      <c r="C66" s="87" t="s">
        <v>142</v>
      </c>
      <c r="D66" s="86"/>
      <c r="E66" s="86" t="s">
        <v>143</v>
      </c>
      <c r="F66" s="92" t="s">
        <v>145</v>
      </c>
      <c r="G66" s="89">
        <v>0</v>
      </c>
      <c r="H66" s="80" t="s">
        <v>143</v>
      </c>
    </row>
    <row r="67" spans="1:8" x14ac:dyDescent="0.2">
      <c r="A67" s="86"/>
      <c r="B67" s="86"/>
      <c r="C67" s="90"/>
      <c r="D67" s="86"/>
      <c r="E67" s="86"/>
      <c r="F67" s="91"/>
      <c r="G67" s="91"/>
      <c r="H67" s="80" t="s">
        <v>143</v>
      </c>
    </row>
    <row r="68" spans="1:8" x14ac:dyDescent="0.2">
      <c r="A68" s="86"/>
      <c r="B68" s="86"/>
      <c r="C68" s="87" t="s">
        <v>152</v>
      </c>
      <c r="D68" s="86"/>
      <c r="E68" s="86"/>
      <c r="F68" s="86"/>
      <c r="G68" s="86"/>
      <c r="H68" s="80" t="s">
        <v>143</v>
      </c>
    </row>
    <row r="69" spans="1:8" x14ac:dyDescent="0.2">
      <c r="A69" s="86"/>
      <c r="B69" s="86"/>
      <c r="C69" s="87" t="s">
        <v>142</v>
      </c>
      <c r="D69" s="86"/>
      <c r="E69" s="86" t="s">
        <v>143</v>
      </c>
      <c r="F69" s="92" t="s">
        <v>145</v>
      </c>
      <c r="G69" s="89">
        <v>0</v>
      </c>
      <c r="H69" s="80" t="s">
        <v>143</v>
      </c>
    </row>
    <row r="70" spans="1:8" x14ac:dyDescent="0.2">
      <c r="A70" s="86"/>
      <c r="B70" s="86"/>
      <c r="C70" s="90"/>
      <c r="D70" s="86"/>
      <c r="E70" s="86"/>
      <c r="F70" s="91"/>
      <c r="G70" s="91"/>
      <c r="H70" s="80" t="s">
        <v>143</v>
      </c>
    </row>
    <row r="71" spans="1:8" x14ac:dyDescent="0.2">
      <c r="A71" s="86"/>
      <c r="B71" s="86"/>
      <c r="C71" s="87" t="s">
        <v>153</v>
      </c>
      <c r="D71" s="86"/>
      <c r="E71" s="86"/>
      <c r="F71" s="86"/>
      <c r="G71" s="86"/>
      <c r="H71" s="80" t="s">
        <v>143</v>
      </c>
    </row>
    <row r="72" spans="1:8" x14ac:dyDescent="0.2">
      <c r="A72" s="86"/>
      <c r="B72" s="86"/>
      <c r="C72" s="87" t="s">
        <v>142</v>
      </c>
      <c r="D72" s="86"/>
      <c r="E72" s="86" t="s">
        <v>143</v>
      </c>
      <c r="F72" s="92" t="s">
        <v>145</v>
      </c>
      <c r="G72" s="89">
        <v>0</v>
      </c>
      <c r="H72" s="80" t="s">
        <v>143</v>
      </c>
    </row>
    <row r="73" spans="1:8" x14ac:dyDescent="0.2">
      <c r="A73" s="86"/>
      <c r="B73" s="86"/>
      <c r="C73" s="90"/>
      <c r="D73" s="86"/>
      <c r="E73" s="86"/>
      <c r="F73" s="91"/>
      <c r="G73" s="91"/>
      <c r="H73" s="80" t="s">
        <v>143</v>
      </c>
    </row>
    <row r="74" spans="1:8" x14ac:dyDescent="0.2">
      <c r="A74" s="86"/>
      <c r="B74" s="86"/>
      <c r="C74" s="87" t="s">
        <v>154</v>
      </c>
      <c r="D74" s="86"/>
      <c r="E74" s="86"/>
      <c r="F74" s="91"/>
      <c r="G74" s="91"/>
      <c r="H74" s="80" t="s">
        <v>143</v>
      </c>
    </row>
    <row r="75" spans="1:8" x14ac:dyDescent="0.2">
      <c r="A75" s="86"/>
      <c r="B75" s="86"/>
      <c r="C75" s="87" t="s">
        <v>142</v>
      </c>
      <c r="D75" s="86"/>
      <c r="E75" s="86" t="s">
        <v>143</v>
      </c>
      <c r="F75" s="92" t="s">
        <v>145</v>
      </c>
      <c r="G75" s="89">
        <v>0</v>
      </c>
      <c r="H75" s="80" t="s">
        <v>143</v>
      </c>
    </row>
    <row r="76" spans="1:8" x14ac:dyDescent="0.2">
      <c r="A76" s="86"/>
      <c r="B76" s="86"/>
      <c r="C76" s="90"/>
      <c r="D76" s="86"/>
      <c r="E76" s="86"/>
      <c r="F76" s="91"/>
      <c r="G76" s="91"/>
      <c r="H76" s="80" t="s">
        <v>143</v>
      </c>
    </row>
    <row r="77" spans="1:8" x14ac:dyDescent="0.2">
      <c r="A77" s="86"/>
      <c r="B77" s="86"/>
      <c r="C77" s="87" t="s">
        <v>155</v>
      </c>
      <c r="D77" s="86"/>
      <c r="E77" s="86"/>
      <c r="F77" s="88">
        <v>0</v>
      </c>
      <c r="G77" s="89">
        <v>0</v>
      </c>
      <c r="H77" s="80" t="s">
        <v>143</v>
      </c>
    </row>
    <row r="78" spans="1:8" x14ac:dyDescent="0.2">
      <c r="A78" s="86"/>
      <c r="B78" s="86"/>
      <c r="C78" s="90"/>
      <c r="D78" s="86"/>
      <c r="E78" s="86"/>
      <c r="F78" s="91"/>
      <c r="G78" s="91"/>
      <c r="H78" s="80" t="s">
        <v>143</v>
      </c>
    </row>
    <row r="79" spans="1:8" x14ac:dyDescent="0.2">
      <c r="A79" s="86"/>
      <c r="B79" s="86"/>
      <c r="C79" s="87" t="s">
        <v>156</v>
      </c>
      <c r="D79" s="86"/>
      <c r="E79" s="86"/>
      <c r="F79" s="91"/>
      <c r="G79" s="91"/>
      <c r="H79" s="80" t="s">
        <v>143</v>
      </c>
    </row>
    <row r="80" spans="1:8" x14ac:dyDescent="0.2">
      <c r="A80" s="86"/>
      <c r="B80" s="86"/>
      <c r="C80" s="87" t="s">
        <v>157</v>
      </c>
      <c r="D80" s="86"/>
      <c r="E80" s="86"/>
      <c r="F80" s="91"/>
      <c r="G80" s="91"/>
      <c r="H80" s="80" t="s">
        <v>143</v>
      </c>
    </row>
    <row r="81" spans="1:8" x14ac:dyDescent="0.2">
      <c r="A81" s="86"/>
      <c r="B81" s="86"/>
      <c r="C81" s="87" t="s">
        <v>142</v>
      </c>
      <c r="D81" s="86"/>
      <c r="E81" s="86" t="s">
        <v>143</v>
      </c>
      <c r="F81" s="92" t="s">
        <v>145</v>
      </c>
      <c r="G81" s="89">
        <v>0</v>
      </c>
      <c r="H81" s="80" t="s">
        <v>143</v>
      </c>
    </row>
    <row r="82" spans="1:8" x14ac:dyDescent="0.2">
      <c r="A82" s="86"/>
      <c r="B82" s="86"/>
      <c r="C82" s="90"/>
      <c r="D82" s="86"/>
      <c r="E82" s="86"/>
      <c r="F82" s="91"/>
      <c r="G82" s="91"/>
      <c r="H82" s="80" t="s">
        <v>143</v>
      </c>
    </row>
    <row r="83" spans="1:8" x14ac:dyDescent="0.2">
      <c r="A83" s="86"/>
      <c r="B83" s="86"/>
      <c r="C83" s="87" t="s">
        <v>158</v>
      </c>
      <c r="D83" s="86"/>
      <c r="E83" s="86"/>
      <c r="F83" s="91"/>
      <c r="G83" s="91"/>
      <c r="H83" s="80" t="s">
        <v>143</v>
      </c>
    </row>
    <row r="84" spans="1:8" x14ac:dyDescent="0.2">
      <c r="A84" s="86"/>
      <c r="B84" s="86"/>
      <c r="C84" s="87" t="s">
        <v>142</v>
      </c>
      <c r="D84" s="86"/>
      <c r="E84" s="86" t="s">
        <v>143</v>
      </c>
      <c r="F84" s="92" t="s">
        <v>145</v>
      </c>
      <c r="G84" s="89">
        <v>0</v>
      </c>
      <c r="H84" s="80" t="s">
        <v>143</v>
      </c>
    </row>
    <row r="85" spans="1:8" x14ac:dyDescent="0.2">
      <c r="A85" s="86"/>
      <c r="B85" s="86"/>
      <c r="C85" s="90"/>
      <c r="D85" s="86"/>
      <c r="E85" s="86"/>
      <c r="F85" s="91"/>
      <c r="G85" s="91"/>
      <c r="H85" s="80" t="s">
        <v>143</v>
      </c>
    </row>
    <row r="86" spans="1:8" x14ac:dyDescent="0.2">
      <c r="A86" s="86"/>
      <c r="B86" s="86"/>
      <c r="C86" s="87" t="s">
        <v>159</v>
      </c>
      <c r="D86" s="86"/>
      <c r="E86" s="86"/>
      <c r="F86" s="91"/>
      <c r="G86" s="91"/>
      <c r="H86" s="80" t="s">
        <v>143</v>
      </c>
    </row>
    <row r="87" spans="1:8" x14ac:dyDescent="0.2">
      <c r="A87" s="86"/>
      <c r="B87" s="86"/>
      <c r="C87" s="87" t="s">
        <v>142</v>
      </c>
      <c r="D87" s="86"/>
      <c r="E87" s="86" t="s">
        <v>143</v>
      </c>
      <c r="F87" s="92" t="s">
        <v>145</v>
      </c>
      <c r="G87" s="89">
        <v>0</v>
      </c>
      <c r="H87" s="80" t="s">
        <v>143</v>
      </c>
    </row>
    <row r="88" spans="1:8" x14ac:dyDescent="0.2">
      <c r="A88" s="86"/>
      <c r="B88" s="86"/>
      <c r="C88" s="90"/>
      <c r="D88" s="86"/>
      <c r="E88" s="86"/>
      <c r="F88" s="91"/>
      <c r="G88" s="91"/>
      <c r="H88" s="80" t="s">
        <v>143</v>
      </c>
    </row>
    <row r="89" spans="1:8" x14ac:dyDescent="0.2">
      <c r="A89" s="86"/>
      <c r="B89" s="86"/>
      <c r="C89" s="87" t="s">
        <v>160</v>
      </c>
      <c r="D89" s="86"/>
      <c r="E89" s="86"/>
      <c r="F89" s="91"/>
      <c r="G89" s="91"/>
      <c r="H89" s="80" t="s">
        <v>143</v>
      </c>
    </row>
    <row r="90" spans="1:8" x14ac:dyDescent="0.2">
      <c r="A90" s="81">
        <v>1</v>
      </c>
      <c r="B90" s="82"/>
      <c r="C90" s="82" t="s">
        <v>161</v>
      </c>
      <c r="D90" s="82"/>
      <c r="E90" s="93"/>
      <c r="F90" s="84">
        <v>161.76078899999999</v>
      </c>
      <c r="G90" s="85">
        <v>5.2231689999999997E-2</v>
      </c>
      <c r="H90" s="80">
        <v>5.41</v>
      </c>
    </row>
    <row r="91" spans="1:8" x14ac:dyDescent="0.2">
      <c r="A91" s="86"/>
      <c r="B91" s="86"/>
      <c r="C91" s="87" t="s">
        <v>142</v>
      </c>
      <c r="D91" s="86"/>
      <c r="E91" s="86" t="s">
        <v>143</v>
      </c>
      <c r="F91" s="88">
        <v>161.76078899999999</v>
      </c>
      <c r="G91" s="89">
        <v>5.2231689999999997E-2</v>
      </c>
      <c r="H91" s="80" t="s">
        <v>143</v>
      </c>
    </row>
    <row r="92" spans="1:8" x14ac:dyDescent="0.2">
      <c r="A92" s="86"/>
      <c r="B92" s="86"/>
      <c r="C92" s="90"/>
      <c r="D92" s="86"/>
      <c r="E92" s="86"/>
      <c r="F92" s="91"/>
      <c r="G92" s="91"/>
      <c r="H92" s="80" t="s">
        <v>143</v>
      </c>
    </row>
    <row r="93" spans="1:8" x14ac:dyDescent="0.2">
      <c r="A93" s="86"/>
      <c r="B93" s="86"/>
      <c r="C93" s="87" t="s">
        <v>162</v>
      </c>
      <c r="D93" s="86"/>
      <c r="E93" s="86"/>
      <c r="F93" s="88">
        <v>161.76078899999999</v>
      </c>
      <c r="G93" s="89">
        <v>5.2231689999999997E-2</v>
      </c>
      <c r="H93" s="80" t="s">
        <v>143</v>
      </c>
    </row>
    <row r="94" spans="1:8" x14ac:dyDescent="0.2">
      <c r="A94" s="86"/>
      <c r="B94" s="86"/>
      <c r="C94" s="91"/>
      <c r="D94" s="86"/>
      <c r="E94" s="86"/>
      <c r="F94" s="86"/>
      <c r="G94" s="86"/>
      <c r="H94" s="80" t="s">
        <v>143</v>
      </c>
    </row>
    <row r="95" spans="1:8" x14ac:dyDescent="0.2">
      <c r="A95" s="86"/>
      <c r="B95" s="86"/>
      <c r="C95" s="87" t="s">
        <v>163</v>
      </c>
      <c r="D95" s="86"/>
      <c r="E95" s="86"/>
      <c r="F95" s="86"/>
      <c r="G95" s="86"/>
      <c r="H95" s="80" t="s">
        <v>143</v>
      </c>
    </row>
    <row r="96" spans="1:8" x14ac:dyDescent="0.2">
      <c r="A96" s="86"/>
      <c r="B96" s="86"/>
      <c r="C96" s="87" t="s">
        <v>164</v>
      </c>
      <c r="D96" s="86"/>
      <c r="E96" s="86"/>
      <c r="F96" s="86"/>
      <c r="G96" s="86"/>
      <c r="H96" s="80" t="s">
        <v>143</v>
      </c>
    </row>
    <row r="97" spans="1:17" x14ac:dyDescent="0.2">
      <c r="A97" s="86"/>
      <c r="B97" s="86"/>
      <c r="C97" s="87" t="s">
        <v>142</v>
      </c>
      <c r="D97" s="86"/>
      <c r="E97" s="86" t="s">
        <v>143</v>
      </c>
      <c r="F97" s="92" t="s">
        <v>145</v>
      </c>
      <c r="G97" s="89">
        <v>0</v>
      </c>
      <c r="H97" s="80" t="s">
        <v>143</v>
      </c>
    </row>
    <row r="98" spans="1:17" x14ac:dyDescent="0.2">
      <c r="A98" s="86"/>
      <c r="B98" s="86"/>
      <c r="C98" s="90"/>
      <c r="D98" s="86"/>
      <c r="E98" s="86"/>
      <c r="F98" s="91"/>
      <c r="G98" s="91"/>
      <c r="H98" s="80" t="s">
        <v>143</v>
      </c>
    </row>
    <row r="99" spans="1:17" x14ac:dyDescent="0.2">
      <c r="A99" s="86"/>
      <c r="B99" s="86"/>
      <c r="C99" s="87" t="s">
        <v>165</v>
      </c>
      <c r="D99" s="86"/>
      <c r="E99" s="86"/>
      <c r="F99" s="86"/>
      <c r="G99" s="86"/>
      <c r="H99" s="80" t="s">
        <v>143</v>
      </c>
    </row>
    <row r="100" spans="1:17" x14ac:dyDescent="0.2">
      <c r="A100" s="86"/>
      <c r="B100" s="86"/>
      <c r="C100" s="87" t="s">
        <v>166</v>
      </c>
      <c r="D100" s="86"/>
      <c r="E100" s="86"/>
      <c r="F100" s="86"/>
      <c r="G100" s="86"/>
      <c r="H100" s="80" t="s">
        <v>143</v>
      </c>
    </row>
    <row r="101" spans="1:17" x14ac:dyDescent="0.2">
      <c r="A101" s="86"/>
      <c r="B101" s="86"/>
      <c r="C101" s="87" t="s">
        <v>142</v>
      </c>
      <c r="D101" s="86"/>
      <c r="E101" s="86" t="s">
        <v>143</v>
      </c>
      <c r="F101" s="92" t="s">
        <v>145</v>
      </c>
      <c r="G101" s="89">
        <v>0</v>
      </c>
      <c r="H101" s="80" t="s">
        <v>143</v>
      </c>
    </row>
    <row r="102" spans="1:17" x14ac:dyDescent="0.2">
      <c r="A102" s="86"/>
      <c r="B102" s="86"/>
      <c r="C102" s="90"/>
      <c r="D102" s="86"/>
      <c r="E102" s="86"/>
      <c r="F102" s="91"/>
      <c r="G102" s="91"/>
      <c r="H102" s="80" t="s">
        <v>143</v>
      </c>
    </row>
    <row r="103" spans="1:17" x14ac:dyDescent="0.2">
      <c r="A103" s="86"/>
      <c r="B103" s="86"/>
      <c r="C103" s="87" t="s">
        <v>167</v>
      </c>
      <c r="D103" s="86"/>
      <c r="E103" s="86"/>
      <c r="F103" s="91"/>
      <c r="G103" s="91"/>
      <c r="H103" s="80" t="s">
        <v>143</v>
      </c>
    </row>
    <row r="104" spans="1:17" x14ac:dyDescent="0.2">
      <c r="A104" s="86"/>
      <c r="B104" s="86"/>
      <c r="C104" s="87" t="s">
        <v>142</v>
      </c>
      <c r="D104" s="86"/>
      <c r="E104" s="86" t="s">
        <v>143</v>
      </c>
      <c r="F104" s="92" t="s">
        <v>145</v>
      </c>
      <c r="G104" s="89">
        <v>0</v>
      </c>
      <c r="H104" s="80" t="s">
        <v>143</v>
      </c>
    </row>
    <row r="105" spans="1:17" x14ac:dyDescent="0.2">
      <c r="A105" s="86"/>
      <c r="B105" s="86"/>
      <c r="C105" s="90"/>
      <c r="D105" s="86"/>
      <c r="E105" s="86"/>
      <c r="F105" s="91"/>
      <c r="G105" s="91"/>
      <c r="H105" s="80" t="s">
        <v>143</v>
      </c>
    </row>
    <row r="106" spans="1:17" x14ac:dyDescent="0.2">
      <c r="A106" s="93"/>
      <c r="B106" s="82"/>
      <c r="C106" s="82" t="s">
        <v>168</v>
      </c>
      <c r="D106" s="82"/>
      <c r="E106" s="93"/>
      <c r="F106" s="84">
        <v>0.88574374</v>
      </c>
      <c r="G106" s="85">
        <v>2.8600000000000001E-4</v>
      </c>
      <c r="H106" s="80" t="s">
        <v>143</v>
      </c>
    </row>
    <row r="107" spans="1:17" x14ac:dyDescent="0.2">
      <c r="A107" s="90"/>
      <c r="B107" s="90"/>
      <c r="C107" s="87" t="s">
        <v>169</v>
      </c>
      <c r="D107" s="91"/>
      <c r="E107" s="91"/>
      <c r="F107" s="88">
        <v>3096.9854229399998</v>
      </c>
      <c r="G107" s="94">
        <v>1.00000003</v>
      </c>
      <c r="H107" s="80" t="s">
        <v>143</v>
      </c>
    </row>
    <row r="108" spans="1:17" x14ac:dyDescent="0.2">
      <c r="A108" s="95"/>
      <c r="B108" s="95"/>
      <c r="C108" s="95"/>
      <c r="D108" s="96"/>
      <c r="E108" s="96"/>
      <c r="F108" s="96"/>
      <c r="G108" s="96"/>
    </row>
    <row r="109" spans="1:17" x14ac:dyDescent="0.2">
      <c r="A109" s="97"/>
      <c r="B109" s="201" t="s">
        <v>855</v>
      </c>
      <c r="C109" s="201"/>
      <c r="D109" s="201"/>
      <c r="E109" s="201"/>
      <c r="F109" s="201"/>
      <c r="G109" s="201"/>
      <c r="H109" s="201"/>
      <c r="J109" s="99"/>
    </row>
    <row r="110" spans="1:17" x14ac:dyDescent="0.2">
      <c r="A110" s="97"/>
      <c r="B110" s="201" t="s">
        <v>856</v>
      </c>
      <c r="C110" s="201"/>
      <c r="D110" s="201"/>
      <c r="E110" s="201"/>
      <c r="F110" s="201"/>
      <c r="G110" s="201"/>
      <c r="H110" s="201"/>
      <c r="J110" s="99"/>
    </row>
    <row r="111" spans="1:17" x14ac:dyDescent="0.2">
      <c r="A111" s="97"/>
      <c r="B111" s="201" t="s">
        <v>857</v>
      </c>
      <c r="C111" s="201"/>
      <c r="D111" s="201"/>
      <c r="E111" s="201"/>
      <c r="F111" s="201"/>
      <c r="G111" s="201"/>
      <c r="H111" s="201"/>
      <c r="J111" s="99"/>
    </row>
    <row r="112" spans="1:17" s="101" customFormat="1" ht="66.75" customHeight="1" x14ac:dyDescent="0.25">
      <c r="A112" s="100"/>
      <c r="B112" s="202" t="s">
        <v>858</v>
      </c>
      <c r="C112" s="202"/>
      <c r="D112" s="202"/>
      <c r="E112" s="202"/>
      <c r="F112" s="202"/>
      <c r="G112" s="202"/>
      <c r="H112" s="202"/>
      <c r="I112"/>
      <c r="J112" s="99"/>
      <c r="K112"/>
      <c r="L112"/>
      <c r="M112"/>
      <c r="N112"/>
      <c r="O112"/>
      <c r="P112"/>
      <c r="Q112"/>
    </row>
    <row r="113" spans="1:10" x14ac:dyDescent="0.2">
      <c r="A113" s="97"/>
      <c r="B113" s="201" t="s">
        <v>859</v>
      </c>
      <c r="C113" s="201"/>
      <c r="D113" s="201"/>
      <c r="E113" s="201"/>
      <c r="F113" s="201"/>
      <c r="G113" s="201"/>
      <c r="H113" s="201"/>
      <c r="J113" s="99"/>
    </row>
    <row r="114" spans="1:10" x14ac:dyDescent="0.2">
      <c r="A114" s="97"/>
      <c r="B114" s="97"/>
      <c r="C114" s="97"/>
      <c r="D114" s="102"/>
      <c r="E114" s="102"/>
      <c r="F114" s="102"/>
      <c r="G114" s="102"/>
    </row>
    <row r="115" spans="1:10" x14ac:dyDescent="0.2">
      <c r="A115" s="97"/>
      <c r="B115" s="203" t="s">
        <v>170</v>
      </c>
      <c r="C115" s="204"/>
      <c r="D115" s="205"/>
      <c r="E115" s="103"/>
      <c r="F115" s="102"/>
      <c r="G115" s="102"/>
    </row>
    <row r="116" spans="1:10" ht="27.75" customHeight="1" x14ac:dyDescent="0.2">
      <c r="A116" s="97"/>
      <c r="B116" s="199" t="s">
        <v>171</v>
      </c>
      <c r="C116" s="200"/>
      <c r="D116" s="79" t="s">
        <v>172</v>
      </c>
      <c r="E116" s="103"/>
      <c r="F116" s="102"/>
      <c r="G116" s="102"/>
    </row>
    <row r="117" spans="1:10" ht="12.75" customHeight="1" x14ac:dyDescent="0.2">
      <c r="A117" s="97"/>
      <c r="B117" s="199" t="s">
        <v>860</v>
      </c>
      <c r="C117" s="200"/>
      <c r="D117" s="79" t="s">
        <v>172</v>
      </c>
      <c r="E117" s="103"/>
      <c r="F117" s="102"/>
      <c r="G117" s="102"/>
    </row>
    <row r="118" spans="1:10" x14ac:dyDescent="0.2">
      <c r="A118" s="97"/>
      <c r="B118" s="199" t="s">
        <v>173</v>
      </c>
      <c r="C118" s="200"/>
      <c r="D118" s="104" t="s">
        <v>143</v>
      </c>
      <c r="E118" s="103"/>
      <c r="F118" s="102"/>
      <c r="G118" s="102"/>
    </row>
    <row r="119" spans="1:10" x14ac:dyDescent="0.2">
      <c r="A119" s="105"/>
      <c r="B119" s="106" t="s">
        <v>143</v>
      </c>
      <c r="C119" s="106" t="s">
        <v>861</v>
      </c>
      <c r="D119" s="106" t="s">
        <v>174</v>
      </c>
      <c r="E119" s="105"/>
      <c r="F119" s="105"/>
      <c r="G119" s="105"/>
      <c r="H119" s="105"/>
      <c r="J119" s="99"/>
    </row>
    <row r="120" spans="1:10" x14ac:dyDescent="0.2">
      <c r="A120" s="105"/>
      <c r="B120" s="107" t="s">
        <v>175</v>
      </c>
      <c r="C120" s="108">
        <v>45838</v>
      </c>
      <c r="D120" s="108">
        <v>45869</v>
      </c>
      <c r="E120" s="105"/>
      <c r="F120" s="105"/>
      <c r="G120" s="105"/>
      <c r="J120" s="99"/>
    </row>
    <row r="121" spans="1:10" x14ac:dyDescent="0.2">
      <c r="A121" s="109"/>
      <c r="B121" s="82" t="s">
        <v>176</v>
      </c>
      <c r="C121" s="111">
        <v>29.442</v>
      </c>
      <c r="D121" s="111">
        <v>28.8325</v>
      </c>
      <c r="E121" s="109"/>
      <c r="F121" s="112"/>
      <c r="G121" s="113"/>
    </row>
    <row r="122" spans="1:10" x14ac:dyDescent="0.2">
      <c r="A122" s="109"/>
      <c r="B122" s="82" t="s">
        <v>1004</v>
      </c>
      <c r="C122" s="111">
        <v>28.0304</v>
      </c>
      <c r="D122" s="111">
        <v>27.45</v>
      </c>
      <c r="E122" s="109"/>
      <c r="F122" s="112"/>
      <c r="G122" s="113"/>
    </row>
    <row r="123" spans="1:10" x14ac:dyDescent="0.2">
      <c r="A123" s="109"/>
      <c r="B123" s="82" t="s">
        <v>177</v>
      </c>
      <c r="C123" s="111">
        <v>28.6296</v>
      </c>
      <c r="D123" s="111">
        <v>28.031700000000001</v>
      </c>
      <c r="E123" s="109"/>
      <c r="F123" s="112"/>
      <c r="G123" s="113"/>
    </row>
    <row r="124" spans="1:10" x14ac:dyDescent="0.2">
      <c r="A124" s="109"/>
      <c r="B124" s="82" t="s">
        <v>1005</v>
      </c>
      <c r="C124" s="111">
        <v>27.222799999999999</v>
      </c>
      <c r="D124" s="111">
        <v>26.654199999999999</v>
      </c>
      <c r="E124" s="109"/>
      <c r="F124" s="112"/>
      <c r="G124" s="113"/>
    </row>
    <row r="125" spans="1:10" x14ac:dyDescent="0.2">
      <c r="A125" s="109"/>
      <c r="B125" s="109"/>
      <c r="C125" s="109"/>
      <c r="D125" s="109"/>
      <c r="E125" s="109"/>
      <c r="F125" s="109"/>
      <c r="G125" s="109"/>
    </row>
    <row r="126" spans="1:10" x14ac:dyDescent="0.2">
      <c r="A126" s="105"/>
      <c r="B126" s="199" t="s">
        <v>862</v>
      </c>
      <c r="C126" s="200"/>
      <c r="D126" s="79" t="s">
        <v>172</v>
      </c>
      <c r="E126" s="105"/>
      <c r="F126" s="105"/>
      <c r="G126" s="105"/>
    </row>
    <row r="127" spans="1:10" x14ac:dyDescent="0.2">
      <c r="A127" s="105"/>
      <c r="B127" s="114"/>
      <c r="C127" s="114"/>
      <c r="D127" s="114"/>
      <c r="E127" s="105"/>
      <c r="F127" s="105"/>
      <c r="G127" s="105"/>
    </row>
    <row r="128" spans="1:10" x14ac:dyDescent="0.2">
      <c r="A128" s="105"/>
      <c r="B128" s="199" t="s">
        <v>178</v>
      </c>
      <c r="C128" s="200"/>
      <c r="D128" s="79" t="s">
        <v>172</v>
      </c>
      <c r="E128" s="115"/>
      <c r="F128" s="105"/>
      <c r="G128" s="105"/>
    </row>
    <row r="129" spans="1:10" x14ac:dyDescent="0.2">
      <c r="A129" s="105"/>
      <c r="B129" s="199" t="s">
        <v>179</v>
      </c>
      <c r="C129" s="200"/>
      <c r="D129" s="79" t="s">
        <v>172</v>
      </c>
      <c r="E129" s="115"/>
      <c r="F129" s="105"/>
      <c r="G129" s="105"/>
    </row>
    <row r="130" spans="1:10" x14ac:dyDescent="0.2">
      <c r="A130" s="105"/>
      <c r="B130" s="199" t="s">
        <v>180</v>
      </c>
      <c r="C130" s="200"/>
      <c r="D130" s="79" t="s">
        <v>172</v>
      </c>
      <c r="E130" s="115"/>
      <c r="F130" s="105"/>
      <c r="G130" s="105"/>
    </row>
    <row r="131" spans="1:10" x14ac:dyDescent="0.2">
      <c r="A131" s="105"/>
      <c r="B131" s="199" t="s">
        <v>181</v>
      </c>
      <c r="C131" s="200"/>
      <c r="D131" s="116">
        <v>9.3924758076575479E-2</v>
      </c>
      <c r="E131" s="105"/>
      <c r="F131" s="98"/>
      <c r="G131" s="117"/>
    </row>
    <row r="133" spans="1:10" x14ac:dyDescent="0.2">
      <c r="B133" s="207" t="s">
        <v>863</v>
      </c>
      <c r="C133" s="207"/>
    </row>
    <row r="135" spans="1:10" ht="153.75" customHeight="1" x14ac:dyDescent="0.2"/>
    <row r="138" spans="1:10" x14ac:dyDescent="0.2">
      <c r="B138" s="118" t="s">
        <v>864</v>
      </c>
      <c r="C138" s="119"/>
      <c r="D138" s="118"/>
    </row>
    <row r="139" spans="1:10" x14ac:dyDescent="0.2">
      <c r="B139" s="118" t="s">
        <v>875</v>
      </c>
      <c r="D139" s="118"/>
    </row>
    <row r="140" spans="1:10" ht="165" customHeight="1" x14ac:dyDescent="0.2"/>
    <row r="141" spans="1:10" x14ac:dyDescent="0.2">
      <c r="J141" s="77"/>
    </row>
    <row r="145" customFormat="1" x14ac:dyDescent="0.2"/>
  </sheetData>
  <mergeCells count="18">
    <mergeCell ref="B133:C133"/>
    <mergeCell ref="B126:C126"/>
    <mergeCell ref="B130:C130"/>
    <mergeCell ref="B131:C131"/>
    <mergeCell ref="B128:C128"/>
    <mergeCell ref="B129:C129"/>
    <mergeCell ref="A1:H1"/>
    <mergeCell ref="A2:H2"/>
    <mergeCell ref="A3:H3"/>
    <mergeCell ref="B109:H109"/>
    <mergeCell ref="B110:H110"/>
    <mergeCell ref="B117:C117"/>
    <mergeCell ref="B118:C118"/>
    <mergeCell ref="B111:H111"/>
    <mergeCell ref="B112:H112"/>
    <mergeCell ref="B113:H113"/>
    <mergeCell ref="B115:D115"/>
    <mergeCell ref="B116:C116"/>
  </mergeCells>
  <hyperlinks>
    <hyperlink ref="I1" location="Index!B2" display="Index" xr:uid="{470859A1-3301-4814-B8C0-762C3E2D773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78354-7D46-4F43-8CB3-CEAA60B22961}">
  <sheetPr>
    <outlinePr summaryBelow="0" summaryRight="0"/>
  </sheetPr>
  <dimension ref="A1:Q138"/>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461</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366</v>
      </c>
      <c r="C7" s="82" t="s">
        <v>367</v>
      </c>
      <c r="D7" s="82" t="s">
        <v>190</v>
      </c>
      <c r="E7" s="83">
        <v>35553</v>
      </c>
      <c r="F7" s="84">
        <v>215.06009700000001</v>
      </c>
      <c r="G7" s="85">
        <v>5.759674E-2</v>
      </c>
      <c r="H7" s="80" t="s">
        <v>143</v>
      </c>
    </row>
    <row r="8" spans="1:9" x14ac:dyDescent="0.2">
      <c r="A8" s="81">
        <v>2</v>
      </c>
      <c r="B8" s="82" t="s">
        <v>344</v>
      </c>
      <c r="C8" s="82" t="s">
        <v>345</v>
      </c>
      <c r="D8" s="82" t="s">
        <v>255</v>
      </c>
      <c r="E8" s="83">
        <v>10679</v>
      </c>
      <c r="F8" s="84">
        <v>209.09482</v>
      </c>
      <c r="G8" s="85">
        <v>5.5999130000000001E-2</v>
      </c>
      <c r="H8" s="80" t="s">
        <v>143</v>
      </c>
    </row>
    <row r="9" spans="1:9" x14ac:dyDescent="0.2">
      <c r="A9" s="81">
        <v>3</v>
      </c>
      <c r="B9" s="82" t="s">
        <v>67</v>
      </c>
      <c r="C9" s="82" t="s">
        <v>68</v>
      </c>
      <c r="D9" s="82" t="s">
        <v>61</v>
      </c>
      <c r="E9" s="83">
        <v>22800</v>
      </c>
      <c r="F9" s="84">
        <v>191.20079999999999</v>
      </c>
      <c r="G9" s="85">
        <v>5.1206809999999998E-2</v>
      </c>
      <c r="H9" s="80" t="s">
        <v>143</v>
      </c>
    </row>
    <row r="10" spans="1:9" x14ac:dyDescent="0.2">
      <c r="A10" s="81">
        <v>4</v>
      </c>
      <c r="B10" s="82" t="s">
        <v>372</v>
      </c>
      <c r="C10" s="82" t="s">
        <v>373</v>
      </c>
      <c r="D10" s="82" t="s">
        <v>41</v>
      </c>
      <c r="E10" s="83">
        <v>8097</v>
      </c>
      <c r="F10" s="84">
        <v>169.891254</v>
      </c>
      <c r="G10" s="85">
        <v>4.5499749999999999E-2</v>
      </c>
      <c r="H10" s="80" t="s">
        <v>143</v>
      </c>
    </row>
    <row r="11" spans="1:9" x14ac:dyDescent="0.2">
      <c r="A11" s="81">
        <v>5</v>
      </c>
      <c r="B11" s="82" t="s">
        <v>368</v>
      </c>
      <c r="C11" s="82" t="s">
        <v>369</v>
      </c>
      <c r="D11" s="82" t="s">
        <v>223</v>
      </c>
      <c r="E11" s="83">
        <v>53380</v>
      </c>
      <c r="F11" s="84">
        <v>169.00108</v>
      </c>
      <c r="G11" s="85">
        <v>4.5261349999999999E-2</v>
      </c>
      <c r="H11" s="80" t="s">
        <v>143</v>
      </c>
    </row>
    <row r="12" spans="1:9" x14ac:dyDescent="0.2">
      <c r="A12" s="81">
        <v>6</v>
      </c>
      <c r="B12" s="82" t="s">
        <v>370</v>
      </c>
      <c r="C12" s="82" t="s">
        <v>371</v>
      </c>
      <c r="D12" s="82" t="s">
        <v>33</v>
      </c>
      <c r="E12" s="83">
        <v>37549</v>
      </c>
      <c r="F12" s="84">
        <v>157.78089800000001</v>
      </c>
      <c r="G12" s="85">
        <v>4.22564E-2</v>
      </c>
      <c r="H12" s="80" t="s">
        <v>143</v>
      </c>
    </row>
    <row r="13" spans="1:9" x14ac:dyDescent="0.2">
      <c r="A13" s="81">
        <v>7</v>
      </c>
      <c r="B13" s="82" t="s">
        <v>382</v>
      </c>
      <c r="C13" s="82" t="s">
        <v>383</v>
      </c>
      <c r="D13" s="82" t="s">
        <v>211</v>
      </c>
      <c r="E13" s="83">
        <v>5956</v>
      </c>
      <c r="F13" s="84">
        <v>154.909604</v>
      </c>
      <c r="G13" s="85">
        <v>4.1487410000000002E-2</v>
      </c>
      <c r="H13" s="80" t="s">
        <v>143</v>
      </c>
    </row>
    <row r="14" spans="1:9" ht="25.5" x14ac:dyDescent="0.2">
      <c r="A14" s="81">
        <v>8</v>
      </c>
      <c r="B14" s="82" t="s">
        <v>42</v>
      </c>
      <c r="C14" s="82" t="s">
        <v>43</v>
      </c>
      <c r="D14" s="82" t="s">
        <v>25</v>
      </c>
      <c r="E14" s="83">
        <v>2267</v>
      </c>
      <c r="F14" s="84">
        <v>150.95953</v>
      </c>
      <c r="G14" s="85">
        <v>4.0429519999999997E-2</v>
      </c>
      <c r="H14" s="80" t="s">
        <v>143</v>
      </c>
    </row>
    <row r="15" spans="1:9" x14ac:dyDescent="0.2">
      <c r="A15" s="81">
        <v>9</v>
      </c>
      <c r="B15" s="82" t="s">
        <v>374</v>
      </c>
      <c r="C15" s="82" t="s">
        <v>375</v>
      </c>
      <c r="D15" s="82" t="s">
        <v>41</v>
      </c>
      <c r="E15" s="83">
        <v>46205</v>
      </c>
      <c r="F15" s="84">
        <v>135.7733925</v>
      </c>
      <c r="G15" s="85">
        <v>3.6362409999999998E-2</v>
      </c>
      <c r="H15" s="80" t="s">
        <v>143</v>
      </c>
    </row>
    <row r="16" spans="1:9" ht="25.5" x14ac:dyDescent="0.2">
      <c r="A16" s="81">
        <v>10</v>
      </c>
      <c r="B16" s="82" t="s">
        <v>380</v>
      </c>
      <c r="C16" s="82" t="s">
        <v>381</v>
      </c>
      <c r="D16" s="82" t="s">
        <v>265</v>
      </c>
      <c r="E16" s="83">
        <v>2631</v>
      </c>
      <c r="F16" s="84">
        <v>132.80761799999999</v>
      </c>
      <c r="G16" s="85">
        <v>3.5568130000000003E-2</v>
      </c>
      <c r="H16" s="80" t="s">
        <v>143</v>
      </c>
    </row>
    <row r="17" spans="1:8" x14ac:dyDescent="0.2">
      <c r="A17" s="81">
        <v>11</v>
      </c>
      <c r="B17" s="82" t="s">
        <v>376</v>
      </c>
      <c r="C17" s="82" t="s">
        <v>377</v>
      </c>
      <c r="D17" s="82" t="s">
        <v>33</v>
      </c>
      <c r="E17" s="83">
        <v>298383</v>
      </c>
      <c r="F17" s="84">
        <v>132.0941541</v>
      </c>
      <c r="G17" s="85">
        <v>3.537705E-2</v>
      </c>
      <c r="H17" s="80" t="s">
        <v>143</v>
      </c>
    </row>
    <row r="18" spans="1:8" x14ac:dyDescent="0.2">
      <c r="A18" s="81">
        <v>12</v>
      </c>
      <c r="B18" s="82" t="s">
        <v>86</v>
      </c>
      <c r="C18" s="82" t="s">
        <v>87</v>
      </c>
      <c r="D18" s="82" t="s">
        <v>61</v>
      </c>
      <c r="E18" s="83">
        <v>3144</v>
      </c>
      <c r="F18" s="84">
        <v>120.861648</v>
      </c>
      <c r="G18" s="85">
        <v>3.2368800000000003E-2</v>
      </c>
      <c r="H18" s="80" t="s">
        <v>143</v>
      </c>
    </row>
    <row r="19" spans="1:8" ht="25.5" x14ac:dyDescent="0.2">
      <c r="A19" s="81">
        <v>13</v>
      </c>
      <c r="B19" s="82" t="s">
        <v>378</v>
      </c>
      <c r="C19" s="82" t="s">
        <v>379</v>
      </c>
      <c r="D19" s="82" t="s">
        <v>196</v>
      </c>
      <c r="E19" s="83">
        <v>1831</v>
      </c>
      <c r="F19" s="84">
        <v>107.94660500000001</v>
      </c>
      <c r="G19" s="85">
        <v>2.890993E-2</v>
      </c>
      <c r="H19" s="80" t="s">
        <v>143</v>
      </c>
    </row>
    <row r="20" spans="1:8" x14ac:dyDescent="0.2">
      <c r="A20" s="81">
        <v>14</v>
      </c>
      <c r="B20" s="82" t="s">
        <v>386</v>
      </c>
      <c r="C20" s="82" t="s">
        <v>387</v>
      </c>
      <c r="D20" s="82" t="s">
        <v>33</v>
      </c>
      <c r="E20" s="83">
        <v>180840</v>
      </c>
      <c r="F20" s="84">
        <v>107.165784</v>
      </c>
      <c r="G20" s="85">
        <v>2.870081E-2</v>
      </c>
      <c r="H20" s="80" t="s">
        <v>143</v>
      </c>
    </row>
    <row r="21" spans="1:8" x14ac:dyDescent="0.2">
      <c r="A21" s="81">
        <v>15</v>
      </c>
      <c r="B21" s="82" t="s">
        <v>340</v>
      </c>
      <c r="C21" s="82" t="s">
        <v>341</v>
      </c>
      <c r="D21" s="82" t="s">
        <v>211</v>
      </c>
      <c r="E21" s="83">
        <v>1382</v>
      </c>
      <c r="F21" s="84">
        <v>106.31726</v>
      </c>
      <c r="G21" s="85">
        <v>2.8473559999999998E-2</v>
      </c>
      <c r="H21" s="80" t="s">
        <v>143</v>
      </c>
    </row>
    <row r="22" spans="1:8" ht="25.5" x14ac:dyDescent="0.2">
      <c r="A22" s="81">
        <v>16</v>
      </c>
      <c r="B22" s="82" t="s">
        <v>390</v>
      </c>
      <c r="C22" s="82" t="s">
        <v>391</v>
      </c>
      <c r="D22" s="82" t="s">
        <v>392</v>
      </c>
      <c r="E22" s="83">
        <v>23998</v>
      </c>
      <c r="F22" s="84">
        <v>92.728272000000004</v>
      </c>
      <c r="G22" s="85">
        <v>2.4834200000000001E-2</v>
      </c>
      <c r="H22" s="80" t="s">
        <v>143</v>
      </c>
    </row>
    <row r="23" spans="1:8" x14ac:dyDescent="0.2">
      <c r="A23" s="81">
        <v>17</v>
      </c>
      <c r="B23" s="82" t="s">
        <v>51</v>
      </c>
      <c r="C23" s="82" t="s">
        <v>52</v>
      </c>
      <c r="D23" s="82" t="s">
        <v>16</v>
      </c>
      <c r="E23" s="83">
        <v>7465</v>
      </c>
      <c r="F23" s="84">
        <v>85.653409999999994</v>
      </c>
      <c r="G23" s="85">
        <v>2.293943E-2</v>
      </c>
      <c r="H23" s="80" t="s">
        <v>143</v>
      </c>
    </row>
    <row r="24" spans="1:8" x14ac:dyDescent="0.2">
      <c r="A24" s="81">
        <v>18</v>
      </c>
      <c r="B24" s="82" t="s">
        <v>233</v>
      </c>
      <c r="C24" s="82" t="s">
        <v>234</v>
      </c>
      <c r="D24" s="82" t="s">
        <v>193</v>
      </c>
      <c r="E24" s="83">
        <v>707</v>
      </c>
      <c r="F24" s="84">
        <v>81.474680000000006</v>
      </c>
      <c r="G24" s="85">
        <v>2.1820300000000001E-2</v>
      </c>
      <c r="H24" s="80" t="s">
        <v>143</v>
      </c>
    </row>
    <row r="25" spans="1:8" x14ac:dyDescent="0.2">
      <c r="A25" s="81">
        <v>19</v>
      </c>
      <c r="B25" s="82" t="s">
        <v>59</v>
      </c>
      <c r="C25" s="82" t="s">
        <v>60</v>
      </c>
      <c r="D25" s="82" t="s">
        <v>61</v>
      </c>
      <c r="E25" s="83">
        <v>1517</v>
      </c>
      <c r="F25" s="84">
        <v>80.833344999999994</v>
      </c>
      <c r="G25" s="85">
        <v>2.1648540000000001E-2</v>
      </c>
      <c r="H25" s="80" t="s">
        <v>143</v>
      </c>
    </row>
    <row r="26" spans="1:8" x14ac:dyDescent="0.2">
      <c r="A26" s="81">
        <v>20</v>
      </c>
      <c r="B26" s="82" t="s">
        <v>395</v>
      </c>
      <c r="C26" s="82" t="s">
        <v>396</v>
      </c>
      <c r="D26" s="82" t="s">
        <v>193</v>
      </c>
      <c r="E26" s="83">
        <v>4105</v>
      </c>
      <c r="F26" s="84">
        <v>77.490084999999993</v>
      </c>
      <c r="G26" s="85">
        <v>2.075316E-2</v>
      </c>
      <c r="H26" s="80" t="s">
        <v>143</v>
      </c>
    </row>
    <row r="27" spans="1:8" x14ac:dyDescent="0.2">
      <c r="A27" s="81">
        <v>21</v>
      </c>
      <c r="B27" s="82" t="s">
        <v>69</v>
      </c>
      <c r="C27" s="82" t="s">
        <v>70</v>
      </c>
      <c r="D27" s="82" t="s">
        <v>71</v>
      </c>
      <c r="E27" s="83">
        <v>7562</v>
      </c>
      <c r="F27" s="84">
        <v>76.209835999999996</v>
      </c>
      <c r="G27" s="85">
        <v>2.0410279999999999E-2</v>
      </c>
      <c r="H27" s="80" t="s">
        <v>143</v>
      </c>
    </row>
    <row r="28" spans="1:8" x14ac:dyDescent="0.2">
      <c r="A28" s="81">
        <v>22</v>
      </c>
      <c r="B28" s="82" t="s">
        <v>397</v>
      </c>
      <c r="C28" s="82" t="s">
        <v>398</v>
      </c>
      <c r="D28" s="82" t="s">
        <v>399</v>
      </c>
      <c r="E28" s="83">
        <v>7495</v>
      </c>
      <c r="F28" s="84">
        <v>74.935010000000005</v>
      </c>
      <c r="G28" s="85">
        <v>2.0068860000000001E-2</v>
      </c>
      <c r="H28" s="80" t="s">
        <v>143</v>
      </c>
    </row>
    <row r="29" spans="1:8" x14ac:dyDescent="0.2">
      <c r="A29" s="81">
        <v>23</v>
      </c>
      <c r="B29" s="82" t="s">
        <v>417</v>
      </c>
      <c r="C29" s="82" t="s">
        <v>418</v>
      </c>
      <c r="D29" s="82" t="s">
        <v>201</v>
      </c>
      <c r="E29" s="83">
        <v>19125</v>
      </c>
      <c r="F29" s="84">
        <v>74.874375000000001</v>
      </c>
      <c r="G29" s="85">
        <v>2.0052629999999998E-2</v>
      </c>
      <c r="H29" s="80" t="s">
        <v>143</v>
      </c>
    </row>
    <row r="30" spans="1:8" x14ac:dyDescent="0.2">
      <c r="A30" s="81">
        <v>24</v>
      </c>
      <c r="B30" s="82" t="s">
        <v>400</v>
      </c>
      <c r="C30" s="82" t="s">
        <v>401</v>
      </c>
      <c r="D30" s="82" t="s">
        <v>201</v>
      </c>
      <c r="E30" s="83">
        <v>16328</v>
      </c>
      <c r="F30" s="84">
        <v>71.590115999999995</v>
      </c>
      <c r="G30" s="85">
        <v>1.9173050000000001E-2</v>
      </c>
      <c r="H30" s="80" t="s">
        <v>143</v>
      </c>
    </row>
    <row r="31" spans="1:8" x14ac:dyDescent="0.2">
      <c r="A31" s="81">
        <v>25</v>
      </c>
      <c r="B31" s="82" t="s">
        <v>402</v>
      </c>
      <c r="C31" s="82" t="s">
        <v>403</v>
      </c>
      <c r="D31" s="82" t="s">
        <v>61</v>
      </c>
      <c r="E31" s="83">
        <v>14157</v>
      </c>
      <c r="F31" s="84">
        <v>70.926569999999998</v>
      </c>
      <c r="G31" s="85">
        <v>1.8995339999999999E-2</v>
      </c>
      <c r="H31" s="80" t="s">
        <v>143</v>
      </c>
    </row>
    <row r="32" spans="1:8" x14ac:dyDescent="0.2">
      <c r="A32" s="81">
        <v>26</v>
      </c>
      <c r="B32" s="82" t="s">
        <v>404</v>
      </c>
      <c r="C32" s="82" t="s">
        <v>405</v>
      </c>
      <c r="D32" s="82" t="s">
        <v>223</v>
      </c>
      <c r="E32" s="83">
        <v>9506</v>
      </c>
      <c r="F32" s="84">
        <v>69.179914999999994</v>
      </c>
      <c r="G32" s="85">
        <v>1.852755E-2</v>
      </c>
      <c r="H32" s="80" t="s">
        <v>143</v>
      </c>
    </row>
    <row r="33" spans="1:8" x14ac:dyDescent="0.2">
      <c r="A33" s="81">
        <v>27</v>
      </c>
      <c r="B33" s="82" t="s">
        <v>393</v>
      </c>
      <c r="C33" s="82" t="s">
        <v>394</v>
      </c>
      <c r="D33" s="82" t="s">
        <v>193</v>
      </c>
      <c r="E33" s="83">
        <v>9140</v>
      </c>
      <c r="F33" s="84">
        <v>68.728229999999996</v>
      </c>
      <c r="G33" s="85">
        <v>1.8406579999999999E-2</v>
      </c>
      <c r="H33" s="80" t="s">
        <v>143</v>
      </c>
    </row>
    <row r="34" spans="1:8" x14ac:dyDescent="0.2">
      <c r="A34" s="81">
        <v>28</v>
      </c>
      <c r="B34" s="82" t="s">
        <v>408</v>
      </c>
      <c r="C34" s="82" t="s">
        <v>409</v>
      </c>
      <c r="D34" s="82" t="s">
        <v>193</v>
      </c>
      <c r="E34" s="83">
        <v>6319</v>
      </c>
      <c r="F34" s="84">
        <v>62.317977999999997</v>
      </c>
      <c r="G34" s="85">
        <v>1.6689809999999999E-2</v>
      </c>
      <c r="H34" s="80" t="s">
        <v>143</v>
      </c>
    </row>
    <row r="35" spans="1:8" ht="25.5" x14ac:dyDescent="0.2">
      <c r="A35" s="81">
        <v>29</v>
      </c>
      <c r="B35" s="82" t="s">
        <v>410</v>
      </c>
      <c r="C35" s="82" t="s">
        <v>411</v>
      </c>
      <c r="D35" s="82" t="s">
        <v>196</v>
      </c>
      <c r="E35" s="83">
        <v>6182</v>
      </c>
      <c r="F35" s="84">
        <v>58.939188000000001</v>
      </c>
      <c r="G35" s="85">
        <v>1.5784909999999999E-2</v>
      </c>
      <c r="H35" s="80" t="s">
        <v>143</v>
      </c>
    </row>
    <row r="36" spans="1:8" x14ac:dyDescent="0.2">
      <c r="A36" s="81">
        <v>30</v>
      </c>
      <c r="B36" s="82" t="s">
        <v>412</v>
      </c>
      <c r="C36" s="82" t="s">
        <v>413</v>
      </c>
      <c r="D36" s="82" t="s">
        <v>414</v>
      </c>
      <c r="E36" s="83">
        <v>3921</v>
      </c>
      <c r="F36" s="84">
        <v>58.222929000000001</v>
      </c>
      <c r="G36" s="85">
        <v>1.559309E-2</v>
      </c>
      <c r="H36" s="80" t="s">
        <v>143</v>
      </c>
    </row>
    <row r="37" spans="1:8" x14ac:dyDescent="0.2">
      <c r="A37" s="81">
        <v>31</v>
      </c>
      <c r="B37" s="82" t="s">
        <v>457</v>
      </c>
      <c r="C37" s="82" t="s">
        <v>458</v>
      </c>
      <c r="D37" s="82" t="s">
        <v>61</v>
      </c>
      <c r="E37" s="83">
        <v>10251</v>
      </c>
      <c r="F37" s="84">
        <v>54.432810000000003</v>
      </c>
      <c r="G37" s="85">
        <v>1.4578030000000001E-2</v>
      </c>
      <c r="H37" s="80" t="s">
        <v>143</v>
      </c>
    </row>
    <row r="38" spans="1:8" x14ac:dyDescent="0.2">
      <c r="A38" s="81">
        <v>32</v>
      </c>
      <c r="B38" s="82" t="s">
        <v>415</v>
      </c>
      <c r="C38" s="82" t="s">
        <v>416</v>
      </c>
      <c r="D38" s="82" t="s">
        <v>255</v>
      </c>
      <c r="E38" s="83">
        <v>12789</v>
      </c>
      <c r="F38" s="84">
        <v>53.470809000000003</v>
      </c>
      <c r="G38" s="85">
        <v>1.4320390000000001E-2</v>
      </c>
      <c r="H38" s="80" t="s">
        <v>143</v>
      </c>
    </row>
    <row r="39" spans="1:8" x14ac:dyDescent="0.2">
      <c r="A39" s="81">
        <v>33</v>
      </c>
      <c r="B39" s="82" t="s">
        <v>423</v>
      </c>
      <c r="C39" s="82" t="s">
        <v>424</v>
      </c>
      <c r="D39" s="82" t="s">
        <v>41</v>
      </c>
      <c r="E39" s="83">
        <v>3782</v>
      </c>
      <c r="F39" s="84">
        <v>27.052645999999999</v>
      </c>
      <c r="G39" s="85">
        <v>7.2451599999999996E-3</v>
      </c>
      <c r="H39" s="80" t="s">
        <v>143</v>
      </c>
    </row>
    <row r="40" spans="1:8" x14ac:dyDescent="0.2">
      <c r="A40" s="81">
        <v>34</v>
      </c>
      <c r="B40" s="82" t="s">
        <v>421</v>
      </c>
      <c r="C40" s="82" t="s">
        <v>422</v>
      </c>
      <c r="D40" s="82" t="s">
        <v>41</v>
      </c>
      <c r="E40" s="83">
        <v>3365</v>
      </c>
      <c r="F40" s="84">
        <v>24.614975000000001</v>
      </c>
      <c r="G40" s="85">
        <v>6.5923099999999997E-3</v>
      </c>
      <c r="H40" s="80" t="s">
        <v>143</v>
      </c>
    </row>
    <row r="41" spans="1:8" x14ac:dyDescent="0.2">
      <c r="A41" s="81">
        <v>35</v>
      </c>
      <c r="B41" s="82" t="s">
        <v>427</v>
      </c>
      <c r="C41" s="82" t="s">
        <v>428</v>
      </c>
      <c r="D41" s="82" t="s">
        <v>48</v>
      </c>
      <c r="E41" s="83">
        <v>4604</v>
      </c>
      <c r="F41" s="84">
        <v>15.82625</v>
      </c>
      <c r="G41" s="85">
        <v>4.2385399999999998E-3</v>
      </c>
      <c r="H41" s="80" t="s">
        <v>143</v>
      </c>
    </row>
    <row r="42" spans="1:8" x14ac:dyDescent="0.2">
      <c r="A42" s="86"/>
      <c r="B42" s="86"/>
      <c r="C42" s="87" t="s">
        <v>142</v>
      </c>
      <c r="D42" s="86"/>
      <c r="E42" s="86" t="s">
        <v>143</v>
      </c>
      <c r="F42" s="88">
        <v>3540.3659736</v>
      </c>
      <c r="G42" s="89">
        <v>0.94816995999999998</v>
      </c>
      <c r="H42" s="80" t="s">
        <v>143</v>
      </c>
    </row>
    <row r="43" spans="1:8" x14ac:dyDescent="0.2">
      <c r="A43" s="86"/>
      <c r="B43" s="86"/>
      <c r="C43" s="90"/>
      <c r="D43" s="86"/>
      <c r="E43" s="86"/>
      <c r="F43" s="91"/>
      <c r="G43" s="91"/>
      <c r="H43" s="80" t="s">
        <v>143</v>
      </c>
    </row>
    <row r="44" spans="1:8" x14ac:dyDescent="0.2">
      <c r="A44" s="86"/>
      <c r="B44" s="86"/>
      <c r="C44" s="87" t="s">
        <v>144</v>
      </c>
      <c r="D44" s="86"/>
      <c r="E44" s="86"/>
      <c r="F44" s="86"/>
      <c r="G44" s="86"/>
      <c r="H44" s="80" t="s">
        <v>143</v>
      </c>
    </row>
    <row r="45" spans="1:8" x14ac:dyDescent="0.2">
      <c r="A45" s="86"/>
      <c r="B45" s="86"/>
      <c r="C45" s="87" t="s">
        <v>142</v>
      </c>
      <c r="D45" s="86"/>
      <c r="E45" s="86" t="s">
        <v>143</v>
      </c>
      <c r="F45" s="92" t="s">
        <v>145</v>
      </c>
      <c r="G45" s="89">
        <v>0</v>
      </c>
      <c r="H45" s="80" t="s">
        <v>143</v>
      </c>
    </row>
    <row r="46" spans="1:8" x14ac:dyDescent="0.2">
      <c r="A46" s="86"/>
      <c r="B46" s="86"/>
      <c r="C46" s="90"/>
      <c r="D46" s="86"/>
      <c r="E46" s="86"/>
      <c r="F46" s="91"/>
      <c r="G46" s="91"/>
      <c r="H46" s="80" t="s">
        <v>143</v>
      </c>
    </row>
    <row r="47" spans="1:8" x14ac:dyDescent="0.2">
      <c r="A47" s="86"/>
      <c r="B47" s="86"/>
      <c r="C47" s="87" t="s">
        <v>146</v>
      </c>
      <c r="D47" s="86"/>
      <c r="E47" s="86"/>
      <c r="F47" s="86"/>
      <c r="G47" s="86"/>
      <c r="H47" s="80" t="s">
        <v>143</v>
      </c>
    </row>
    <row r="48" spans="1:8" x14ac:dyDescent="0.2">
      <c r="A48" s="86"/>
      <c r="B48" s="86"/>
      <c r="C48" s="87" t="s">
        <v>142</v>
      </c>
      <c r="D48" s="86"/>
      <c r="E48" s="86" t="s">
        <v>143</v>
      </c>
      <c r="F48" s="92" t="s">
        <v>145</v>
      </c>
      <c r="G48" s="89">
        <v>0</v>
      </c>
      <c r="H48" s="80" t="s">
        <v>143</v>
      </c>
    </row>
    <row r="49" spans="1:8" x14ac:dyDescent="0.2">
      <c r="A49" s="86"/>
      <c r="B49" s="86"/>
      <c r="C49" s="90"/>
      <c r="D49" s="86"/>
      <c r="E49" s="86"/>
      <c r="F49" s="91"/>
      <c r="G49" s="91"/>
      <c r="H49" s="80" t="s">
        <v>143</v>
      </c>
    </row>
    <row r="50" spans="1:8" x14ac:dyDescent="0.2">
      <c r="A50" s="86"/>
      <c r="B50" s="86"/>
      <c r="C50" s="87" t="s">
        <v>147</v>
      </c>
      <c r="D50" s="86"/>
      <c r="E50" s="86"/>
      <c r="F50" s="86"/>
      <c r="G50" s="86"/>
      <c r="H50" s="80" t="s">
        <v>143</v>
      </c>
    </row>
    <row r="51" spans="1:8" x14ac:dyDescent="0.2">
      <c r="A51" s="86"/>
      <c r="B51" s="86"/>
      <c r="C51" s="87" t="s">
        <v>142</v>
      </c>
      <c r="D51" s="86"/>
      <c r="E51" s="86" t="s">
        <v>143</v>
      </c>
      <c r="F51" s="92" t="s">
        <v>145</v>
      </c>
      <c r="G51" s="89">
        <v>0</v>
      </c>
      <c r="H51" s="80" t="s">
        <v>143</v>
      </c>
    </row>
    <row r="52" spans="1:8" x14ac:dyDescent="0.2">
      <c r="A52" s="86"/>
      <c r="B52" s="86"/>
      <c r="C52" s="90"/>
      <c r="D52" s="86"/>
      <c r="E52" s="86"/>
      <c r="F52" s="91"/>
      <c r="G52" s="91"/>
      <c r="H52" s="80" t="s">
        <v>143</v>
      </c>
    </row>
    <row r="53" spans="1:8" x14ac:dyDescent="0.2">
      <c r="A53" s="86"/>
      <c r="B53" s="86"/>
      <c r="C53" s="87" t="s">
        <v>148</v>
      </c>
      <c r="D53" s="86"/>
      <c r="E53" s="86"/>
      <c r="F53" s="91"/>
      <c r="G53" s="91"/>
      <c r="H53" s="80" t="s">
        <v>143</v>
      </c>
    </row>
    <row r="54" spans="1:8" x14ac:dyDescent="0.2">
      <c r="A54" s="86"/>
      <c r="B54" s="86"/>
      <c r="C54" s="87" t="s">
        <v>142</v>
      </c>
      <c r="D54" s="86"/>
      <c r="E54" s="86" t="s">
        <v>143</v>
      </c>
      <c r="F54" s="92" t="s">
        <v>145</v>
      </c>
      <c r="G54" s="89">
        <v>0</v>
      </c>
      <c r="H54" s="80" t="s">
        <v>143</v>
      </c>
    </row>
    <row r="55" spans="1:8" x14ac:dyDescent="0.2">
      <c r="A55" s="86"/>
      <c r="B55" s="86"/>
      <c r="C55" s="90"/>
      <c r="D55" s="86"/>
      <c r="E55" s="86"/>
      <c r="F55" s="91"/>
      <c r="G55" s="91"/>
      <c r="H55" s="80" t="s">
        <v>143</v>
      </c>
    </row>
    <row r="56" spans="1:8" x14ac:dyDescent="0.2">
      <c r="A56" s="86"/>
      <c r="B56" s="86"/>
      <c r="C56" s="87" t="s">
        <v>149</v>
      </c>
      <c r="D56" s="86"/>
      <c r="E56" s="86"/>
      <c r="F56" s="91"/>
      <c r="G56" s="91"/>
      <c r="H56" s="80" t="s">
        <v>143</v>
      </c>
    </row>
    <row r="57" spans="1:8" x14ac:dyDescent="0.2">
      <c r="A57" s="86"/>
      <c r="B57" s="86"/>
      <c r="C57" s="87" t="s">
        <v>142</v>
      </c>
      <c r="D57" s="86"/>
      <c r="E57" s="86" t="s">
        <v>143</v>
      </c>
      <c r="F57" s="92" t="s">
        <v>145</v>
      </c>
      <c r="G57" s="89">
        <v>0</v>
      </c>
      <c r="H57" s="80" t="s">
        <v>143</v>
      </c>
    </row>
    <row r="58" spans="1:8" x14ac:dyDescent="0.2">
      <c r="A58" s="86"/>
      <c r="B58" s="86"/>
      <c r="C58" s="90"/>
      <c r="D58" s="86"/>
      <c r="E58" s="86"/>
      <c r="F58" s="91"/>
      <c r="G58" s="91"/>
      <c r="H58" s="80" t="s">
        <v>143</v>
      </c>
    </row>
    <row r="59" spans="1:8" x14ac:dyDescent="0.2">
      <c r="A59" s="86"/>
      <c r="B59" s="86"/>
      <c r="C59" s="87" t="s">
        <v>150</v>
      </c>
      <c r="D59" s="86"/>
      <c r="E59" s="86"/>
      <c r="F59" s="88">
        <v>3540.3659736</v>
      </c>
      <c r="G59" s="89">
        <v>0.94816995999999998</v>
      </c>
      <c r="H59" s="80" t="s">
        <v>143</v>
      </c>
    </row>
    <row r="60" spans="1:8" x14ac:dyDescent="0.2">
      <c r="A60" s="86"/>
      <c r="B60" s="86"/>
      <c r="C60" s="90"/>
      <c r="D60" s="86"/>
      <c r="E60" s="86"/>
      <c r="F60" s="91"/>
      <c r="G60" s="91"/>
      <c r="H60" s="80" t="s">
        <v>143</v>
      </c>
    </row>
    <row r="61" spans="1:8" x14ac:dyDescent="0.2">
      <c r="A61" s="86"/>
      <c r="B61" s="86"/>
      <c r="C61" s="87" t="s">
        <v>151</v>
      </c>
      <c r="D61" s="86"/>
      <c r="E61" s="86"/>
      <c r="F61" s="91"/>
      <c r="G61" s="91"/>
      <c r="H61" s="80" t="s">
        <v>143</v>
      </c>
    </row>
    <row r="62" spans="1:8" x14ac:dyDescent="0.2">
      <c r="A62" s="86"/>
      <c r="B62" s="86"/>
      <c r="C62" s="87" t="s">
        <v>10</v>
      </c>
      <c r="D62" s="86"/>
      <c r="E62" s="86"/>
      <c r="F62" s="91"/>
      <c r="G62" s="91"/>
      <c r="H62" s="80" t="s">
        <v>143</v>
      </c>
    </row>
    <row r="63" spans="1:8" x14ac:dyDescent="0.2">
      <c r="A63" s="86"/>
      <c r="B63" s="86"/>
      <c r="C63" s="87" t="s">
        <v>142</v>
      </c>
      <c r="D63" s="86"/>
      <c r="E63" s="86" t="s">
        <v>143</v>
      </c>
      <c r="F63" s="92" t="s">
        <v>145</v>
      </c>
      <c r="G63" s="89">
        <v>0</v>
      </c>
      <c r="H63" s="80" t="s">
        <v>143</v>
      </c>
    </row>
    <row r="64" spans="1:8" x14ac:dyDescent="0.2">
      <c r="A64" s="86"/>
      <c r="B64" s="86"/>
      <c r="C64" s="90"/>
      <c r="D64" s="86"/>
      <c r="E64" s="86"/>
      <c r="F64" s="91"/>
      <c r="G64" s="91"/>
      <c r="H64" s="80" t="s">
        <v>143</v>
      </c>
    </row>
    <row r="65" spans="1:8" x14ac:dyDescent="0.2">
      <c r="A65" s="86"/>
      <c r="B65" s="86"/>
      <c r="C65" s="87" t="s">
        <v>152</v>
      </c>
      <c r="D65" s="86"/>
      <c r="E65" s="86"/>
      <c r="F65" s="86"/>
      <c r="G65" s="86"/>
      <c r="H65" s="80" t="s">
        <v>143</v>
      </c>
    </row>
    <row r="66" spans="1:8" x14ac:dyDescent="0.2">
      <c r="A66" s="86"/>
      <c r="B66" s="86"/>
      <c r="C66" s="87" t="s">
        <v>142</v>
      </c>
      <c r="D66" s="86"/>
      <c r="E66" s="86" t="s">
        <v>143</v>
      </c>
      <c r="F66" s="92" t="s">
        <v>145</v>
      </c>
      <c r="G66" s="89">
        <v>0</v>
      </c>
      <c r="H66" s="80" t="s">
        <v>143</v>
      </c>
    </row>
    <row r="67" spans="1:8" x14ac:dyDescent="0.2">
      <c r="A67" s="86"/>
      <c r="B67" s="86"/>
      <c r="C67" s="90"/>
      <c r="D67" s="86"/>
      <c r="E67" s="86"/>
      <c r="F67" s="91"/>
      <c r="G67" s="91"/>
      <c r="H67" s="80" t="s">
        <v>143</v>
      </c>
    </row>
    <row r="68" spans="1:8" x14ac:dyDescent="0.2">
      <c r="A68" s="86"/>
      <c r="B68" s="86"/>
      <c r="C68" s="87" t="s">
        <v>153</v>
      </c>
      <c r="D68" s="86"/>
      <c r="E68" s="86"/>
      <c r="F68" s="86"/>
      <c r="G68" s="86"/>
      <c r="H68" s="80" t="s">
        <v>143</v>
      </c>
    </row>
    <row r="69" spans="1:8" x14ac:dyDescent="0.2">
      <c r="A69" s="86"/>
      <c r="B69" s="86"/>
      <c r="C69" s="87" t="s">
        <v>142</v>
      </c>
      <c r="D69" s="86"/>
      <c r="E69" s="86" t="s">
        <v>143</v>
      </c>
      <c r="F69" s="92" t="s">
        <v>145</v>
      </c>
      <c r="G69" s="89">
        <v>0</v>
      </c>
      <c r="H69" s="80" t="s">
        <v>143</v>
      </c>
    </row>
    <row r="70" spans="1:8" x14ac:dyDescent="0.2">
      <c r="A70" s="86"/>
      <c r="B70" s="86"/>
      <c r="C70" s="90"/>
      <c r="D70" s="86"/>
      <c r="E70" s="86"/>
      <c r="F70" s="91"/>
      <c r="G70" s="91"/>
      <c r="H70" s="80" t="s">
        <v>143</v>
      </c>
    </row>
    <row r="71" spans="1:8" x14ac:dyDescent="0.2">
      <c r="A71" s="86"/>
      <c r="B71" s="86"/>
      <c r="C71" s="87" t="s">
        <v>154</v>
      </c>
      <c r="D71" s="86"/>
      <c r="E71" s="86"/>
      <c r="F71" s="91"/>
      <c r="G71" s="91"/>
      <c r="H71" s="80" t="s">
        <v>143</v>
      </c>
    </row>
    <row r="72" spans="1:8" x14ac:dyDescent="0.2">
      <c r="A72" s="86"/>
      <c r="B72" s="86"/>
      <c r="C72" s="87" t="s">
        <v>142</v>
      </c>
      <c r="D72" s="86"/>
      <c r="E72" s="86" t="s">
        <v>143</v>
      </c>
      <c r="F72" s="92" t="s">
        <v>145</v>
      </c>
      <c r="G72" s="89">
        <v>0</v>
      </c>
      <c r="H72" s="80" t="s">
        <v>143</v>
      </c>
    </row>
    <row r="73" spans="1:8" x14ac:dyDescent="0.2">
      <c r="A73" s="86"/>
      <c r="B73" s="86"/>
      <c r="C73" s="90"/>
      <c r="D73" s="86"/>
      <c r="E73" s="86"/>
      <c r="F73" s="91"/>
      <c r="G73" s="91"/>
      <c r="H73" s="80" t="s">
        <v>143</v>
      </c>
    </row>
    <row r="74" spans="1:8" x14ac:dyDescent="0.2">
      <c r="A74" s="86"/>
      <c r="B74" s="86"/>
      <c r="C74" s="87" t="s">
        <v>155</v>
      </c>
      <c r="D74" s="86"/>
      <c r="E74" s="86"/>
      <c r="F74" s="88">
        <v>0</v>
      </c>
      <c r="G74" s="89">
        <v>0</v>
      </c>
      <c r="H74" s="80" t="s">
        <v>143</v>
      </c>
    </row>
    <row r="75" spans="1:8" x14ac:dyDescent="0.2">
      <c r="A75" s="86"/>
      <c r="B75" s="86"/>
      <c r="C75" s="90"/>
      <c r="D75" s="86"/>
      <c r="E75" s="86"/>
      <c r="F75" s="91"/>
      <c r="G75" s="91"/>
      <c r="H75" s="80" t="s">
        <v>143</v>
      </c>
    </row>
    <row r="76" spans="1:8" x14ac:dyDescent="0.2">
      <c r="A76" s="86"/>
      <c r="B76" s="86"/>
      <c r="C76" s="87" t="s">
        <v>156</v>
      </c>
      <c r="D76" s="86"/>
      <c r="E76" s="86"/>
      <c r="F76" s="91"/>
      <c r="G76" s="91"/>
      <c r="H76" s="80" t="s">
        <v>143</v>
      </c>
    </row>
    <row r="77" spans="1:8" x14ac:dyDescent="0.2">
      <c r="A77" s="86"/>
      <c r="B77" s="86"/>
      <c r="C77" s="87" t="s">
        <v>157</v>
      </c>
      <c r="D77" s="86"/>
      <c r="E77" s="86"/>
      <c r="F77" s="91"/>
      <c r="G77" s="91"/>
      <c r="H77" s="80" t="s">
        <v>143</v>
      </c>
    </row>
    <row r="78" spans="1:8" x14ac:dyDescent="0.2">
      <c r="A78" s="86"/>
      <c r="B78" s="86"/>
      <c r="C78" s="87" t="s">
        <v>142</v>
      </c>
      <c r="D78" s="86"/>
      <c r="E78" s="86" t="s">
        <v>143</v>
      </c>
      <c r="F78" s="92" t="s">
        <v>145</v>
      </c>
      <c r="G78" s="89">
        <v>0</v>
      </c>
      <c r="H78" s="80" t="s">
        <v>143</v>
      </c>
    </row>
    <row r="79" spans="1:8" x14ac:dyDescent="0.2">
      <c r="A79" s="86"/>
      <c r="B79" s="86"/>
      <c r="C79" s="90"/>
      <c r="D79" s="86"/>
      <c r="E79" s="86"/>
      <c r="F79" s="91"/>
      <c r="G79" s="91"/>
      <c r="H79" s="80" t="s">
        <v>143</v>
      </c>
    </row>
    <row r="80" spans="1:8" x14ac:dyDescent="0.2">
      <c r="A80" s="86"/>
      <c r="B80" s="86"/>
      <c r="C80" s="87" t="s">
        <v>158</v>
      </c>
      <c r="D80" s="86"/>
      <c r="E80" s="86"/>
      <c r="F80" s="91"/>
      <c r="G80" s="91"/>
      <c r="H80" s="80" t="s">
        <v>143</v>
      </c>
    </row>
    <row r="81" spans="1:8" x14ac:dyDescent="0.2">
      <c r="A81" s="86"/>
      <c r="B81" s="86"/>
      <c r="C81" s="87" t="s">
        <v>142</v>
      </c>
      <c r="D81" s="86"/>
      <c r="E81" s="86" t="s">
        <v>143</v>
      </c>
      <c r="F81" s="92" t="s">
        <v>145</v>
      </c>
      <c r="G81" s="89">
        <v>0</v>
      </c>
      <c r="H81" s="80" t="s">
        <v>143</v>
      </c>
    </row>
    <row r="82" spans="1:8" x14ac:dyDescent="0.2">
      <c r="A82" s="86"/>
      <c r="B82" s="86"/>
      <c r="C82" s="90"/>
      <c r="D82" s="86"/>
      <c r="E82" s="86"/>
      <c r="F82" s="91"/>
      <c r="G82" s="91"/>
      <c r="H82" s="80" t="s">
        <v>143</v>
      </c>
    </row>
    <row r="83" spans="1:8" x14ac:dyDescent="0.2">
      <c r="A83" s="86"/>
      <c r="B83" s="86"/>
      <c r="C83" s="87" t="s">
        <v>159</v>
      </c>
      <c r="D83" s="86"/>
      <c r="E83" s="86"/>
      <c r="F83" s="91"/>
      <c r="G83" s="91"/>
      <c r="H83" s="80" t="s">
        <v>143</v>
      </c>
    </row>
    <row r="84" spans="1:8" x14ac:dyDescent="0.2">
      <c r="A84" s="86"/>
      <c r="B84" s="86"/>
      <c r="C84" s="87" t="s">
        <v>142</v>
      </c>
      <c r="D84" s="86"/>
      <c r="E84" s="86" t="s">
        <v>143</v>
      </c>
      <c r="F84" s="92" t="s">
        <v>145</v>
      </c>
      <c r="G84" s="89">
        <v>0</v>
      </c>
      <c r="H84" s="80" t="s">
        <v>143</v>
      </c>
    </row>
    <row r="85" spans="1:8" x14ac:dyDescent="0.2">
      <c r="A85" s="86"/>
      <c r="B85" s="86"/>
      <c r="C85" s="90"/>
      <c r="D85" s="86"/>
      <c r="E85" s="86"/>
      <c r="F85" s="91"/>
      <c r="G85" s="91"/>
      <c r="H85" s="80" t="s">
        <v>143</v>
      </c>
    </row>
    <row r="86" spans="1:8" x14ac:dyDescent="0.2">
      <c r="A86" s="86"/>
      <c r="B86" s="86"/>
      <c r="C86" s="87" t="s">
        <v>160</v>
      </c>
      <c r="D86" s="86"/>
      <c r="E86" s="86"/>
      <c r="F86" s="91"/>
      <c r="G86" s="91"/>
      <c r="H86" s="80" t="s">
        <v>143</v>
      </c>
    </row>
    <row r="87" spans="1:8" x14ac:dyDescent="0.2">
      <c r="A87" s="81">
        <v>1</v>
      </c>
      <c r="B87" s="82"/>
      <c r="C87" s="82" t="s">
        <v>161</v>
      </c>
      <c r="D87" s="82"/>
      <c r="E87" s="93"/>
      <c r="F87" s="84">
        <v>193.94542300000001</v>
      </c>
      <c r="G87" s="85">
        <v>5.1941870000000001E-2</v>
      </c>
      <c r="H87" s="80">
        <v>5.41</v>
      </c>
    </row>
    <row r="88" spans="1:8" x14ac:dyDescent="0.2">
      <c r="A88" s="86"/>
      <c r="B88" s="86"/>
      <c r="C88" s="87" t="s">
        <v>142</v>
      </c>
      <c r="D88" s="86"/>
      <c r="E88" s="86" t="s">
        <v>143</v>
      </c>
      <c r="F88" s="88">
        <v>193.94542300000001</v>
      </c>
      <c r="G88" s="89">
        <v>5.1941870000000001E-2</v>
      </c>
      <c r="H88" s="80" t="s">
        <v>143</v>
      </c>
    </row>
    <row r="89" spans="1:8" x14ac:dyDescent="0.2">
      <c r="A89" s="86"/>
      <c r="B89" s="86"/>
      <c r="C89" s="90"/>
      <c r="D89" s="86"/>
      <c r="E89" s="86"/>
      <c r="F89" s="91"/>
      <c r="G89" s="91"/>
      <c r="H89" s="80" t="s">
        <v>143</v>
      </c>
    </row>
    <row r="90" spans="1:8" x14ac:dyDescent="0.2">
      <c r="A90" s="86"/>
      <c r="B90" s="86"/>
      <c r="C90" s="87" t="s">
        <v>162</v>
      </c>
      <c r="D90" s="86"/>
      <c r="E90" s="86"/>
      <c r="F90" s="88">
        <v>193.94542300000001</v>
      </c>
      <c r="G90" s="89">
        <v>5.1941870000000001E-2</v>
      </c>
      <c r="H90" s="80" t="s">
        <v>143</v>
      </c>
    </row>
    <row r="91" spans="1:8" x14ac:dyDescent="0.2">
      <c r="A91" s="86"/>
      <c r="B91" s="86"/>
      <c r="C91" s="91"/>
      <c r="D91" s="86"/>
      <c r="E91" s="86"/>
      <c r="F91" s="86"/>
      <c r="G91" s="86"/>
      <c r="H91" s="80" t="s">
        <v>143</v>
      </c>
    </row>
    <row r="92" spans="1:8" x14ac:dyDescent="0.2">
      <c r="A92" s="86"/>
      <c r="B92" s="86"/>
      <c r="C92" s="87" t="s">
        <v>163</v>
      </c>
      <c r="D92" s="86"/>
      <c r="E92" s="86"/>
      <c r="F92" s="86"/>
      <c r="G92" s="86"/>
      <c r="H92" s="80" t="s">
        <v>143</v>
      </c>
    </row>
    <row r="93" spans="1:8" x14ac:dyDescent="0.2">
      <c r="A93" s="86"/>
      <c r="B93" s="86"/>
      <c r="C93" s="87" t="s">
        <v>164</v>
      </c>
      <c r="D93" s="86"/>
      <c r="E93" s="86"/>
      <c r="F93" s="86"/>
      <c r="G93" s="86"/>
      <c r="H93" s="80" t="s">
        <v>143</v>
      </c>
    </row>
    <row r="94" spans="1:8" x14ac:dyDescent="0.2">
      <c r="A94" s="86"/>
      <c r="B94" s="86"/>
      <c r="C94" s="87" t="s">
        <v>142</v>
      </c>
      <c r="D94" s="86"/>
      <c r="E94" s="86" t="s">
        <v>143</v>
      </c>
      <c r="F94" s="92" t="s">
        <v>145</v>
      </c>
      <c r="G94" s="89">
        <v>0</v>
      </c>
      <c r="H94" s="80" t="s">
        <v>143</v>
      </c>
    </row>
    <row r="95" spans="1:8" x14ac:dyDescent="0.2">
      <c r="A95" s="86"/>
      <c r="B95" s="86"/>
      <c r="C95" s="90"/>
      <c r="D95" s="86"/>
      <c r="E95" s="86"/>
      <c r="F95" s="91"/>
      <c r="G95" s="91"/>
      <c r="H95" s="80" t="s">
        <v>143</v>
      </c>
    </row>
    <row r="96" spans="1:8" x14ac:dyDescent="0.2">
      <c r="A96" s="86"/>
      <c r="B96" s="86"/>
      <c r="C96" s="87" t="s">
        <v>165</v>
      </c>
      <c r="D96" s="86"/>
      <c r="E96" s="86"/>
      <c r="F96" s="86"/>
      <c r="G96" s="86"/>
      <c r="H96" s="80" t="s">
        <v>143</v>
      </c>
    </row>
    <row r="97" spans="1:17" x14ac:dyDescent="0.2">
      <c r="A97" s="86"/>
      <c r="B97" s="86"/>
      <c r="C97" s="87" t="s">
        <v>166</v>
      </c>
      <c r="D97" s="86"/>
      <c r="E97" s="86"/>
      <c r="F97" s="86"/>
      <c r="G97" s="86"/>
      <c r="H97" s="80" t="s">
        <v>143</v>
      </c>
    </row>
    <row r="98" spans="1:17" x14ac:dyDescent="0.2">
      <c r="A98" s="86"/>
      <c r="B98" s="86"/>
      <c r="C98" s="87" t="s">
        <v>142</v>
      </c>
      <c r="D98" s="86"/>
      <c r="E98" s="86" t="s">
        <v>143</v>
      </c>
      <c r="F98" s="92" t="s">
        <v>145</v>
      </c>
      <c r="G98" s="89">
        <v>0</v>
      </c>
      <c r="H98" s="80" t="s">
        <v>143</v>
      </c>
    </row>
    <row r="99" spans="1:17" x14ac:dyDescent="0.2">
      <c r="A99" s="86"/>
      <c r="B99" s="86"/>
      <c r="C99" s="90"/>
      <c r="D99" s="86"/>
      <c r="E99" s="86"/>
      <c r="F99" s="91"/>
      <c r="G99" s="91"/>
      <c r="H99" s="80" t="s">
        <v>143</v>
      </c>
    </row>
    <row r="100" spans="1:17" x14ac:dyDescent="0.2">
      <c r="A100" s="86"/>
      <c r="B100" s="86"/>
      <c r="C100" s="87" t="s">
        <v>167</v>
      </c>
      <c r="D100" s="86"/>
      <c r="E100" s="86"/>
      <c r="F100" s="91"/>
      <c r="G100" s="91"/>
      <c r="H100" s="80" t="s">
        <v>143</v>
      </c>
    </row>
    <row r="101" spans="1:17" x14ac:dyDescent="0.2">
      <c r="A101" s="86"/>
      <c r="B101" s="86"/>
      <c r="C101" s="87" t="s">
        <v>142</v>
      </c>
      <c r="D101" s="86"/>
      <c r="E101" s="86" t="s">
        <v>143</v>
      </c>
      <c r="F101" s="92" t="s">
        <v>145</v>
      </c>
      <c r="G101" s="89">
        <v>0</v>
      </c>
      <c r="H101" s="80" t="s">
        <v>143</v>
      </c>
    </row>
    <row r="102" spans="1:17" x14ac:dyDescent="0.2">
      <c r="A102" s="86"/>
      <c r="B102" s="82"/>
      <c r="C102" s="82"/>
      <c r="D102" s="87"/>
      <c r="E102" s="86"/>
      <c r="F102" s="82"/>
      <c r="G102" s="93"/>
      <c r="H102" s="80" t="s">
        <v>143</v>
      </c>
    </row>
    <row r="103" spans="1:17" x14ac:dyDescent="0.2">
      <c r="A103" s="93"/>
      <c r="B103" s="82"/>
      <c r="C103" s="82" t="s">
        <v>168</v>
      </c>
      <c r="D103" s="82"/>
      <c r="E103" s="93"/>
      <c r="F103" s="84">
        <v>-0.41749427</v>
      </c>
      <c r="G103" s="85">
        <v>-1.1181E-4</v>
      </c>
      <c r="H103" s="80" t="s">
        <v>143</v>
      </c>
    </row>
    <row r="104" spans="1:17" x14ac:dyDescent="0.2">
      <c r="A104" s="90"/>
      <c r="B104" s="90"/>
      <c r="C104" s="87" t="s">
        <v>169</v>
      </c>
      <c r="D104" s="91"/>
      <c r="E104" s="91"/>
      <c r="F104" s="88">
        <v>3733.8939023299999</v>
      </c>
      <c r="G104" s="94">
        <v>1.0000000200000001</v>
      </c>
      <c r="H104" s="80" t="s">
        <v>143</v>
      </c>
    </row>
    <row r="105" spans="1:17" x14ac:dyDescent="0.2">
      <c r="A105" s="95"/>
      <c r="B105" s="95"/>
      <c r="C105" s="95"/>
      <c r="D105" s="96"/>
      <c r="E105" s="96"/>
      <c r="F105" s="96"/>
      <c r="G105" s="96"/>
    </row>
    <row r="106" spans="1:17" x14ac:dyDescent="0.2">
      <c r="A106" s="97"/>
      <c r="B106" s="201" t="s">
        <v>855</v>
      </c>
      <c r="C106" s="201"/>
      <c r="D106" s="201"/>
      <c r="E106" s="201"/>
      <c r="F106" s="201"/>
      <c r="G106" s="201"/>
      <c r="H106" s="201"/>
      <c r="J106" s="99"/>
    </row>
    <row r="107" spans="1:17" x14ac:dyDescent="0.2">
      <c r="A107" s="97"/>
      <c r="B107" s="201" t="s">
        <v>856</v>
      </c>
      <c r="C107" s="201"/>
      <c r="D107" s="201"/>
      <c r="E107" s="201"/>
      <c r="F107" s="201"/>
      <c r="G107" s="201"/>
      <c r="H107" s="201"/>
      <c r="J107" s="99"/>
    </row>
    <row r="108" spans="1:17" x14ac:dyDescent="0.2">
      <c r="A108" s="97"/>
      <c r="B108" s="201" t="s">
        <v>857</v>
      </c>
      <c r="C108" s="201"/>
      <c r="D108" s="201"/>
      <c r="E108" s="201"/>
      <c r="F108" s="201"/>
      <c r="G108" s="201"/>
      <c r="H108" s="201"/>
      <c r="J108" s="99"/>
    </row>
    <row r="109" spans="1:17" s="101" customFormat="1" ht="66.75" customHeight="1" x14ac:dyDescent="0.25">
      <c r="A109" s="100"/>
      <c r="B109" s="202" t="s">
        <v>858</v>
      </c>
      <c r="C109" s="202"/>
      <c r="D109" s="202"/>
      <c r="E109" s="202"/>
      <c r="F109" s="202"/>
      <c r="G109" s="202"/>
      <c r="H109" s="202"/>
      <c r="I109"/>
      <c r="J109" s="99"/>
      <c r="K109"/>
      <c r="L109"/>
      <c r="M109"/>
      <c r="N109"/>
      <c r="O109"/>
      <c r="P109"/>
      <c r="Q109"/>
    </row>
    <row r="110" spans="1:17" x14ac:dyDescent="0.2">
      <c r="A110" s="97"/>
      <c r="B110" s="201" t="s">
        <v>859</v>
      </c>
      <c r="C110" s="201"/>
      <c r="D110" s="201"/>
      <c r="E110" s="201"/>
      <c r="F110" s="201"/>
      <c r="G110" s="201"/>
      <c r="H110" s="201"/>
      <c r="J110" s="99"/>
    </row>
    <row r="111" spans="1:17" x14ac:dyDescent="0.2">
      <c r="A111" s="97"/>
      <c r="B111" s="97"/>
      <c r="C111" s="97"/>
      <c r="D111" s="102"/>
      <c r="E111" s="102"/>
      <c r="F111" s="102"/>
      <c r="G111" s="102"/>
    </row>
    <row r="112" spans="1:17" x14ac:dyDescent="0.2">
      <c r="A112" s="97"/>
      <c r="B112" s="203" t="s">
        <v>170</v>
      </c>
      <c r="C112" s="204"/>
      <c r="D112" s="205"/>
      <c r="E112" s="103"/>
      <c r="F112" s="102"/>
      <c r="G112" s="102"/>
    </row>
    <row r="113" spans="1:10" ht="27.75" customHeight="1" x14ac:dyDescent="0.2">
      <c r="A113" s="97"/>
      <c r="B113" s="199" t="s">
        <v>171</v>
      </c>
      <c r="C113" s="200"/>
      <c r="D113" s="79" t="s">
        <v>172</v>
      </c>
      <c r="E113" s="103"/>
      <c r="F113" s="102"/>
      <c r="G113" s="102"/>
    </row>
    <row r="114" spans="1:10" ht="12.75" customHeight="1" x14ac:dyDescent="0.2">
      <c r="A114" s="97"/>
      <c r="B114" s="199" t="s">
        <v>860</v>
      </c>
      <c r="C114" s="200"/>
      <c r="D114" s="79" t="s">
        <v>172</v>
      </c>
      <c r="E114" s="103"/>
      <c r="F114" s="102"/>
      <c r="G114" s="102"/>
    </row>
    <row r="115" spans="1:10" x14ac:dyDescent="0.2">
      <c r="A115" s="97"/>
      <c r="B115" s="199" t="s">
        <v>173</v>
      </c>
      <c r="C115" s="200"/>
      <c r="D115" s="104" t="s">
        <v>143</v>
      </c>
      <c r="E115" s="103"/>
      <c r="F115" s="102"/>
      <c r="G115" s="102"/>
    </row>
    <row r="116" spans="1:10" x14ac:dyDescent="0.2">
      <c r="A116" s="105"/>
      <c r="B116" s="106" t="s">
        <v>143</v>
      </c>
      <c r="C116" s="106" t="s">
        <v>861</v>
      </c>
      <c r="D116" s="106" t="s">
        <v>174</v>
      </c>
      <c r="E116" s="105"/>
      <c r="F116" s="105"/>
      <c r="G116" s="105"/>
      <c r="H116" s="105"/>
      <c r="J116" s="99"/>
    </row>
    <row r="117" spans="1:10" x14ac:dyDescent="0.2">
      <c r="A117" s="105"/>
      <c r="B117" s="107" t="s">
        <v>175</v>
      </c>
      <c r="C117" s="108">
        <v>45838</v>
      </c>
      <c r="D117" s="108">
        <v>45869</v>
      </c>
      <c r="E117" s="105"/>
      <c r="F117" s="105"/>
      <c r="G117" s="105"/>
      <c r="J117" s="99"/>
    </row>
    <row r="118" spans="1:10" x14ac:dyDescent="0.2">
      <c r="A118" s="109"/>
      <c r="B118" s="82" t="s">
        <v>176</v>
      </c>
      <c r="C118" s="111">
        <v>28.634399999999999</v>
      </c>
      <c r="D118" s="111">
        <v>28.0837</v>
      </c>
      <c r="E118" s="109"/>
      <c r="F118" s="112"/>
      <c r="G118" s="113"/>
    </row>
    <row r="119" spans="1:10" x14ac:dyDescent="0.2">
      <c r="A119" s="109"/>
      <c r="B119" s="82" t="s">
        <v>1004</v>
      </c>
      <c r="C119" s="111">
        <v>27.714099999999998</v>
      </c>
      <c r="D119" s="111">
        <v>27.181100000000001</v>
      </c>
      <c r="E119" s="109"/>
      <c r="F119" s="112"/>
      <c r="G119" s="113"/>
    </row>
    <row r="120" spans="1:10" x14ac:dyDescent="0.2">
      <c r="A120" s="109"/>
      <c r="B120" s="82" t="s">
        <v>177</v>
      </c>
      <c r="C120" s="111">
        <v>27.3169</v>
      </c>
      <c r="D120" s="111">
        <v>26.786100000000001</v>
      </c>
      <c r="E120" s="109"/>
      <c r="F120" s="112"/>
      <c r="G120" s="113"/>
    </row>
    <row r="121" spans="1:10" x14ac:dyDescent="0.2">
      <c r="A121" s="109"/>
      <c r="B121" s="82" t="s">
        <v>1005</v>
      </c>
      <c r="C121" s="111">
        <v>26.400099999999998</v>
      </c>
      <c r="D121" s="111">
        <v>25.8871</v>
      </c>
      <c r="E121" s="109"/>
      <c r="F121" s="112"/>
      <c r="G121" s="113"/>
    </row>
    <row r="122" spans="1:10" x14ac:dyDescent="0.2">
      <c r="A122" s="109"/>
      <c r="B122" s="109"/>
      <c r="C122" s="109"/>
      <c r="D122" s="109"/>
      <c r="E122" s="109"/>
      <c r="F122" s="109"/>
      <c r="G122" s="109"/>
    </row>
    <row r="123" spans="1:10" x14ac:dyDescent="0.2">
      <c r="A123" s="105"/>
      <c r="B123" s="199" t="s">
        <v>862</v>
      </c>
      <c r="C123" s="200"/>
      <c r="D123" s="79" t="s">
        <v>172</v>
      </c>
      <c r="E123" s="105"/>
      <c r="F123" s="105"/>
      <c r="G123" s="105"/>
    </row>
    <row r="124" spans="1:10" x14ac:dyDescent="0.2">
      <c r="A124" s="105"/>
      <c r="B124" s="114"/>
      <c r="C124" s="114"/>
      <c r="D124" s="114"/>
      <c r="E124" s="105"/>
      <c r="F124" s="105"/>
      <c r="G124" s="105"/>
    </row>
    <row r="125" spans="1:10" x14ac:dyDescent="0.2">
      <c r="A125" s="105"/>
      <c r="B125" s="199" t="s">
        <v>178</v>
      </c>
      <c r="C125" s="200"/>
      <c r="D125" s="79" t="s">
        <v>172</v>
      </c>
      <c r="E125" s="115"/>
      <c r="F125" s="105"/>
      <c r="G125" s="105"/>
    </row>
    <row r="126" spans="1:10" x14ac:dyDescent="0.2">
      <c r="A126" s="105"/>
      <c r="B126" s="199" t="s">
        <v>179</v>
      </c>
      <c r="C126" s="200"/>
      <c r="D126" s="79" t="s">
        <v>172</v>
      </c>
      <c r="E126" s="115"/>
      <c r="F126" s="105"/>
      <c r="G126" s="105"/>
    </row>
    <row r="127" spans="1:10" x14ac:dyDescent="0.2">
      <c r="A127" s="105"/>
      <c r="B127" s="199" t="s">
        <v>180</v>
      </c>
      <c r="C127" s="200"/>
      <c r="D127" s="79" t="s">
        <v>172</v>
      </c>
      <c r="E127" s="115"/>
      <c r="F127" s="105"/>
      <c r="G127" s="105"/>
    </row>
    <row r="128" spans="1:10" x14ac:dyDescent="0.2">
      <c r="A128" s="105"/>
      <c r="B128" s="199" t="s">
        <v>181</v>
      </c>
      <c r="C128" s="200"/>
      <c r="D128" s="116">
        <v>9.4795270369771811E-2</v>
      </c>
      <c r="E128" s="105"/>
      <c r="F128" s="98"/>
      <c r="G128" s="117"/>
    </row>
    <row r="130" spans="2:10" x14ac:dyDescent="0.2">
      <c r="B130" s="207" t="s">
        <v>863</v>
      </c>
      <c r="C130" s="207"/>
    </row>
    <row r="132" spans="2:10" ht="153.75" customHeight="1" x14ac:dyDescent="0.2"/>
    <row r="135" spans="2:10" x14ac:dyDescent="0.2">
      <c r="B135" s="118" t="s">
        <v>864</v>
      </c>
      <c r="C135" s="119"/>
      <c r="D135" s="118"/>
    </row>
    <row r="136" spans="2:10" x14ac:dyDescent="0.2">
      <c r="B136" s="118" t="s">
        <v>876</v>
      </c>
      <c r="D136" s="118"/>
    </row>
    <row r="137" spans="2:10" ht="165" customHeight="1" x14ac:dyDescent="0.2"/>
    <row r="138" spans="2:10" x14ac:dyDescent="0.2">
      <c r="J138" s="77"/>
    </row>
  </sheetData>
  <mergeCells count="18">
    <mergeCell ref="B130:C130"/>
    <mergeCell ref="B123:C123"/>
    <mergeCell ref="B127:C127"/>
    <mergeCell ref="B128:C128"/>
    <mergeCell ref="B125:C125"/>
    <mergeCell ref="B126:C126"/>
    <mergeCell ref="A1:H1"/>
    <mergeCell ref="A2:H2"/>
    <mergeCell ref="A3:H3"/>
    <mergeCell ref="B106:H106"/>
    <mergeCell ref="B107:H107"/>
    <mergeCell ref="B114:C114"/>
    <mergeCell ref="B115:C115"/>
    <mergeCell ref="B108:H108"/>
    <mergeCell ref="B109:H109"/>
    <mergeCell ref="B110:H110"/>
    <mergeCell ref="B112:D112"/>
    <mergeCell ref="B113:C113"/>
  </mergeCells>
  <hyperlinks>
    <hyperlink ref="I1" location="Index!B2" display="Index" xr:uid="{E77425B3-A04A-4756-A6C2-8DCA06022ED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05256-845E-43AB-9471-60A5436F6155}">
  <sheetPr>
    <outlinePr summaryBelow="0" summaryRight="0"/>
  </sheetPr>
  <dimension ref="A1:Q175"/>
  <sheetViews>
    <sheetView showGridLines="0" workbookViewId="0">
      <selection sqref="A1:H1"/>
    </sheetView>
  </sheetViews>
  <sheetFormatPr defaultRowHeight="12.75" x14ac:dyDescent="0.2"/>
  <cols>
    <col min="1" max="1" width="5.85546875" bestFit="1" customWidth="1"/>
    <col min="2" max="2" width="19.7109375" bestFit="1" customWidth="1"/>
    <col min="3" max="3" width="44.140625" customWidth="1"/>
    <col min="4" max="4" width="17.7109375" bestFit="1" customWidth="1"/>
    <col min="5" max="5" width="13.570312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462</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366</v>
      </c>
      <c r="C7" s="82" t="s">
        <v>367</v>
      </c>
      <c r="D7" s="82" t="s">
        <v>190</v>
      </c>
      <c r="E7" s="83">
        <v>1898655</v>
      </c>
      <c r="F7" s="84">
        <v>11484.964094999999</v>
      </c>
      <c r="G7" s="85">
        <v>3.3843699999999997E-2</v>
      </c>
      <c r="H7" s="80" t="s">
        <v>143</v>
      </c>
    </row>
    <row r="8" spans="1:9" x14ac:dyDescent="0.2">
      <c r="A8" s="81">
        <v>2</v>
      </c>
      <c r="B8" s="82" t="s">
        <v>463</v>
      </c>
      <c r="C8" s="82" t="s">
        <v>464</v>
      </c>
      <c r="D8" s="82" t="s">
        <v>465</v>
      </c>
      <c r="E8" s="83">
        <v>899463</v>
      </c>
      <c r="F8" s="84">
        <v>11094.876104999999</v>
      </c>
      <c r="G8" s="85">
        <v>3.2694189999999998E-2</v>
      </c>
      <c r="H8" s="80" t="s">
        <v>143</v>
      </c>
    </row>
    <row r="9" spans="1:9" x14ac:dyDescent="0.2">
      <c r="A9" s="81">
        <v>3</v>
      </c>
      <c r="B9" s="82" t="s">
        <v>344</v>
      </c>
      <c r="C9" s="82" t="s">
        <v>345</v>
      </c>
      <c r="D9" s="82" t="s">
        <v>255</v>
      </c>
      <c r="E9" s="83">
        <v>530036</v>
      </c>
      <c r="F9" s="84">
        <v>10378.104880000001</v>
      </c>
      <c r="G9" s="85">
        <v>3.0582020000000001E-2</v>
      </c>
      <c r="H9" s="80" t="s">
        <v>143</v>
      </c>
    </row>
    <row r="10" spans="1:9" x14ac:dyDescent="0.2">
      <c r="A10" s="81">
        <v>4</v>
      </c>
      <c r="B10" s="82" t="s">
        <v>408</v>
      </c>
      <c r="C10" s="82" t="s">
        <v>409</v>
      </c>
      <c r="D10" s="82" t="s">
        <v>193</v>
      </c>
      <c r="E10" s="83">
        <v>991559</v>
      </c>
      <c r="F10" s="84">
        <v>9778.7548580000002</v>
      </c>
      <c r="G10" s="85">
        <v>2.881587E-2</v>
      </c>
      <c r="H10" s="80" t="s">
        <v>143</v>
      </c>
    </row>
    <row r="11" spans="1:9" x14ac:dyDescent="0.2">
      <c r="A11" s="81">
        <v>5</v>
      </c>
      <c r="B11" s="82" t="s">
        <v>76</v>
      </c>
      <c r="C11" s="82" t="s">
        <v>77</v>
      </c>
      <c r="D11" s="82" t="s">
        <v>48</v>
      </c>
      <c r="E11" s="83">
        <v>140821</v>
      </c>
      <c r="F11" s="84">
        <v>9508.2339200000006</v>
      </c>
      <c r="G11" s="85">
        <v>2.8018700000000001E-2</v>
      </c>
      <c r="H11" s="80" t="s">
        <v>143</v>
      </c>
    </row>
    <row r="12" spans="1:9" x14ac:dyDescent="0.2">
      <c r="A12" s="81">
        <v>6</v>
      </c>
      <c r="B12" s="82" t="s">
        <v>372</v>
      </c>
      <c r="C12" s="82" t="s">
        <v>373</v>
      </c>
      <c r="D12" s="82" t="s">
        <v>41</v>
      </c>
      <c r="E12" s="83">
        <v>410809</v>
      </c>
      <c r="F12" s="84">
        <v>8619.5944380000001</v>
      </c>
      <c r="G12" s="85">
        <v>2.5400079999999998E-2</v>
      </c>
      <c r="H12" s="80" t="s">
        <v>143</v>
      </c>
    </row>
    <row r="13" spans="1:9" x14ac:dyDescent="0.2">
      <c r="A13" s="81">
        <v>7</v>
      </c>
      <c r="B13" s="82" t="s">
        <v>46</v>
      </c>
      <c r="C13" s="82" t="s">
        <v>47</v>
      </c>
      <c r="D13" s="82" t="s">
        <v>48</v>
      </c>
      <c r="E13" s="83">
        <v>648946</v>
      </c>
      <c r="F13" s="84">
        <v>7963.8653119999999</v>
      </c>
      <c r="G13" s="85">
        <v>2.3467780000000001E-2</v>
      </c>
      <c r="H13" s="80" t="s">
        <v>143</v>
      </c>
    </row>
    <row r="14" spans="1:9" x14ac:dyDescent="0.2">
      <c r="A14" s="81">
        <v>8</v>
      </c>
      <c r="B14" s="82" t="s">
        <v>395</v>
      </c>
      <c r="C14" s="82" t="s">
        <v>396</v>
      </c>
      <c r="D14" s="82" t="s">
        <v>193</v>
      </c>
      <c r="E14" s="83">
        <v>395668</v>
      </c>
      <c r="F14" s="84">
        <v>7469.0248359999996</v>
      </c>
      <c r="G14" s="85">
        <v>2.2009600000000001E-2</v>
      </c>
      <c r="H14" s="80" t="s">
        <v>143</v>
      </c>
    </row>
    <row r="15" spans="1:9" x14ac:dyDescent="0.2">
      <c r="A15" s="81">
        <v>9</v>
      </c>
      <c r="B15" s="82" t="s">
        <v>376</v>
      </c>
      <c r="C15" s="82" t="s">
        <v>377</v>
      </c>
      <c r="D15" s="82" t="s">
        <v>33</v>
      </c>
      <c r="E15" s="83">
        <v>16665062</v>
      </c>
      <c r="F15" s="84">
        <v>7377.6229474000002</v>
      </c>
      <c r="G15" s="85">
        <v>2.1740249999999999E-2</v>
      </c>
      <c r="H15" s="80" t="s">
        <v>143</v>
      </c>
    </row>
    <row r="16" spans="1:9" ht="25.5" x14ac:dyDescent="0.2">
      <c r="A16" s="81">
        <v>10</v>
      </c>
      <c r="B16" s="82" t="s">
        <v>466</v>
      </c>
      <c r="C16" s="82" t="s">
        <v>467</v>
      </c>
      <c r="D16" s="82" t="s">
        <v>208</v>
      </c>
      <c r="E16" s="83">
        <v>1184520</v>
      </c>
      <c r="F16" s="84">
        <v>6953.7246599999999</v>
      </c>
      <c r="G16" s="85">
        <v>2.0491120000000002E-2</v>
      </c>
      <c r="H16" s="80" t="s">
        <v>143</v>
      </c>
    </row>
    <row r="17" spans="1:8" x14ac:dyDescent="0.2">
      <c r="A17" s="81">
        <v>11</v>
      </c>
      <c r="B17" s="82" t="s">
        <v>370</v>
      </c>
      <c r="C17" s="82" t="s">
        <v>371</v>
      </c>
      <c r="D17" s="82" t="s">
        <v>33</v>
      </c>
      <c r="E17" s="83">
        <v>1535716</v>
      </c>
      <c r="F17" s="84">
        <v>6453.0786319999997</v>
      </c>
      <c r="G17" s="85">
        <v>1.9015819999999999E-2</v>
      </c>
      <c r="H17" s="80" t="s">
        <v>143</v>
      </c>
    </row>
    <row r="18" spans="1:8" x14ac:dyDescent="0.2">
      <c r="A18" s="81">
        <v>12</v>
      </c>
      <c r="B18" s="82" t="s">
        <v>67</v>
      </c>
      <c r="C18" s="82" t="s">
        <v>68</v>
      </c>
      <c r="D18" s="82" t="s">
        <v>61</v>
      </c>
      <c r="E18" s="83">
        <v>754192</v>
      </c>
      <c r="F18" s="84">
        <v>6324.6541120000002</v>
      </c>
      <c r="G18" s="85">
        <v>1.8637379999999999E-2</v>
      </c>
      <c r="H18" s="80" t="s">
        <v>143</v>
      </c>
    </row>
    <row r="19" spans="1:8" x14ac:dyDescent="0.2">
      <c r="A19" s="81">
        <v>13</v>
      </c>
      <c r="B19" s="82" t="s">
        <v>374</v>
      </c>
      <c r="C19" s="82" t="s">
        <v>375</v>
      </c>
      <c r="D19" s="82" t="s">
        <v>41</v>
      </c>
      <c r="E19" s="83">
        <v>2131826</v>
      </c>
      <c r="F19" s="84">
        <v>6264.3707009999998</v>
      </c>
      <c r="G19" s="85">
        <v>1.8459739999999999E-2</v>
      </c>
      <c r="H19" s="80" t="s">
        <v>143</v>
      </c>
    </row>
    <row r="20" spans="1:8" x14ac:dyDescent="0.2">
      <c r="A20" s="81">
        <v>14</v>
      </c>
      <c r="B20" s="82" t="s">
        <v>235</v>
      </c>
      <c r="C20" s="82" t="s">
        <v>236</v>
      </c>
      <c r="D20" s="82" t="s">
        <v>223</v>
      </c>
      <c r="E20" s="83">
        <v>669376</v>
      </c>
      <c r="F20" s="84">
        <v>6090.3175359999996</v>
      </c>
      <c r="G20" s="85">
        <v>1.794685E-2</v>
      </c>
      <c r="H20" s="80" t="s">
        <v>143</v>
      </c>
    </row>
    <row r="21" spans="1:8" x14ac:dyDescent="0.2">
      <c r="A21" s="81">
        <v>15</v>
      </c>
      <c r="B21" s="82" t="s">
        <v>468</v>
      </c>
      <c r="C21" s="82" t="s">
        <v>469</v>
      </c>
      <c r="D21" s="82" t="s">
        <v>33</v>
      </c>
      <c r="E21" s="83">
        <v>4466819</v>
      </c>
      <c r="F21" s="84">
        <v>6010.9983283000001</v>
      </c>
      <c r="G21" s="85">
        <v>1.7713110000000001E-2</v>
      </c>
      <c r="H21" s="80" t="s">
        <v>143</v>
      </c>
    </row>
    <row r="22" spans="1:8" ht="25.5" x14ac:dyDescent="0.2">
      <c r="A22" s="81">
        <v>16</v>
      </c>
      <c r="B22" s="82" t="s">
        <v>470</v>
      </c>
      <c r="C22" s="82" t="s">
        <v>471</v>
      </c>
      <c r="D22" s="82" t="s">
        <v>196</v>
      </c>
      <c r="E22" s="83">
        <v>44855</v>
      </c>
      <c r="F22" s="84">
        <v>5957.1925499999998</v>
      </c>
      <c r="G22" s="85">
        <v>1.7554549999999999E-2</v>
      </c>
      <c r="H22" s="80" t="s">
        <v>143</v>
      </c>
    </row>
    <row r="23" spans="1:8" x14ac:dyDescent="0.2">
      <c r="A23" s="81">
        <v>17</v>
      </c>
      <c r="B23" s="82" t="s">
        <v>472</v>
      </c>
      <c r="C23" s="82" t="s">
        <v>473</v>
      </c>
      <c r="D23" s="82" t="s">
        <v>28</v>
      </c>
      <c r="E23" s="83">
        <v>399900</v>
      </c>
      <c r="F23" s="84">
        <v>5864.1336000000001</v>
      </c>
      <c r="G23" s="85">
        <v>1.728033E-2</v>
      </c>
      <c r="H23" s="80" t="s">
        <v>143</v>
      </c>
    </row>
    <row r="24" spans="1:8" x14ac:dyDescent="0.2">
      <c r="A24" s="81">
        <v>18</v>
      </c>
      <c r="B24" s="82" t="s">
        <v>382</v>
      </c>
      <c r="C24" s="82" t="s">
        <v>383</v>
      </c>
      <c r="D24" s="82" t="s">
        <v>211</v>
      </c>
      <c r="E24" s="83">
        <v>224785</v>
      </c>
      <c r="F24" s="84">
        <v>5846.4330650000002</v>
      </c>
      <c r="G24" s="85">
        <v>1.7228170000000001E-2</v>
      </c>
      <c r="H24" s="80" t="s">
        <v>143</v>
      </c>
    </row>
    <row r="25" spans="1:8" ht="25.5" x14ac:dyDescent="0.2">
      <c r="A25" s="81">
        <v>19</v>
      </c>
      <c r="B25" s="82" t="s">
        <v>474</v>
      </c>
      <c r="C25" s="82" t="s">
        <v>475</v>
      </c>
      <c r="D25" s="82" t="s">
        <v>196</v>
      </c>
      <c r="E25" s="83">
        <v>115943</v>
      </c>
      <c r="F25" s="84">
        <v>5690.4824399999998</v>
      </c>
      <c r="G25" s="85">
        <v>1.6768620000000001E-2</v>
      </c>
      <c r="H25" s="80" t="s">
        <v>143</v>
      </c>
    </row>
    <row r="26" spans="1:8" x14ac:dyDescent="0.2">
      <c r="A26" s="81">
        <v>20</v>
      </c>
      <c r="B26" s="82" t="s">
        <v>386</v>
      </c>
      <c r="C26" s="82" t="s">
        <v>387</v>
      </c>
      <c r="D26" s="82" t="s">
        <v>33</v>
      </c>
      <c r="E26" s="83">
        <v>9377207</v>
      </c>
      <c r="F26" s="84">
        <v>5556.9328681999996</v>
      </c>
      <c r="G26" s="85">
        <v>1.637508E-2</v>
      </c>
      <c r="H26" s="80" t="s">
        <v>143</v>
      </c>
    </row>
    <row r="27" spans="1:8" x14ac:dyDescent="0.2">
      <c r="A27" s="81">
        <v>21</v>
      </c>
      <c r="B27" s="82" t="s">
        <v>400</v>
      </c>
      <c r="C27" s="82" t="s">
        <v>401</v>
      </c>
      <c r="D27" s="82" t="s">
        <v>201</v>
      </c>
      <c r="E27" s="83">
        <v>1232954</v>
      </c>
      <c r="F27" s="84">
        <v>5405.8868130000001</v>
      </c>
      <c r="G27" s="85">
        <v>1.592998E-2</v>
      </c>
      <c r="H27" s="80" t="s">
        <v>143</v>
      </c>
    </row>
    <row r="28" spans="1:8" ht="25.5" x14ac:dyDescent="0.2">
      <c r="A28" s="81">
        <v>22</v>
      </c>
      <c r="B28" s="82" t="s">
        <v>56</v>
      </c>
      <c r="C28" s="82" t="s">
        <v>57</v>
      </c>
      <c r="D28" s="82" t="s">
        <v>58</v>
      </c>
      <c r="E28" s="83">
        <v>390188</v>
      </c>
      <c r="F28" s="84">
        <v>5357.6714279999997</v>
      </c>
      <c r="G28" s="85">
        <v>1.5787900000000001E-2</v>
      </c>
      <c r="H28" s="80" t="s">
        <v>143</v>
      </c>
    </row>
    <row r="29" spans="1:8" ht="25.5" x14ac:dyDescent="0.2">
      <c r="A29" s="81">
        <v>23</v>
      </c>
      <c r="B29" s="82" t="s">
        <v>410</v>
      </c>
      <c r="C29" s="82" t="s">
        <v>411</v>
      </c>
      <c r="D29" s="82" t="s">
        <v>196</v>
      </c>
      <c r="E29" s="83">
        <v>561369</v>
      </c>
      <c r="F29" s="84">
        <v>5352.0920459999998</v>
      </c>
      <c r="G29" s="85">
        <v>1.5771449999999999E-2</v>
      </c>
      <c r="H29" s="80" t="s">
        <v>143</v>
      </c>
    </row>
    <row r="30" spans="1:8" x14ac:dyDescent="0.2">
      <c r="A30" s="81">
        <v>24</v>
      </c>
      <c r="B30" s="82" t="s">
        <v>404</v>
      </c>
      <c r="C30" s="82" t="s">
        <v>405</v>
      </c>
      <c r="D30" s="82" t="s">
        <v>223</v>
      </c>
      <c r="E30" s="83">
        <v>724141</v>
      </c>
      <c r="F30" s="84">
        <v>5269.9361275000001</v>
      </c>
      <c r="G30" s="85">
        <v>1.5529360000000001E-2</v>
      </c>
      <c r="H30" s="80" t="s">
        <v>143</v>
      </c>
    </row>
    <row r="31" spans="1:8" ht="25.5" x14ac:dyDescent="0.2">
      <c r="A31" s="81">
        <v>25</v>
      </c>
      <c r="B31" s="82" t="s">
        <v>476</v>
      </c>
      <c r="C31" s="82" t="s">
        <v>477</v>
      </c>
      <c r="D31" s="82" t="s">
        <v>117</v>
      </c>
      <c r="E31" s="83">
        <v>276000</v>
      </c>
      <c r="F31" s="84">
        <v>5260.56</v>
      </c>
      <c r="G31" s="85">
        <v>1.550173E-2</v>
      </c>
      <c r="H31" s="80" t="s">
        <v>143</v>
      </c>
    </row>
    <row r="32" spans="1:8" x14ac:dyDescent="0.2">
      <c r="A32" s="81">
        <v>26</v>
      </c>
      <c r="B32" s="82" t="s">
        <v>84</v>
      </c>
      <c r="C32" s="82" t="s">
        <v>85</v>
      </c>
      <c r="D32" s="82" t="s">
        <v>36</v>
      </c>
      <c r="E32" s="83">
        <v>1006213</v>
      </c>
      <c r="F32" s="84">
        <v>5132.692513</v>
      </c>
      <c r="G32" s="85">
        <v>1.512493E-2</v>
      </c>
      <c r="H32" s="80" t="s">
        <v>143</v>
      </c>
    </row>
    <row r="33" spans="1:8" x14ac:dyDescent="0.2">
      <c r="A33" s="81">
        <v>27</v>
      </c>
      <c r="B33" s="82" t="s">
        <v>402</v>
      </c>
      <c r="C33" s="82" t="s">
        <v>403</v>
      </c>
      <c r="D33" s="82" t="s">
        <v>61</v>
      </c>
      <c r="E33" s="83">
        <v>1005408</v>
      </c>
      <c r="F33" s="84">
        <v>5037.0940799999998</v>
      </c>
      <c r="G33" s="85">
        <v>1.4843220000000001E-2</v>
      </c>
      <c r="H33" s="80" t="s">
        <v>143</v>
      </c>
    </row>
    <row r="34" spans="1:8" x14ac:dyDescent="0.2">
      <c r="A34" s="81">
        <v>28</v>
      </c>
      <c r="B34" s="82" t="s">
        <v>69</v>
      </c>
      <c r="C34" s="82" t="s">
        <v>70</v>
      </c>
      <c r="D34" s="82" t="s">
        <v>71</v>
      </c>
      <c r="E34" s="83">
        <v>476538</v>
      </c>
      <c r="F34" s="84">
        <v>4802.5499639999998</v>
      </c>
      <c r="G34" s="85">
        <v>1.4152069999999999E-2</v>
      </c>
      <c r="H34" s="80" t="s">
        <v>143</v>
      </c>
    </row>
    <row r="35" spans="1:8" x14ac:dyDescent="0.2">
      <c r="A35" s="81">
        <v>29</v>
      </c>
      <c r="B35" s="82" t="s">
        <v>478</v>
      </c>
      <c r="C35" s="82" t="s">
        <v>479</v>
      </c>
      <c r="D35" s="82" t="s">
        <v>190</v>
      </c>
      <c r="E35" s="83">
        <v>75317</v>
      </c>
      <c r="F35" s="84">
        <v>4705.3919164999998</v>
      </c>
      <c r="G35" s="85">
        <v>1.3865769999999999E-2</v>
      </c>
      <c r="H35" s="80" t="s">
        <v>143</v>
      </c>
    </row>
    <row r="36" spans="1:8" x14ac:dyDescent="0.2">
      <c r="A36" s="81">
        <v>30</v>
      </c>
      <c r="B36" s="82" t="s">
        <v>480</v>
      </c>
      <c r="C36" s="82" t="s">
        <v>481</v>
      </c>
      <c r="D36" s="82" t="s">
        <v>48</v>
      </c>
      <c r="E36" s="83">
        <v>140438</v>
      </c>
      <c r="F36" s="84">
        <v>4653.1322540000001</v>
      </c>
      <c r="G36" s="85">
        <v>1.371177E-2</v>
      </c>
      <c r="H36" s="80" t="s">
        <v>143</v>
      </c>
    </row>
    <row r="37" spans="1:8" x14ac:dyDescent="0.2">
      <c r="A37" s="81">
        <v>31</v>
      </c>
      <c r="B37" s="82" t="s">
        <v>346</v>
      </c>
      <c r="C37" s="82" t="s">
        <v>347</v>
      </c>
      <c r="D37" s="82" t="s">
        <v>285</v>
      </c>
      <c r="E37" s="83">
        <v>1493974</v>
      </c>
      <c r="F37" s="84">
        <v>4598.4519719999998</v>
      </c>
      <c r="G37" s="85">
        <v>1.3550639999999999E-2</v>
      </c>
      <c r="H37" s="80" t="s">
        <v>143</v>
      </c>
    </row>
    <row r="38" spans="1:8" x14ac:dyDescent="0.2">
      <c r="A38" s="81">
        <v>32</v>
      </c>
      <c r="B38" s="82" t="s">
        <v>326</v>
      </c>
      <c r="C38" s="82" t="s">
        <v>327</v>
      </c>
      <c r="D38" s="82" t="s">
        <v>33</v>
      </c>
      <c r="E38" s="83">
        <v>417812</v>
      </c>
      <c r="F38" s="84">
        <v>4463.9034080000001</v>
      </c>
      <c r="G38" s="85">
        <v>1.315416E-2</v>
      </c>
      <c r="H38" s="80" t="s">
        <v>143</v>
      </c>
    </row>
    <row r="39" spans="1:8" x14ac:dyDescent="0.2">
      <c r="A39" s="81">
        <v>33</v>
      </c>
      <c r="B39" s="82" t="s">
        <v>482</v>
      </c>
      <c r="C39" s="82" t="s">
        <v>483</v>
      </c>
      <c r="D39" s="82" t="s">
        <v>484</v>
      </c>
      <c r="E39" s="83">
        <v>944964</v>
      </c>
      <c r="F39" s="84">
        <v>4395.9725280000002</v>
      </c>
      <c r="G39" s="85">
        <v>1.295398E-2</v>
      </c>
      <c r="H39" s="80" t="s">
        <v>143</v>
      </c>
    </row>
    <row r="40" spans="1:8" x14ac:dyDescent="0.2">
      <c r="A40" s="81">
        <v>34</v>
      </c>
      <c r="B40" s="82" t="s">
        <v>485</v>
      </c>
      <c r="C40" s="82" t="s">
        <v>486</v>
      </c>
      <c r="D40" s="82" t="s">
        <v>268</v>
      </c>
      <c r="E40" s="83">
        <v>816578</v>
      </c>
      <c r="F40" s="84">
        <v>4349.9110060000003</v>
      </c>
      <c r="G40" s="85">
        <v>1.281824E-2</v>
      </c>
      <c r="H40" s="80" t="s">
        <v>143</v>
      </c>
    </row>
    <row r="41" spans="1:8" x14ac:dyDescent="0.2">
      <c r="A41" s="81">
        <v>35</v>
      </c>
      <c r="B41" s="82" t="s">
        <v>14</v>
      </c>
      <c r="C41" s="82" t="s">
        <v>15</v>
      </c>
      <c r="D41" s="82" t="s">
        <v>16</v>
      </c>
      <c r="E41" s="83">
        <v>119155</v>
      </c>
      <c r="F41" s="84">
        <v>4333.0715749999999</v>
      </c>
      <c r="G41" s="85">
        <v>1.276862E-2</v>
      </c>
      <c r="H41" s="80" t="s">
        <v>143</v>
      </c>
    </row>
    <row r="42" spans="1:8" x14ac:dyDescent="0.2">
      <c r="A42" s="81">
        <v>36</v>
      </c>
      <c r="B42" s="82" t="s">
        <v>348</v>
      </c>
      <c r="C42" s="82" t="s">
        <v>349</v>
      </c>
      <c r="D42" s="82" t="s">
        <v>285</v>
      </c>
      <c r="E42" s="83">
        <v>306971</v>
      </c>
      <c r="F42" s="84">
        <v>4273.9572330000001</v>
      </c>
      <c r="G42" s="85">
        <v>1.259443E-2</v>
      </c>
      <c r="H42" s="80" t="s">
        <v>143</v>
      </c>
    </row>
    <row r="43" spans="1:8" x14ac:dyDescent="0.2">
      <c r="A43" s="81">
        <v>37</v>
      </c>
      <c r="B43" s="82" t="s">
        <v>80</v>
      </c>
      <c r="C43" s="82" t="s">
        <v>81</v>
      </c>
      <c r="D43" s="82" t="s">
        <v>71</v>
      </c>
      <c r="E43" s="83">
        <v>263979</v>
      </c>
      <c r="F43" s="84">
        <v>4222.8720629999998</v>
      </c>
      <c r="G43" s="85">
        <v>1.2443890000000001E-2</v>
      </c>
      <c r="H43" s="80" t="s">
        <v>143</v>
      </c>
    </row>
    <row r="44" spans="1:8" x14ac:dyDescent="0.2">
      <c r="A44" s="81">
        <v>38</v>
      </c>
      <c r="B44" s="82" t="s">
        <v>415</v>
      </c>
      <c r="C44" s="82" t="s">
        <v>416</v>
      </c>
      <c r="D44" s="82" t="s">
        <v>255</v>
      </c>
      <c r="E44" s="83">
        <v>1005471</v>
      </c>
      <c r="F44" s="84">
        <v>4203.8742510000002</v>
      </c>
      <c r="G44" s="85">
        <v>1.238791E-2</v>
      </c>
      <c r="H44" s="80" t="s">
        <v>143</v>
      </c>
    </row>
    <row r="45" spans="1:8" x14ac:dyDescent="0.2">
      <c r="A45" s="81">
        <v>39</v>
      </c>
      <c r="B45" s="82" t="s">
        <v>412</v>
      </c>
      <c r="C45" s="82" t="s">
        <v>413</v>
      </c>
      <c r="D45" s="82" t="s">
        <v>414</v>
      </c>
      <c r="E45" s="83">
        <v>281324</v>
      </c>
      <c r="F45" s="84">
        <v>4177.3800760000004</v>
      </c>
      <c r="G45" s="85">
        <v>1.2309830000000001E-2</v>
      </c>
      <c r="H45" s="80" t="s">
        <v>143</v>
      </c>
    </row>
    <row r="46" spans="1:8" x14ac:dyDescent="0.2">
      <c r="A46" s="81">
        <v>40</v>
      </c>
      <c r="B46" s="82" t="s">
        <v>487</v>
      </c>
      <c r="C46" s="82" t="s">
        <v>488</v>
      </c>
      <c r="D46" s="82" t="s">
        <v>211</v>
      </c>
      <c r="E46" s="83">
        <v>142505</v>
      </c>
      <c r="F46" s="84">
        <v>4163.568585</v>
      </c>
      <c r="G46" s="85">
        <v>1.226913E-2</v>
      </c>
      <c r="H46" s="80" t="s">
        <v>143</v>
      </c>
    </row>
    <row r="47" spans="1:8" x14ac:dyDescent="0.2">
      <c r="A47" s="81">
        <v>41</v>
      </c>
      <c r="B47" s="82" t="s">
        <v>288</v>
      </c>
      <c r="C47" s="82" t="s">
        <v>289</v>
      </c>
      <c r="D47" s="82" t="s">
        <v>290</v>
      </c>
      <c r="E47" s="83">
        <v>675223</v>
      </c>
      <c r="F47" s="84">
        <v>4055.7269495</v>
      </c>
      <c r="G47" s="85">
        <v>1.1951349999999999E-2</v>
      </c>
      <c r="H47" s="80" t="s">
        <v>143</v>
      </c>
    </row>
    <row r="48" spans="1:8" ht="25.5" x14ac:dyDescent="0.2">
      <c r="A48" s="81">
        <v>42</v>
      </c>
      <c r="B48" s="82" t="s">
        <v>448</v>
      </c>
      <c r="C48" s="82" t="s">
        <v>449</v>
      </c>
      <c r="D48" s="82" t="s">
        <v>25</v>
      </c>
      <c r="E48" s="83">
        <v>297739</v>
      </c>
      <c r="F48" s="84">
        <v>4023.9425849999998</v>
      </c>
      <c r="G48" s="85">
        <v>1.1857690000000001E-2</v>
      </c>
      <c r="H48" s="80" t="s">
        <v>143</v>
      </c>
    </row>
    <row r="49" spans="1:8" x14ac:dyDescent="0.2">
      <c r="A49" s="81">
        <v>43</v>
      </c>
      <c r="B49" s="82" t="s">
        <v>293</v>
      </c>
      <c r="C49" s="82" t="s">
        <v>294</v>
      </c>
      <c r="D49" s="82" t="s">
        <v>90</v>
      </c>
      <c r="E49" s="83">
        <v>1234878</v>
      </c>
      <c r="F49" s="84">
        <v>3892.9528949999999</v>
      </c>
      <c r="G49" s="85">
        <v>1.147169E-2</v>
      </c>
      <c r="H49" s="80" t="s">
        <v>143</v>
      </c>
    </row>
    <row r="50" spans="1:8" x14ac:dyDescent="0.2">
      <c r="A50" s="81">
        <v>44</v>
      </c>
      <c r="B50" s="82" t="s">
        <v>51</v>
      </c>
      <c r="C50" s="82" t="s">
        <v>52</v>
      </c>
      <c r="D50" s="82" t="s">
        <v>16</v>
      </c>
      <c r="E50" s="83">
        <v>337012</v>
      </c>
      <c r="F50" s="84">
        <v>3866.8756880000001</v>
      </c>
      <c r="G50" s="85">
        <v>1.139484E-2</v>
      </c>
      <c r="H50" s="80" t="s">
        <v>143</v>
      </c>
    </row>
    <row r="51" spans="1:8" x14ac:dyDescent="0.2">
      <c r="A51" s="81">
        <v>45</v>
      </c>
      <c r="B51" s="82" t="s">
        <v>457</v>
      </c>
      <c r="C51" s="82" t="s">
        <v>458</v>
      </c>
      <c r="D51" s="82" t="s">
        <v>61</v>
      </c>
      <c r="E51" s="83">
        <v>717054</v>
      </c>
      <c r="F51" s="84">
        <v>3807.55674</v>
      </c>
      <c r="G51" s="85">
        <v>1.1220040000000001E-2</v>
      </c>
      <c r="H51" s="80" t="s">
        <v>143</v>
      </c>
    </row>
    <row r="52" spans="1:8" x14ac:dyDescent="0.2">
      <c r="A52" s="81">
        <v>46</v>
      </c>
      <c r="B52" s="82" t="s">
        <v>489</v>
      </c>
      <c r="C52" s="82" t="s">
        <v>490</v>
      </c>
      <c r="D52" s="82" t="s">
        <v>255</v>
      </c>
      <c r="E52" s="83">
        <v>314897</v>
      </c>
      <c r="F52" s="84">
        <v>3796.398232</v>
      </c>
      <c r="G52" s="85">
        <v>1.118716E-2</v>
      </c>
      <c r="H52" s="80" t="s">
        <v>143</v>
      </c>
    </row>
    <row r="53" spans="1:8" x14ac:dyDescent="0.2">
      <c r="A53" s="81">
        <v>47</v>
      </c>
      <c r="B53" s="82" t="s">
        <v>303</v>
      </c>
      <c r="C53" s="82" t="s">
        <v>304</v>
      </c>
      <c r="D53" s="82" t="s">
        <v>61</v>
      </c>
      <c r="E53" s="83">
        <v>74038</v>
      </c>
      <c r="F53" s="84">
        <v>3628.3062279999999</v>
      </c>
      <c r="G53" s="85">
        <v>1.0691829999999999E-2</v>
      </c>
      <c r="H53" s="80" t="s">
        <v>143</v>
      </c>
    </row>
    <row r="54" spans="1:8" x14ac:dyDescent="0.2">
      <c r="A54" s="81">
        <v>48</v>
      </c>
      <c r="B54" s="82" t="s">
        <v>491</v>
      </c>
      <c r="C54" s="82" t="s">
        <v>492</v>
      </c>
      <c r="D54" s="82" t="s">
        <v>41</v>
      </c>
      <c r="E54" s="83">
        <v>1603225</v>
      </c>
      <c r="F54" s="84">
        <v>3445.6511700000001</v>
      </c>
      <c r="G54" s="85">
        <v>1.0153590000000001E-2</v>
      </c>
      <c r="H54" s="80" t="s">
        <v>143</v>
      </c>
    </row>
    <row r="55" spans="1:8" x14ac:dyDescent="0.2">
      <c r="A55" s="81">
        <v>49</v>
      </c>
      <c r="B55" s="82" t="s">
        <v>493</v>
      </c>
      <c r="C55" s="82" t="s">
        <v>494</v>
      </c>
      <c r="D55" s="82" t="s">
        <v>211</v>
      </c>
      <c r="E55" s="83">
        <v>251901</v>
      </c>
      <c r="F55" s="84">
        <v>3349.7794979999999</v>
      </c>
      <c r="G55" s="85">
        <v>9.8710699999999992E-3</v>
      </c>
      <c r="H55" s="80" t="s">
        <v>143</v>
      </c>
    </row>
    <row r="56" spans="1:8" x14ac:dyDescent="0.2">
      <c r="A56" s="81">
        <v>50</v>
      </c>
      <c r="B56" s="82" t="s">
        <v>72</v>
      </c>
      <c r="C56" s="82" t="s">
        <v>73</v>
      </c>
      <c r="D56" s="82" t="s">
        <v>48</v>
      </c>
      <c r="E56" s="83">
        <v>24979</v>
      </c>
      <c r="F56" s="84">
        <v>3293.7309399999999</v>
      </c>
      <c r="G56" s="85">
        <v>9.7059099999999999E-3</v>
      </c>
      <c r="H56" s="80" t="s">
        <v>143</v>
      </c>
    </row>
    <row r="57" spans="1:8" x14ac:dyDescent="0.2">
      <c r="A57" s="81">
        <v>51</v>
      </c>
      <c r="B57" s="82" t="s">
        <v>59</v>
      </c>
      <c r="C57" s="82" t="s">
        <v>60</v>
      </c>
      <c r="D57" s="82" t="s">
        <v>61</v>
      </c>
      <c r="E57" s="83">
        <v>60184</v>
      </c>
      <c r="F57" s="84">
        <v>3206.9044399999998</v>
      </c>
      <c r="G57" s="85">
        <v>9.4500499999999998E-3</v>
      </c>
      <c r="H57" s="80" t="s">
        <v>143</v>
      </c>
    </row>
    <row r="58" spans="1:8" x14ac:dyDescent="0.2">
      <c r="A58" s="81">
        <v>52</v>
      </c>
      <c r="B58" s="82" t="s">
        <v>39</v>
      </c>
      <c r="C58" s="82" t="s">
        <v>40</v>
      </c>
      <c r="D58" s="82" t="s">
        <v>41</v>
      </c>
      <c r="E58" s="83">
        <v>38742</v>
      </c>
      <c r="F58" s="84">
        <v>3085.2191699999998</v>
      </c>
      <c r="G58" s="85">
        <v>9.0914700000000008E-3</v>
      </c>
      <c r="H58" s="80" t="s">
        <v>143</v>
      </c>
    </row>
    <row r="59" spans="1:8" x14ac:dyDescent="0.2">
      <c r="A59" s="81">
        <v>53</v>
      </c>
      <c r="B59" s="82" t="s">
        <v>397</v>
      </c>
      <c r="C59" s="82" t="s">
        <v>398</v>
      </c>
      <c r="D59" s="82" t="s">
        <v>399</v>
      </c>
      <c r="E59" s="83">
        <v>308127</v>
      </c>
      <c r="F59" s="84">
        <v>3080.653746</v>
      </c>
      <c r="G59" s="85">
        <v>9.0780199999999991E-3</v>
      </c>
      <c r="H59" s="80" t="s">
        <v>143</v>
      </c>
    </row>
    <row r="60" spans="1:8" x14ac:dyDescent="0.2">
      <c r="A60" s="81">
        <v>54</v>
      </c>
      <c r="B60" s="82" t="s">
        <v>495</v>
      </c>
      <c r="C60" s="82" t="s">
        <v>496</v>
      </c>
      <c r="D60" s="82" t="s">
        <v>414</v>
      </c>
      <c r="E60" s="83">
        <v>258182</v>
      </c>
      <c r="F60" s="84">
        <v>2943.2748000000001</v>
      </c>
      <c r="G60" s="85">
        <v>8.6731900000000008E-3</v>
      </c>
      <c r="H60" s="80" t="s">
        <v>143</v>
      </c>
    </row>
    <row r="61" spans="1:8" x14ac:dyDescent="0.2">
      <c r="A61" s="81">
        <v>55</v>
      </c>
      <c r="B61" s="82" t="s">
        <v>497</v>
      </c>
      <c r="C61" s="82" t="s">
        <v>498</v>
      </c>
      <c r="D61" s="82" t="s">
        <v>285</v>
      </c>
      <c r="E61" s="83">
        <v>2248576</v>
      </c>
      <c r="F61" s="84">
        <v>2866.7095423999999</v>
      </c>
      <c r="G61" s="85">
        <v>8.4475699999999997E-3</v>
      </c>
      <c r="H61" s="80" t="s">
        <v>143</v>
      </c>
    </row>
    <row r="62" spans="1:8" ht="25.5" x14ac:dyDescent="0.2">
      <c r="A62" s="81">
        <v>56</v>
      </c>
      <c r="B62" s="82" t="s">
        <v>499</v>
      </c>
      <c r="C62" s="82" t="s">
        <v>500</v>
      </c>
      <c r="D62" s="82" t="s">
        <v>265</v>
      </c>
      <c r="E62" s="83">
        <v>176665</v>
      </c>
      <c r="F62" s="84">
        <v>2723.4676399999998</v>
      </c>
      <c r="G62" s="85">
        <v>8.0254699999999998E-3</v>
      </c>
      <c r="H62" s="80" t="s">
        <v>143</v>
      </c>
    </row>
    <row r="63" spans="1:8" x14ac:dyDescent="0.2">
      <c r="A63" s="81">
        <v>57</v>
      </c>
      <c r="B63" s="82" t="s">
        <v>406</v>
      </c>
      <c r="C63" s="82" t="s">
        <v>407</v>
      </c>
      <c r="D63" s="82" t="s">
        <v>193</v>
      </c>
      <c r="E63" s="83">
        <v>212263</v>
      </c>
      <c r="F63" s="84">
        <v>2649.6790289999999</v>
      </c>
      <c r="G63" s="85">
        <v>7.8080299999999997E-3</v>
      </c>
      <c r="H63" s="80" t="s">
        <v>143</v>
      </c>
    </row>
    <row r="64" spans="1:8" x14ac:dyDescent="0.2">
      <c r="A64" s="81">
        <v>58</v>
      </c>
      <c r="B64" s="82" t="s">
        <v>501</v>
      </c>
      <c r="C64" s="82" t="s">
        <v>502</v>
      </c>
      <c r="D64" s="82" t="s">
        <v>41</v>
      </c>
      <c r="E64" s="83">
        <v>845515</v>
      </c>
      <c r="F64" s="84">
        <v>2644.7709199999999</v>
      </c>
      <c r="G64" s="85">
        <v>7.7935699999999997E-3</v>
      </c>
      <c r="H64" s="80" t="s">
        <v>143</v>
      </c>
    </row>
    <row r="65" spans="1:8" ht="25.5" x14ac:dyDescent="0.2">
      <c r="A65" s="81">
        <v>59</v>
      </c>
      <c r="B65" s="82" t="s">
        <v>384</v>
      </c>
      <c r="C65" s="82" t="s">
        <v>385</v>
      </c>
      <c r="D65" s="82" t="s">
        <v>196</v>
      </c>
      <c r="E65" s="83">
        <v>149333</v>
      </c>
      <c r="F65" s="84">
        <v>2642.1487689999999</v>
      </c>
      <c r="G65" s="85">
        <v>7.7858399999999996E-3</v>
      </c>
      <c r="H65" s="80" t="s">
        <v>143</v>
      </c>
    </row>
    <row r="66" spans="1:8" x14ac:dyDescent="0.2">
      <c r="A66" s="81">
        <v>60</v>
      </c>
      <c r="B66" s="82" t="s">
        <v>425</v>
      </c>
      <c r="C66" s="82" t="s">
        <v>426</v>
      </c>
      <c r="D66" s="82" t="s">
        <v>61</v>
      </c>
      <c r="E66" s="83">
        <v>275772</v>
      </c>
      <c r="F66" s="84">
        <v>2566.3342320000002</v>
      </c>
      <c r="G66" s="85">
        <v>7.5624300000000002E-3</v>
      </c>
      <c r="H66" s="80" t="s">
        <v>143</v>
      </c>
    </row>
    <row r="67" spans="1:8" ht="25.5" x14ac:dyDescent="0.2">
      <c r="A67" s="81">
        <v>61</v>
      </c>
      <c r="B67" s="82" t="s">
        <v>380</v>
      </c>
      <c r="C67" s="82" t="s">
        <v>381</v>
      </c>
      <c r="D67" s="82" t="s">
        <v>265</v>
      </c>
      <c r="E67" s="83">
        <v>45069</v>
      </c>
      <c r="F67" s="84">
        <v>2274.9929820000002</v>
      </c>
      <c r="G67" s="85">
        <v>6.7039100000000004E-3</v>
      </c>
      <c r="H67" s="80" t="s">
        <v>143</v>
      </c>
    </row>
    <row r="68" spans="1:8" x14ac:dyDescent="0.2">
      <c r="A68" s="81">
        <v>62</v>
      </c>
      <c r="B68" s="82" t="s">
        <v>86</v>
      </c>
      <c r="C68" s="82" t="s">
        <v>87</v>
      </c>
      <c r="D68" s="82" t="s">
        <v>61</v>
      </c>
      <c r="E68" s="83">
        <v>54351</v>
      </c>
      <c r="F68" s="84">
        <v>2089.3611420000002</v>
      </c>
      <c r="G68" s="85">
        <v>6.1568899999999999E-3</v>
      </c>
      <c r="H68" s="80" t="s">
        <v>143</v>
      </c>
    </row>
    <row r="69" spans="1:8" x14ac:dyDescent="0.2">
      <c r="A69" s="81">
        <v>63</v>
      </c>
      <c r="B69" s="82" t="s">
        <v>417</v>
      </c>
      <c r="C69" s="82" t="s">
        <v>418</v>
      </c>
      <c r="D69" s="82" t="s">
        <v>201</v>
      </c>
      <c r="E69" s="83">
        <v>498569</v>
      </c>
      <c r="F69" s="84">
        <v>1951.897635</v>
      </c>
      <c r="G69" s="85">
        <v>5.7518200000000004E-3</v>
      </c>
      <c r="H69" s="80" t="s">
        <v>143</v>
      </c>
    </row>
    <row r="70" spans="1:8" x14ac:dyDescent="0.2">
      <c r="A70" s="81">
        <v>64</v>
      </c>
      <c r="B70" s="82" t="s">
        <v>340</v>
      </c>
      <c r="C70" s="82" t="s">
        <v>341</v>
      </c>
      <c r="D70" s="82" t="s">
        <v>211</v>
      </c>
      <c r="E70" s="83">
        <v>18450</v>
      </c>
      <c r="F70" s="84">
        <v>1419.3585</v>
      </c>
      <c r="G70" s="85">
        <v>4.1825400000000002E-3</v>
      </c>
      <c r="H70" s="80" t="s">
        <v>143</v>
      </c>
    </row>
    <row r="71" spans="1:8" ht="25.5" x14ac:dyDescent="0.2">
      <c r="A71" s="81">
        <v>65</v>
      </c>
      <c r="B71" s="82" t="s">
        <v>263</v>
      </c>
      <c r="C71" s="82" t="s">
        <v>264</v>
      </c>
      <c r="D71" s="82" t="s">
        <v>265</v>
      </c>
      <c r="E71" s="83">
        <v>65271</v>
      </c>
      <c r="F71" s="84">
        <v>1201.247484</v>
      </c>
      <c r="G71" s="85">
        <v>3.5398199999999999E-3</v>
      </c>
      <c r="H71" s="80" t="s">
        <v>143</v>
      </c>
    </row>
    <row r="72" spans="1:8" x14ac:dyDescent="0.2">
      <c r="A72" s="86"/>
      <c r="B72" s="86"/>
      <c r="C72" s="87" t="s">
        <v>142</v>
      </c>
      <c r="D72" s="86"/>
      <c r="E72" s="86" t="s">
        <v>143</v>
      </c>
      <c r="F72" s="88">
        <v>319354.27068731899</v>
      </c>
      <c r="G72" s="89">
        <v>0.94106776000000003</v>
      </c>
      <c r="H72" s="80" t="s">
        <v>143</v>
      </c>
    </row>
    <row r="73" spans="1:8" x14ac:dyDescent="0.2">
      <c r="A73" s="86"/>
      <c r="B73" s="86"/>
      <c r="C73" s="90"/>
      <c r="D73" s="86"/>
      <c r="E73" s="86"/>
      <c r="F73" s="91"/>
      <c r="G73" s="91"/>
      <c r="H73" s="80" t="s">
        <v>143</v>
      </c>
    </row>
    <row r="74" spans="1:8" x14ac:dyDescent="0.2">
      <c r="A74" s="86"/>
      <c r="B74" s="86"/>
      <c r="C74" s="87" t="s">
        <v>144</v>
      </c>
      <c r="D74" s="86"/>
      <c r="E74" s="86"/>
      <c r="F74" s="86"/>
      <c r="G74" s="86"/>
      <c r="H74" s="80" t="s">
        <v>143</v>
      </c>
    </row>
    <row r="75" spans="1:8" x14ac:dyDescent="0.2">
      <c r="A75" s="86"/>
      <c r="B75" s="86"/>
      <c r="C75" s="87" t="s">
        <v>142</v>
      </c>
      <c r="D75" s="86"/>
      <c r="E75" s="86" t="s">
        <v>143</v>
      </c>
      <c r="F75" s="92" t="s">
        <v>145</v>
      </c>
      <c r="G75" s="89">
        <v>0</v>
      </c>
      <c r="H75" s="80" t="s">
        <v>143</v>
      </c>
    </row>
    <row r="76" spans="1:8" x14ac:dyDescent="0.2">
      <c r="A76" s="86"/>
      <c r="B76" s="86"/>
      <c r="C76" s="90"/>
      <c r="D76" s="86"/>
      <c r="E76" s="86"/>
      <c r="F76" s="91"/>
      <c r="G76" s="91"/>
      <c r="H76" s="80" t="s">
        <v>143</v>
      </c>
    </row>
    <row r="77" spans="1:8" x14ac:dyDescent="0.2">
      <c r="A77" s="86"/>
      <c r="B77" s="86"/>
      <c r="C77" s="87" t="s">
        <v>146</v>
      </c>
      <c r="D77" s="86"/>
      <c r="E77" s="86"/>
      <c r="F77" s="86"/>
      <c r="G77" s="86"/>
      <c r="H77" s="80" t="s">
        <v>143</v>
      </c>
    </row>
    <row r="78" spans="1:8" x14ac:dyDescent="0.2">
      <c r="A78" s="81">
        <v>1</v>
      </c>
      <c r="B78" s="82" t="s">
        <v>139</v>
      </c>
      <c r="C78" s="121" t="s">
        <v>854</v>
      </c>
      <c r="D78" s="82" t="s">
        <v>140</v>
      </c>
      <c r="E78" s="83">
        <v>375961</v>
      </c>
      <c r="F78" s="84">
        <v>7.5190000000000003E-6</v>
      </c>
      <c r="G78" s="93" t="s">
        <v>141</v>
      </c>
      <c r="H78" s="80" t="s">
        <v>143</v>
      </c>
    </row>
    <row r="79" spans="1:8" x14ac:dyDescent="0.2">
      <c r="A79" s="86"/>
      <c r="B79" s="86"/>
      <c r="C79" s="87" t="s">
        <v>142</v>
      </c>
      <c r="D79" s="86"/>
      <c r="E79" s="86" t="s">
        <v>143</v>
      </c>
      <c r="F79" s="92" t="s">
        <v>145</v>
      </c>
      <c r="G79" s="89">
        <v>0</v>
      </c>
      <c r="H79" s="80" t="s">
        <v>143</v>
      </c>
    </row>
    <row r="80" spans="1:8" x14ac:dyDescent="0.2">
      <c r="A80" s="86"/>
      <c r="B80" s="86"/>
      <c r="C80" s="90"/>
      <c r="D80" s="86"/>
      <c r="E80" s="86"/>
      <c r="F80" s="91"/>
      <c r="G80" s="91"/>
      <c r="H80" s="80" t="s">
        <v>143</v>
      </c>
    </row>
    <row r="81" spans="1:8" x14ac:dyDescent="0.2">
      <c r="A81" s="86"/>
      <c r="B81" s="86"/>
      <c r="C81" s="87" t="s">
        <v>147</v>
      </c>
      <c r="D81" s="86"/>
      <c r="E81" s="86"/>
      <c r="F81" s="86"/>
      <c r="G81" s="86"/>
      <c r="H81" s="80" t="s">
        <v>143</v>
      </c>
    </row>
    <row r="82" spans="1:8" x14ac:dyDescent="0.2">
      <c r="A82" s="86"/>
      <c r="B82" s="86"/>
      <c r="C82" s="87" t="s">
        <v>142</v>
      </c>
      <c r="D82" s="86"/>
      <c r="E82" s="86" t="s">
        <v>143</v>
      </c>
      <c r="F82" s="92" t="s">
        <v>145</v>
      </c>
      <c r="G82" s="89">
        <v>0</v>
      </c>
      <c r="H82" s="80" t="s">
        <v>143</v>
      </c>
    </row>
    <row r="83" spans="1:8" x14ac:dyDescent="0.2">
      <c r="A83" s="86"/>
      <c r="B83" s="86"/>
      <c r="C83" s="90"/>
      <c r="D83" s="86"/>
      <c r="E83" s="86"/>
      <c r="F83" s="91"/>
      <c r="G83" s="91"/>
      <c r="H83" s="80" t="s">
        <v>143</v>
      </c>
    </row>
    <row r="84" spans="1:8" x14ac:dyDescent="0.2">
      <c r="A84" s="86"/>
      <c r="B84" s="86"/>
      <c r="C84" s="87" t="s">
        <v>148</v>
      </c>
      <c r="D84" s="86"/>
      <c r="E84" s="86"/>
      <c r="F84" s="91"/>
      <c r="G84" s="91"/>
      <c r="H84" s="80" t="s">
        <v>143</v>
      </c>
    </row>
    <row r="85" spans="1:8" x14ac:dyDescent="0.2">
      <c r="A85" s="86"/>
      <c r="B85" s="86"/>
      <c r="C85" s="87" t="s">
        <v>142</v>
      </c>
      <c r="D85" s="86"/>
      <c r="E85" s="86" t="s">
        <v>143</v>
      </c>
      <c r="F85" s="92" t="s">
        <v>145</v>
      </c>
      <c r="G85" s="89">
        <v>0</v>
      </c>
      <c r="H85" s="80" t="s">
        <v>143</v>
      </c>
    </row>
    <row r="86" spans="1:8" x14ac:dyDescent="0.2">
      <c r="A86" s="86"/>
      <c r="B86" s="86"/>
      <c r="C86" s="90"/>
      <c r="D86" s="86"/>
      <c r="E86" s="86"/>
      <c r="F86" s="91"/>
      <c r="G86" s="91"/>
      <c r="H86" s="80" t="s">
        <v>143</v>
      </c>
    </row>
    <row r="87" spans="1:8" x14ac:dyDescent="0.2">
      <c r="A87" s="86"/>
      <c r="B87" s="86"/>
      <c r="C87" s="87" t="s">
        <v>149</v>
      </c>
      <c r="D87" s="86"/>
      <c r="E87" s="86"/>
      <c r="F87" s="91"/>
      <c r="G87" s="91"/>
      <c r="H87" s="80" t="s">
        <v>143</v>
      </c>
    </row>
    <row r="88" spans="1:8" x14ac:dyDescent="0.2">
      <c r="A88" s="86"/>
      <c r="B88" s="86"/>
      <c r="C88" s="87" t="s">
        <v>142</v>
      </c>
      <c r="D88" s="86"/>
      <c r="E88" s="86" t="s">
        <v>143</v>
      </c>
      <c r="F88" s="92" t="s">
        <v>145</v>
      </c>
      <c r="G88" s="89">
        <v>0</v>
      </c>
      <c r="H88" s="80" t="s">
        <v>143</v>
      </c>
    </row>
    <row r="89" spans="1:8" x14ac:dyDescent="0.2">
      <c r="A89" s="86"/>
      <c r="B89" s="86"/>
      <c r="C89" s="90"/>
      <c r="D89" s="86"/>
      <c r="E89" s="86"/>
      <c r="F89" s="91"/>
      <c r="G89" s="91"/>
      <c r="H89" s="80" t="s">
        <v>143</v>
      </c>
    </row>
    <row r="90" spans="1:8" x14ac:dyDescent="0.2">
      <c r="A90" s="86"/>
      <c r="B90" s="86"/>
      <c r="C90" s="87" t="s">
        <v>150</v>
      </c>
      <c r="D90" s="86"/>
      <c r="E90" s="86"/>
      <c r="F90" s="88">
        <v>319354.27068731899</v>
      </c>
      <c r="G90" s="89">
        <v>0.94106776000000003</v>
      </c>
      <c r="H90" s="80" t="s">
        <v>143</v>
      </c>
    </row>
    <row r="91" spans="1:8" x14ac:dyDescent="0.2">
      <c r="A91" s="86"/>
      <c r="B91" s="86"/>
      <c r="C91" s="90"/>
      <c r="D91" s="86"/>
      <c r="E91" s="86"/>
      <c r="F91" s="91"/>
      <c r="G91" s="91"/>
      <c r="H91" s="80" t="s">
        <v>143</v>
      </c>
    </row>
    <row r="92" spans="1:8" x14ac:dyDescent="0.2">
      <c r="A92" s="86"/>
      <c r="B92" s="86"/>
      <c r="C92" s="87" t="s">
        <v>151</v>
      </c>
      <c r="D92" s="86"/>
      <c r="E92" s="86"/>
      <c r="F92" s="91"/>
      <c r="G92" s="91"/>
      <c r="H92" s="80" t="s">
        <v>143</v>
      </c>
    </row>
    <row r="93" spans="1:8" x14ac:dyDescent="0.2">
      <c r="A93" s="86"/>
      <c r="B93" s="86"/>
      <c r="C93" s="87" t="s">
        <v>10</v>
      </c>
      <c r="D93" s="86"/>
      <c r="E93" s="86"/>
      <c r="F93" s="91"/>
      <c r="G93" s="91"/>
      <c r="H93" s="80" t="s">
        <v>143</v>
      </c>
    </row>
    <row r="94" spans="1:8" x14ac:dyDescent="0.2">
      <c r="A94" s="86"/>
      <c r="B94" s="86"/>
      <c r="C94" s="87" t="s">
        <v>142</v>
      </c>
      <c r="D94" s="86"/>
      <c r="E94" s="86" t="s">
        <v>143</v>
      </c>
      <c r="F94" s="92" t="s">
        <v>145</v>
      </c>
      <c r="G94" s="89">
        <v>0</v>
      </c>
      <c r="H94" s="80" t="s">
        <v>143</v>
      </c>
    </row>
    <row r="95" spans="1:8" x14ac:dyDescent="0.2">
      <c r="A95" s="86"/>
      <c r="B95" s="86"/>
      <c r="C95" s="90"/>
      <c r="D95" s="86"/>
      <c r="E95" s="86"/>
      <c r="F95" s="91"/>
      <c r="G95" s="91"/>
      <c r="H95" s="80" t="s">
        <v>143</v>
      </c>
    </row>
    <row r="96" spans="1:8" x14ac:dyDescent="0.2">
      <c r="A96" s="86"/>
      <c r="B96" s="86"/>
      <c r="C96" s="87" t="s">
        <v>152</v>
      </c>
      <c r="D96" s="86"/>
      <c r="E96" s="86"/>
      <c r="F96" s="86"/>
      <c r="G96" s="86"/>
      <c r="H96" s="80" t="s">
        <v>143</v>
      </c>
    </row>
    <row r="97" spans="1:8" x14ac:dyDescent="0.2">
      <c r="A97" s="86"/>
      <c r="B97" s="86"/>
      <c r="C97" s="87" t="s">
        <v>142</v>
      </c>
      <c r="D97" s="86"/>
      <c r="E97" s="86" t="s">
        <v>143</v>
      </c>
      <c r="F97" s="92" t="s">
        <v>145</v>
      </c>
      <c r="G97" s="89">
        <v>0</v>
      </c>
      <c r="H97" s="80" t="s">
        <v>143</v>
      </c>
    </row>
    <row r="98" spans="1:8" x14ac:dyDescent="0.2">
      <c r="A98" s="86"/>
      <c r="B98" s="86"/>
      <c r="C98" s="90"/>
      <c r="D98" s="86"/>
      <c r="E98" s="86"/>
      <c r="F98" s="91"/>
      <c r="G98" s="91"/>
      <c r="H98" s="80" t="s">
        <v>143</v>
      </c>
    </row>
    <row r="99" spans="1:8" x14ac:dyDescent="0.2">
      <c r="A99" s="86"/>
      <c r="B99" s="86"/>
      <c r="C99" s="87" t="s">
        <v>153</v>
      </c>
      <c r="D99" s="86"/>
      <c r="E99" s="86"/>
      <c r="F99" s="86"/>
      <c r="G99" s="86"/>
      <c r="H99" s="80" t="s">
        <v>143</v>
      </c>
    </row>
    <row r="100" spans="1:8" x14ac:dyDescent="0.2">
      <c r="A100" s="86"/>
      <c r="B100" s="86"/>
      <c r="C100" s="87" t="s">
        <v>142</v>
      </c>
      <c r="D100" s="86"/>
      <c r="E100" s="86" t="s">
        <v>143</v>
      </c>
      <c r="F100" s="92" t="s">
        <v>145</v>
      </c>
      <c r="G100" s="89">
        <v>0</v>
      </c>
      <c r="H100" s="80" t="s">
        <v>143</v>
      </c>
    </row>
    <row r="101" spans="1:8" x14ac:dyDescent="0.2">
      <c r="A101" s="86"/>
      <c r="B101" s="86"/>
      <c r="C101" s="90"/>
      <c r="D101" s="86"/>
      <c r="E101" s="86"/>
      <c r="F101" s="91"/>
      <c r="G101" s="91"/>
      <c r="H101" s="80" t="s">
        <v>143</v>
      </c>
    </row>
    <row r="102" spans="1:8" x14ac:dyDescent="0.2">
      <c r="A102" s="86"/>
      <c r="B102" s="86"/>
      <c r="C102" s="87" t="s">
        <v>154</v>
      </c>
      <c r="D102" s="86"/>
      <c r="E102" s="86"/>
      <c r="F102" s="91"/>
      <c r="G102" s="91"/>
      <c r="H102" s="80" t="s">
        <v>143</v>
      </c>
    </row>
    <row r="103" spans="1:8" x14ac:dyDescent="0.2">
      <c r="A103" s="86"/>
      <c r="B103" s="86"/>
      <c r="C103" s="87" t="s">
        <v>142</v>
      </c>
      <c r="D103" s="86"/>
      <c r="E103" s="86" t="s">
        <v>143</v>
      </c>
      <c r="F103" s="92" t="s">
        <v>145</v>
      </c>
      <c r="G103" s="89">
        <v>0</v>
      </c>
      <c r="H103" s="80" t="s">
        <v>143</v>
      </c>
    </row>
    <row r="104" spans="1:8" x14ac:dyDescent="0.2">
      <c r="A104" s="86"/>
      <c r="B104" s="86"/>
      <c r="C104" s="90"/>
      <c r="D104" s="86"/>
      <c r="E104" s="86"/>
      <c r="F104" s="91"/>
      <c r="G104" s="91"/>
      <c r="H104" s="80" t="s">
        <v>143</v>
      </c>
    </row>
    <row r="105" spans="1:8" x14ac:dyDescent="0.2">
      <c r="A105" s="86"/>
      <c r="B105" s="86"/>
      <c r="C105" s="87" t="s">
        <v>155</v>
      </c>
      <c r="D105" s="86"/>
      <c r="E105" s="86"/>
      <c r="F105" s="88">
        <v>0</v>
      </c>
      <c r="G105" s="89">
        <v>0</v>
      </c>
      <c r="H105" s="80" t="s">
        <v>143</v>
      </c>
    </row>
    <row r="106" spans="1:8" x14ac:dyDescent="0.2">
      <c r="A106" s="86"/>
      <c r="B106" s="86"/>
      <c r="C106" s="90"/>
      <c r="D106" s="86"/>
      <c r="E106" s="86"/>
      <c r="F106" s="91"/>
      <c r="G106" s="91"/>
      <c r="H106" s="80" t="s">
        <v>143</v>
      </c>
    </row>
    <row r="107" spans="1:8" x14ac:dyDescent="0.2">
      <c r="A107" s="86"/>
      <c r="B107" s="86"/>
      <c r="C107" s="87" t="s">
        <v>156</v>
      </c>
      <c r="D107" s="86"/>
      <c r="E107" s="86"/>
      <c r="F107" s="91"/>
      <c r="G107" s="91"/>
      <c r="H107" s="80" t="s">
        <v>143</v>
      </c>
    </row>
    <row r="108" spans="1:8" x14ac:dyDescent="0.2">
      <c r="A108" s="86"/>
      <c r="B108" s="86"/>
      <c r="C108" s="87" t="s">
        <v>157</v>
      </c>
      <c r="D108" s="86"/>
      <c r="E108" s="86"/>
      <c r="F108" s="91"/>
      <c r="G108" s="91"/>
      <c r="H108" s="80" t="s">
        <v>143</v>
      </c>
    </row>
    <row r="109" spans="1:8" x14ac:dyDescent="0.2">
      <c r="A109" s="86"/>
      <c r="B109" s="86"/>
      <c r="C109" s="87" t="s">
        <v>142</v>
      </c>
      <c r="D109" s="86"/>
      <c r="E109" s="86" t="s">
        <v>143</v>
      </c>
      <c r="F109" s="92" t="s">
        <v>145</v>
      </c>
      <c r="G109" s="89">
        <v>0</v>
      </c>
      <c r="H109" s="80" t="s">
        <v>143</v>
      </c>
    </row>
    <row r="110" spans="1:8" x14ac:dyDescent="0.2">
      <c r="A110" s="86"/>
      <c r="B110" s="86"/>
      <c r="C110" s="90"/>
      <c r="D110" s="86"/>
      <c r="E110" s="86"/>
      <c r="F110" s="91"/>
      <c r="G110" s="91"/>
      <c r="H110" s="80" t="s">
        <v>143</v>
      </c>
    </row>
    <row r="111" spans="1:8" x14ac:dyDescent="0.2">
      <c r="A111" s="86"/>
      <c r="B111" s="86"/>
      <c r="C111" s="87" t="s">
        <v>158</v>
      </c>
      <c r="D111" s="86"/>
      <c r="E111" s="86"/>
      <c r="F111" s="91"/>
      <c r="G111" s="91"/>
      <c r="H111" s="80" t="s">
        <v>143</v>
      </c>
    </row>
    <row r="112" spans="1:8" x14ac:dyDescent="0.2">
      <c r="A112" s="86"/>
      <c r="B112" s="86"/>
      <c r="C112" s="87" t="s">
        <v>142</v>
      </c>
      <c r="D112" s="86"/>
      <c r="E112" s="86" t="s">
        <v>143</v>
      </c>
      <c r="F112" s="92" t="s">
        <v>145</v>
      </c>
      <c r="G112" s="89">
        <v>0</v>
      </c>
      <c r="H112" s="80" t="s">
        <v>143</v>
      </c>
    </row>
    <row r="113" spans="1:8" x14ac:dyDescent="0.2">
      <c r="A113" s="86"/>
      <c r="B113" s="86"/>
      <c r="C113" s="90"/>
      <c r="D113" s="86"/>
      <c r="E113" s="86"/>
      <c r="F113" s="91"/>
      <c r="G113" s="91"/>
      <c r="H113" s="80" t="s">
        <v>143</v>
      </c>
    </row>
    <row r="114" spans="1:8" x14ac:dyDescent="0.2">
      <c r="A114" s="86"/>
      <c r="B114" s="86"/>
      <c r="C114" s="87" t="s">
        <v>159</v>
      </c>
      <c r="D114" s="86"/>
      <c r="E114" s="86"/>
      <c r="F114" s="91"/>
      <c r="G114" s="91"/>
      <c r="H114" s="80" t="s">
        <v>143</v>
      </c>
    </row>
    <row r="115" spans="1:8" x14ac:dyDescent="0.2">
      <c r="A115" s="86"/>
      <c r="B115" s="86"/>
      <c r="C115" s="87" t="s">
        <v>142</v>
      </c>
      <c r="D115" s="86"/>
      <c r="E115" s="86" t="s">
        <v>143</v>
      </c>
      <c r="F115" s="92" t="s">
        <v>145</v>
      </c>
      <c r="G115" s="89">
        <v>0</v>
      </c>
      <c r="H115" s="80" t="s">
        <v>143</v>
      </c>
    </row>
    <row r="116" spans="1:8" x14ac:dyDescent="0.2">
      <c r="A116" s="86"/>
      <c r="B116" s="86"/>
      <c r="C116" s="90"/>
      <c r="D116" s="86"/>
      <c r="E116" s="86"/>
      <c r="F116" s="91"/>
      <c r="G116" s="91"/>
      <c r="H116" s="80" t="s">
        <v>143</v>
      </c>
    </row>
    <row r="117" spans="1:8" x14ac:dyDescent="0.2">
      <c r="A117" s="86"/>
      <c r="B117" s="86"/>
      <c r="C117" s="87" t="s">
        <v>160</v>
      </c>
      <c r="D117" s="86"/>
      <c r="E117" s="86"/>
      <c r="F117" s="91"/>
      <c r="G117" s="91"/>
      <c r="H117" s="80" t="s">
        <v>143</v>
      </c>
    </row>
    <row r="118" spans="1:8" x14ac:dyDescent="0.2">
      <c r="A118" s="81">
        <v>1</v>
      </c>
      <c r="B118" s="82"/>
      <c r="C118" s="82" t="s">
        <v>161</v>
      </c>
      <c r="D118" s="82"/>
      <c r="E118" s="93"/>
      <c r="F118" s="84">
        <v>17342.070053003001</v>
      </c>
      <c r="G118" s="85">
        <v>5.1103320000000001E-2</v>
      </c>
      <c r="H118" s="80">
        <v>5.41</v>
      </c>
    </row>
    <row r="119" spans="1:8" x14ac:dyDescent="0.2">
      <c r="A119" s="86"/>
      <c r="B119" s="86"/>
      <c r="C119" s="87" t="s">
        <v>142</v>
      </c>
      <c r="D119" s="86"/>
      <c r="E119" s="86" t="s">
        <v>143</v>
      </c>
      <c r="F119" s="88">
        <v>17342.070053003001</v>
      </c>
      <c r="G119" s="89">
        <v>5.1103320000000001E-2</v>
      </c>
      <c r="H119" s="80" t="s">
        <v>143</v>
      </c>
    </row>
    <row r="120" spans="1:8" x14ac:dyDescent="0.2">
      <c r="A120" s="86"/>
      <c r="B120" s="86"/>
      <c r="C120" s="90"/>
      <c r="D120" s="86"/>
      <c r="E120" s="86"/>
      <c r="F120" s="91"/>
      <c r="G120" s="91"/>
      <c r="H120" s="80" t="s">
        <v>143</v>
      </c>
    </row>
    <row r="121" spans="1:8" x14ac:dyDescent="0.2">
      <c r="A121" s="86"/>
      <c r="B121" s="86"/>
      <c r="C121" s="87" t="s">
        <v>162</v>
      </c>
      <c r="D121" s="86"/>
      <c r="E121" s="86"/>
      <c r="F121" s="88">
        <v>17342.070053003001</v>
      </c>
      <c r="G121" s="89">
        <v>5.1103320000000001E-2</v>
      </c>
      <c r="H121" s="80" t="s">
        <v>143</v>
      </c>
    </row>
    <row r="122" spans="1:8" x14ac:dyDescent="0.2">
      <c r="A122" s="86"/>
      <c r="B122" s="86"/>
      <c r="C122" s="91"/>
      <c r="D122" s="86"/>
      <c r="E122" s="86"/>
      <c r="F122" s="86"/>
      <c r="G122" s="86"/>
      <c r="H122" s="80" t="s">
        <v>143</v>
      </c>
    </row>
    <row r="123" spans="1:8" x14ac:dyDescent="0.2">
      <c r="A123" s="86"/>
      <c r="B123" s="86"/>
      <c r="C123" s="87" t="s">
        <v>163</v>
      </c>
      <c r="D123" s="86"/>
      <c r="E123" s="86"/>
      <c r="F123" s="86"/>
      <c r="G123" s="86"/>
      <c r="H123" s="80" t="s">
        <v>143</v>
      </c>
    </row>
    <row r="124" spans="1:8" x14ac:dyDescent="0.2">
      <c r="A124" s="86"/>
      <c r="B124" s="86"/>
      <c r="C124" s="87" t="s">
        <v>164</v>
      </c>
      <c r="D124" s="86"/>
      <c r="E124" s="86"/>
      <c r="F124" s="86"/>
      <c r="G124" s="86"/>
      <c r="H124" s="80" t="s">
        <v>143</v>
      </c>
    </row>
    <row r="125" spans="1:8" x14ac:dyDescent="0.2">
      <c r="A125" s="81">
        <v>1</v>
      </c>
      <c r="B125" s="82" t="s">
        <v>503</v>
      </c>
      <c r="C125" s="82" t="s">
        <v>1090</v>
      </c>
      <c r="D125" s="82"/>
      <c r="E125" s="120">
        <v>13395446.6942</v>
      </c>
      <c r="F125" s="84">
        <v>2038.304750776</v>
      </c>
      <c r="G125" s="85">
        <v>6.00644E-3</v>
      </c>
      <c r="H125" s="80" t="s">
        <v>143</v>
      </c>
    </row>
    <row r="126" spans="1:8" x14ac:dyDescent="0.2">
      <c r="A126" s="86"/>
      <c r="B126" s="86"/>
      <c r="C126" s="87" t="s">
        <v>142</v>
      </c>
      <c r="D126" s="86"/>
      <c r="E126" s="86" t="s">
        <v>143</v>
      </c>
      <c r="F126" s="88">
        <v>2038.304750776</v>
      </c>
      <c r="G126" s="89">
        <v>6.00644E-3</v>
      </c>
      <c r="H126" s="80" t="s">
        <v>143</v>
      </c>
    </row>
    <row r="127" spans="1:8" x14ac:dyDescent="0.2">
      <c r="A127" s="86"/>
      <c r="B127" s="86"/>
      <c r="C127" s="90"/>
      <c r="D127" s="86"/>
      <c r="E127" s="86"/>
      <c r="F127" s="91"/>
      <c r="G127" s="91"/>
      <c r="H127" s="80" t="s">
        <v>143</v>
      </c>
    </row>
    <row r="128" spans="1:8" x14ac:dyDescent="0.2">
      <c r="A128" s="86"/>
      <c r="B128" s="86"/>
      <c r="C128" s="87" t="s">
        <v>165</v>
      </c>
      <c r="D128" s="86"/>
      <c r="E128" s="86"/>
      <c r="F128" s="86"/>
      <c r="G128" s="86"/>
      <c r="H128" s="80" t="s">
        <v>143</v>
      </c>
    </row>
    <row r="129" spans="1:17" x14ac:dyDescent="0.2">
      <c r="A129" s="86"/>
      <c r="B129" s="86"/>
      <c r="C129" s="87" t="s">
        <v>166</v>
      </c>
      <c r="D129" s="86"/>
      <c r="E129" s="86"/>
      <c r="F129" s="86"/>
      <c r="G129" s="86"/>
      <c r="H129" s="80" t="s">
        <v>143</v>
      </c>
    </row>
    <row r="130" spans="1:17" x14ac:dyDescent="0.2">
      <c r="A130" s="86"/>
      <c r="B130" s="86"/>
      <c r="C130" s="87" t="s">
        <v>142</v>
      </c>
      <c r="D130" s="86"/>
      <c r="E130" s="86" t="s">
        <v>143</v>
      </c>
      <c r="F130" s="92" t="s">
        <v>145</v>
      </c>
      <c r="G130" s="89">
        <v>0</v>
      </c>
      <c r="H130" s="80" t="s">
        <v>143</v>
      </c>
    </row>
    <row r="131" spans="1:17" x14ac:dyDescent="0.2">
      <c r="A131" s="86"/>
      <c r="B131" s="86"/>
      <c r="C131" s="90"/>
      <c r="D131" s="86"/>
      <c r="E131" s="86"/>
      <c r="F131" s="91"/>
      <c r="G131" s="91"/>
      <c r="H131" s="80" t="s">
        <v>143</v>
      </c>
    </row>
    <row r="132" spans="1:17" x14ac:dyDescent="0.2">
      <c r="A132" s="86"/>
      <c r="B132" s="86"/>
      <c r="C132" s="87" t="s">
        <v>167</v>
      </c>
      <c r="D132" s="86"/>
      <c r="E132" s="86"/>
      <c r="F132" s="91"/>
      <c r="G132" s="91"/>
      <c r="H132" s="80" t="s">
        <v>143</v>
      </c>
    </row>
    <row r="133" spans="1:17" x14ac:dyDescent="0.2">
      <c r="A133" s="86"/>
      <c r="B133" s="86"/>
      <c r="C133" s="87" t="s">
        <v>142</v>
      </c>
      <c r="D133" s="86"/>
      <c r="E133" s="86" t="s">
        <v>143</v>
      </c>
      <c r="F133" s="92" t="s">
        <v>145</v>
      </c>
      <c r="G133" s="89">
        <v>0</v>
      </c>
      <c r="H133" s="80" t="s">
        <v>143</v>
      </c>
    </row>
    <row r="134" spans="1:17" x14ac:dyDescent="0.2">
      <c r="A134" s="86"/>
      <c r="B134" s="86"/>
      <c r="C134" s="90"/>
      <c r="D134" s="86"/>
      <c r="E134" s="86"/>
      <c r="F134" s="91"/>
      <c r="G134" s="91"/>
      <c r="H134" s="80" t="s">
        <v>143</v>
      </c>
    </row>
    <row r="135" spans="1:17" x14ac:dyDescent="0.2">
      <c r="A135" s="93"/>
      <c r="B135" s="82"/>
      <c r="C135" s="82" t="s">
        <v>320</v>
      </c>
      <c r="D135" s="82"/>
      <c r="E135" s="93"/>
      <c r="F135" s="84">
        <v>1025.0000444</v>
      </c>
      <c r="G135" s="85">
        <v>3.02045E-3</v>
      </c>
      <c r="H135" s="80" t="s">
        <v>143</v>
      </c>
    </row>
    <row r="136" spans="1:17" x14ac:dyDescent="0.2">
      <c r="A136" s="93"/>
      <c r="B136" s="82"/>
      <c r="C136" s="82" t="s">
        <v>168</v>
      </c>
      <c r="D136" s="82"/>
      <c r="E136" s="93"/>
      <c r="F136" s="84">
        <f>-406.53406983+0.0026787219619751</f>
        <v>-406.53139110803806</v>
      </c>
      <c r="G136" s="85">
        <v>-1.19797E-3</v>
      </c>
      <c r="H136" s="80" t="s">
        <v>143</v>
      </c>
    </row>
    <row r="137" spans="1:17" x14ac:dyDescent="0.2">
      <c r="A137" s="90"/>
      <c r="B137" s="90"/>
      <c r="C137" s="87" t="s">
        <v>169</v>
      </c>
      <c r="D137" s="91"/>
      <c r="E137" s="91"/>
      <c r="F137" s="88">
        <f>339353.111465668+0.0026787219619751</f>
        <v>339353.11414438998</v>
      </c>
      <c r="G137" s="94">
        <v>1</v>
      </c>
      <c r="H137" s="80" t="s">
        <v>143</v>
      </c>
    </row>
    <row r="138" spans="1:17" x14ac:dyDescent="0.2">
      <c r="A138" s="95"/>
      <c r="B138" s="95"/>
      <c r="C138" s="95"/>
      <c r="D138" s="96"/>
      <c r="E138" s="96"/>
      <c r="F138" s="96"/>
      <c r="G138" s="96"/>
    </row>
    <row r="139" spans="1:17" x14ac:dyDescent="0.2">
      <c r="A139" s="97"/>
      <c r="B139" s="201" t="s">
        <v>855</v>
      </c>
      <c r="C139" s="201"/>
      <c r="D139" s="201"/>
      <c r="E139" s="201"/>
      <c r="F139" s="201"/>
      <c r="G139" s="201"/>
      <c r="H139" s="201"/>
      <c r="J139" s="99"/>
    </row>
    <row r="140" spans="1:17" x14ac:dyDescent="0.2">
      <c r="A140" s="97"/>
      <c r="B140" s="201" t="s">
        <v>856</v>
      </c>
      <c r="C140" s="201"/>
      <c r="D140" s="201"/>
      <c r="E140" s="201"/>
      <c r="F140" s="201"/>
      <c r="G140" s="201"/>
      <c r="H140" s="201"/>
      <c r="J140" s="99"/>
    </row>
    <row r="141" spans="1:17" x14ac:dyDescent="0.2">
      <c r="A141" s="97"/>
      <c r="B141" s="201" t="s">
        <v>857</v>
      </c>
      <c r="C141" s="201"/>
      <c r="D141" s="201"/>
      <c r="E141" s="201"/>
      <c r="F141" s="201"/>
      <c r="G141" s="201"/>
      <c r="H141" s="201"/>
      <c r="J141" s="99"/>
    </row>
    <row r="142" spans="1:17" s="101" customFormat="1" ht="66.75" customHeight="1" x14ac:dyDescent="0.25">
      <c r="A142" s="100"/>
      <c r="B142" s="202" t="s">
        <v>858</v>
      </c>
      <c r="C142" s="202"/>
      <c r="D142" s="202"/>
      <c r="E142" s="202"/>
      <c r="F142" s="202"/>
      <c r="G142" s="202"/>
      <c r="H142" s="202"/>
      <c r="I142"/>
      <c r="J142" s="99"/>
      <c r="K142"/>
      <c r="L142"/>
      <c r="M142"/>
      <c r="N142"/>
      <c r="O142"/>
      <c r="P142"/>
      <c r="Q142"/>
    </row>
    <row r="143" spans="1:17" x14ac:dyDescent="0.2">
      <c r="A143" s="97"/>
      <c r="B143" s="201" t="s">
        <v>859</v>
      </c>
      <c r="C143" s="201"/>
      <c r="D143" s="201"/>
      <c r="E143" s="201"/>
      <c r="F143" s="201"/>
      <c r="G143" s="201"/>
      <c r="H143" s="201"/>
      <c r="J143" s="99"/>
    </row>
    <row r="144" spans="1:17" x14ac:dyDescent="0.2">
      <c r="A144" s="97"/>
      <c r="B144" s="97"/>
      <c r="C144" s="97"/>
      <c r="D144" s="102"/>
      <c r="E144" s="102"/>
      <c r="F144" s="102"/>
      <c r="G144" s="102"/>
    </row>
    <row r="145" spans="1:10" x14ac:dyDescent="0.2">
      <c r="A145" s="97"/>
      <c r="B145" s="203" t="s">
        <v>170</v>
      </c>
      <c r="C145" s="204"/>
      <c r="D145" s="205"/>
      <c r="E145" s="103"/>
      <c r="F145" s="102"/>
      <c r="G145" s="102"/>
    </row>
    <row r="146" spans="1:10" ht="27.75" customHeight="1" x14ac:dyDescent="0.2">
      <c r="A146" s="97"/>
      <c r="B146" s="199" t="s">
        <v>171</v>
      </c>
      <c r="C146" s="200"/>
      <c r="D146" s="79" t="s">
        <v>172</v>
      </c>
      <c r="E146" s="103"/>
      <c r="F146" s="102"/>
      <c r="G146" s="102"/>
    </row>
    <row r="147" spans="1:10" ht="12.75" customHeight="1" x14ac:dyDescent="0.2">
      <c r="A147" s="97"/>
      <c r="B147" s="199" t="s">
        <v>860</v>
      </c>
      <c r="C147" s="200"/>
      <c r="D147" s="79" t="str">
        <f>"Rs. "&amp;TEXT(F82,"0.00")&amp;" lacs/ #"</f>
        <v>Rs. 0.00 lacs/ #</v>
      </c>
      <c r="E147" s="103"/>
      <c r="F147" s="102"/>
      <c r="G147" s="102"/>
    </row>
    <row r="148" spans="1:10" x14ac:dyDescent="0.2">
      <c r="A148" s="97"/>
      <c r="B148" s="199" t="s">
        <v>173</v>
      </c>
      <c r="C148" s="200"/>
      <c r="D148" s="104" t="s">
        <v>143</v>
      </c>
      <c r="E148" s="103"/>
      <c r="F148" s="102"/>
      <c r="G148" s="102"/>
    </row>
    <row r="149" spans="1:10" x14ac:dyDescent="0.2">
      <c r="A149" s="105"/>
      <c r="B149" s="106" t="s">
        <v>143</v>
      </c>
      <c r="C149" s="106" t="s">
        <v>861</v>
      </c>
      <c r="D149" s="106" t="s">
        <v>174</v>
      </c>
      <c r="E149" s="105"/>
      <c r="F149" s="105"/>
      <c r="G149" s="105"/>
      <c r="H149" s="105"/>
      <c r="J149" s="99"/>
    </row>
    <row r="150" spans="1:10" x14ac:dyDescent="0.2">
      <c r="A150" s="105"/>
      <c r="B150" s="107" t="s">
        <v>175</v>
      </c>
      <c r="C150" s="108">
        <v>45838</v>
      </c>
      <c r="D150" s="108">
        <v>45869</v>
      </c>
      <c r="E150" s="105"/>
      <c r="F150" s="105"/>
      <c r="G150" s="105"/>
      <c r="J150" s="99"/>
    </row>
    <row r="151" spans="1:10" x14ac:dyDescent="0.2">
      <c r="A151" s="109"/>
      <c r="B151" s="82" t="s">
        <v>176</v>
      </c>
      <c r="C151" s="111">
        <v>289.44499999999999</v>
      </c>
      <c r="D151" s="111">
        <v>286.43700000000001</v>
      </c>
      <c r="E151" s="109"/>
      <c r="F151" s="112"/>
      <c r="G151" s="113"/>
    </row>
    <row r="152" spans="1:10" x14ac:dyDescent="0.2">
      <c r="A152" s="109"/>
      <c r="B152" s="82" t="s">
        <v>1004</v>
      </c>
      <c r="C152" s="111">
        <v>40.699300000000001</v>
      </c>
      <c r="D152" s="111">
        <v>37.640999999999998</v>
      </c>
      <c r="E152" s="109"/>
      <c r="F152" s="112"/>
      <c r="G152" s="113"/>
    </row>
    <row r="153" spans="1:10" x14ac:dyDescent="0.2">
      <c r="A153" s="109"/>
      <c r="B153" s="82" t="s">
        <v>177</v>
      </c>
      <c r="C153" s="111">
        <v>261.60520000000002</v>
      </c>
      <c r="D153" s="111">
        <v>258.64920000000001</v>
      </c>
      <c r="E153" s="109"/>
      <c r="F153" s="112"/>
      <c r="G153" s="113"/>
    </row>
    <row r="154" spans="1:10" x14ac:dyDescent="0.2">
      <c r="A154" s="109"/>
      <c r="B154" s="82" t="s">
        <v>1005</v>
      </c>
      <c r="C154" s="111">
        <v>35.796399999999998</v>
      </c>
      <c r="D154" s="111">
        <v>33.065600000000003</v>
      </c>
      <c r="E154" s="109"/>
      <c r="F154" s="112"/>
      <c r="G154" s="113"/>
    </row>
    <row r="155" spans="1:10" x14ac:dyDescent="0.2">
      <c r="A155" s="109"/>
      <c r="B155" s="109"/>
      <c r="C155" s="109"/>
      <c r="D155" s="109"/>
      <c r="E155" s="109"/>
      <c r="F155" s="109"/>
      <c r="G155" s="109"/>
    </row>
    <row r="156" spans="1:10" x14ac:dyDescent="0.2">
      <c r="A156" s="109"/>
      <c r="B156" s="208" t="s">
        <v>862</v>
      </c>
      <c r="C156" s="209"/>
      <c r="D156" s="87" t="s">
        <v>143</v>
      </c>
      <c r="E156" s="109"/>
      <c r="F156" s="109"/>
      <c r="G156" s="109"/>
    </row>
    <row r="157" spans="1:10" x14ac:dyDescent="0.2">
      <c r="A157" s="109"/>
      <c r="B157" s="155" t="s">
        <v>175</v>
      </c>
      <c r="C157" s="156" t="s">
        <v>321</v>
      </c>
      <c r="D157" s="156" t="s">
        <v>322</v>
      </c>
      <c r="E157" s="109"/>
      <c r="F157" s="109"/>
      <c r="G157" s="109"/>
    </row>
    <row r="158" spans="1:10" x14ac:dyDescent="0.2">
      <c r="A158" s="109"/>
      <c r="B158" s="82" t="s">
        <v>1004</v>
      </c>
      <c r="C158" s="157">
        <v>2.6480000000000001</v>
      </c>
      <c r="D158" s="93" t="s">
        <v>505</v>
      </c>
      <c r="E158" s="109"/>
      <c r="F158" s="112"/>
      <c r="G158" s="113"/>
    </row>
    <row r="159" spans="1:10" x14ac:dyDescent="0.2">
      <c r="A159" s="109"/>
      <c r="B159" s="82" t="s">
        <v>1005</v>
      </c>
      <c r="C159" s="157">
        <v>2.3380000000000001</v>
      </c>
      <c r="D159" s="157">
        <v>2.3380000000000001</v>
      </c>
      <c r="E159" s="109"/>
      <c r="F159" s="112"/>
      <c r="G159" s="113"/>
    </row>
    <row r="160" spans="1:10" x14ac:dyDescent="0.2">
      <c r="A160" s="109"/>
      <c r="B160" s="158"/>
      <c r="C160" s="158"/>
      <c r="D160" s="159"/>
      <c r="E160" s="109"/>
      <c r="F160" s="112"/>
      <c r="G160" s="113"/>
    </row>
    <row r="161" spans="1:10" ht="25.5" customHeight="1" x14ac:dyDescent="0.2">
      <c r="A161" s="105"/>
      <c r="B161" s="199" t="s">
        <v>178</v>
      </c>
      <c r="C161" s="200"/>
      <c r="D161" s="79" t="s">
        <v>172</v>
      </c>
      <c r="E161" s="115"/>
      <c r="F161" s="105"/>
      <c r="G161" s="105"/>
    </row>
    <row r="162" spans="1:10" ht="24.75" customHeight="1" x14ac:dyDescent="0.2">
      <c r="A162" s="105"/>
      <c r="B162" s="199" t="s">
        <v>179</v>
      </c>
      <c r="C162" s="200"/>
      <c r="D162" s="79" t="s">
        <v>172</v>
      </c>
      <c r="E162" s="115"/>
      <c r="F162" s="105"/>
      <c r="G162" s="105"/>
    </row>
    <row r="163" spans="1:10" x14ac:dyDescent="0.2">
      <c r="A163" s="105"/>
      <c r="B163" s="199" t="s">
        <v>180</v>
      </c>
      <c r="C163" s="200"/>
      <c r="D163" s="79" t="s">
        <v>172</v>
      </c>
      <c r="E163" s="115"/>
      <c r="F163" s="105"/>
      <c r="G163" s="105"/>
    </row>
    <row r="164" spans="1:10" x14ac:dyDescent="0.2">
      <c r="A164" s="105"/>
      <c r="B164" s="199" t="s">
        <v>181</v>
      </c>
      <c r="C164" s="200"/>
      <c r="D164" s="116">
        <v>0.72173701346838148</v>
      </c>
      <c r="E164" s="105"/>
      <c r="F164" s="98"/>
      <c r="G164" s="117"/>
    </row>
    <row r="166" spans="1:10" x14ac:dyDescent="0.2">
      <c r="B166" s="207" t="s">
        <v>863</v>
      </c>
      <c r="C166" s="207"/>
    </row>
    <row r="168" spans="1:10" ht="153.75" customHeight="1" x14ac:dyDescent="0.2"/>
    <row r="171" spans="1:10" x14ac:dyDescent="0.2">
      <c r="B171" s="118" t="s">
        <v>864</v>
      </c>
      <c r="C171" s="119"/>
      <c r="D171" s="118" t="s">
        <v>869</v>
      </c>
    </row>
    <row r="172" spans="1:10" x14ac:dyDescent="0.2">
      <c r="B172" s="118" t="s">
        <v>877</v>
      </c>
      <c r="D172" s="118" t="s">
        <v>878</v>
      </c>
    </row>
    <row r="173" spans="1:10" ht="165" customHeight="1" x14ac:dyDescent="0.2"/>
    <row r="175" spans="1:10" x14ac:dyDescent="0.2">
      <c r="J175" s="77"/>
    </row>
  </sheetData>
  <mergeCells count="18">
    <mergeCell ref="B161:C161"/>
    <mergeCell ref="B162:C162"/>
    <mergeCell ref="B166:C166"/>
    <mergeCell ref="A1:H1"/>
    <mergeCell ref="A2:H2"/>
    <mergeCell ref="A3:H3"/>
    <mergeCell ref="B139:H139"/>
    <mergeCell ref="B140:H140"/>
    <mergeCell ref="B147:C147"/>
    <mergeCell ref="B148:C148"/>
    <mergeCell ref="B164:C164"/>
    <mergeCell ref="B141:H141"/>
    <mergeCell ref="B142:H142"/>
    <mergeCell ref="B143:H143"/>
    <mergeCell ref="B145:D145"/>
    <mergeCell ref="B146:C146"/>
    <mergeCell ref="B163:C163"/>
    <mergeCell ref="B156:C156"/>
  </mergeCells>
  <hyperlinks>
    <hyperlink ref="I1" location="Index!B2" display="Index" xr:uid="{96D93123-AFE0-4E3B-92F3-053D403E622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68D7F-3ABF-4C1E-992A-6F2F5F988E1A}">
  <sheetPr>
    <outlinePr summaryBelow="0" summaryRight="0"/>
  </sheetPr>
  <dimension ref="A1:Q311"/>
  <sheetViews>
    <sheetView showGridLines="0" workbookViewId="0">
      <selection activeCell="C81" sqref="C81"/>
    </sheetView>
  </sheetViews>
  <sheetFormatPr defaultRowHeight="12.75" x14ac:dyDescent="0.2"/>
  <cols>
    <col min="1" max="1" width="5.85546875" bestFit="1" customWidth="1"/>
    <col min="2" max="2" width="19.5703125" bestFit="1" customWidth="1"/>
    <col min="3" max="3" width="45" customWidth="1"/>
    <col min="4" max="4" width="17.7109375" bestFit="1" customWidth="1"/>
    <col min="5" max="5" width="13.570312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506</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2405955</v>
      </c>
      <c r="F7" s="84">
        <v>48556.983809999998</v>
      </c>
      <c r="G7" s="85">
        <v>7.3757340000000005E-2</v>
      </c>
      <c r="H7" s="80" t="s">
        <v>143</v>
      </c>
    </row>
    <row r="8" spans="1:9" x14ac:dyDescent="0.2">
      <c r="A8" s="81">
        <v>2</v>
      </c>
      <c r="B8" s="82" t="s">
        <v>31</v>
      </c>
      <c r="C8" s="82" t="s">
        <v>32</v>
      </c>
      <c r="D8" s="82" t="s">
        <v>33</v>
      </c>
      <c r="E8" s="83">
        <v>2858470</v>
      </c>
      <c r="F8" s="84">
        <v>42345.374580000003</v>
      </c>
      <c r="G8" s="85">
        <v>6.4321989999999996E-2</v>
      </c>
      <c r="H8" s="80" t="s">
        <v>143</v>
      </c>
    </row>
    <row r="9" spans="1:9" x14ac:dyDescent="0.2">
      <c r="A9" s="81">
        <v>3</v>
      </c>
      <c r="B9" s="82" t="s">
        <v>17</v>
      </c>
      <c r="C9" s="82" t="s">
        <v>18</v>
      </c>
      <c r="D9" s="82" t="s">
        <v>19</v>
      </c>
      <c r="E9" s="83">
        <v>2339375</v>
      </c>
      <c r="F9" s="84">
        <v>32521.991249999999</v>
      </c>
      <c r="G9" s="85">
        <v>4.940042E-2</v>
      </c>
      <c r="H9" s="80" t="s">
        <v>143</v>
      </c>
    </row>
    <row r="10" spans="1:9" x14ac:dyDescent="0.2">
      <c r="A10" s="81">
        <v>4</v>
      </c>
      <c r="B10" s="82" t="s">
        <v>11</v>
      </c>
      <c r="C10" s="82" t="s">
        <v>12</v>
      </c>
      <c r="D10" s="82" t="s">
        <v>13</v>
      </c>
      <c r="E10" s="83">
        <v>1083260</v>
      </c>
      <c r="F10" s="84">
        <v>20736.84618</v>
      </c>
      <c r="G10" s="85">
        <v>3.1498959999999999E-2</v>
      </c>
      <c r="H10" s="80" t="s">
        <v>143</v>
      </c>
    </row>
    <row r="11" spans="1:9" x14ac:dyDescent="0.2">
      <c r="A11" s="81">
        <v>5</v>
      </c>
      <c r="B11" s="82" t="s">
        <v>49</v>
      </c>
      <c r="C11" s="82" t="s">
        <v>50</v>
      </c>
      <c r="D11" s="82" t="s">
        <v>33</v>
      </c>
      <c r="E11" s="83">
        <v>2333760</v>
      </c>
      <c r="F11" s="84">
        <v>18589.565279999999</v>
      </c>
      <c r="G11" s="85">
        <v>2.8237269999999998E-2</v>
      </c>
      <c r="H11" s="80" t="s">
        <v>143</v>
      </c>
    </row>
    <row r="12" spans="1:9" x14ac:dyDescent="0.2">
      <c r="A12" s="81">
        <v>6</v>
      </c>
      <c r="B12" s="82" t="s">
        <v>328</v>
      </c>
      <c r="C12" s="82" t="s">
        <v>329</v>
      </c>
      <c r="D12" s="82" t="s">
        <v>33</v>
      </c>
      <c r="E12" s="83">
        <v>793391</v>
      </c>
      <c r="F12" s="84">
        <v>15698.034326000001</v>
      </c>
      <c r="G12" s="85">
        <v>2.3845080000000001E-2</v>
      </c>
      <c r="H12" s="80" t="s">
        <v>143</v>
      </c>
    </row>
    <row r="13" spans="1:9" x14ac:dyDescent="0.2">
      <c r="A13" s="81">
        <v>7</v>
      </c>
      <c r="B13" s="82" t="s">
        <v>326</v>
      </c>
      <c r="C13" s="82" t="s">
        <v>327</v>
      </c>
      <c r="D13" s="82" t="s">
        <v>33</v>
      </c>
      <c r="E13" s="83">
        <v>1173644</v>
      </c>
      <c r="F13" s="84">
        <v>12539.212496</v>
      </c>
      <c r="G13" s="85">
        <v>1.9046879999999999E-2</v>
      </c>
      <c r="H13" s="80" t="s">
        <v>143</v>
      </c>
    </row>
    <row r="14" spans="1:9" x14ac:dyDescent="0.2">
      <c r="A14" s="81">
        <v>8</v>
      </c>
      <c r="B14" s="82" t="s">
        <v>336</v>
      </c>
      <c r="C14" s="82" t="s">
        <v>337</v>
      </c>
      <c r="D14" s="82" t="s">
        <v>258</v>
      </c>
      <c r="E14" s="83">
        <v>384400</v>
      </c>
      <c r="F14" s="84">
        <v>12312.716399999999</v>
      </c>
      <c r="G14" s="85">
        <v>1.870283E-2</v>
      </c>
      <c r="H14" s="80" t="s">
        <v>143</v>
      </c>
    </row>
    <row r="15" spans="1:9" x14ac:dyDescent="0.2">
      <c r="A15" s="81">
        <v>9</v>
      </c>
      <c r="B15" s="121" t="s">
        <v>883</v>
      </c>
      <c r="C15" s="121" t="s">
        <v>884</v>
      </c>
      <c r="D15" s="121" t="s">
        <v>71</v>
      </c>
      <c r="E15" s="141">
        <v>3025000</v>
      </c>
      <c r="F15" s="142">
        <v>11969.622499999999</v>
      </c>
      <c r="G15" s="143">
        <f>F15/F235</f>
        <v>1.8181678196564379E-2</v>
      </c>
      <c r="H15" s="80" t="s">
        <v>143</v>
      </c>
    </row>
    <row r="16" spans="1:9" x14ac:dyDescent="0.2">
      <c r="A16" s="81">
        <v>10</v>
      </c>
      <c r="B16" s="82" t="s">
        <v>330</v>
      </c>
      <c r="C16" s="82" t="s">
        <v>331</v>
      </c>
      <c r="D16" s="82" t="s">
        <v>201</v>
      </c>
      <c r="E16" s="83">
        <v>774735</v>
      </c>
      <c r="F16" s="84">
        <v>11690.75115</v>
      </c>
      <c r="G16" s="85">
        <v>1.7758079999999999E-2</v>
      </c>
      <c r="H16" s="80" t="s">
        <v>143</v>
      </c>
    </row>
    <row r="17" spans="1:8" x14ac:dyDescent="0.2">
      <c r="A17" s="81">
        <v>11</v>
      </c>
      <c r="B17" s="82" t="s">
        <v>14</v>
      </c>
      <c r="C17" s="82" t="s">
        <v>15</v>
      </c>
      <c r="D17" s="82" t="s">
        <v>16</v>
      </c>
      <c r="E17" s="83">
        <v>311149</v>
      </c>
      <c r="F17" s="84">
        <v>11314.933385</v>
      </c>
      <c r="G17" s="85">
        <v>1.718722E-2</v>
      </c>
      <c r="H17" s="80" t="s">
        <v>143</v>
      </c>
    </row>
    <row r="18" spans="1:8" x14ac:dyDescent="0.2">
      <c r="A18" s="81">
        <v>12</v>
      </c>
      <c r="B18" s="82" t="s">
        <v>186</v>
      </c>
      <c r="C18" s="82" t="s">
        <v>187</v>
      </c>
      <c r="D18" s="82" t="s">
        <v>41</v>
      </c>
      <c r="E18" s="83">
        <v>1850000</v>
      </c>
      <c r="F18" s="84">
        <v>11001.95</v>
      </c>
      <c r="G18" s="85">
        <v>1.6711799999999999E-2</v>
      </c>
      <c r="H18" s="80" t="s">
        <v>143</v>
      </c>
    </row>
    <row r="19" spans="1:8" x14ac:dyDescent="0.2">
      <c r="A19" s="81">
        <v>13</v>
      </c>
      <c r="B19" s="82" t="s">
        <v>334</v>
      </c>
      <c r="C19" s="82" t="s">
        <v>335</v>
      </c>
      <c r="D19" s="82" t="s">
        <v>193</v>
      </c>
      <c r="E19" s="83">
        <v>1218955</v>
      </c>
      <c r="F19" s="84">
        <v>10741.43146</v>
      </c>
      <c r="G19" s="85">
        <v>1.6316069999999998E-2</v>
      </c>
      <c r="H19" s="80" t="s">
        <v>143</v>
      </c>
    </row>
    <row r="20" spans="1:8" x14ac:dyDescent="0.2">
      <c r="A20" s="81">
        <v>14</v>
      </c>
      <c r="B20" s="82" t="s">
        <v>356</v>
      </c>
      <c r="C20" s="82" t="s">
        <v>357</v>
      </c>
      <c r="D20" s="82" t="s">
        <v>358</v>
      </c>
      <c r="E20" s="83">
        <v>2263685</v>
      </c>
      <c r="F20" s="84">
        <v>9325.2503574999992</v>
      </c>
      <c r="G20" s="85">
        <v>1.4164919999999999E-2</v>
      </c>
      <c r="H20" s="80" t="s">
        <v>143</v>
      </c>
    </row>
    <row r="21" spans="1:8" ht="25.5" x14ac:dyDescent="0.2">
      <c r="A21" s="81">
        <v>15</v>
      </c>
      <c r="B21" s="82" t="s">
        <v>183</v>
      </c>
      <c r="C21" s="82" t="s">
        <v>184</v>
      </c>
      <c r="D21" s="82" t="s">
        <v>185</v>
      </c>
      <c r="E21" s="83">
        <v>330000</v>
      </c>
      <c r="F21" s="84">
        <v>8881.6200000000008</v>
      </c>
      <c r="G21" s="85">
        <v>1.3491049999999999E-2</v>
      </c>
      <c r="H21" s="80" t="s">
        <v>143</v>
      </c>
    </row>
    <row r="22" spans="1:8" x14ac:dyDescent="0.2">
      <c r="A22" s="81">
        <v>16</v>
      </c>
      <c r="B22" s="82" t="s">
        <v>450</v>
      </c>
      <c r="C22" s="82" t="s">
        <v>451</v>
      </c>
      <c r="D22" s="82" t="s">
        <v>358</v>
      </c>
      <c r="E22" s="83">
        <v>349853</v>
      </c>
      <c r="F22" s="84">
        <v>8820.4938359999996</v>
      </c>
      <c r="G22" s="85">
        <v>1.3398200000000001E-2</v>
      </c>
      <c r="H22" s="80" t="s">
        <v>143</v>
      </c>
    </row>
    <row r="23" spans="1:8" x14ac:dyDescent="0.2">
      <c r="A23" s="81">
        <v>17</v>
      </c>
      <c r="B23" s="82" t="s">
        <v>245</v>
      </c>
      <c r="C23" s="82" t="s">
        <v>246</v>
      </c>
      <c r="D23" s="82" t="s">
        <v>193</v>
      </c>
      <c r="E23" s="83">
        <v>1372500</v>
      </c>
      <c r="F23" s="84">
        <v>8658.4162500000002</v>
      </c>
      <c r="G23" s="85">
        <v>1.315201E-2</v>
      </c>
      <c r="H23" s="80" t="s">
        <v>143</v>
      </c>
    </row>
    <row r="24" spans="1:8" x14ac:dyDescent="0.2">
      <c r="A24" s="81">
        <v>18</v>
      </c>
      <c r="B24" s="82" t="s">
        <v>435</v>
      </c>
      <c r="C24" s="82" t="s">
        <v>436</v>
      </c>
      <c r="D24" s="82" t="s">
        <v>201</v>
      </c>
      <c r="E24" s="83">
        <v>563630</v>
      </c>
      <c r="F24" s="84">
        <v>8273.52477</v>
      </c>
      <c r="G24" s="85">
        <v>1.256736E-2</v>
      </c>
      <c r="H24" s="80" t="s">
        <v>143</v>
      </c>
    </row>
    <row r="25" spans="1:8" x14ac:dyDescent="0.2">
      <c r="A25" s="81">
        <v>19</v>
      </c>
      <c r="B25" s="82" t="s">
        <v>53</v>
      </c>
      <c r="C25" s="82" t="s">
        <v>54</v>
      </c>
      <c r="D25" s="82" t="s">
        <v>55</v>
      </c>
      <c r="E25" s="83">
        <v>137355</v>
      </c>
      <c r="F25" s="84">
        <v>8118.3672749999996</v>
      </c>
      <c r="G25" s="85">
        <v>1.2331679999999999E-2</v>
      </c>
      <c r="H25" s="80" t="s">
        <v>143</v>
      </c>
    </row>
    <row r="26" spans="1:8" x14ac:dyDescent="0.2">
      <c r="A26" s="81">
        <v>20</v>
      </c>
      <c r="B26" s="82" t="s">
        <v>91</v>
      </c>
      <c r="C26" s="82" t="s">
        <v>92</v>
      </c>
      <c r="D26" s="82" t="s">
        <v>61</v>
      </c>
      <c r="E26" s="83">
        <v>198684</v>
      </c>
      <c r="F26" s="84">
        <v>7064.2096199999996</v>
      </c>
      <c r="G26" s="85">
        <v>1.0730429999999999E-2</v>
      </c>
      <c r="H26" s="80" t="s">
        <v>143</v>
      </c>
    </row>
    <row r="27" spans="1:8" ht="25.5" x14ac:dyDescent="0.2">
      <c r="A27" s="81">
        <v>21</v>
      </c>
      <c r="B27" s="82" t="s">
        <v>446</v>
      </c>
      <c r="C27" s="82" t="s">
        <v>447</v>
      </c>
      <c r="D27" s="82" t="s">
        <v>208</v>
      </c>
      <c r="E27" s="83">
        <v>641130</v>
      </c>
      <c r="F27" s="84">
        <v>6880.6071599999996</v>
      </c>
      <c r="G27" s="85">
        <v>1.045154E-2</v>
      </c>
      <c r="H27" s="80" t="s">
        <v>143</v>
      </c>
    </row>
    <row r="28" spans="1:8" x14ac:dyDescent="0.2">
      <c r="A28" s="81">
        <v>22</v>
      </c>
      <c r="B28" s="82" t="s">
        <v>361</v>
      </c>
      <c r="C28" s="82" t="s">
        <v>362</v>
      </c>
      <c r="D28" s="82" t="s">
        <v>193</v>
      </c>
      <c r="E28" s="83">
        <v>473925</v>
      </c>
      <c r="F28" s="84">
        <v>6839.6855999999998</v>
      </c>
      <c r="G28" s="85">
        <v>1.038938E-2</v>
      </c>
      <c r="H28" s="80" t="s">
        <v>143</v>
      </c>
    </row>
    <row r="29" spans="1:8" x14ac:dyDescent="0.2">
      <c r="A29" s="81">
        <v>23</v>
      </c>
      <c r="B29" s="82" t="s">
        <v>39</v>
      </c>
      <c r="C29" s="82" t="s">
        <v>40</v>
      </c>
      <c r="D29" s="82" t="s">
        <v>41</v>
      </c>
      <c r="E29" s="83">
        <v>85425</v>
      </c>
      <c r="F29" s="84">
        <v>6802.8198750000001</v>
      </c>
      <c r="G29" s="85">
        <v>1.033338E-2</v>
      </c>
      <c r="H29" s="80" t="s">
        <v>143</v>
      </c>
    </row>
    <row r="30" spans="1:8" x14ac:dyDescent="0.2">
      <c r="A30" s="81">
        <v>24</v>
      </c>
      <c r="B30" s="82" t="s">
        <v>507</v>
      </c>
      <c r="C30" s="82" t="s">
        <v>508</v>
      </c>
      <c r="D30" s="82" t="s">
        <v>258</v>
      </c>
      <c r="E30" s="83">
        <v>53768</v>
      </c>
      <c r="F30" s="84">
        <v>6779.0694400000002</v>
      </c>
      <c r="G30" s="85">
        <v>1.029731E-2</v>
      </c>
      <c r="H30" s="80" t="s">
        <v>143</v>
      </c>
    </row>
    <row r="31" spans="1:8" x14ac:dyDescent="0.2">
      <c r="A31" s="81">
        <v>25</v>
      </c>
      <c r="B31" s="82" t="s">
        <v>37</v>
      </c>
      <c r="C31" s="82" t="s">
        <v>38</v>
      </c>
      <c r="D31" s="82" t="s">
        <v>19</v>
      </c>
      <c r="E31" s="83">
        <v>2056236</v>
      </c>
      <c r="F31" s="84">
        <v>6771.1851479999996</v>
      </c>
      <c r="G31" s="85">
        <v>1.0285330000000001E-2</v>
      </c>
      <c r="H31" s="80" t="s">
        <v>143</v>
      </c>
    </row>
    <row r="32" spans="1:8" x14ac:dyDescent="0.2">
      <c r="A32" s="81">
        <v>26</v>
      </c>
      <c r="B32" s="82" t="s">
        <v>340</v>
      </c>
      <c r="C32" s="82" t="s">
        <v>341</v>
      </c>
      <c r="D32" s="82" t="s">
        <v>211</v>
      </c>
      <c r="E32" s="83">
        <v>84125</v>
      </c>
      <c r="F32" s="84">
        <v>6471.7362499999999</v>
      </c>
      <c r="G32" s="85">
        <v>9.8304699999999991E-3</v>
      </c>
      <c r="H32" s="80" t="s">
        <v>143</v>
      </c>
    </row>
    <row r="33" spans="1:8" x14ac:dyDescent="0.2">
      <c r="A33" s="81">
        <v>27</v>
      </c>
      <c r="B33" s="82" t="s">
        <v>44</v>
      </c>
      <c r="C33" s="82" t="s">
        <v>45</v>
      </c>
      <c r="D33" s="82" t="s">
        <v>22</v>
      </c>
      <c r="E33" s="83">
        <v>1588841</v>
      </c>
      <c r="F33" s="84">
        <v>6319.6150774999996</v>
      </c>
      <c r="G33" s="85">
        <v>9.5993999999999993E-3</v>
      </c>
      <c r="H33" s="80" t="s">
        <v>143</v>
      </c>
    </row>
    <row r="34" spans="1:8" ht="25.5" x14ac:dyDescent="0.2">
      <c r="A34" s="81">
        <v>28</v>
      </c>
      <c r="B34" s="82" t="s">
        <v>342</v>
      </c>
      <c r="C34" s="82" t="s">
        <v>343</v>
      </c>
      <c r="D34" s="82" t="s">
        <v>25</v>
      </c>
      <c r="E34" s="83">
        <v>225200</v>
      </c>
      <c r="F34" s="84">
        <v>6184.8927999999996</v>
      </c>
      <c r="G34" s="85">
        <v>9.3947600000000003E-3</v>
      </c>
      <c r="H34" s="80" t="s">
        <v>143</v>
      </c>
    </row>
    <row r="35" spans="1:8" x14ac:dyDescent="0.2">
      <c r="A35" s="81">
        <v>29</v>
      </c>
      <c r="B35" s="82" t="s">
        <v>26</v>
      </c>
      <c r="C35" s="82" t="s">
        <v>27</v>
      </c>
      <c r="D35" s="82" t="s">
        <v>28</v>
      </c>
      <c r="E35" s="83">
        <v>1478694</v>
      </c>
      <c r="F35" s="84">
        <v>5664.876714</v>
      </c>
      <c r="G35" s="85">
        <v>8.6048600000000006E-3</v>
      </c>
      <c r="H35" s="80" t="s">
        <v>143</v>
      </c>
    </row>
    <row r="36" spans="1:8" ht="25.5" x14ac:dyDescent="0.2">
      <c r="A36" s="81">
        <v>30</v>
      </c>
      <c r="B36" s="82" t="s">
        <v>23</v>
      </c>
      <c r="C36" s="82" t="s">
        <v>24</v>
      </c>
      <c r="D36" s="82" t="s">
        <v>25</v>
      </c>
      <c r="E36" s="83">
        <v>45290</v>
      </c>
      <c r="F36" s="84">
        <v>5547.5721000000003</v>
      </c>
      <c r="G36" s="85">
        <v>8.4266800000000006E-3</v>
      </c>
      <c r="H36" s="80" t="s">
        <v>143</v>
      </c>
    </row>
    <row r="37" spans="1:8" x14ac:dyDescent="0.2">
      <c r="A37" s="81">
        <v>31</v>
      </c>
      <c r="B37" s="82" t="s">
        <v>209</v>
      </c>
      <c r="C37" s="82" t="s">
        <v>210</v>
      </c>
      <c r="D37" s="82" t="s">
        <v>211</v>
      </c>
      <c r="E37" s="83">
        <v>218225</v>
      </c>
      <c r="F37" s="84">
        <v>5297.1936500000002</v>
      </c>
      <c r="G37" s="85">
        <v>8.0463600000000007E-3</v>
      </c>
      <c r="H37" s="80" t="s">
        <v>143</v>
      </c>
    </row>
    <row r="38" spans="1:8" ht="25.5" x14ac:dyDescent="0.2">
      <c r="A38" s="81">
        <v>32</v>
      </c>
      <c r="B38" s="82" t="s">
        <v>251</v>
      </c>
      <c r="C38" s="82" t="s">
        <v>252</v>
      </c>
      <c r="D38" s="82" t="s">
        <v>196</v>
      </c>
      <c r="E38" s="83">
        <v>198000</v>
      </c>
      <c r="F38" s="84">
        <v>5083.0559999999996</v>
      </c>
      <c r="G38" s="85">
        <v>7.7210899999999999E-3</v>
      </c>
      <c r="H38" s="80" t="s">
        <v>143</v>
      </c>
    </row>
    <row r="39" spans="1:8" x14ac:dyDescent="0.2">
      <c r="A39" s="81">
        <v>33</v>
      </c>
      <c r="B39" s="82" t="s">
        <v>221</v>
      </c>
      <c r="C39" s="82" t="s">
        <v>222</v>
      </c>
      <c r="D39" s="82" t="s">
        <v>223</v>
      </c>
      <c r="E39" s="83">
        <v>774353</v>
      </c>
      <c r="F39" s="84">
        <v>5075.8839150000003</v>
      </c>
      <c r="G39" s="85">
        <v>7.7101899999999996E-3</v>
      </c>
      <c r="H39" s="80" t="s">
        <v>143</v>
      </c>
    </row>
    <row r="40" spans="1:8" x14ac:dyDescent="0.2">
      <c r="A40" s="81">
        <v>34</v>
      </c>
      <c r="B40" s="82" t="s">
        <v>437</v>
      </c>
      <c r="C40" s="82" t="s">
        <v>438</v>
      </c>
      <c r="D40" s="82" t="s">
        <v>268</v>
      </c>
      <c r="E40" s="83">
        <v>274970</v>
      </c>
      <c r="F40" s="84">
        <v>5061.3727900000004</v>
      </c>
      <c r="G40" s="85">
        <v>7.6881500000000004E-3</v>
      </c>
      <c r="H40" s="80" t="s">
        <v>143</v>
      </c>
    </row>
    <row r="41" spans="1:8" ht="25.5" x14ac:dyDescent="0.2">
      <c r="A41" s="81">
        <v>35</v>
      </c>
      <c r="B41" s="82" t="s">
        <v>352</v>
      </c>
      <c r="C41" s="82" t="s">
        <v>353</v>
      </c>
      <c r="D41" s="82" t="s">
        <v>196</v>
      </c>
      <c r="E41" s="83">
        <v>294800</v>
      </c>
      <c r="F41" s="84">
        <v>5031.3516</v>
      </c>
      <c r="G41" s="85">
        <v>7.6425499999999997E-3</v>
      </c>
      <c r="H41" s="80" t="s">
        <v>143</v>
      </c>
    </row>
    <row r="42" spans="1:8" x14ac:dyDescent="0.2">
      <c r="A42" s="81">
        <v>36</v>
      </c>
      <c r="B42" s="82" t="s">
        <v>509</v>
      </c>
      <c r="C42" s="82" t="s">
        <v>510</v>
      </c>
      <c r="D42" s="82" t="s">
        <v>258</v>
      </c>
      <c r="E42" s="83">
        <v>110700</v>
      </c>
      <c r="F42" s="84">
        <v>4716.5949000000001</v>
      </c>
      <c r="G42" s="85">
        <v>7.1644400000000002E-3</v>
      </c>
      <c r="H42" s="80" t="s">
        <v>143</v>
      </c>
    </row>
    <row r="43" spans="1:8" x14ac:dyDescent="0.2">
      <c r="A43" s="81">
        <v>37</v>
      </c>
      <c r="B43" s="82" t="s">
        <v>511</v>
      </c>
      <c r="C43" s="82" t="s">
        <v>512</v>
      </c>
      <c r="D43" s="82" t="s">
        <v>228</v>
      </c>
      <c r="E43" s="83">
        <v>345030</v>
      </c>
      <c r="F43" s="84">
        <v>4624.0920599999999</v>
      </c>
      <c r="G43" s="85">
        <v>7.0239300000000003E-3</v>
      </c>
      <c r="H43" s="80" t="s">
        <v>143</v>
      </c>
    </row>
    <row r="44" spans="1:8" ht="25.5" x14ac:dyDescent="0.2">
      <c r="A44" s="81">
        <v>38</v>
      </c>
      <c r="B44" s="82" t="s">
        <v>194</v>
      </c>
      <c r="C44" s="82" t="s">
        <v>195</v>
      </c>
      <c r="D44" s="82" t="s">
        <v>196</v>
      </c>
      <c r="E44" s="83">
        <v>238745</v>
      </c>
      <c r="F44" s="84">
        <v>4605.6297949999998</v>
      </c>
      <c r="G44" s="85">
        <v>6.9958800000000003E-3</v>
      </c>
      <c r="H44" s="80" t="s">
        <v>143</v>
      </c>
    </row>
    <row r="45" spans="1:8" x14ac:dyDescent="0.2">
      <c r="A45" s="81">
        <v>39</v>
      </c>
      <c r="B45" s="82" t="s">
        <v>273</v>
      </c>
      <c r="C45" s="82" t="s">
        <v>274</v>
      </c>
      <c r="D45" s="82" t="s">
        <v>48</v>
      </c>
      <c r="E45" s="83">
        <v>427474</v>
      </c>
      <c r="F45" s="84">
        <v>4451.7142359999998</v>
      </c>
      <c r="G45" s="85">
        <v>6.7620900000000001E-3</v>
      </c>
      <c r="H45" s="80" t="s">
        <v>143</v>
      </c>
    </row>
    <row r="46" spans="1:8" x14ac:dyDescent="0.2">
      <c r="A46" s="81">
        <v>40</v>
      </c>
      <c r="B46" s="82" t="s">
        <v>513</v>
      </c>
      <c r="C46" s="82" t="s">
        <v>514</v>
      </c>
      <c r="D46" s="82" t="s">
        <v>193</v>
      </c>
      <c r="E46" s="83">
        <v>365785</v>
      </c>
      <c r="F46" s="84">
        <v>4433.3141999999998</v>
      </c>
      <c r="G46" s="85">
        <v>6.7341399999999996E-3</v>
      </c>
      <c r="H46" s="80" t="s">
        <v>143</v>
      </c>
    </row>
    <row r="47" spans="1:8" x14ac:dyDescent="0.2">
      <c r="A47" s="81">
        <v>41</v>
      </c>
      <c r="B47" s="82" t="s">
        <v>188</v>
      </c>
      <c r="C47" s="82" t="s">
        <v>189</v>
      </c>
      <c r="D47" s="82" t="s">
        <v>190</v>
      </c>
      <c r="E47" s="83">
        <v>500000</v>
      </c>
      <c r="F47" s="84">
        <v>4287.25</v>
      </c>
      <c r="G47" s="85">
        <v>6.5122699999999997E-3</v>
      </c>
      <c r="H47" s="80" t="s">
        <v>143</v>
      </c>
    </row>
    <row r="48" spans="1:8" ht="25.5" x14ac:dyDescent="0.2">
      <c r="A48" s="81">
        <v>42</v>
      </c>
      <c r="B48" s="82" t="s">
        <v>275</v>
      </c>
      <c r="C48" s="82" t="s">
        <v>276</v>
      </c>
      <c r="D48" s="82" t="s">
        <v>196</v>
      </c>
      <c r="E48" s="83">
        <v>436510</v>
      </c>
      <c r="F48" s="84">
        <v>4233.2739799999999</v>
      </c>
      <c r="G48" s="85">
        <v>6.43028E-3</v>
      </c>
      <c r="H48" s="80" t="s">
        <v>143</v>
      </c>
    </row>
    <row r="49" spans="1:8" x14ac:dyDescent="0.2">
      <c r="A49" s="81">
        <v>43</v>
      </c>
      <c r="B49" s="82" t="s">
        <v>354</v>
      </c>
      <c r="C49" s="82" t="s">
        <v>355</v>
      </c>
      <c r="D49" s="82" t="s">
        <v>228</v>
      </c>
      <c r="E49" s="83">
        <v>806385</v>
      </c>
      <c r="F49" s="84">
        <v>4214.1680100000003</v>
      </c>
      <c r="G49" s="85">
        <v>6.4012599999999998E-3</v>
      </c>
      <c r="H49" s="80" t="s">
        <v>143</v>
      </c>
    </row>
    <row r="50" spans="1:8" ht="25.5" x14ac:dyDescent="0.2">
      <c r="A50" s="81">
        <v>44</v>
      </c>
      <c r="B50" s="82" t="s">
        <v>42</v>
      </c>
      <c r="C50" s="82" t="s">
        <v>43</v>
      </c>
      <c r="D50" s="82" t="s">
        <v>25</v>
      </c>
      <c r="E50" s="83">
        <v>63210</v>
      </c>
      <c r="F50" s="84">
        <v>4209.1539000000002</v>
      </c>
      <c r="G50" s="85">
        <v>6.3936399999999999E-3</v>
      </c>
      <c r="H50" s="80" t="s">
        <v>143</v>
      </c>
    </row>
    <row r="51" spans="1:8" x14ac:dyDescent="0.2">
      <c r="A51" s="81">
        <v>45</v>
      </c>
      <c r="B51" s="82" t="s">
        <v>515</v>
      </c>
      <c r="C51" s="82" t="s">
        <v>516</v>
      </c>
      <c r="D51" s="82" t="s">
        <v>258</v>
      </c>
      <c r="E51" s="83">
        <v>51823</v>
      </c>
      <c r="F51" s="84">
        <v>4149.9858400000003</v>
      </c>
      <c r="G51" s="85">
        <v>6.3037700000000002E-3</v>
      </c>
      <c r="H51" s="80" t="s">
        <v>143</v>
      </c>
    </row>
    <row r="52" spans="1:8" ht="25.5" x14ac:dyDescent="0.2">
      <c r="A52" s="81">
        <v>46</v>
      </c>
      <c r="B52" s="82" t="s">
        <v>517</v>
      </c>
      <c r="C52" s="82" t="s">
        <v>518</v>
      </c>
      <c r="D52" s="82" t="s">
        <v>265</v>
      </c>
      <c r="E52" s="83">
        <v>139985</v>
      </c>
      <c r="F52" s="84">
        <v>4017.28953</v>
      </c>
      <c r="G52" s="85">
        <v>6.1022000000000003E-3</v>
      </c>
      <c r="H52" s="80" t="s">
        <v>143</v>
      </c>
    </row>
    <row r="53" spans="1:8" x14ac:dyDescent="0.2">
      <c r="A53" s="81">
        <v>47</v>
      </c>
      <c r="B53" s="82" t="s">
        <v>350</v>
      </c>
      <c r="C53" s="82" t="s">
        <v>351</v>
      </c>
      <c r="D53" s="82" t="s">
        <v>223</v>
      </c>
      <c r="E53" s="83">
        <v>524000</v>
      </c>
      <c r="F53" s="84">
        <v>3881.53</v>
      </c>
      <c r="G53" s="85">
        <v>5.8959900000000003E-3</v>
      </c>
      <c r="H53" s="80" t="s">
        <v>143</v>
      </c>
    </row>
    <row r="54" spans="1:8" x14ac:dyDescent="0.2">
      <c r="A54" s="81">
        <v>48</v>
      </c>
      <c r="B54" s="82" t="s">
        <v>519</v>
      </c>
      <c r="C54" s="82" t="s">
        <v>520</v>
      </c>
      <c r="D54" s="82" t="s">
        <v>193</v>
      </c>
      <c r="E54" s="83">
        <v>894970</v>
      </c>
      <c r="F54" s="84">
        <v>3668.9295149999998</v>
      </c>
      <c r="G54" s="85">
        <v>5.5730500000000004E-3</v>
      </c>
      <c r="H54" s="80" t="s">
        <v>143</v>
      </c>
    </row>
    <row r="55" spans="1:8" x14ac:dyDescent="0.2">
      <c r="A55" s="81">
        <v>49</v>
      </c>
      <c r="B55" s="82" t="s">
        <v>521</v>
      </c>
      <c r="C55" s="82" t="s">
        <v>522</v>
      </c>
      <c r="D55" s="82" t="s">
        <v>201</v>
      </c>
      <c r="E55" s="83">
        <v>242537</v>
      </c>
      <c r="F55" s="84">
        <v>3550.0140689999998</v>
      </c>
      <c r="G55" s="85">
        <v>5.3924200000000002E-3</v>
      </c>
      <c r="H55" s="80" t="s">
        <v>143</v>
      </c>
    </row>
    <row r="56" spans="1:8" x14ac:dyDescent="0.2">
      <c r="A56" s="81">
        <v>50</v>
      </c>
      <c r="B56" s="82" t="s">
        <v>523</v>
      </c>
      <c r="C56" s="82" t="s">
        <v>524</v>
      </c>
      <c r="D56" s="82" t="s">
        <v>48</v>
      </c>
      <c r="E56" s="83">
        <v>289043</v>
      </c>
      <c r="F56" s="84">
        <v>2785.2183479999999</v>
      </c>
      <c r="G56" s="85">
        <v>4.2307100000000004E-3</v>
      </c>
      <c r="H56" s="80" t="s">
        <v>143</v>
      </c>
    </row>
    <row r="57" spans="1:8" x14ac:dyDescent="0.2">
      <c r="A57" s="81">
        <v>51</v>
      </c>
      <c r="B57" s="82" t="s">
        <v>82</v>
      </c>
      <c r="C57" s="82" t="s">
        <v>83</v>
      </c>
      <c r="D57" s="82" t="s">
        <v>13</v>
      </c>
      <c r="E57" s="83">
        <v>748686</v>
      </c>
      <c r="F57" s="84">
        <v>2717.73018</v>
      </c>
      <c r="G57" s="85">
        <v>4.1281900000000003E-3</v>
      </c>
      <c r="H57" s="80" t="s">
        <v>143</v>
      </c>
    </row>
    <row r="58" spans="1:8" x14ac:dyDescent="0.2">
      <c r="A58" s="81">
        <v>52</v>
      </c>
      <c r="B58" s="82" t="s">
        <v>525</v>
      </c>
      <c r="C58" s="82" t="s">
        <v>526</v>
      </c>
      <c r="D58" s="82" t="s">
        <v>211</v>
      </c>
      <c r="E58" s="83">
        <v>71825</v>
      </c>
      <c r="F58" s="84">
        <v>2683.9566</v>
      </c>
      <c r="G58" s="85">
        <v>4.0768899999999997E-3</v>
      </c>
      <c r="H58" s="80" t="s">
        <v>143</v>
      </c>
    </row>
    <row r="59" spans="1:8" x14ac:dyDescent="0.2">
      <c r="A59" s="81">
        <v>53</v>
      </c>
      <c r="B59" s="82" t="s">
        <v>259</v>
      </c>
      <c r="C59" s="82" t="s">
        <v>260</v>
      </c>
      <c r="D59" s="82" t="s">
        <v>71</v>
      </c>
      <c r="E59" s="83">
        <v>159500</v>
      </c>
      <c r="F59" s="84">
        <v>2594.2674999999999</v>
      </c>
      <c r="G59" s="85">
        <v>3.9406500000000004E-3</v>
      </c>
      <c r="H59" s="80" t="s">
        <v>143</v>
      </c>
    </row>
    <row r="60" spans="1:8" x14ac:dyDescent="0.2">
      <c r="A60" s="81">
        <v>54</v>
      </c>
      <c r="B60" s="82" t="s">
        <v>487</v>
      </c>
      <c r="C60" s="82" t="s">
        <v>488</v>
      </c>
      <c r="D60" s="82" t="s">
        <v>211</v>
      </c>
      <c r="E60" s="83">
        <v>78363</v>
      </c>
      <c r="F60" s="84">
        <v>2289.5317709999999</v>
      </c>
      <c r="G60" s="85">
        <v>3.4777699999999998E-3</v>
      </c>
      <c r="H60" s="80" t="s">
        <v>143</v>
      </c>
    </row>
    <row r="61" spans="1:8" ht="25.5" x14ac:dyDescent="0.2">
      <c r="A61" s="81">
        <v>55</v>
      </c>
      <c r="B61" s="82" t="s">
        <v>527</v>
      </c>
      <c r="C61" s="82" t="s">
        <v>528</v>
      </c>
      <c r="D61" s="82" t="s">
        <v>196</v>
      </c>
      <c r="E61" s="83">
        <v>522500</v>
      </c>
      <c r="F61" s="84">
        <v>2045.0650000000001</v>
      </c>
      <c r="G61" s="85">
        <v>3.1064199999999999E-3</v>
      </c>
      <c r="H61" s="80" t="s">
        <v>143</v>
      </c>
    </row>
    <row r="62" spans="1:8" x14ac:dyDescent="0.2">
      <c r="A62" s="81">
        <v>56</v>
      </c>
      <c r="B62" s="82" t="s">
        <v>480</v>
      </c>
      <c r="C62" s="82" t="s">
        <v>481</v>
      </c>
      <c r="D62" s="82" t="s">
        <v>48</v>
      </c>
      <c r="E62" s="83">
        <v>61652</v>
      </c>
      <c r="F62" s="84">
        <v>2042.7157159999999</v>
      </c>
      <c r="G62" s="85">
        <v>3.1028599999999998E-3</v>
      </c>
      <c r="H62" s="80" t="s">
        <v>143</v>
      </c>
    </row>
    <row r="63" spans="1:8" x14ac:dyDescent="0.2">
      <c r="A63" s="81">
        <v>57</v>
      </c>
      <c r="B63" s="82" t="s">
        <v>299</v>
      </c>
      <c r="C63" s="82" t="s">
        <v>300</v>
      </c>
      <c r="D63" s="82" t="s">
        <v>190</v>
      </c>
      <c r="E63" s="83">
        <v>368465</v>
      </c>
      <c r="F63" s="84">
        <v>2000.76495</v>
      </c>
      <c r="G63" s="85">
        <v>3.0391300000000001E-3</v>
      </c>
      <c r="H63" s="80" t="s">
        <v>143</v>
      </c>
    </row>
    <row r="64" spans="1:8" x14ac:dyDescent="0.2">
      <c r="A64" s="81">
        <v>58</v>
      </c>
      <c r="B64" s="82" t="s">
        <v>88</v>
      </c>
      <c r="C64" s="82" t="s">
        <v>89</v>
      </c>
      <c r="D64" s="82" t="s">
        <v>90</v>
      </c>
      <c r="E64" s="83">
        <v>1100000</v>
      </c>
      <c r="F64" s="84">
        <v>1954.48</v>
      </c>
      <c r="G64" s="85">
        <v>2.96883E-3</v>
      </c>
      <c r="H64" s="80" t="s">
        <v>143</v>
      </c>
    </row>
    <row r="65" spans="1:8" x14ac:dyDescent="0.2">
      <c r="A65" s="81">
        <v>59</v>
      </c>
      <c r="B65" s="82" t="s">
        <v>231</v>
      </c>
      <c r="C65" s="82" t="s">
        <v>232</v>
      </c>
      <c r="D65" s="82" t="s">
        <v>61</v>
      </c>
      <c r="E65" s="83">
        <v>24910</v>
      </c>
      <c r="F65" s="84">
        <v>1699.1111000000001</v>
      </c>
      <c r="G65" s="85">
        <v>2.58092E-3</v>
      </c>
      <c r="H65" s="80" t="s">
        <v>143</v>
      </c>
    </row>
    <row r="66" spans="1:8" x14ac:dyDescent="0.2">
      <c r="A66" s="81">
        <v>60</v>
      </c>
      <c r="B66" s="82" t="s">
        <v>128</v>
      </c>
      <c r="C66" s="82" t="s">
        <v>129</v>
      </c>
      <c r="D66" s="82" t="s">
        <v>41</v>
      </c>
      <c r="E66" s="83">
        <v>9750</v>
      </c>
      <c r="F66" s="84">
        <v>1641.9974999999999</v>
      </c>
      <c r="G66" s="85">
        <v>2.49417E-3</v>
      </c>
      <c r="H66" s="80" t="s">
        <v>143</v>
      </c>
    </row>
    <row r="67" spans="1:8" x14ac:dyDescent="0.2">
      <c r="A67" s="81">
        <v>61</v>
      </c>
      <c r="B67" s="82" t="s">
        <v>332</v>
      </c>
      <c r="C67" s="82" t="s">
        <v>333</v>
      </c>
      <c r="D67" s="82" t="s">
        <v>33</v>
      </c>
      <c r="E67" s="83">
        <v>599625</v>
      </c>
      <c r="F67" s="84">
        <v>1426.3279875000001</v>
      </c>
      <c r="G67" s="85">
        <v>2.16657E-3</v>
      </c>
      <c r="H67" s="80" t="s">
        <v>143</v>
      </c>
    </row>
    <row r="68" spans="1:8" x14ac:dyDescent="0.2">
      <c r="A68" s="81">
        <v>62</v>
      </c>
      <c r="B68" s="82" t="s">
        <v>295</v>
      </c>
      <c r="C68" s="82" t="s">
        <v>296</v>
      </c>
      <c r="D68" s="82" t="s">
        <v>61</v>
      </c>
      <c r="E68" s="83">
        <v>62895</v>
      </c>
      <c r="F68" s="84">
        <v>968.83457999999996</v>
      </c>
      <c r="G68" s="85">
        <v>1.4716499999999999E-3</v>
      </c>
      <c r="H68" s="80" t="s">
        <v>143</v>
      </c>
    </row>
    <row r="69" spans="1:8" x14ac:dyDescent="0.2">
      <c r="A69" s="81">
        <v>63</v>
      </c>
      <c r="B69" s="82" t="s">
        <v>529</v>
      </c>
      <c r="C69" s="82" t="s">
        <v>530</v>
      </c>
      <c r="D69" s="82" t="s">
        <v>22</v>
      </c>
      <c r="E69" s="83">
        <v>115000</v>
      </c>
      <c r="F69" s="84">
        <v>592.3075</v>
      </c>
      <c r="G69" s="85">
        <v>8.9970999999999996E-4</v>
      </c>
      <c r="H69" s="80" t="s">
        <v>143</v>
      </c>
    </row>
    <row r="70" spans="1:8" x14ac:dyDescent="0.2">
      <c r="A70" s="81">
        <v>64</v>
      </c>
      <c r="B70" s="82" t="s">
        <v>531</v>
      </c>
      <c r="C70" s="82" t="s">
        <v>532</v>
      </c>
      <c r="D70" s="82" t="s">
        <v>193</v>
      </c>
      <c r="E70" s="83">
        <v>229400</v>
      </c>
      <c r="F70" s="84">
        <v>588.75509999999997</v>
      </c>
      <c r="G70" s="85">
        <v>8.9431000000000005E-4</v>
      </c>
      <c r="H70" s="80" t="s">
        <v>143</v>
      </c>
    </row>
    <row r="71" spans="1:8" ht="25.5" x14ac:dyDescent="0.2">
      <c r="A71" s="81">
        <v>65</v>
      </c>
      <c r="B71" s="82" t="s">
        <v>206</v>
      </c>
      <c r="C71" s="82" t="s">
        <v>207</v>
      </c>
      <c r="D71" s="82" t="s">
        <v>208</v>
      </c>
      <c r="E71" s="83">
        <v>61200</v>
      </c>
      <c r="F71" s="84">
        <v>434.39760000000001</v>
      </c>
      <c r="G71" s="85">
        <v>6.5983999999999997E-4</v>
      </c>
      <c r="H71" s="80" t="s">
        <v>143</v>
      </c>
    </row>
    <row r="72" spans="1:8" ht="25.5" x14ac:dyDescent="0.2">
      <c r="A72" s="81">
        <v>66</v>
      </c>
      <c r="B72" s="82" t="s">
        <v>56</v>
      </c>
      <c r="C72" s="82" t="s">
        <v>57</v>
      </c>
      <c r="D72" s="82" t="s">
        <v>58</v>
      </c>
      <c r="E72" s="83">
        <v>25175</v>
      </c>
      <c r="F72" s="84">
        <v>345.67792500000002</v>
      </c>
      <c r="G72" s="85">
        <v>5.2508000000000003E-4</v>
      </c>
      <c r="H72" s="80" t="s">
        <v>143</v>
      </c>
    </row>
    <row r="73" spans="1:8" x14ac:dyDescent="0.2">
      <c r="A73" s="81">
        <v>67</v>
      </c>
      <c r="B73" s="82" t="s">
        <v>20</v>
      </c>
      <c r="C73" s="82" t="s">
        <v>21</v>
      </c>
      <c r="D73" s="82" t="s">
        <v>22</v>
      </c>
      <c r="E73" s="83">
        <v>87000</v>
      </c>
      <c r="F73" s="84">
        <v>290.79750000000001</v>
      </c>
      <c r="G73" s="85">
        <v>4.4171999999999999E-4</v>
      </c>
      <c r="H73" s="80" t="s">
        <v>143</v>
      </c>
    </row>
    <row r="74" spans="1:8" x14ac:dyDescent="0.2">
      <c r="A74" s="81">
        <v>68</v>
      </c>
      <c r="B74" s="82" t="s">
        <v>533</v>
      </c>
      <c r="C74" s="82" t="s">
        <v>534</v>
      </c>
      <c r="D74" s="82" t="s">
        <v>41</v>
      </c>
      <c r="E74" s="83">
        <v>8000</v>
      </c>
      <c r="F74" s="84">
        <v>191.68799999999999</v>
      </c>
      <c r="G74" s="85">
        <v>2.9116999999999999E-4</v>
      </c>
      <c r="H74" s="80" t="s">
        <v>143</v>
      </c>
    </row>
    <row r="75" spans="1:8" x14ac:dyDescent="0.2">
      <c r="A75" s="81">
        <v>69</v>
      </c>
      <c r="B75" s="82" t="s">
        <v>212</v>
      </c>
      <c r="C75" s="82" t="s">
        <v>213</v>
      </c>
      <c r="D75" s="82" t="s">
        <v>33</v>
      </c>
      <c r="E75" s="83">
        <v>259700</v>
      </c>
      <c r="F75" s="84">
        <v>178.56971999999999</v>
      </c>
      <c r="G75" s="85">
        <v>2.7125000000000001E-4</v>
      </c>
      <c r="H75" s="80" t="s">
        <v>143</v>
      </c>
    </row>
    <row r="76" spans="1:8" x14ac:dyDescent="0.2">
      <c r="A76" s="81">
        <v>70</v>
      </c>
      <c r="B76" s="82" t="s">
        <v>442</v>
      </c>
      <c r="C76" s="82" t="s">
        <v>443</v>
      </c>
      <c r="D76" s="82" t="s">
        <v>201</v>
      </c>
      <c r="E76" s="83">
        <v>4725</v>
      </c>
      <c r="F76" s="84">
        <v>143.4888</v>
      </c>
      <c r="G76" s="85">
        <v>2.1796000000000001E-4</v>
      </c>
      <c r="H76" s="80" t="s">
        <v>143</v>
      </c>
    </row>
    <row r="77" spans="1:8" x14ac:dyDescent="0.2">
      <c r="A77" s="81">
        <v>71</v>
      </c>
      <c r="B77" s="82" t="s">
        <v>535</v>
      </c>
      <c r="C77" s="82" t="s">
        <v>536</v>
      </c>
      <c r="D77" s="82" t="s">
        <v>193</v>
      </c>
      <c r="E77" s="83">
        <v>4500</v>
      </c>
      <c r="F77" s="84">
        <v>87.66</v>
      </c>
      <c r="G77" s="85">
        <v>1.3315000000000001E-4</v>
      </c>
      <c r="H77" s="80" t="s">
        <v>143</v>
      </c>
    </row>
    <row r="78" spans="1:8" x14ac:dyDescent="0.2">
      <c r="A78" s="81">
        <v>72</v>
      </c>
      <c r="B78" s="82" t="s">
        <v>537</v>
      </c>
      <c r="C78" s="82" t="s">
        <v>538</v>
      </c>
      <c r="D78" s="82" t="s">
        <v>268</v>
      </c>
      <c r="E78" s="83">
        <v>7700</v>
      </c>
      <c r="F78" s="84">
        <v>58.173499999999997</v>
      </c>
      <c r="G78" s="85">
        <v>8.8369999999999996E-5</v>
      </c>
      <c r="H78" s="80" t="s">
        <v>143</v>
      </c>
    </row>
    <row r="79" spans="1:8" x14ac:dyDescent="0.2">
      <c r="A79" s="81">
        <v>73</v>
      </c>
      <c r="B79" s="82" t="s">
        <v>29</v>
      </c>
      <c r="C79" s="82" t="s">
        <v>30</v>
      </c>
      <c r="D79" s="82" t="s">
        <v>22</v>
      </c>
      <c r="E79" s="83">
        <v>19000</v>
      </c>
      <c r="F79" s="84">
        <v>55.29</v>
      </c>
      <c r="G79" s="85">
        <v>8.3990000000000001E-5</v>
      </c>
      <c r="H79" s="80" t="s">
        <v>143</v>
      </c>
    </row>
    <row r="80" spans="1:8" x14ac:dyDescent="0.2">
      <c r="A80" s="81">
        <v>74</v>
      </c>
      <c r="B80" s="82" t="s">
        <v>338</v>
      </c>
      <c r="C80" s="82" t="s">
        <v>339</v>
      </c>
      <c r="D80" s="82" t="s">
        <v>28</v>
      </c>
      <c r="E80" s="83">
        <v>600</v>
      </c>
      <c r="F80" s="84">
        <v>27.203399999999998</v>
      </c>
      <c r="G80" s="143" t="s">
        <v>141</v>
      </c>
      <c r="H80" s="80" t="s">
        <v>143</v>
      </c>
    </row>
    <row r="81" spans="1:9" ht="25.5" x14ac:dyDescent="0.2">
      <c r="A81" s="81">
        <v>75</v>
      </c>
      <c r="B81" s="82" t="s">
        <v>539</v>
      </c>
      <c r="C81" s="82" t="s">
        <v>540</v>
      </c>
      <c r="D81" s="82" t="s">
        <v>196</v>
      </c>
      <c r="E81" s="83">
        <v>100</v>
      </c>
      <c r="F81" s="84">
        <v>6.5955000000000004</v>
      </c>
      <c r="G81" s="143" t="s">
        <v>141</v>
      </c>
      <c r="H81" s="80" t="s">
        <v>143</v>
      </c>
    </row>
    <row r="82" spans="1:9" x14ac:dyDescent="0.2">
      <c r="A82" s="81">
        <v>76</v>
      </c>
      <c r="B82" s="82" t="s">
        <v>541</v>
      </c>
      <c r="C82" s="82" t="s">
        <v>542</v>
      </c>
      <c r="D82" s="82" t="s">
        <v>193</v>
      </c>
      <c r="E82" s="83">
        <v>1275</v>
      </c>
      <c r="F82" s="84">
        <v>5.0388000000000002</v>
      </c>
      <c r="G82" s="143" t="s">
        <v>141</v>
      </c>
      <c r="H82" s="80" t="s">
        <v>143</v>
      </c>
    </row>
    <row r="83" spans="1:9" x14ac:dyDescent="0.2">
      <c r="A83" s="81">
        <v>77</v>
      </c>
      <c r="B83" s="121" t="s">
        <v>879</v>
      </c>
      <c r="C83" s="121" t="s">
        <v>880</v>
      </c>
      <c r="D83" s="121" t="s">
        <v>881</v>
      </c>
      <c r="E83" s="141">
        <v>26667</v>
      </c>
      <c r="F83" s="142">
        <v>0.03</v>
      </c>
      <c r="G83" s="143" t="s">
        <v>141</v>
      </c>
      <c r="H83" s="80" t="s">
        <v>143</v>
      </c>
      <c r="I83" s="160"/>
    </row>
    <row r="84" spans="1:9" x14ac:dyDescent="0.2">
      <c r="A84" s="86"/>
      <c r="B84" s="86"/>
      <c r="C84" s="87" t="s">
        <v>142</v>
      </c>
      <c r="D84" s="86"/>
      <c r="E84" s="86" t="s">
        <v>143</v>
      </c>
      <c r="F84" s="88">
        <f>SUM(F7:F83)</f>
        <v>497870.82765750011</v>
      </c>
      <c r="G84" s="89">
        <f>SUM(G7:G83)</f>
        <v>0.75619938819656407</v>
      </c>
      <c r="H84" s="80" t="s">
        <v>143</v>
      </c>
    </row>
    <row r="85" spans="1:9" x14ac:dyDescent="0.2">
      <c r="A85" s="86"/>
      <c r="B85" s="86"/>
      <c r="C85" s="90"/>
      <c r="D85" s="86"/>
      <c r="E85" s="86"/>
      <c r="F85" s="91"/>
      <c r="G85" s="91"/>
      <c r="H85" s="80" t="s">
        <v>143</v>
      </c>
    </row>
    <row r="86" spans="1:9" x14ac:dyDescent="0.2">
      <c r="A86" s="86"/>
      <c r="B86" s="86"/>
      <c r="C86" s="87" t="s">
        <v>144</v>
      </c>
      <c r="D86" s="86"/>
      <c r="E86" s="86"/>
      <c r="F86" s="86"/>
      <c r="G86" s="86"/>
      <c r="H86" s="80" t="s">
        <v>143</v>
      </c>
    </row>
    <row r="87" spans="1:9" x14ac:dyDescent="0.2">
      <c r="A87" s="86"/>
      <c r="B87" s="86"/>
      <c r="C87" s="87" t="s">
        <v>142</v>
      </c>
      <c r="D87" s="86"/>
      <c r="E87" s="86" t="s">
        <v>143</v>
      </c>
      <c r="F87" s="92" t="s">
        <v>145</v>
      </c>
      <c r="G87" s="89">
        <v>0</v>
      </c>
      <c r="H87" s="80" t="s">
        <v>143</v>
      </c>
    </row>
    <row r="88" spans="1:9" x14ac:dyDescent="0.2">
      <c r="A88" s="86"/>
      <c r="B88" s="86"/>
      <c r="C88" s="90"/>
      <c r="D88" s="86"/>
      <c r="E88" s="86"/>
      <c r="F88" s="91"/>
      <c r="G88" s="91"/>
      <c r="H88" s="80" t="s">
        <v>143</v>
      </c>
    </row>
    <row r="89" spans="1:9" x14ac:dyDescent="0.2">
      <c r="A89" s="86"/>
      <c r="B89" s="86"/>
      <c r="C89" s="87" t="s">
        <v>146</v>
      </c>
      <c r="D89" s="86"/>
      <c r="E89" s="86"/>
      <c r="F89" s="86"/>
      <c r="G89" s="86"/>
      <c r="H89" s="80" t="s">
        <v>143</v>
      </c>
    </row>
    <row r="90" spans="1:9" x14ac:dyDescent="0.2">
      <c r="A90" s="81">
        <v>1</v>
      </c>
      <c r="B90" s="82" t="s">
        <v>543</v>
      </c>
      <c r="C90" s="121" t="s">
        <v>882</v>
      </c>
      <c r="D90" s="82" t="s">
        <v>223</v>
      </c>
      <c r="E90" s="83">
        <v>30579</v>
      </c>
      <c r="F90" s="84">
        <v>5.0088401999999999</v>
      </c>
      <c r="G90" s="85" t="s">
        <v>141</v>
      </c>
      <c r="H90" s="80" t="s">
        <v>143</v>
      </c>
    </row>
    <row r="91" spans="1:9" x14ac:dyDescent="0.2">
      <c r="A91" s="86"/>
      <c r="B91" s="86"/>
      <c r="C91" s="87" t="s">
        <v>142</v>
      </c>
      <c r="D91" s="86"/>
      <c r="E91" s="86" t="s">
        <v>143</v>
      </c>
      <c r="F91" s="88">
        <f>SUM(F90)</f>
        <v>5.0088401999999999</v>
      </c>
      <c r="G91" s="89">
        <v>0</v>
      </c>
      <c r="H91" s="80" t="s">
        <v>143</v>
      </c>
    </row>
    <row r="92" spans="1:9" x14ac:dyDescent="0.2">
      <c r="A92" s="86"/>
      <c r="B92" s="86"/>
      <c r="C92" s="90"/>
      <c r="D92" s="86"/>
      <c r="E92" s="86"/>
      <c r="F92" s="91"/>
      <c r="G92" s="91"/>
      <c r="H92" s="80" t="s">
        <v>143</v>
      </c>
    </row>
    <row r="93" spans="1:9" x14ac:dyDescent="0.2">
      <c r="A93" s="86"/>
      <c r="B93" s="86"/>
      <c r="C93" s="87" t="s">
        <v>147</v>
      </c>
      <c r="D93" s="86"/>
      <c r="E93" s="86"/>
      <c r="F93" s="86"/>
      <c r="G93" s="86"/>
      <c r="H93" s="80" t="s">
        <v>143</v>
      </c>
    </row>
    <row r="94" spans="1:9" x14ac:dyDescent="0.2">
      <c r="A94" s="86"/>
      <c r="B94" s="86"/>
      <c r="C94" s="87" t="s">
        <v>142</v>
      </c>
      <c r="D94" s="86"/>
      <c r="E94" s="86" t="s">
        <v>143</v>
      </c>
      <c r="F94" s="92" t="s">
        <v>145</v>
      </c>
      <c r="G94" s="89">
        <v>0</v>
      </c>
      <c r="H94" s="80" t="s">
        <v>143</v>
      </c>
    </row>
    <row r="95" spans="1:9" x14ac:dyDescent="0.2">
      <c r="A95" s="86"/>
      <c r="B95" s="86"/>
      <c r="C95" s="90"/>
      <c r="D95" s="86"/>
      <c r="E95" s="86"/>
      <c r="F95" s="91"/>
      <c r="G95" s="91"/>
      <c r="H95" s="80" t="s">
        <v>143</v>
      </c>
    </row>
    <row r="96" spans="1:9" x14ac:dyDescent="0.2">
      <c r="A96" s="86"/>
      <c r="B96" s="86"/>
      <c r="C96" s="87" t="s">
        <v>148</v>
      </c>
      <c r="D96" s="86"/>
      <c r="E96" s="86"/>
      <c r="F96" s="91"/>
      <c r="G96" s="91"/>
      <c r="H96" s="80" t="s">
        <v>143</v>
      </c>
    </row>
    <row r="97" spans="1:8" x14ac:dyDescent="0.2">
      <c r="A97" s="86"/>
      <c r="B97" s="86"/>
      <c r="C97" s="87" t="s">
        <v>142</v>
      </c>
      <c r="D97" s="86"/>
      <c r="E97" s="86" t="s">
        <v>143</v>
      </c>
      <c r="F97" s="92" t="s">
        <v>145</v>
      </c>
      <c r="G97" s="89">
        <v>0</v>
      </c>
      <c r="H97" s="80" t="s">
        <v>143</v>
      </c>
    </row>
    <row r="98" spans="1:8" x14ac:dyDescent="0.2">
      <c r="A98" s="78"/>
      <c r="B98" s="78"/>
      <c r="C98" s="79"/>
      <c r="D98" s="78"/>
      <c r="E98" s="78"/>
      <c r="F98" s="175"/>
      <c r="G98" s="154"/>
      <c r="H98" s="80" t="s">
        <v>143</v>
      </c>
    </row>
    <row r="99" spans="1:8" x14ac:dyDescent="0.2">
      <c r="A99" s="78"/>
      <c r="B99" s="78"/>
      <c r="C99" s="79" t="s">
        <v>921</v>
      </c>
      <c r="D99" s="78"/>
      <c r="E99" s="78"/>
      <c r="F99" s="78"/>
      <c r="G99" s="78"/>
      <c r="H99" s="80" t="s">
        <v>143</v>
      </c>
    </row>
    <row r="100" spans="1:8" ht="25.5" x14ac:dyDescent="0.2">
      <c r="A100" s="140">
        <v>1</v>
      </c>
      <c r="B100" s="121" t="s">
        <v>922</v>
      </c>
      <c r="C100" s="121" t="s">
        <v>923</v>
      </c>
      <c r="D100" s="121" t="s">
        <v>924</v>
      </c>
      <c r="E100" s="141">
        <v>1750</v>
      </c>
      <c r="F100" s="142">
        <f>201510969.8/10^5</f>
        <v>2015.1096980000002</v>
      </c>
      <c r="G100" s="152">
        <f>F100/F235</f>
        <v>3.0609216004775456E-3</v>
      </c>
      <c r="H100" s="80">
        <v>7.16</v>
      </c>
    </row>
    <row r="101" spans="1:8" x14ac:dyDescent="0.2">
      <c r="A101" s="78"/>
      <c r="B101" s="78"/>
      <c r="C101" s="79" t="s">
        <v>142</v>
      </c>
      <c r="D101" s="78"/>
      <c r="E101" s="78" t="s">
        <v>143</v>
      </c>
      <c r="F101" s="153">
        <f>SUM(F100)</f>
        <v>2015.1096980000002</v>
      </c>
      <c r="G101" s="154">
        <f>SUM(G100)</f>
        <v>3.0609216004775456E-3</v>
      </c>
      <c r="H101" s="80" t="s">
        <v>143</v>
      </c>
    </row>
    <row r="102" spans="1:8" x14ac:dyDescent="0.2">
      <c r="A102" s="86"/>
      <c r="B102" s="86"/>
      <c r="C102" s="90"/>
      <c r="D102" s="86"/>
      <c r="E102" s="86"/>
      <c r="F102" s="91"/>
      <c r="G102" s="91"/>
      <c r="H102" s="80" t="s">
        <v>143</v>
      </c>
    </row>
    <row r="103" spans="1:8" x14ac:dyDescent="0.2">
      <c r="A103" s="86"/>
      <c r="B103" s="86"/>
      <c r="C103" s="87" t="s">
        <v>149</v>
      </c>
      <c r="D103" s="86"/>
      <c r="E103" s="86"/>
      <c r="F103" s="91"/>
      <c r="G103" s="91"/>
      <c r="H103" s="80" t="s">
        <v>143</v>
      </c>
    </row>
    <row r="104" spans="1:8" x14ac:dyDescent="0.2">
      <c r="A104" s="81">
        <v>1</v>
      </c>
      <c r="B104" s="82"/>
      <c r="C104" s="82" t="s">
        <v>885</v>
      </c>
      <c r="D104" s="82" t="s">
        <v>544</v>
      </c>
      <c r="E104" s="83">
        <v>-1275</v>
      </c>
      <c r="F104" s="84">
        <v>-4.9737749999999998</v>
      </c>
      <c r="G104" s="85">
        <f>F104/$F$235</f>
        <v>-7.5550901018070541E-6</v>
      </c>
      <c r="H104" s="80" t="s">
        <v>143</v>
      </c>
    </row>
    <row r="105" spans="1:8" x14ac:dyDescent="0.2">
      <c r="A105" s="81">
        <v>2</v>
      </c>
      <c r="B105" s="82"/>
      <c r="C105" s="82" t="s">
        <v>886</v>
      </c>
      <c r="D105" s="82" t="s">
        <v>544</v>
      </c>
      <c r="E105" s="83">
        <v>-50</v>
      </c>
      <c r="F105" s="84">
        <v>-6.16</v>
      </c>
      <c r="G105" s="85">
        <f t="shared" ref="G105:G139" si="0">F105/$F$235</f>
        <v>-9.3569481987286218E-6</v>
      </c>
      <c r="H105" s="80" t="s">
        <v>143</v>
      </c>
    </row>
    <row r="106" spans="1:8" x14ac:dyDescent="0.2">
      <c r="A106" s="81">
        <v>3</v>
      </c>
      <c r="B106" s="82"/>
      <c r="C106" s="82" t="s">
        <v>887</v>
      </c>
      <c r="D106" s="82" t="s">
        <v>544</v>
      </c>
      <c r="E106" s="83">
        <v>-100</v>
      </c>
      <c r="F106" s="84">
        <v>-6.6234999999999999</v>
      </c>
      <c r="G106" s="85">
        <f t="shared" si="0"/>
        <v>-1.0060997791279063E-5</v>
      </c>
      <c r="H106" s="80" t="s">
        <v>143</v>
      </c>
    </row>
    <row r="107" spans="1:8" x14ac:dyDescent="0.2">
      <c r="A107" s="81">
        <v>4</v>
      </c>
      <c r="B107" s="82"/>
      <c r="C107" s="82" t="s">
        <v>888</v>
      </c>
      <c r="D107" s="82" t="s">
        <v>544</v>
      </c>
      <c r="E107" s="83">
        <v>-375</v>
      </c>
      <c r="F107" s="84">
        <v>-6.9359999999999999</v>
      </c>
      <c r="G107" s="85">
        <f t="shared" si="0"/>
        <v>-1.0535680634152876E-5</v>
      </c>
      <c r="H107" s="80" t="s">
        <v>143</v>
      </c>
    </row>
    <row r="108" spans="1:8" x14ac:dyDescent="0.2">
      <c r="A108" s="81">
        <v>5</v>
      </c>
      <c r="B108" s="82"/>
      <c r="C108" s="82" t="s">
        <v>889</v>
      </c>
      <c r="D108" s="82" t="s">
        <v>544</v>
      </c>
      <c r="E108" s="83">
        <v>-600</v>
      </c>
      <c r="F108" s="84">
        <v>-27.219000000000001</v>
      </c>
      <c r="G108" s="85">
        <f t="shared" si="0"/>
        <v>-4.13452553605835E-5</v>
      </c>
      <c r="H108" s="80" t="s">
        <v>143</v>
      </c>
    </row>
    <row r="109" spans="1:8" x14ac:dyDescent="0.2">
      <c r="A109" s="81">
        <v>6</v>
      </c>
      <c r="B109" s="82"/>
      <c r="C109" s="82" t="s">
        <v>890</v>
      </c>
      <c r="D109" s="82" t="s">
        <v>544</v>
      </c>
      <c r="E109" s="83">
        <v>-2450</v>
      </c>
      <c r="F109" s="84">
        <v>-36.166899999999998</v>
      </c>
      <c r="G109" s="85">
        <f t="shared" si="0"/>
        <v>-5.4936982111785422E-5</v>
      </c>
      <c r="H109" s="80" t="s">
        <v>143</v>
      </c>
    </row>
    <row r="110" spans="1:8" x14ac:dyDescent="0.2">
      <c r="A110" s="81">
        <v>7</v>
      </c>
      <c r="B110" s="82"/>
      <c r="C110" s="82" t="s">
        <v>891</v>
      </c>
      <c r="D110" s="82" t="s">
        <v>544</v>
      </c>
      <c r="E110" s="83">
        <v>-4500</v>
      </c>
      <c r="F110" s="84">
        <v>-43.776000000000003</v>
      </c>
      <c r="G110" s="85">
        <f t="shared" si="0"/>
        <v>-6.6495091614861076E-5</v>
      </c>
      <c r="H110" s="80" t="s">
        <v>143</v>
      </c>
    </row>
    <row r="111" spans="1:8" x14ac:dyDescent="0.2">
      <c r="A111" s="81">
        <v>8</v>
      </c>
      <c r="B111" s="82"/>
      <c r="C111" s="82" t="s">
        <v>892</v>
      </c>
      <c r="D111" s="82" t="s">
        <v>544</v>
      </c>
      <c r="E111" s="83">
        <v>-19000</v>
      </c>
      <c r="F111" s="84">
        <v>-55.460999999999999</v>
      </c>
      <c r="G111" s="85">
        <f t="shared" si="0"/>
        <v>-8.4244432475598724E-5</v>
      </c>
      <c r="H111" s="80" t="s">
        <v>143</v>
      </c>
    </row>
    <row r="112" spans="1:8" x14ac:dyDescent="0.2">
      <c r="A112" s="81">
        <v>9</v>
      </c>
      <c r="B112" s="82"/>
      <c r="C112" s="82" t="s">
        <v>893</v>
      </c>
      <c r="D112" s="82" t="s">
        <v>544</v>
      </c>
      <c r="E112" s="83">
        <v>-1800</v>
      </c>
      <c r="F112" s="84">
        <v>-57.880800000000001</v>
      </c>
      <c r="G112" s="85">
        <f t="shared" si="0"/>
        <v>-8.7920072613794099E-5</v>
      </c>
      <c r="H112" s="80" t="s">
        <v>143</v>
      </c>
    </row>
    <row r="113" spans="1:8" x14ac:dyDescent="0.2">
      <c r="A113" s="81">
        <v>10</v>
      </c>
      <c r="B113" s="82"/>
      <c r="C113" s="82" t="s">
        <v>894</v>
      </c>
      <c r="D113" s="82" t="s">
        <v>544</v>
      </c>
      <c r="E113" s="83">
        <v>-7700</v>
      </c>
      <c r="F113" s="84">
        <v>-58.52</v>
      </c>
      <c r="G113" s="85">
        <f t="shared" si="0"/>
        <v>-8.889100788792191E-5</v>
      </c>
      <c r="H113" s="80" t="s">
        <v>143</v>
      </c>
    </row>
    <row r="114" spans="1:8" x14ac:dyDescent="0.2">
      <c r="A114" s="81">
        <v>11</v>
      </c>
      <c r="B114" s="82"/>
      <c r="C114" s="82" t="s">
        <v>895</v>
      </c>
      <c r="D114" s="82" t="s">
        <v>544</v>
      </c>
      <c r="E114" s="83">
        <v>-4500</v>
      </c>
      <c r="F114" s="84">
        <v>-87.938999999999993</v>
      </c>
      <c r="G114" s="85">
        <f t="shared" si="0"/>
        <v>-1.3357803046233705E-4</v>
      </c>
      <c r="H114" s="80" t="s">
        <v>143</v>
      </c>
    </row>
    <row r="115" spans="1:8" x14ac:dyDescent="0.2">
      <c r="A115" s="81">
        <v>12</v>
      </c>
      <c r="B115" s="82"/>
      <c r="C115" s="82" t="s">
        <v>896</v>
      </c>
      <c r="D115" s="82" t="s">
        <v>544</v>
      </c>
      <c r="E115" s="83">
        <v>-2800</v>
      </c>
      <c r="F115" s="84">
        <v>-102.214</v>
      </c>
      <c r="G115" s="85">
        <f t="shared" si="0"/>
        <v>-1.5526154272481289E-4</v>
      </c>
      <c r="H115" s="80" t="s">
        <v>143</v>
      </c>
    </row>
    <row r="116" spans="1:8" x14ac:dyDescent="0.2">
      <c r="A116" s="81">
        <v>13</v>
      </c>
      <c r="B116" s="82"/>
      <c r="C116" s="82" t="s">
        <v>897</v>
      </c>
      <c r="D116" s="82" t="s">
        <v>544</v>
      </c>
      <c r="E116" s="83">
        <v>-4725</v>
      </c>
      <c r="F116" s="84">
        <v>-144.20227499999999</v>
      </c>
      <c r="G116" s="85">
        <f t="shared" si="0"/>
        <v>-2.1904110670678884E-4</v>
      </c>
      <c r="H116" s="80" t="s">
        <v>143</v>
      </c>
    </row>
    <row r="117" spans="1:8" x14ac:dyDescent="0.2">
      <c r="A117" s="81">
        <v>14</v>
      </c>
      <c r="B117" s="82"/>
      <c r="C117" s="82" t="s">
        <v>898</v>
      </c>
      <c r="D117" s="82" t="s">
        <v>544</v>
      </c>
      <c r="E117" s="83">
        <v>-9100</v>
      </c>
      <c r="F117" s="84">
        <v>-155.9649</v>
      </c>
      <c r="G117" s="85">
        <f t="shared" si="0"/>
        <v>-2.3690835878569639E-4</v>
      </c>
      <c r="H117" s="80" t="s">
        <v>143</v>
      </c>
    </row>
    <row r="118" spans="1:8" x14ac:dyDescent="0.2">
      <c r="A118" s="81">
        <v>15</v>
      </c>
      <c r="B118" s="82"/>
      <c r="C118" s="82" t="s">
        <v>899</v>
      </c>
      <c r="D118" s="82" t="s">
        <v>544</v>
      </c>
      <c r="E118" s="83">
        <v>-259700</v>
      </c>
      <c r="F118" s="84">
        <v>-179.58255</v>
      </c>
      <c r="G118" s="85">
        <f t="shared" si="0"/>
        <v>-2.7278321716649233E-4</v>
      </c>
      <c r="H118" s="80" t="s">
        <v>143</v>
      </c>
    </row>
    <row r="119" spans="1:8" x14ac:dyDescent="0.2">
      <c r="A119" s="81">
        <v>16</v>
      </c>
      <c r="B119" s="82"/>
      <c r="C119" s="82" t="s">
        <v>900</v>
      </c>
      <c r="D119" s="82" t="s">
        <v>544</v>
      </c>
      <c r="E119" s="83">
        <v>-6750</v>
      </c>
      <c r="F119" s="84">
        <v>-185.81399999999999</v>
      </c>
      <c r="G119" s="85">
        <f t="shared" si="0"/>
        <v>-2.8224869685041561E-4</v>
      </c>
      <c r="H119" s="80" t="s">
        <v>143</v>
      </c>
    </row>
    <row r="120" spans="1:8" x14ac:dyDescent="0.2">
      <c r="A120" s="81">
        <v>17</v>
      </c>
      <c r="B120" s="82"/>
      <c r="C120" s="82" t="s">
        <v>901</v>
      </c>
      <c r="D120" s="82" t="s">
        <v>544</v>
      </c>
      <c r="E120" s="83">
        <v>-8000</v>
      </c>
      <c r="F120" s="84">
        <v>-192.36799999999999</v>
      </c>
      <c r="G120" s="85">
        <f t="shared" si="0"/>
        <v>-2.9220412517743955E-4</v>
      </c>
      <c r="H120" s="80" t="s">
        <v>143</v>
      </c>
    </row>
    <row r="121" spans="1:8" x14ac:dyDescent="0.2">
      <c r="A121" s="81">
        <v>18</v>
      </c>
      <c r="B121" s="82"/>
      <c r="C121" s="82" t="s">
        <v>902</v>
      </c>
      <c r="D121" s="82" t="s">
        <v>544</v>
      </c>
      <c r="E121" s="83">
        <v>-51300</v>
      </c>
      <c r="F121" s="84">
        <v>-197.4537</v>
      </c>
      <c r="G121" s="85">
        <f t="shared" si="0"/>
        <v>-2.9992922768625027E-4</v>
      </c>
      <c r="H121" s="80" t="s">
        <v>143</v>
      </c>
    </row>
    <row r="122" spans="1:8" x14ac:dyDescent="0.2">
      <c r="A122" s="81">
        <v>19</v>
      </c>
      <c r="B122" s="82"/>
      <c r="C122" s="82" t="s">
        <v>903</v>
      </c>
      <c r="D122" s="82" t="s">
        <v>544</v>
      </c>
      <c r="E122" s="83">
        <v>-32250</v>
      </c>
      <c r="F122" s="84">
        <v>-285.07387499999999</v>
      </c>
      <c r="G122" s="85">
        <f t="shared" si="0"/>
        <v>-4.3302296772497375E-4</v>
      </c>
      <c r="H122" s="80" t="s">
        <v>143</v>
      </c>
    </row>
    <row r="123" spans="1:8" x14ac:dyDescent="0.2">
      <c r="A123" s="81">
        <v>20</v>
      </c>
      <c r="B123" s="82"/>
      <c r="C123" s="82" t="s">
        <v>904</v>
      </c>
      <c r="D123" s="82" t="s">
        <v>544</v>
      </c>
      <c r="E123" s="83">
        <v>-87000</v>
      </c>
      <c r="F123" s="84">
        <v>-292.14600000000002</v>
      </c>
      <c r="G123" s="85">
        <f t="shared" si="0"/>
        <v>-4.4376542020548249E-4</v>
      </c>
      <c r="H123" s="80" t="s">
        <v>143</v>
      </c>
    </row>
    <row r="124" spans="1:8" x14ac:dyDescent="0.2">
      <c r="A124" s="81">
        <v>21</v>
      </c>
      <c r="B124" s="82"/>
      <c r="C124" s="82" t="s">
        <v>905</v>
      </c>
      <c r="D124" s="82" t="s">
        <v>544</v>
      </c>
      <c r="E124" s="83">
        <v>-25175</v>
      </c>
      <c r="F124" s="84">
        <v>-347.64157499999999</v>
      </c>
      <c r="G124" s="85">
        <f t="shared" si="0"/>
        <v>-5.2806237159081675E-4</v>
      </c>
      <c r="H124" s="80" t="s">
        <v>143</v>
      </c>
    </row>
    <row r="125" spans="1:8" x14ac:dyDescent="0.2">
      <c r="A125" s="81">
        <v>22</v>
      </c>
      <c r="B125" s="82"/>
      <c r="C125" s="82" t="s">
        <v>906</v>
      </c>
      <c r="D125" s="82" t="s">
        <v>544</v>
      </c>
      <c r="E125" s="83">
        <v>-61200</v>
      </c>
      <c r="F125" s="84">
        <v>-431.613</v>
      </c>
      <c r="G125" s="85">
        <f t="shared" si="0"/>
        <v>-6.5561371475614564E-4</v>
      </c>
      <c r="H125" s="80" t="s">
        <v>143</v>
      </c>
    </row>
    <row r="126" spans="1:8" x14ac:dyDescent="0.2">
      <c r="A126" s="81">
        <v>23</v>
      </c>
      <c r="B126" s="82"/>
      <c r="C126" s="82" t="s">
        <v>907</v>
      </c>
      <c r="D126" s="82" t="s">
        <v>544</v>
      </c>
      <c r="E126" s="83">
        <v>-118900</v>
      </c>
      <c r="F126" s="84">
        <v>-475.24329999999998</v>
      </c>
      <c r="G126" s="85">
        <f t="shared" si="0"/>
        <v>-7.2188749024234514E-4</v>
      </c>
      <c r="H126" s="80" t="s">
        <v>143</v>
      </c>
    </row>
    <row r="127" spans="1:8" x14ac:dyDescent="0.2">
      <c r="A127" s="81">
        <v>24</v>
      </c>
      <c r="B127" s="82"/>
      <c r="C127" s="82" t="s">
        <v>908</v>
      </c>
      <c r="D127" s="82" t="s">
        <v>544</v>
      </c>
      <c r="E127" s="83">
        <v>-229400</v>
      </c>
      <c r="F127" s="84">
        <v>-590.24620000000004</v>
      </c>
      <c r="G127" s="85">
        <f t="shared" si="0"/>
        <v>-8.965751814766907E-4</v>
      </c>
      <c r="H127" s="80" t="s">
        <v>143</v>
      </c>
    </row>
    <row r="128" spans="1:8" x14ac:dyDescent="0.2">
      <c r="A128" s="81">
        <v>25</v>
      </c>
      <c r="B128" s="82"/>
      <c r="C128" s="82" t="s">
        <v>909</v>
      </c>
      <c r="D128" s="82" t="s">
        <v>544</v>
      </c>
      <c r="E128" s="83">
        <v>-115000</v>
      </c>
      <c r="F128" s="84">
        <v>-595.47</v>
      </c>
      <c r="G128" s="85">
        <f t="shared" si="0"/>
        <v>-9.0451005582742414E-4</v>
      </c>
      <c r="H128" s="80" t="s">
        <v>143</v>
      </c>
    </row>
    <row r="129" spans="1:8" x14ac:dyDescent="0.2">
      <c r="A129" s="81">
        <v>26</v>
      </c>
      <c r="B129" s="82"/>
      <c r="C129" s="82" t="s">
        <v>910</v>
      </c>
      <c r="D129" s="82" t="s">
        <v>544</v>
      </c>
      <c r="E129" s="83">
        <v>-46550</v>
      </c>
      <c r="F129" s="84">
        <v>-894.55134999999996</v>
      </c>
      <c r="G129" s="85">
        <f t="shared" si="0"/>
        <v>-1.3588101693267462E-3</v>
      </c>
      <c r="H129" s="80" t="s">
        <v>143</v>
      </c>
    </row>
    <row r="130" spans="1:8" x14ac:dyDescent="0.2">
      <c r="A130" s="81">
        <v>27</v>
      </c>
      <c r="B130" s="82"/>
      <c r="C130" s="82" t="s">
        <v>911</v>
      </c>
      <c r="D130" s="82" t="s">
        <v>544</v>
      </c>
      <c r="E130" s="83">
        <v>-599625</v>
      </c>
      <c r="F130" s="84">
        <v>-1433.223675</v>
      </c>
      <c r="G130" s="85">
        <f t="shared" si="0"/>
        <v>-2.1770454032737771E-3</v>
      </c>
      <c r="H130" s="80" t="s">
        <v>143</v>
      </c>
    </row>
    <row r="131" spans="1:8" x14ac:dyDescent="0.2">
      <c r="A131" s="81">
        <v>28</v>
      </c>
      <c r="B131" s="82"/>
      <c r="C131" s="82" t="s">
        <v>912</v>
      </c>
      <c r="D131" s="82" t="s">
        <v>544</v>
      </c>
      <c r="E131" s="83">
        <v>-81600</v>
      </c>
      <c r="F131" s="84">
        <v>-1624.0848000000001</v>
      </c>
      <c r="G131" s="85">
        <f t="shared" si="0"/>
        <v>-2.466960607782879E-3</v>
      </c>
      <c r="H131" s="80" t="s">
        <v>143</v>
      </c>
    </row>
    <row r="132" spans="1:8" x14ac:dyDescent="0.2">
      <c r="A132" s="81">
        <v>29</v>
      </c>
      <c r="B132" s="82"/>
      <c r="C132" s="82" t="s">
        <v>913</v>
      </c>
      <c r="D132" s="82" t="s">
        <v>544</v>
      </c>
      <c r="E132" s="83">
        <v>-9750</v>
      </c>
      <c r="F132" s="84">
        <v>-1646.7750000000001</v>
      </c>
      <c r="G132" s="85">
        <f t="shared" si="0"/>
        <v>-2.5014266834352803E-3</v>
      </c>
      <c r="H132" s="80" t="s">
        <v>143</v>
      </c>
    </row>
    <row r="133" spans="1:8" x14ac:dyDescent="0.2">
      <c r="A133" s="81">
        <v>30</v>
      </c>
      <c r="B133" s="82"/>
      <c r="C133" s="82" t="s">
        <v>914</v>
      </c>
      <c r="D133" s="82" t="s">
        <v>544</v>
      </c>
      <c r="E133" s="83">
        <v>-224000</v>
      </c>
      <c r="F133" s="84">
        <v>-1664.768</v>
      </c>
      <c r="G133" s="85">
        <f t="shared" si="0"/>
        <v>-2.5287577822891319E-3</v>
      </c>
      <c r="H133" s="80" t="s">
        <v>143</v>
      </c>
    </row>
    <row r="134" spans="1:8" x14ac:dyDescent="0.2">
      <c r="A134" s="81">
        <v>31</v>
      </c>
      <c r="B134" s="82"/>
      <c r="C134" s="82" t="s">
        <v>915</v>
      </c>
      <c r="D134" s="82" t="s">
        <v>544</v>
      </c>
      <c r="E134" s="83">
        <v>-522500</v>
      </c>
      <c r="F134" s="84">
        <v>-2056.2987499999999</v>
      </c>
      <c r="G134" s="85">
        <f t="shared" si="0"/>
        <v>-3.1234871566331846E-3</v>
      </c>
      <c r="H134" s="80" t="s">
        <v>143</v>
      </c>
    </row>
    <row r="135" spans="1:8" x14ac:dyDescent="0.2">
      <c r="A135" s="81">
        <v>32</v>
      </c>
      <c r="B135" s="82"/>
      <c r="C135" s="82" t="s">
        <v>916</v>
      </c>
      <c r="D135" s="82" t="s">
        <v>544</v>
      </c>
      <c r="E135" s="83">
        <v>-200000</v>
      </c>
      <c r="F135" s="84">
        <v>-2787.8</v>
      </c>
      <c r="G135" s="85">
        <f t="shared" si="0"/>
        <v>-4.2346266539635804E-3</v>
      </c>
      <c r="H135" s="80" t="s">
        <v>143</v>
      </c>
    </row>
    <row r="136" spans="1:8" x14ac:dyDescent="0.2">
      <c r="A136" s="81">
        <v>33</v>
      </c>
      <c r="B136" s="82"/>
      <c r="C136" s="82" t="s">
        <v>917</v>
      </c>
      <c r="D136" s="82" t="s">
        <v>544</v>
      </c>
      <c r="E136" s="83">
        <v>-437250</v>
      </c>
      <c r="F136" s="84">
        <v>-3502.8097499999999</v>
      </c>
      <c r="G136" s="85">
        <f t="shared" si="0"/>
        <v>-5.3207158085635644E-3</v>
      </c>
      <c r="H136" s="80" t="s">
        <v>143</v>
      </c>
    </row>
    <row r="137" spans="1:8" x14ac:dyDescent="0.2">
      <c r="A137" s="81">
        <v>34</v>
      </c>
      <c r="B137" s="82"/>
      <c r="C137" s="82" t="s">
        <v>918</v>
      </c>
      <c r="D137" s="82" t="s">
        <v>544</v>
      </c>
      <c r="E137" s="83">
        <v>-314300</v>
      </c>
      <c r="F137" s="84">
        <v>-4643.4682000000003</v>
      </c>
      <c r="G137" s="85">
        <f t="shared" si="0"/>
        <v>-7.0533589951044867E-3</v>
      </c>
      <c r="H137" s="80" t="s">
        <v>143</v>
      </c>
    </row>
    <row r="138" spans="1:8" x14ac:dyDescent="0.2">
      <c r="A138" s="81">
        <v>35</v>
      </c>
      <c r="B138" s="82"/>
      <c r="C138" s="82" t="s">
        <v>919</v>
      </c>
      <c r="D138" s="82" t="s">
        <v>544</v>
      </c>
      <c r="E138" s="83">
        <v>-84125</v>
      </c>
      <c r="F138" s="84">
        <v>-6475.5218750000004</v>
      </c>
      <c r="G138" s="85">
        <f t="shared" si="0"/>
        <v>-9.8362212246930272E-3</v>
      </c>
      <c r="H138" s="80" t="s">
        <v>143</v>
      </c>
    </row>
    <row r="139" spans="1:8" x14ac:dyDescent="0.2">
      <c r="A139" s="81">
        <v>36</v>
      </c>
      <c r="B139" s="82"/>
      <c r="C139" s="82" t="s">
        <v>920</v>
      </c>
      <c r="D139" s="82" t="s">
        <v>544</v>
      </c>
      <c r="E139" s="83">
        <v>-416900</v>
      </c>
      <c r="F139" s="84">
        <v>-8457.6502999999993</v>
      </c>
      <c r="G139" s="85">
        <f t="shared" si="0"/>
        <v>-1.2847044762997011E-2</v>
      </c>
      <c r="H139" s="80" t="s">
        <v>143</v>
      </c>
    </row>
    <row r="140" spans="1:8" x14ac:dyDescent="0.2">
      <c r="A140" s="86"/>
      <c r="B140" s="86"/>
      <c r="C140" s="87" t="s">
        <v>142</v>
      </c>
      <c r="D140" s="86"/>
      <c r="E140" s="86" t="s">
        <v>143</v>
      </c>
      <c r="F140" s="88">
        <f>SUM(F104:F139)</f>
        <v>-39753.641049999998</v>
      </c>
      <c r="G140" s="89">
        <f>SUM(G104:G139)</f>
        <v>-6.0385188314237295E-2</v>
      </c>
      <c r="H140" s="80" t="s">
        <v>143</v>
      </c>
    </row>
    <row r="141" spans="1:8" x14ac:dyDescent="0.2">
      <c r="A141" s="86"/>
      <c r="B141" s="86"/>
      <c r="C141" s="90"/>
      <c r="D141" s="86"/>
      <c r="E141" s="86"/>
      <c r="F141" s="91"/>
      <c r="G141" s="91"/>
      <c r="H141" s="80" t="s">
        <v>143</v>
      </c>
    </row>
    <row r="142" spans="1:8" x14ac:dyDescent="0.2">
      <c r="A142" s="86"/>
      <c r="B142" s="86"/>
      <c r="C142" s="87" t="s">
        <v>150</v>
      </c>
      <c r="D142" s="86"/>
      <c r="E142" s="86"/>
      <c r="F142" s="88">
        <f>F91+F84+F101</f>
        <v>499890.94619570015</v>
      </c>
      <c r="G142" s="89">
        <f>G91+G84+G101</f>
        <v>0.75926030979704162</v>
      </c>
      <c r="H142" s="80" t="s">
        <v>143</v>
      </c>
    </row>
    <row r="143" spans="1:8" x14ac:dyDescent="0.2">
      <c r="A143" s="86"/>
      <c r="B143" s="86"/>
      <c r="C143" s="90"/>
      <c r="D143" s="86"/>
      <c r="E143" s="86"/>
      <c r="F143" s="91"/>
      <c r="G143" s="91"/>
      <c r="H143" s="80" t="s">
        <v>143</v>
      </c>
    </row>
    <row r="144" spans="1:8" x14ac:dyDescent="0.2">
      <c r="A144" s="86"/>
      <c r="B144" s="86"/>
      <c r="C144" s="87" t="s">
        <v>151</v>
      </c>
      <c r="D144" s="86"/>
      <c r="E144" s="86"/>
      <c r="F144" s="91"/>
      <c r="G144" s="91"/>
      <c r="H144" s="80" t="s">
        <v>143</v>
      </c>
    </row>
    <row r="145" spans="1:8" x14ac:dyDescent="0.2">
      <c r="A145" s="86"/>
      <c r="B145" s="86"/>
      <c r="C145" s="87" t="s">
        <v>10</v>
      </c>
      <c r="D145" s="86"/>
      <c r="E145" s="86"/>
      <c r="F145" s="91"/>
      <c r="G145" s="91"/>
      <c r="H145" s="80" t="s">
        <v>143</v>
      </c>
    </row>
    <row r="146" spans="1:8" ht="25.5" x14ac:dyDescent="0.2">
      <c r="A146" s="81">
        <v>1</v>
      </c>
      <c r="B146" s="82" t="s">
        <v>545</v>
      </c>
      <c r="C146" s="82" t="s">
        <v>546</v>
      </c>
      <c r="D146" s="82" t="s">
        <v>547</v>
      </c>
      <c r="E146" s="83">
        <v>6000</v>
      </c>
      <c r="F146" s="84">
        <v>6106.47</v>
      </c>
      <c r="G146" s="85">
        <v>9.2756399999999999E-3</v>
      </c>
      <c r="H146" s="80">
        <v>6.57</v>
      </c>
    </row>
    <row r="147" spans="1:8" ht="25.5" x14ac:dyDescent="0.2">
      <c r="A147" s="81">
        <v>2</v>
      </c>
      <c r="B147" s="82" t="s">
        <v>548</v>
      </c>
      <c r="C147" s="82" t="s">
        <v>549</v>
      </c>
      <c r="D147" s="82" t="s">
        <v>550</v>
      </c>
      <c r="E147" s="83">
        <v>5500</v>
      </c>
      <c r="F147" s="84">
        <v>5618.3819999999996</v>
      </c>
      <c r="G147" s="85">
        <v>8.5342400000000002E-3</v>
      </c>
      <c r="H147" s="80">
        <v>6.6950000000000003</v>
      </c>
    </row>
    <row r="148" spans="1:8" ht="25.5" x14ac:dyDescent="0.2">
      <c r="A148" s="81">
        <v>3</v>
      </c>
      <c r="B148" s="82" t="s">
        <v>551</v>
      </c>
      <c r="C148" s="82" t="s">
        <v>552</v>
      </c>
      <c r="D148" s="82" t="s">
        <v>547</v>
      </c>
      <c r="E148" s="83">
        <v>3500</v>
      </c>
      <c r="F148" s="84">
        <v>3500.5355</v>
      </c>
      <c r="G148" s="85">
        <v>5.3172599999999999E-3</v>
      </c>
      <c r="H148" s="80">
        <v>6.6658999999999997</v>
      </c>
    </row>
    <row r="149" spans="1:8" ht="25.5" x14ac:dyDescent="0.2">
      <c r="A149" s="81">
        <v>4</v>
      </c>
      <c r="B149" s="82" t="s">
        <v>553</v>
      </c>
      <c r="C149" s="82" t="s">
        <v>554</v>
      </c>
      <c r="D149" s="82" t="s">
        <v>555</v>
      </c>
      <c r="E149" s="83">
        <v>3000</v>
      </c>
      <c r="F149" s="84">
        <v>3085.0770000000002</v>
      </c>
      <c r="G149" s="85">
        <v>4.6861899999999998E-3</v>
      </c>
      <c r="H149" s="80">
        <v>7.61</v>
      </c>
    </row>
    <row r="150" spans="1:8" x14ac:dyDescent="0.2">
      <c r="A150" s="81">
        <v>5</v>
      </c>
      <c r="B150" s="82" t="s">
        <v>556</v>
      </c>
      <c r="C150" s="82" t="s">
        <v>557</v>
      </c>
      <c r="D150" s="82" t="s">
        <v>550</v>
      </c>
      <c r="E150" s="83">
        <v>3000</v>
      </c>
      <c r="F150" s="84">
        <v>3071.7269999999999</v>
      </c>
      <c r="G150" s="85">
        <v>4.6659099999999997E-3</v>
      </c>
      <c r="H150" s="80">
        <v>7.42</v>
      </c>
    </row>
    <row r="151" spans="1:8" x14ac:dyDescent="0.2">
      <c r="A151" s="81">
        <v>6</v>
      </c>
      <c r="B151" s="82" t="s">
        <v>558</v>
      </c>
      <c r="C151" s="82" t="s">
        <v>559</v>
      </c>
      <c r="D151" s="82" t="s">
        <v>547</v>
      </c>
      <c r="E151" s="83">
        <v>2500</v>
      </c>
      <c r="F151" s="84">
        <v>2651.415</v>
      </c>
      <c r="G151" s="85">
        <v>4.0274600000000001E-3</v>
      </c>
      <c r="H151" s="80">
        <v>7.07</v>
      </c>
    </row>
    <row r="152" spans="1:8" x14ac:dyDescent="0.2">
      <c r="A152" s="81">
        <v>7</v>
      </c>
      <c r="B152" s="82" t="s">
        <v>560</v>
      </c>
      <c r="C152" s="82" t="s">
        <v>561</v>
      </c>
      <c r="D152" s="82" t="s">
        <v>550</v>
      </c>
      <c r="E152" s="83">
        <v>250</v>
      </c>
      <c r="F152" s="84">
        <v>2609.09</v>
      </c>
      <c r="G152" s="85">
        <v>3.9631700000000002E-3</v>
      </c>
      <c r="H152" s="80">
        <v>7.25</v>
      </c>
    </row>
    <row r="153" spans="1:8" x14ac:dyDescent="0.2">
      <c r="A153" s="81">
        <v>8</v>
      </c>
      <c r="B153" s="82" t="s">
        <v>562</v>
      </c>
      <c r="C153" s="82" t="s">
        <v>563</v>
      </c>
      <c r="D153" s="82" t="s">
        <v>547</v>
      </c>
      <c r="E153" s="83">
        <v>2500</v>
      </c>
      <c r="F153" s="84">
        <v>2566.6149999999998</v>
      </c>
      <c r="G153" s="85">
        <v>3.89865E-3</v>
      </c>
      <c r="H153" s="80">
        <v>6.75</v>
      </c>
    </row>
    <row r="154" spans="1:8" ht="25.5" x14ac:dyDescent="0.2">
      <c r="A154" s="81">
        <v>9</v>
      </c>
      <c r="B154" s="82" t="s">
        <v>564</v>
      </c>
      <c r="C154" s="82" t="s">
        <v>565</v>
      </c>
      <c r="D154" s="82" t="s">
        <v>547</v>
      </c>
      <c r="E154" s="83">
        <v>2500</v>
      </c>
      <c r="F154" s="84">
        <v>2551.5225</v>
      </c>
      <c r="G154" s="85">
        <v>3.87573E-3</v>
      </c>
      <c r="H154" s="80">
        <v>6.6669999999999998</v>
      </c>
    </row>
    <row r="155" spans="1:8" x14ac:dyDescent="0.2">
      <c r="A155" s="81">
        <v>10</v>
      </c>
      <c r="B155" s="82" t="s">
        <v>566</v>
      </c>
      <c r="C155" s="82" t="s">
        <v>567</v>
      </c>
      <c r="D155" s="82" t="s">
        <v>547</v>
      </c>
      <c r="E155" s="83">
        <v>2500</v>
      </c>
      <c r="F155" s="84">
        <v>2550.0374999999999</v>
      </c>
      <c r="G155" s="85">
        <v>3.87347E-3</v>
      </c>
      <c r="H155" s="80">
        <v>6.87</v>
      </c>
    </row>
    <row r="156" spans="1:8" ht="25.5" x14ac:dyDescent="0.2">
      <c r="A156" s="81">
        <v>11</v>
      </c>
      <c r="B156" s="82" t="s">
        <v>568</v>
      </c>
      <c r="C156" s="82" t="s">
        <v>569</v>
      </c>
      <c r="D156" s="82" t="s">
        <v>550</v>
      </c>
      <c r="E156" s="83">
        <v>2500</v>
      </c>
      <c r="F156" s="84">
        <v>2549.9549999999999</v>
      </c>
      <c r="G156" s="85">
        <v>3.8733399999999999E-3</v>
      </c>
      <c r="H156" s="80">
        <v>6.5625</v>
      </c>
    </row>
    <row r="157" spans="1:8" x14ac:dyDescent="0.2">
      <c r="A157" s="81">
        <v>12</v>
      </c>
      <c r="B157" s="82" t="s">
        <v>570</v>
      </c>
      <c r="C157" s="82" t="s">
        <v>571</v>
      </c>
      <c r="D157" s="82" t="s">
        <v>572</v>
      </c>
      <c r="E157" s="83">
        <v>2500</v>
      </c>
      <c r="F157" s="84">
        <v>2526.4225000000001</v>
      </c>
      <c r="G157" s="85">
        <v>3.8376E-3</v>
      </c>
      <c r="H157" s="80">
        <v>7.43</v>
      </c>
    </row>
    <row r="158" spans="1:8" ht="25.5" x14ac:dyDescent="0.2">
      <c r="A158" s="81">
        <v>13</v>
      </c>
      <c r="B158" s="82" t="s">
        <v>573</v>
      </c>
      <c r="C158" s="82" t="s">
        <v>574</v>
      </c>
      <c r="D158" s="82" t="s">
        <v>550</v>
      </c>
      <c r="E158" s="83">
        <v>2500</v>
      </c>
      <c r="F158" s="84">
        <v>2522.6075000000001</v>
      </c>
      <c r="G158" s="85">
        <v>3.8317999999999998E-3</v>
      </c>
      <c r="H158" s="80">
        <v>6.52</v>
      </c>
    </row>
    <row r="159" spans="1:8" x14ac:dyDescent="0.2">
      <c r="A159" s="81">
        <v>14</v>
      </c>
      <c r="B159" s="82" t="s">
        <v>575</v>
      </c>
      <c r="C159" s="82" t="s">
        <v>576</v>
      </c>
      <c r="D159" s="82" t="s">
        <v>550</v>
      </c>
      <c r="E159" s="83">
        <v>2000</v>
      </c>
      <c r="F159" s="84">
        <v>2052.1080000000002</v>
      </c>
      <c r="G159" s="85">
        <v>3.1171200000000001E-3</v>
      </c>
      <c r="H159" s="80">
        <v>7.4349999999999996</v>
      </c>
    </row>
    <row r="160" spans="1:8" x14ac:dyDescent="0.2">
      <c r="A160" s="81">
        <v>15</v>
      </c>
      <c r="B160" s="82" t="s">
        <v>577</v>
      </c>
      <c r="C160" s="82" t="s">
        <v>578</v>
      </c>
      <c r="D160" s="82" t="s">
        <v>550</v>
      </c>
      <c r="E160" s="83">
        <v>2000</v>
      </c>
      <c r="F160" s="84">
        <v>2041.876</v>
      </c>
      <c r="G160" s="85">
        <v>3.10158E-3</v>
      </c>
      <c r="H160" s="80">
        <v>6.7975000000000003</v>
      </c>
    </row>
    <row r="161" spans="1:8" x14ac:dyDescent="0.2">
      <c r="A161" s="81">
        <v>16</v>
      </c>
      <c r="B161" s="82" t="s">
        <v>579</v>
      </c>
      <c r="C161" s="82" t="s">
        <v>580</v>
      </c>
      <c r="D161" s="82" t="s">
        <v>547</v>
      </c>
      <c r="E161" s="83">
        <v>2000</v>
      </c>
      <c r="F161" s="84">
        <v>2037.56</v>
      </c>
      <c r="G161" s="85">
        <v>3.09502E-3</v>
      </c>
      <c r="H161" s="80">
        <v>6.5563000000000002</v>
      </c>
    </row>
    <row r="162" spans="1:8" ht="25.5" x14ac:dyDescent="0.2">
      <c r="A162" s="81">
        <v>17</v>
      </c>
      <c r="B162" s="82" t="s">
        <v>581</v>
      </c>
      <c r="C162" s="82" t="s">
        <v>582</v>
      </c>
      <c r="D162" s="82" t="s">
        <v>547</v>
      </c>
      <c r="E162" s="83">
        <v>2000</v>
      </c>
      <c r="F162" s="84">
        <v>2030.73</v>
      </c>
      <c r="G162" s="85">
        <v>3.08465E-3</v>
      </c>
      <c r="H162" s="80">
        <v>6.41</v>
      </c>
    </row>
    <row r="163" spans="1:8" ht="25.5" x14ac:dyDescent="0.2">
      <c r="A163" s="81">
        <v>18</v>
      </c>
      <c r="B163" s="82" t="s">
        <v>583</v>
      </c>
      <c r="C163" s="82" t="s">
        <v>584</v>
      </c>
      <c r="D163" s="82" t="s">
        <v>547</v>
      </c>
      <c r="E163" s="83">
        <v>1500</v>
      </c>
      <c r="F163" s="84">
        <v>1584.7905000000001</v>
      </c>
      <c r="G163" s="85">
        <v>2.40727E-3</v>
      </c>
      <c r="H163" s="80">
        <v>7.05</v>
      </c>
    </row>
    <row r="164" spans="1:8" ht="25.5" x14ac:dyDescent="0.2">
      <c r="A164" s="81">
        <v>19</v>
      </c>
      <c r="B164" s="82" t="s">
        <v>585</v>
      </c>
      <c r="C164" s="82" t="s">
        <v>586</v>
      </c>
      <c r="D164" s="82" t="s">
        <v>547</v>
      </c>
      <c r="E164" s="83">
        <v>1500</v>
      </c>
      <c r="F164" s="84">
        <v>1543.671</v>
      </c>
      <c r="G164" s="85">
        <v>2.3448100000000001E-3</v>
      </c>
      <c r="H164" s="80">
        <v>6.8849999999999998</v>
      </c>
    </row>
    <row r="165" spans="1:8" x14ac:dyDescent="0.2">
      <c r="A165" s="81">
        <v>20</v>
      </c>
      <c r="B165" s="82" t="s">
        <v>587</v>
      </c>
      <c r="C165" s="82" t="s">
        <v>588</v>
      </c>
      <c r="D165" s="82" t="s">
        <v>547</v>
      </c>
      <c r="E165" s="83">
        <v>1500</v>
      </c>
      <c r="F165" s="84">
        <v>1538.55</v>
      </c>
      <c r="G165" s="85">
        <v>2.3370399999999999E-3</v>
      </c>
      <c r="H165" s="80">
        <v>6.68</v>
      </c>
    </row>
    <row r="166" spans="1:8" ht="25.5" x14ac:dyDescent="0.2">
      <c r="A166" s="81">
        <v>21</v>
      </c>
      <c r="B166" s="82" t="s">
        <v>589</v>
      </c>
      <c r="C166" s="82" t="s">
        <v>590</v>
      </c>
      <c r="D166" s="82" t="s">
        <v>547</v>
      </c>
      <c r="E166" s="83">
        <v>1500</v>
      </c>
      <c r="F166" s="84">
        <v>1529.6685</v>
      </c>
      <c r="G166" s="85">
        <v>2.3235399999999998E-3</v>
      </c>
      <c r="H166" s="80">
        <v>6.6657999999999999</v>
      </c>
    </row>
    <row r="167" spans="1:8" x14ac:dyDescent="0.2">
      <c r="A167" s="81">
        <v>22</v>
      </c>
      <c r="B167" s="82" t="s">
        <v>591</v>
      </c>
      <c r="C167" s="82" t="s">
        <v>592</v>
      </c>
      <c r="D167" s="82" t="s">
        <v>555</v>
      </c>
      <c r="E167" s="83">
        <v>1500</v>
      </c>
      <c r="F167" s="84">
        <v>1519.7445</v>
      </c>
      <c r="G167" s="85">
        <v>2.30847E-3</v>
      </c>
      <c r="H167" s="80">
        <v>7.8928000000000003</v>
      </c>
    </row>
    <row r="168" spans="1:8" x14ac:dyDescent="0.2">
      <c r="A168" s="81">
        <v>23</v>
      </c>
      <c r="B168" s="82" t="s">
        <v>593</v>
      </c>
      <c r="C168" s="82" t="s">
        <v>594</v>
      </c>
      <c r="D168" s="82" t="s">
        <v>547</v>
      </c>
      <c r="E168" s="83">
        <v>1500</v>
      </c>
      <c r="F168" s="84">
        <v>1517.529</v>
      </c>
      <c r="G168" s="85">
        <v>2.3051E-3</v>
      </c>
      <c r="H168" s="80">
        <v>6.46</v>
      </c>
    </row>
    <row r="169" spans="1:8" x14ac:dyDescent="0.2">
      <c r="A169" s="81">
        <v>24</v>
      </c>
      <c r="B169" s="82" t="s">
        <v>595</v>
      </c>
      <c r="C169" s="82" t="s">
        <v>596</v>
      </c>
      <c r="D169" s="82" t="s">
        <v>550</v>
      </c>
      <c r="E169" s="83">
        <v>1500</v>
      </c>
      <c r="F169" s="84">
        <v>1500.5309999999999</v>
      </c>
      <c r="G169" s="85">
        <v>2.2792799999999998E-3</v>
      </c>
      <c r="H169" s="80">
        <v>7.09</v>
      </c>
    </row>
    <row r="170" spans="1:8" x14ac:dyDescent="0.2">
      <c r="A170" s="81">
        <v>25</v>
      </c>
      <c r="B170" s="82" t="s">
        <v>597</v>
      </c>
      <c r="C170" s="82" t="s">
        <v>598</v>
      </c>
      <c r="D170" s="82" t="s">
        <v>550</v>
      </c>
      <c r="E170" s="83">
        <v>150</v>
      </c>
      <c r="F170" s="84">
        <v>1492.7954999999999</v>
      </c>
      <c r="G170" s="85">
        <v>2.2675299999999998E-3</v>
      </c>
      <c r="H170" s="80">
        <v>6.625</v>
      </c>
    </row>
    <row r="171" spans="1:8" ht="25.5" x14ac:dyDescent="0.2">
      <c r="A171" s="81">
        <v>26</v>
      </c>
      <c r="B171" s="82" t="s">
        <v>599</v>
      </c>
      <c r="C171" s="82" t="s">
        <v>600</v>
      </c>
      <c r="D171" s="82" t="s">
        <v>550</v>
      </c>
      <c r="E171" s="83">
        <v>1000</v>
      </c>
      <c r="F171" s="84">
        <v>1019.95</v>
      </c>
      <c r="G171" s="85">
        <v>1.54929E-3</v>
      </c>
      <c r="H171" s="80">
        <v>6.5925000000000002</v>
      </c>
    </row>
    <row r="172" spans="1:8" x14ac:dyDescent="0.2">
      <c r="A172" s="81">
        <v>27</v>
      </c>
      <c r="B172" s="82" t="s">
        <v>601</v>
      </c>
      <c r="C172" s="82" t="s">
        <v>602</v>
      </c>
      <c r="D172" s="82" t="s">
        <v>603</v>
      </c>
      <c r="E172" s="83">
        <v>1000</v>
      </c>
      <c r="F172" s="84">
        <v>1016.577</v>
      </c>
      <c r="G172" s="85">
        <v>1.5441700000000001E-3</v>
      </c>
      <c r="H172" s="80">
        <v>7.2255000000000003</v>
      </c>
    </row>
    <row r="173" spans="1:8" x14ac:dyDescent="0.2">
      <c r="A173" s="81">
        <v>28</v>
      </c>
      <c r="B173" s="82" t="s">
        <v>604</v>
      </c>
      <c r="C173" s="82" t="s">
        <v>605</v>
      </c>
      <c r="D173" s="82" t="s">
        <v>547</v>
      </c>
      <c r="E173" s="83">
        <v>1000</v>
      </c>
      <c r="F173" s="84">
        <v>1011.871</v>
      </c>
      <c r="G173" s="85">
        <v>1.5370200000000001E-3</v>
      </c>
      <c r="H173" s="80">
        <v>7.1624999999999996</v>
      </c>
    </row>
    <row r="174" spans="1:8" x14ac:dyDescent="0.2">
      <c r="A174" s="81">
        <v>29</v>
      </c>
      <c r="B174" s="82" t="s">
        <v>606</v>
      </c>
      <c r="C174" s="82" t="s">
        <v>607</v>
      </c>
      <c r="D174" s="82" t="s">
        <v>547</v>
      </c>
      <c r="E174" s="83">
        <v>1000</v>
      </c>
      <c r="F174" s="84">
        <v>1010.003</v>
      </c>
      <c r="G174" s="85">
        <v>1.53418E-3</v>
      </c>
      <c r="H174" s="80">
        <v>6.4413</v>
      </c>
    </row>
    <row r="175" spans="1:8" x14ac:dyDescent="0.2">
      <c r="A175" s="81">
        <v>30</v>
      </c>
      <c r="B175" s="82" t="s">
        <v>608</v>
      </c>
      <c r="C175" s="82" t="s">
        <v>609</v>
      </c>
      <c r="D175" s="82" t="s">
        <v>550</v>
      </c>
      <c r="E175" s="83">
        <v>100</v>
      </c>
      <c r="F175" s="84">
        <v>1008.465</v>
      </c>
      <c r="G175" s="85">
        <v>1.53184E-3</v>
      </c>
      <c r="H175" s="80">
        <v>6.8650000000000002</v>
      </c>
    </row>
    <row r="176" spans="1:8" x14ac:dyDescent="0.2">
      <c r="A176" s="81">
        <v>31</v>
      </c>
      <c r="B176" s="82" t="s">
        <v>610</v>
      </c>
      <c r="C176" s="82" t="s">
        <v>611</v>
      </c>
      <c r="D176" s="82" t="s">
        <v>550</v>
      </c>
      <c r="E176" s="83">
        <v>1000</v>
      </c>
      <c r="F176" s="84">
        <v>1007.284</v>
      </c>
      <c r="G176" s="85">
        <v>1.53005E-3</v>
      </c>
      <c r="H176" s="80">
        <v>6.42</v>
      </c>
    </row>
    <row r="177" spans="1:8" x14ac:dyDescent="0.2">
      <c r="A177" s="81">
        <v>32</v>
      </c>
      <c r="B177" s="82" t="s">
        <v>612</v>
      </c>
      <c r="C177" s="82" t="s">
        <v>613</v>
      </c>
      <c r="D177" s="82" t="s">
        <v>547</v>
      </c>
      <c r="E177" s="83">
        <v>1000</v>
      </c>
      <c r="F177" s="84">
        <v>1006.956</v>
      </c>
      <c r="G177" s="85">
        <v>1.52955E-3</v>
      </c>
      <c r="H177" s="80">
        <v>6.42</v>
      </c>
    </row>
    <row r="178" spans="1:8" x14ac:dyDescent="0.2">
      <c r="A178" s="81">
        <v>33</v>
      </c>
      <c r="B178" s="82" t="s">
        <v>614</v>
      </c>
      <c r="C178" s="82" t="s">
        <v>615</v>
      </c>
      <c r="D178" s="82" t="s">
        <v>550</v>
      </c>
      <c r="E178" s="83">
        <v>1000</v>
      </c>
      <c r="F178" s="84">
        <v>1005.6369999999999</v>
      </c>
      <c r="G178" s="85">
        <v>1.5275499999999999E-3</v>
      </c>
      <c r="H178" s="80">
        <v>7.165</v>
      </c>
    </row>
    <row r="179" spans="1:8" ht="25.5" x14ac:dyDescent="0.2">
      <c r="A179" s="81">
        <v>34</v>
      </c>
      <c r="B179" s="82" t="s">
        <v>616</v>
      </c>
      <c r="C179" s="82" t="s">
        <v>617</v>
      </c>
      <c r="D179" s="82" t="s">
        <v>555</v>
      </c>
      <c r="E179" s="83">
        <v>1000</v>
      </c>
      <c r="F179" s="84">
        <v>1001.359</v>
      </c>
      <c r="G179" s="85">
        <v>1.5210499999999999E-3</v>
      </c>
      <c r="H179" s="80">
        <v>7.2750000000000004</v>
      </c>
    </row>
    <row r="180" spans="1:8" x14ac:dyDescent="0.2">
      <c r="A180" s="86"/>
      <c r="B180" s="86"/>
      <c r="C180" s="87" t="s">
        <v>142</v>
      </c>
      <c r="D180" s="86"/>
      <c r="E180" s="86" t="s">
        <v>143</v>
      </c>
      <c r="F180" s="88">
        <f>SUM(F146:F179)</f>
        <v>71387.512499999997</v>
      </c>
      <c r="G180" s="89">
        <f>SUM(G146:G179)</f>
        <v>0.10843657000000002</v>
      </c>
      <c r="H180" s="80" t="s">
        <v>143</v>
      </c>
    </row>
    <row r="181" spans="1:8" x14ac:dyDescent="0.2">
      <c r="A181" s="86"/>
      <c r="B181" s="86"/>
      <c r="C181" s="90"/>
      <c r="D181" s="86"/>
      <c r="E181" s="86"/>
      <c r="F181" s="91"/>
      <c r="G181" s="91"/>
      <c r="H181" s="80" t="s">
        <v>143</v>
      </c>
    </row>
    <row r="182" spans="1:8" x14ac:dyDescent="0.2">
      <c r="A182" s="86"/>
      <c r="B182" s="86"/>
      <c r="C182" s="87" t="s">
        <v>152</v>
      </c>
      <c r="D182" s="86"/>
      <c r="E182" s="86"/>
      <c r="F182" s="86"/>
      <c r="G182" s="86"/>
      <c r="H182" s="80" t="s">
        <v>143</v>
      </c>
    </row>
    <row r="183" spans="1:8" x14ac:dyDescent="0.2">
      <c r="A183" s="86"/>
      <c r="B183" s="86"/>
      <c r="C183" s="87" t="s">
        <v>142</v>
      </c>
      <c r="D183" s="86"/>
      <c r="E183" s="86" t="s">
        <v>143</v>
      </c>
      <c r="F183" s="92" t="s">
        <v>145</v>
      </c>
      <c r="G183" s="89">
        <v>0</v>
      </c>
      <c r="H183" s="80" t="s">
        <v>143</v>
      </c>
    </row>
    <row r="184" spans="1:8" x14ac:dyDescent="0.2">
      <c r="A184" s="86"/>
      <c r="B184" s="86"/>
      <c r="C184" s="90"/>
      <c r="D184" s="86"/>
      <c r="E184" s="86"/>
      <c r="F184" s="91"/>
      <c r="G184" s="91"/>
      <c r="H184" s="80" t="s">
        <v>143</v>
      </c>
    </row>
    <row r="185" spans="1:8" x14ac:dyDescent="0.2">
      <c r="A185" s="86"/>
      <c r="B185" s="86"/>
      <c r="C185" s="87" t="s">
        <v>153</v>
      </c>
      <c r="D185" s="86"/>
      <c r="E185" s="86"/>
      <c r="F185" s="86"/>
      <c r="G185" s="86"/>
      <c r="H185" s="80" t="s">
        <v>143</v>
      </c>
    </row>
    <row r="186" spans="1:8" x14ac:dyDescent="0.2">
      <c r="A186" s="81">
        <v>1</v>
      </c>
      <c r="B186" s="82" t="s">
        <v>618</v>
      </c>
      <c r="C186" s="82" t="s">
        <v>1093</v>
      </c>
      <c r="D186" s="82" t="s">
        <v>620</v>
      </c>
      <c r="E186" s="83">
        <v>30000000</v>
      </c>
      <c r="F186" s="84">
        <v>31267.56</v>
      </c>
      <c r="G186" s="85">
        <v>4.7494960000000003E-2</v>
      </c>
      <c r="H186" s="80">
        <v>6.5590999999999999</v>
      </c>
    </row>
    <row r="187" spans="1:8" x14ac:dyDescent="0.2">
      <c r="A187" s="81">
        <v>2</v>
      </c>
      <c r="B187" s="82" t="s">
        <v>621</v>
      </c>
      <c r="C187" s="82" t="s">
        <v>1092</v>
      </c>
      <c r="D187" s="82" t="s">
        <v>620</v>
      </c>
      <c r="E187" s="83">
        <v>10000000</v>
      </c>
      <c r="F187" s="84">
        <v>10499.02</v>
      </c>
      <c r="G187" s="85">
        <v>1.5947860000000001E-2</v>
      </c>
      <c r="H187" s="80">
        <v>6.7784000000000004</v>
      </c>
    </row>
    <row r="188" spans="1:8" x14ac:dyDescent="0.2">
      <c r="A188" s="81">
        <v>3</v>
      </c>
      <c r="B188" s="82" t="s">
        <v>622</v>
      </c>
      <c r="C188" s="82" t="s">
        <v>623</v>
      </c>
      <c r="D188" s="82" t="s">
        <v>620</v>
      </c>
      <c r="E188" s="83">
        <v>3000000</v>
      </c>
      <c r="F188" s="84">
        <v>3132.0059999999999</v>
      </c>
      <c r="G188" s="85">
        <v>4.7574699999999998E-3</v>
      </c>
      <c r="H188" s="80">
        <v>6.7516999999999996</v>
      </c>
    </row>
    <row r="189" spans="1:8" x14ac:dyDescent="0.2">
      <c r="A189" s="81">
        <v>4</v>
      </c>
      <c r="B189" s="82" t="s">
        <v>624</v>
      </c>
      <c r="C189" s="82" t="s">
        <v>1091</v>
      </c>
      <c r="D189" s="82" t="s">
        <v>620</v>
      </c>
      <c r="E189" s="83">
        <v>2500000</v>
      </c>
      <c r="F189" s="84">
        <v>2590.8249999999998</v>
      </c>
      <c r="G189" s="85">
        <v>3.9354300000000002E-3</v>
      </c>
      <c r="H189" s="80">
        <v>6.0801999999999996</v>
      </c>
    </row>
    <row r="190" spans="1:8" x14ac:dyDescent="0.2">
      <c r="A190" s="81">
        <v>5</v>
      </c>
      <c r="B190" s="82" t="s">
        <v>625</v>
      </c>
      <c r="C190" s="82" t="s">
        <v>626</v>
      </c>
      <c r="D190" s="82" t="s">
        <v>620</v>
      </c>
      <c r="E190" s="83">
        <v>2500000</v>
      </c>
      <c r="F190" s="84">
        <v>2577.6350000000002</v>
      </c>
      <c r="G190" s="85">
        <v>3.9153900000000004E-3</v>
      </c>
      <c r="H190" s="80">
        <v>7.1672000000000002</v>
      </c>
    </row>
    <row r="191" spans="1:8" x14ac:dyDescent="0.2">
      <c r="A191" s="81">
        <v>6</v>
      </c>
      <c r="B191" s="82" t="s">
        <v>627</v>
      </c>
      <c r="C191" s="82" t="s">
        <v>628</v>
      </c>
      <c r="D191" s="82" t="s">
        <v>620</v>
      </c>
      <c r="E191" s="83">
        <v>2500000</v>
      </c>
      <c r="F191" s="84">
        <v>2574.17</v>
      </c>
      <c r="G191" s="85">
        <v>3.9101300000000004E-3</v>
      </c>
      <c r="H191" s="80">
        <v>7.2392000000000003</v>
      </c>
    </row>
    <row r="192" spans="1:8" x14ac:dyDescent="0.2">
      <c r="A192" s="81">
        <v>7</v>
      </c>
      <c r="B192" s="82" t="s">
        <v>629</v>
      </c>
      <c r="C192" s="82" t="s">
        <v>630</v>
      </c>
      <c r="D192" s="82" t="s">
        <v>620</v>
      </c>
      <c r="E192" s="83">
        <v>1500000</v>
      </c>
      <c r="F192" s="84">
        <v>1559.2529999999999</v>
      </c>
      <c r="G192" s="85">
        <v>2.3684800000000001E-3</v>
      </c>
      <c r="H192" s="80">
        <v>6.3022999999999998</v>
      </c>
    </row>
    <row r="193" spans="1:8" ht="25.5" x14ac:dyDescent="0.2">
      <c r="A193" s="81">
        <v>8</v>
      </c>
      <c r="B193" s="82" t="s">
        <v>631</v>
      </c>
      <c r="C193" s="121" t="s">
        <v>925</v>
      </c>
      <c r="D193" s="82" t="s">
        <v>620</v>
      </c>
      <c r="E193" s="83">
        <v>1500000</v>
      </c>
      <c r="F193" s="84">
        <v>1516.95</v>
      </c>
      <c r="G193" s="85">
        <v>2.3042200000000001E-3</v>
      </c>
      <c r="H193" s="80">
        <v>6.8735000471284291</v>
      </c>
    </row>
    <row r="194" spans="1:8" ht="25.5" x14ac:dyDescent="0.2">
      <c r="A194" s="81">
        <v>9</v>
      </c>
      <c r="B194" s="82" t="s">
        <v>632</v>
      </c>
      <c r="C194" s="82" t="s">
        <v>633</v>
      </c>
      <c r="D194" s="82" t="s">
        <v>620</v>
      </c>
      <c r="E194" s="83">
        <v>1270000</v>
      </c>
      <c r="F194" s="84">
        <v>1316.83887</v>
      </c>
      <c r="G194" s="85">
        <v>2.0002599999999998E-3</v>
      </c>
      <c r="H194" s="80">
        <v>6.9827000000000004</v>
      </c>
    </row>
    <row r="195" spans="1:8" x14ac:dyDescent="0.2">
      <c r="A195" s="81">
        <v>10</v>
      </c>
      <c r="B195" s="82" t="s">
        <v>634</v>
      </c>
      <c r="C195" s="82" t="s">
        <v>635</v>
      </c>
      <c r="D195" s="82" t="s">
        <v>620</v>
      </c>
      <c r="E195" s="83">
        <v>500000</v>
      </c>
      <c r="F195" s="84">
        <v>498.29300000000001</v>
      </c>
      <c r="G195" s="85">
        <v>7.5690000000000002E-4</v>
      </c>
      <c r="H195" s="80">
        <v>6.4774000000000003</v>
      </c>
    </row>
    <row r="196" spans="1:8" x14ac:dyDescent="0.2">
      <c r="A196" s="86"/>
      <c r="B196" s="86"/>
      <c r="C196" s="87" t="s">
        <v>142</v>
      </c>
      <c r="D196" s="86"/>
      <c r="E196" s="86" t="s">
        <v>143</v>
      </c>
      <c r="F196" s="88">
        <v>57532.550869999999</v>
      </c>
      <c r="G196" s="89">
        <v>8.7391099999999999E-2</v>
      </c>
      <c r="H196" s="80" t="s">
        <v>143</v>
      </c>
    </row>
    <row r="197" spans="1:8" x14ac:dyDescent="0.2">
      <c r="A197" s="86"/>
      <c r="B197" s="86"/>
      <c r="C197" s="90"/>
      <c r="D197" s="86"/>
      <c r="E197" s="86"/>
      <c r="F197" s="91"/>
      <c r="G197" s="91"/>
      <c r="H197" s="80" t="s">
        <v>143</v>
      </c>
    </row>
    <row r="198" spans="1:8" x14ac:dyDescent="0.2">
      <c r="A198" s="86"/>
      <c r="B198" s="86"/>
      <c r="C198" s="87" t="s">
        <v>154</v>
      </c>
      <c r="D198" s="86"/>
      <c r="E198" s="86"/>
      <c r="F198" s="91"/>
      <c r="G198" s="91"/>
      <c r="H198" s="80" t="s">
        <v>143</v>
      </c>
    </row>
    <row r="199" spans="1:8" x14ac:dyDescent="0.2">
      <c r="A199" s="86"/>
      <c r="B199" s="86"/>
      <c r="C199" s="87" t="s">
        <v>142</v>
      </c>
      <c r="D199" s="86"/>
      <c r="E199" s="86" t="s">
        <v>143</v>
      </c>
      <c r="F199" s="92" t="s">
        <v>145</v>
      </c>
      <c r="G199" s="89">
        <v>0</v>
      </c>
      <c r="H199" s="80" t="s">
        <v>143</v>
      </c>
    </row>
    <row r="200" spans="1:8" x14ac:dyDescent="0.2">
      <c r="A200" s="86"/>
      <c r="B200" s="86"/>
      <c r="C200" s="90"/>
      <c r="D200" s="86"/>
      <c r="E200" s="86"/>
      <c r="F200" s="91"/>
      <c r="G200" s="91"/>
      <c r="H200" s="80" t="s">
        <v>143</v>
      </c>
    </row>
    <row r="201" spans="1:8" x14ac:dyDescent="0.2">
      <c r="A201" s="86"/>
      <c r="B201" s="86"/>
      <c r="C201" s="87" t="s">
        <v>155</v>
      </c>
      <c r="D201" s="86"/>
      <c r="E201" s="86"/>
      <c r="F201" s="88">
        <v>128920.06337</v>
      </c>
      <c r="G201" s="89">
        <v>0.19582767000000001</v>
      </c>
      <c r="H201" s="80" t="s">
        <v>143</v>
      </c>
    </row>
    <row r="202" spans="1:8" x14ac:dyDescent="0.2">
      <c r="A202" s="86"/>
      <c r="B202" s="86"/>
      <c r="C202" s="90"/>
      <c r="D202" s="86"/>
      <c r="E202" s="86"/>
      <c r="F202" s="91"/>
      <c r="G202" s="91"/>
      <c r="H202" s="80" t="s">
        <v>143</v>
      </c>
    </row>
    <row r="203" spans="1:8" x14ac:dyDescent="0.2">
      <c r="A203" s="86"/>
      <c r="B203" s="86"/>
      <c r="C203" s="87" t="s">
        <v>156</v>
      </c>
      <c r="D203" s="86"/>
      <c r="E203" s="86"/>
      <c r="F203" s="91"/>
      <c r="G203" s="91"/>
      <c r="H203" s="80" t="s">
        <v>143</v>
      </c>
    </row>
    <row r="204" spans="1:8" x14ac:dyDescent="0.2">
      <c r="A204" s="86"/>
      <c r="B204" s="86"/>
      <c r="C204" s="87" t="s">
        <v>157</v>
      </c>
      <c r="D204" s="86"/>
      <c r="E204" s="86"/>
      <c r="F204" s="91"/>
      <c r="G204" s="91"/>
      <c r="H204" s="80" t="s">
        <v>143</v>
      </c>
    </row>
    <row r="205" spans="1:8" x14ac:dyDescent="0.2">
      <c r="A205" s="81">
        <v>1</v>
      </c>
      <c r="B205" s="82" t="s">
        <v>636</v>
      </c>
      <c r="C205" s="82" t="s">
        <v>637</v>
      </c>
      <c r="D205" s="82" t="s">
        <v>638</v>
      </c>
      <c r="E205" s="83">
        <v>100</v>
      </c>
      <c r="F205" s="84">
        <v>484.91399999999999</v>
      </c>
      <c r="G205" s="85">
        <v>7.3658000000000003E-4</v>
      </c>
      <c r="H205" s="80">
        <v>6.0724999999999998</v>
      </c>
    </row>
    <row r="206" spans="1:8" x14ac:dyDescent="0.2">
      <c r="A206" s="86"/>
      <c r="B206" s="86"/>
      <c r="C206" s="87" t="s">
        <v>142</v>
      </c>
      <c r="D206" s="86"/>
      <c r="E206" s="86" t="s">
        <v>143</v>
      </c>
      <c r="F206" s="88">
        <v>484.91399999999999</v>
      </c>
      <c r="G206" s="89">
        <v>7.3658000000000003E-4</v>
      </c>
      <c r="H206" s="80" t="s">
        <v>143</v>
      </c>
    </row>
    <row r="207" spans="1:8" x14ac:dyDescent="0.2">
      <c r="A207" s="86"/>
      <c r="B207" s="86"/>
      <c r="C207" s="90"/>
      <c r="D207" s="86"/>
      <c r="E207" s="86"/>
      <c r="F207" s="91"/>
      <c r="G207" s="91"/>
      <c r="H207" s="80" t="s">
        <v>143</v>
      </c>
    </row>
    <row r="208" spans="1:8" x14ac:dyDescent="0.2">
      <c r="A208" s="86"/>
      <c r="B208" s="86"/>
      <c r="C208" s="87" t="s">
        <v>158</v>
      </c>
      <c r="D208" s="86"/>
      <c r="E208" s="86"/>
      <c r="F208" s="91"/>
      <c r="G208" s="91"/>
      <c r="H208" s="80" t="s">
        <v>143</v>
      </c>
    </row>
    <row r="209" spans="1:8" x14ac:dyDescent="0.2">
      <c r="A209" s="81">
        <v>1</v>
      </c>
      <c r="B209" s="82" t="s">
        <v>639</v>
      </c>
      <c r="C209" s="82" t="s">
        <v>640</v>
      </c>
      <c r="D209" s="82" t="s">
        <v>638</v>
      </c>
      <c r="E209" s="83">
        <v>500</v>
      </c>
      <c r="F209" s="84">
        <v>2492.9074999999998</v>
      </c>
      <c r="G209" s="85">
        <v>3.7866900000000001E-3</v>
      </c>
      <c r="H209" s="80">
        <v>6.11</v>
      </c>
    </row>
    <row r="210" spans="1:8" x14ac:dyDescent="0.2">
      <c r="A210" s="86"/>
      <c r="B210" s="86"/>
      <c r="C210" s="87" t="s">
        <v>142</v>
      </c>
      <c r="D210" s="86"/>
      <c r="E210" s="86" t="s">
        <v>143</v>
      </c>
      <c r="F210" s="88">
        <v>2492.9074999999998</v>
      </c>
      <c r="G210" s="89">
        <v>3.7866900000000001E-3</v>
      </c>
      <c r="H210" s="80" t="s">
        <v>143</v>
      </c>
    </row>
    <row r="211" spans="1:8" x14ac:dyDescent="0.2">
      <c r="A211" s="86"/>
      <c r="B211" s="86"/>
      <c r="C211" s="90"/>
      <c r="D211" s="86"/>
      <c r="E211" s="86"/>
      <c r="F211" s="91"/>
      <c r="G211" s="91"/>
      <c r="H211" s="80" t="s">
        <v>143</v>
      </c>
    </row>
    <row r="212" spans="1:8" x14ac:dyDescent="0.2">
      <c r="A212" s="86"/>
      <c r="B212" s="86"/>
      <c r="C212" s="87" t="s">
        <v>159</v>
      </c>
      <c r="D212" s="86"/>
      <c r="E212" s="86"/>
      <c r="F212" s="91"/>
      <c r="G212" s="91"/>
      <c r="H212" s="80" t="s">
        <v>143</v>
      </c>
    </row>
    <row r="213" spans="1:8" x14ac:dyDescent="0.2">
      <c r="A213" s="86"/>
      <c r="B213" s="86"/>
      <c r="C213" s="87" t="s">
        <v>142</v>
      </c>
      <c r="D213" s="86"/>
      <c r="E213" s="86" t="s">
        <v>143</v>
      </c>
      <c r="F213" s="92" t="s">
        <v>145</v>
      </c>
      <c r="G213" s="89">
        <v>0</v>
      </c>
      <c r="H213" s="80" t="s">
        <v>143</v>
      </c>
    </row>
    <row r="214" spans="1:8" x14ac:dyDescent="0.2">
      <c r="A214" s="86"/>
      <c r="B214" s="86"/>
      <c r="C214" s="90"/>
      <c r="D214" s="86"/>
      <c r="E214" s="86"/>
      <c r="F214" s="91"/>
      <c r="G214" s="91"/>
      <c r="H214" s="80" t="s">
        <v>143</v>
      </c>
    </row>
    <row r="215" spans="1:8" x14ac:dyDescent="0.2">
      <c r="A215" s="86"/>
      <c r="B215" s="86"/>
      <c r="C215" s="87" t="s">
        <v>160</v>
      </c>
      <c r="D215" s="86"/>
      <c r="E215" s="86"/>
      <c r="F215" s="91"/>
      <c r="G215" s="91"/>
      <c r="H215" s="80" t="s">
        <v>143</v>
      </c>
    </row>
    <row r="216" spans="1:8" x14ac:dyDescent="0.2">
      <c r="A216" s="81">
        <v>1</v>
      </c>
      <c r="B216" s="82"/>
      <c r="C216" s="82" t="s">
        <v>161</v>
      </c>
      <c r="D216" s="82"/>
      <c r="E216" s="93"/>
      <c r="F216" s="84">
        <v>18452.478695940001</v>
      </c>
      <c r="G216" s="85">
        <v>2.8029040000000002E-2</v>
      </c>
      <c r="H216" s="80">
        <v>5.41</v>
      </c>
    </row>
    <row r="217" spans="1:8" x14ac:dyDescent="0.2">
      <c r="A217" s="86"/>
      <c r="B217" s="86"/>
      <c r="C217" s="87" t="s">
        <v>142</v>
      </c>
      <c r="D217" s="86"/>
      <c r="E217" s="86" t="s">
        <v>143</v>
      </c>
      <c r="F217" s="88">
        <v>18452.478695940001</v>
      </c>
      <c r="G217" s="89">
        <v>2.8029040000000002E-2</v>
      </c>
      <c r="H217" s="80" t="s">
        <v>143</v>
      </c>
    </row>
    <row r="218" spans="1:8" x14ac:dyDescent="0.2">
      <c r="A218" s="86"/>
      <c r="B218" s="86"/>
      <c r="C218" s="90"/>
      <c r="D218" s="86"/>
      <c r="E218" s="86"/>
      <c r="F218" s="91"/>
      <c r="G218" s="91"/>
      <c r="H218" s="80" t="s">
        <v>143</v>
      </c>
    </row>
    <row r="219" spans="1:8" x14ac:dyDescent="0.2">
      <c r="A219" s="86"/>
      <c r="B219" s="86"/>
      <c r="C219" s="87" t="s">
        <v>162</v>
      </c>
      <c r="D219" s="86"/>
      <c r="E219" s="86"/>
      <c r="F219" s="88">
        <v>21430.300195939999</v>
      </c>
      <c r="G219" s="89">
        <v>3.2552310000000001E-2</v>
      </c>
      <c r="H219" s="80" t="s">
        <v>143</v>
      </c>
    </row>
    <row r="220" spans="1:8" x14ac:dyDescent="0.2">
      <c r="A220" s="86"/>
      <c r="B220" s="86"/>
      <c r="C220" s="91"/>
      <c r="D220" s="86"/>
      <c r="E220" s="86"/>
      <c r="F220" s="86"/>
      <c r="G220" s="86"/>
      <c r="H220" s="80" t="s">
        <v>143</v>
      </c>
    </row>
    <row r="221" spans="1:8" x14ac:dyDescent="0.2">
      <c r="A221" s="86"/>
      <c r="B221" s="86"/>
      <c r="C221" s="87" t="s">
        <v>163</v>
      </c>
      <c r="D221" s="86"/>
      <c r="E221" s="86"/>
      <c r="F221" s="86"/>
      <c r="G221" s="86"/>
      <c r="H221" s="80" t="s">
        <v>143</v>
      </c>
    </row>
    <row r="222" spans="1:8" x14ac:dyDescent="0.2">
      <c r="A222" s="86"/>
      <c r="B222" s="86"/>
      <c r="C222" s="87" t="s">
        <v>164</v>
      </c>
      <c r="D222" s="86"/>
      <c r="E222" s="86"/>
      <c r="F222" s="86"/>
      <c r="G222" s="86"/>
      <c r="H222" s="80" t="s">
        <v>143</v>
      </c>
    </row>
    <row r="223" spans="1:8" x14ac:dyDescent="0.2">
      <c r="A223" s="81">
        <v>1</v>
      </c>
      <c r="B223" s="82" t="s">
        <v>503</v>
      </c>
      <c r="C223" s="82" t="s">
        <v>504</v>
      </c>
      <c r="D223" s="82"/>
      <c r="E223" s="120">
        <v>69857221.264300004</v>
      </c>
      <c r="F223" s="84">
        <v>10629.754216461</v>
      </c>
      <c r="G223" s="85">
        <v>1.6146440000000001E-2</v>
      </c>
      <c r="H223" s="80" t="s">
        <v>143</v>
      </c>
    </row>
    <row r="224" spans="1:8" x14ac:dyDescent="0.2">
      <c r="A224" s="86"/>
      <c r="B224" s="86"/>
      <c r="C224" s="87" t="s">
        <v>142</v>
      </c>
      <c r="D224" s="86"/>
      <c r="E224" s="86" t="s">
        <v>143</v>
      </c>
      <c r="F224" s="88">
        <v>10629.754216461</v>
      </c>
      <c r="G224" s="89">
        <v>1.6146440000000001E-2</v>
      </c>
      <c r="H224" s="80" t="s">
        <v>143</v>
      </c>
    </row>
    <row r="225" spans="1:17" x14ac:dyDescent="0.2">
      <c r="A225" s="86"/>
      <c r="B225" s="86"/>
      <c r="C225" s="90"/>
      <c r="D225" s="86"/>
      <c r="E225" s="86"/>
      <c r="F225" s="91"/>
      <c r="G225" s="91"/>
      <c r="H225" s="80" t="s">
        <v>143</v>
      </c>
    </row>
    <row r="226" spans="1:17" x14ac:dyDescent="0.2">
      <c r="A226" s="86"/>
      <c r="B226" s="86"/>
      <c r="C226" s="87" t="s">
        <v>165</v>
      </c>
      <c r="D226" s="86"/>
      <c r="E226" s="86"/>
      <c r="F226" s="86"/>
      <c r="G226" s="86"/>
      <c r="H226" s="80" t="s">
        <v>143</v>
      </c>
    </row>
    <row r="227" spans="1:17" x14ac:dyDescent="0.2">
      <c r="A227" s="86"/>
      <c r="B227" s="86"/>
      <c r="C227" s="87" t="s">
        <v>166</v>
      </c>
      <c r="D227" s="86"/>
      <c r="E227" s="86"/>
      <c r="F227" s="86"/>
      <c r="G227" s="86"/>
      <c r="H227" s="80" t="s">
        <v>143</v>
      </c>
    </row>
    <row r="228" spans="1:17" x14ac:dyDescent="0.2">
      <c r="A228" s="86"/>
      <c r="B228" s="86"/>
      <c r="C228" s="87" t="s">
        <v>142</v>
      </c>
      <c r="D228" s="86"/>
      <c r="E228" s="86" t="s">
        <v>143</v>
      </c>
      <c r="F228" s="92" t="s">
        <v>145</v>
      </c>
      <c r="G228" s="89">
        <v>0</v>
      </c>
      <c r="H228" s="80" t="s">
        <v>143</v>
      </c>
    </row>
    <row r="229" spans="1:17" x14ac:dyDescent="0.2">
      <c r="A229" s="86"/>
      <c r="B229" s="86"/>
      <c r="C229" s="90"/>
      <c r="D229" s="86"/>
      <c r="E229" s="86"/>
      <c r="F229" s="91"/>
      <c r="G229" s="91"/>
      <c r="H229" s="80" t="s">
        <v>143</v>
      </c>
    </row>
    <row r="230" spans="1:17" x14ac:dyDescent="0.2">
      <c r="A230" s="86"/>
      <c r="B230" s="86"/>
      <c r="C230" s="87" t="s">
        <v>167</v>
      </c>
      <c r="D230" s="86"/>
      <c r="E230" s="86"/>
      <c r="F230" s="91"/>
      <c r="G230" s="91"/>
      <c r="H230" s="80" t="s">
        <v>143</v>
      </c>
    </row>
    <row r="231" spans="1:17" x14ac:dyDescent="0.2">
      <c r="A231" s="86"/>
      <c r="B231" s="86"/>
      <c r="C231" s="87" t="s">
        <v>142</v>
      </c>
      <c r="D231" s="86"/>
      <c r="E231" s="86" t="s">
        <v>143</v>
      </c>
      <c r="F231" s="92" t="s">
        <v>145</v>
      </c>
      <c r="G231" s="89">
        <v>0</v>
      </c>
      <c r="H231" s="80" t="s">
        <v>143</v>
      </c>
    </row>
    <row r="232" spans="1:17" x14ac:dyDescent="0.2">
      <c r="A232" s="86"/>
      <c r="B232" s="86"/>
      <c r="C232" s="90"/>
      <c r="D232" s="86"/>
      <c r="E232" s="86"/>
      <c r="F232" s="91"/>
      <c r="G232" s="91"/>
      <c r="H232" s="80" t="s">
        <v>143</v>
      </c>
    </row>
    <row r="233" spans="1:17" x14ac:dyDescent="0.2">
      <c r="A233" s="93"/>
      <c r="B233" s="82"/>
      <c r="C233" s="82" t="s">
        <v>320</v>
      </c>
      <c r="D233" s="82"/>
      <c r="E233" s="93"/>
      <c r="F233" s="84">
        <v>2675.5357939999999</v>
      </c>
      <c r="G233" s="85">
        <v>4.0641000000000002E-3</v>
      </c>
      <c r="H233" s="80" t="s">
        <v>143</v>
      </c>
    </row>
    <row r="234" spans="1:17" x14ac:dyDescent="0.2">
      <c r="A234" s="93"/>
      <c r="B234" s="82"/>
      <c r="C234" s="121" t="s">
        <v>926</v>
      </c>
      <c r="D234" s="82"/>
      <c r="E234" s="93"/>
      <c r="F234" s="84">
        <f>34541.37741812+F140-F83</f>
        <v>-5212.2936318799993</v>
      </c>
      <c r="G234" s="85">
        <f>F234/F235</f>
        <v>-7.9173963490364006E-3</v>
      </c>
      <c r="H234" s="80" t="s">
        <v>143</v>
      </c>
    </row>
    <row r="235" spans="1:17" x14ac:dyDescent="0.2">
      <c r="A235" s="90"/>
      <c r="B235" s="90"/>
      <c r="C235" s="87" t="s">
        <v>169</v>
      </c>
      <c r="D235" s="91"/>
      <c r="E235" s="91"/>
      <c r="F235" s="88">
        <f>F234+F233+F224+F219+F201+F142</f>
        <v>658334.30614022119</v>
      </c>
      <c r="G235" s="94">
        <f>G234+G233+G224+G219+G201+G142</f>
        <v>0.99993343344800523</v>
      </c>
      <c r="H235" s="80" t="s">
        <v>143</v>
      </c>
    </row>
    <row r="236" spans="1:17" x14ac:dyDescent="0.2">
      <c r="A236" s="95"/>
      <c r="B236" s="95"/>
      <c r="C236" s="95"/>
      <c r="D236" s="96"/>
      <c r="E236" s="96"/>
      <c r="F236" s="96"/>
      <c r="G236" s="96"/>
    </row>
    <row r="237" spans="1:17" x14ac:dyDescent="0.2">
      <c r="A237" s="97"/>
      <c r="B237" s="201" t="s">
        <v>855</v>
      </c>
      <c r="C237" s="201"/>
      <c r="D237" s="201"/>
      <c r="E237" s="201"/>
      <c r="F237" s="201"/>
      <c r="G237" s="201"/>
      <c r="H237" s="201"/>
      <c r="J237" s="99"/>
    </row>
    <row r="238" spans="1:17" x14ac:dyDescent="0.2">
      <c r="A238" s="97"/>
      <c r="B238" s="201" t="s">
        <v>856</v>
      </c>
      <c r="C238" s="201"/>
      <c r="D238" s="201"/>
      <c r="E238" s="201"/>
      <c r="F238" s="201"/>
      <c r="G238" s="201"/>
      <c r="H238" s="201"/>
      <c r="J238" s="99"/>
    </row>
    <row r="239" spans="1:17" x14ac:dyDescent="0.2">
      <c r="A239" s="97"/>
      <c r="B239" s="201" t="s">
        <v>857</v>
      </c>
      <c r="C239" s="201"/>
      <c r="D239" s="201"/>
      <c r="E239" s="201"/>
      <c r="F239" s="201"/>
      <c r="G239" s="201"/>
      <c r="H239" s="201"/>
      <c r="J239" s="99"/>
    </row>
    <row r="240" spans="1:17" s="101" customFormat="1" ht="66.75" customHeight="1" x14ac:dyDescent="0.25">
      <c r="A240" s="100"/>
      <c r="B240" s="202" t="s">
        <v>858</v>
      </c>
      <c r="C240" s="202"/>
      <c r="D240" s="202"/>
      <c r="E240" s="202"/>
      <c r="F240" s="202"/>
      <c r="G240" s="202"/>
      <c r="H240" s="202"/>
      <c r="I240"/>
      <c r="J240" s="99"/>
      <c r="K240"/>
      <c r="L240"/>
      <c r="M240"/>
      <c r="N240"/>
      <c r="O240"/>
      <c r="P240"/>
      <c r="Q240"/>
    </row>
    <row r="241" spans="1:10" x14ac:dyDescent="0.2">
      <c r="A241" s="97"/>
      <c r="B241" s="201" t="s">
        <v>859</v>
      </c>
      <c r="C241" s="201"/>
      <c r="D241" s="201"/>
      <c r="E241" s="201"/>
      <c r="F241" s="201"/>
      <c r="G241" s="201"/>
      <c r="H241" s="201"/>
      <c r="J241" s="99"/>
    </row>
    <row r="242" spans="1:10" x14ac:dyDescent="0.2">
      <c r="A242" s="97"/>
      <c r="B242" s="97"/>
      <c r="C242" s="97"/>
      <c r="D242" s="102"/>
      <c r="E242" s="102"/>
      <c r="F242" s="102"/>
      <c r="G242" s="102"/>
    </row>
    <row r="243" spans="1:10" x14ac:dyDescent="0.2">
      <c r="A243" s="97"/>
      <c r="B243" s="203" t="s">
        <v>170</v>
      </c>
      <c r="C243" s="204"/>
      <c r="D243" s="205"/>
      <c r="E243" s="103"/>
      <c r="F243" s="102"/>
      <c r="G243" s="102"/>
    </row>
    <row r="244" spans="1:10" ht="27.75" customHeight="1" x14ac:dyDescent="0.2">
      <c r="A244" s="97"/>
      <c r="B244" s="199" t="s">
        <v>171</v>
      </c>
      <c r="C244" s="200"/>
      <c r="D244" s="79" t="s">
        <v>927</v>
      </c>
      <c r="E244" s="103"/>
      <c r="F244" s="102"/>
      <c r="G244" s="102"/>
    </row>
    <row r="245" spans="1:10" ht="12.75" customHeight="1" x14ac:dyDescent="0.2">
      <c r="A245" s="97"/>
      <c r="B245" s="199" t="s">
        <v>860</v>
      </c>
      <c r="C245" s="200"/>
      <c r="D245" s="79" t="str">
        <f>"Rs. "&amp;TEXT(F91,"0.00")&amp;" lacs/ #"</f>
        <v>Rs. 5.01 lacs/ #</v>
      </c>
      <c r="E245" s="103"/>
      <c r="F245" s="102"/>
      <c r="G245" s="102"/>
    </row>
    <row r="246" spans="1:10" x14ac:dyDescent="0.2">
      <c r="A246" s="97"/>
      <c r="B246" s="199" t="s">
        <v>173</v>
      </c>
      <c r="C246" s="200"/>
      <c r="D246" s="104" t="s">
        <v>143</v>
      </c>
      <c r="E246" s="103"/>
      <c r="F246" s="102"/>
      <c r="G246" s="102"/>
    </row>
    <row r="247" spans="1:10" x14ac:dyDescent="0.2">
      <c r="A247" s="105"/>
      <c r="B247" s="106" t="s">
        <v>143</v>
      </c>
      <c r="C247" s="106" t="s">
        <v>861</v>
      </c>
      <c r="D247" s="106" t="s">
        <v>174</v>
      </c>
      <c r="E247" s="105"/>
      <c r="F247" s="105"/>
      <c r="G247" s="105"/>
      <c r="H247" s="105"/>
      <c r="J247" s="99"/>
    </row>
    <row r="248" spans="1:10" x14ac:dyDescent="0.2">
      <c r="A248" s="105"/>
      <c r="B248" s="107" t="s">
        <v>175</v>
      </c>
      <c r="C248" s="108">
        <v>45838</v>
      </c>
      <c r="D248" s="108">
        <v>45869</v>
      </c>
      <c r="E248" s="105"/>
      <c r="F248" s="105"/>
      <c r="G248" s="105"/>
      <c r="J248" s="99"/>
    </row>
    <row r="249" spans="1:10" x14ac:dyDescent="0.2">
      <c r="A249" s="109"/>
      <c r="B249" s="121" t="s">
        <v>176</v>
      </c>
      <c r="C249" s="111">
        <v>186.452</v>
      </c>
      <c r="D249" s="111">
        <v>184.19630000000001</v>
      </c>
      <c r="E249" s="109"/>
      <c r="F249" s="112"/>
      <c r="G249" s="113"/>
    </row>
    <row r="250" spans="1:10" ht="25.5" x14ac:dyDescent="0.2">
      <c r="A250" s="109"/>
      <c r="B250" s="121" t="s">
        <v>928</v>
      </c>
      <c r="C250" s="111">
        <v>43.627299999999998</v>
      </c>
      <c r="D250" s="111">
        <v>42.752000000000002</v>
      </c>
      <c r="E250" s="109"/>
      <c r="F250" s="112"/>
      <c r="G250" s="113"/>
    </row>
    <row r="251" spans="1:10" x14ac:dyDescent="0.2">
      <c r="A251" s="109"/>
      <c r="B251" s="121" t="s">
        <v>177</v>
      </c>
      <c r="C251" s="111">
        <v>162.75970000000001</v>
      </c>
      <c r="D251" s="111">
        <v>160.63919999999999</v>
      </c>
      <c r="E251" s="109"/>
      <c r="F251" s="112"/>
      <c r="G251" s="113"/>
    </row>
    <row r="252" spans="1:10" ht="25.5" x14ac:dyDescent="0.2">
      <c r="A252" s="109"/>
      <c r="B252" s="121" t="s">
        <v>929</v>
      </c>
      <c r="C252" s="111">
        <v>28.390799999999999</v>
      </c>
      <c r="D252" s="111">
        <v>27.7728</v>
      </c>
      <c r="E252" s="109"/>
      <c r="F252" s="112"/>
      <c r="G252" s="113"/>
    </row>
    <row r="253" spans="1:10" x14ac:dyDescent="0.2">
      <c r="A253" s="109"/>
      <c r="B253" s="109"/>
      <c r="C253" s="109"/>
      <c r="D253" s="109"/>
      <c r="E253" s="109"/>
      <c r="F253" s="109"/>
      <c r="G253" s="109"/>
    </row>
    <row r="254" spans="1:10" x14ac:dyDescent="0.2">
      <c r="A254" s="109"/>
      <c r="B254" s="208" t="s">
        <v>862</v>
      </c>
      <c r="C254" s="209"/>
      <c r="D254" s="87" t="s">
        <v>143</v>
      </c>
      <c r="E254" s="109"/>
      <c r="F254" s="109"/>
      <c r="G254" s="109"/>
    </row>
    <row r="255" spans="1:10" x14ac:dyDescent="0.2">
      <c r="A255" s="109"/>
      <c r="B255" s="155" t="s">
        <v>175</v>
      </c>
      <c r="C255" s="156" t="s">
        <v>321</v>
      </c>
      <c r="D255" s="156" t="s">
        <v>322</v>
      </c>
      <c r="E255" s="109"/>
      <c r="F255" s="109"/>
      <c r="G255" s="109"/>
    </row>
    <row r="256" spans="1:10" ht="25.5" x14ac:dyDescent="0.2">
      <c r="A256" s="109"/>
      <c r="B256" s="121" t="s">
        <v>928</v>
      </c>
      <c r="C256" s="157">
        <v>0.35</v>
      </c>
      <c r="D256" s="157">
        <v>0.35</v>
      </c>
      <c r="E256" s="109"/>
      <c r="F256" s="112"/>
      <c r="G256" s="113"/>
    </row>
    <row r="257" spans="1:16" ht="25.5" x14ac:dyDescent="0.2">
      <c r="A257" s="109"/>
      <c r="B257" s="121" t="s">
        <v>929</v>
      </c>
      <c r="C257" s="157">
        <v>0.25</v>
      </c>
      <c r="D257" s="157">
        <v>0.25</v>
      </c>
      <c r="E257" s="109"/>
      <c r="F257" s="112"/>
      <c r="G257" s="113"/>
    </row>
    <row r="258" spans="1:16" x14ac:dyDescent="0.2">
      <c r="A258" s="109"/>
      <c r="B258" s="158"/>
      <c r="C258" s="158"/>
      <c r="D258" s="159"/>
      <c r="E258" s="109"/>
      <c r="F258" s="112"/>
      <c r="G258" s="113"/>
    </row>
    <row r="259" spans="1:16" ht="24.75" customHeight="1" x14ac:dyDescent="0.2">
      <c r="A259" s="105"/>
      <c r="B259" s="199" t="s">
        <v>178</v>
      </c>
      <c r="C259" s="200"/>
      <c r="D259" s="79" t="s">
        <v>930</v>
      </c>
      <c r="E259" s="115"/>
      <c r="F259" s="105"/>
      <c r="G259" s="105"/>
    </row>
    <row r="260" spans="1:16" ht="24" customHeight="1" x14ac:dyDescent="0.2">
      <c r="A260" s="105"/>
      <c r="B260" s="199" t="s">
        <v>179</v>
      </c>
      <c r="C260" s="200"/>
      <c r="D260" s="79" t="s">
        <v>172</v>
      </c>
      <c r="E260" s="115"/>
      <c r="F260" s="105"/>
      <c r="G260" s="105"/>
    </row>
    <row r="261" spans="1:16" x14ac:dyDescent="0.2">
      <c r="A261" s="105"/>
      <c r="B261" s="199" t="s">
        <v>180</v>
      </c>
      <c r="C261" s="200"/>
      <c r="D261" s="79" t="s">
        <v>172</v>
      </c>
      <c r="E261" s="115"/>
      <c r="F261" s="105"/>
      <c r="G261" s="105"/>
    </row>
    <row r="262" spans="1:16" x14ac:dyDescent="0.2">
      <c r="A262" s="105"/>
      <c r="B262" s="199" t="s">
        <v>181</v>
      </c>
      <c r="C262" s="200"/>
      <c r="D262" s="116">
        <v>1.5812525191282643</v>
      </c>
      <c r="E262" s="105"/>
      <c r="F262" s="98"/>
      <c r="G262" s="117"/>
    </row>
    <row r="264" spans="1:16" s="144" customFormat="1" x14ac:dyDescent="0.2">
      <c r="B264" s="176" t="s">
        <v>1045</v>
      </c>
      <c r="C264" s="169"/>
      <c r="D264" s="169"/>
      <c r="E264" s="169"/>
      <c r="F264" s="169"/>
      <c r="G264" s="169"/>
      <c r="I264"/>
      <c r="J264"/>
      <c r="K264"/>
      <c r="L264"/>
      <c r="M264"/>
      <c r="N264"/>
      <c r="O264"/>
    </row>
    <row r="265" spans="1:16" ht="13.5" customHeight="1" x14ac:dyDescent="0.2">
      <c r="B265" s="229" t="s">
        <v>931</v>
      </c>
      <c r="C265" s="229" t="s">
        <v>932</v>
      </c>
      <c r="D265" s="232" t="s">
        <v>933</v>
      </c>
      <c r="E265" s="233"/>
      <c r="F265" s="234"/>
      <c r="G265" s="235" t="s">
        <v>934</v>
      </c>
      <c r="H265" s="236"/>
      <c r="I265" s="237"/>
      <c r="J265" s="163"/>
      <c r="K265" s="163"/>
      <c r="L265" s="163"/>
      <c r="M265" s="163"/>
      <c r="N265" s="163"/>
      <c r="O265" s="163"/>
    </row>
    <row r="266" spans="1:16" ht="46.5" customHeight="1" x14ac:dyDescent="0.2">
      <c r="B266" s="230"/>
      <c r="C266" s="230"/>
      <c r="D266" s="238" t="s">
        <v>935</v>
      </c>
      <c r="E266" s="238" t="s">
        <v>936</v>
      </c>
      <c r="F266" s="238" t="s">
        <v>937</v>
      </c>
      <c r="G266" s="240" t="s">
        <v>938</v>
      </c>
      <c r="H266" s="241"/>
      <c r="I266" s="238" t="s">
        <v>939</v>
      </c>
      <c r="J266" s="163"/>
      <c r="K266" s="163"/>
      <c r="L266" s="163"/>
      <c r="M266" s="163"/>
      <c r="N266" s="163"/>
      <c r="O266" s="163"/>
    </row>
    <row r="267" spans="1:16" ht="21" customHeight="1" x14ac:dyDescent="0.2">
      <c r="B267" s="231"/>
      <c r="C267" s="231"/>
      <c r="D267" s="239"/>
      <c r="E267" s="239"/>
      <c r="F267" s="239"/>
      <c r="G267" s="164" t="s">
        <v>940</v>
      </c>
      <c r="H267" s="164" t="s">
        <v>941</v>
      </c>
      <c r="I267" s="239"/>
      <c r="J267" s="163"/>
      <c r="K267" s="163"/>
      <c r="L267" s="163"/>
      <c r="M267" s="163"/>
      <c r="N267" s="163"/>
      <c r="O267" s="163"/>
    </row>
    <row r="268" spans="1:16" ht="13.5" x14ac:dyDescent="0.25">
      <c r="B268" s="165" t="s">
        <v>942</v>
      </c>
      <c r="C268" s="166" t="s">
        <v>943</v>
      </c>
      <c r="D268" s="167">
        <v>977.7</v>
      </c>
      <c r="E268" s="2">
        <v>22.3</v>
      </c>
      <c r="F268" s="168">
        <f>D268+E268</f>
        <v>1000</v>
      </c>
      <c r="G268" s="3">
        <v>42.319693431000005</v>
      </c>
      <c r="H268" s="3">
        <v>26.66</v>
      </c>
      <c r="I268" s="3">
        <f>G268+H268</f>
        <v>68.979693431000001</v>
      </c>
      <c r="J268" s="163"/>
      <c r="K268" s="163"/>
      <c r="L268" s="163"/>
      <c r="M268" s="163"/>
      <c r="N268" s="163"/>
      <c r="O268" s="163"/>
    </row>
    <row r="269" spans="1:16" ht="42" customHeight="1" x14ac:dyDescent="0.2">
      <c r="B269" s="224" t="s">
        <v>944</v>
      </c>
      <c r="C269" s="224"/>
      <c r="D269" s="224"/>
      <c r="E269" s="224"/>
      <c r="F269" s="224"/>
      <c r="G269" s="224"/>
      <c r="H269" s="224"/>
      <c r="I269" s="224"/>
      <c r="J269" s="173"/>
      <c r="K269" s="163"/>
      <c r="L269" s="163"/>
      <c r="M269" s="163"/>
      <c r="N269" s="163"/>
      <c r="O269" s="163"/>
    </row>
    <row r="270" spans="1:16" ht="13.5" x14ac:dyDescent="0.25">
      <c r="B270" s="174" t="s">
        <v>945</v>
      </c>
      <c r="I270" s="163"/>
      <c r="J270" s="77"/>
      <c r="K270" s="163"/>
      <c r="L270" s="163"/>
      <c r="M270" s="163"/>
      <c r="N270" s="163"/>
      <c r="O270" s="163"/>
      <c r="P270" s="163"/>
    </row>
    <row r="271" spans="1:16" x14ac:dyDescent="0.2">
      <c r="B271" s="4" t="s">
        <v>946</v>
      </c>
      <c r="J271" s="77"/>
      <c r="K271" s="163"/>
      <c r="L271" s="163"/>
      <c r="M271" s="163"/>
      <c r="N271" s="163"/>
      <c r="O271" s="163"/>
    </row>
    <row r="272" spans="1:16" s="144" customFormat="1" x14ac:dyDescent="0.2">
      <c r="B272" s="176"/>
      <c r="C272" s="169"/>
      <c r="D272" s="169"/>
      <c r="E272" s="169"/>
      <c r="F272" s="169"/>
      <c r="G272" s="169"/>
      <c r="I272"/>
      <c r="J272"/>
      <c r="K272"/>
      <c r="L272"/>
      <c r="M272"/>
      <c r="N272"/>
      <c r="O272"/>
    </row>
    <row r="273" spans="2:15" s="144" customFormat="1" x14ac:dyDescent="0.2">
      <c r="B273" s="177" t="s">
        <v>931</v>
      </c>
      <c r="C273" s="177" t="s">
        <v>932</v>
      </c>
      <c r="D273" s="225" t="s">
        <v>947</v>
      </c>
      <c r="E273" s="226"/>
      <c r="F273" s="220" t="s">
        <v>948</v>
      </c>
      <c r="G273" s="220"/>
      <c r="I273"/>
      <c r="J273"/>
      <c r="K273"/>
      <c r="L273"/>
      <c r="M273"/>
      <c r="N273"/>
      <c r="O273"/>
    </row>
    <row r="274" spans="2:15" s="144" customFormat="1" ht="25.5" x14ac:dyDescent="0.2">
      <c r="B274" s="178" t="s">
        <v>949</v>
      </c>
      <c r="C274" s="179" t="s">
        <v>950</v>
      </c>
      <c r="D274" s="227">
        <v>0</v>
      </c>
      <c r="E274" s="228"/>
      <c r="F274" s="227">
        <v>0</v>
      </c>
      <c r="G274" s="228"/>
      <c r="I274"/>
      <c r="J274"/>
      <c r="K274"/>
      <c r="L274"/>
      <c r="M274"/>
      <c r="N274"/>
      <c r="O274"/>
    </row>
    <row r="275" spans="2:15" s="144" customFormat="1" x14ac:dyDescent="0.2">
      <c r="B275" s="217" t="s">
        <v>951</v>
      </c>
      <c r="C275" s="218"/>
      <c r="D275" s="218"/>
      <c r="E275" s="218"/>
      <c r="F275" s="218"/>
      <c r="G275" s="219"/>
      <c r="I275"/>
      <c r="J275"/>
      <c r="K275"/>
      <c r="L275"/>
      <c r="M275"/>
      <c r="N275"/>
      <c r="O275"/>
    </row>
    <row r="276" spans="2:15" s="144" customFormat="1" x14ac:dyDescent="0.2">
      <c r="B276" s="220" t="s">
        <v>931</v>
      </c>
      <c r="C276" s="220" t="s">
        <v>932</v>
      </c>
      <c r="D276" s="217" t="s">
        <v>952</v>
      </c>
      <c r="E276" s="218"/>
      <c r="F276" s="219"/>
      <c r="G276" s="178"/>
      <c r="I276"/>
      <c r="J276"/>
      <c r="K276"/>
      <c r="L276"/>
      <c r="M276"/>
      <c r="N276"/>
      <c r="O276"/>
    </row>
    <row r="277" spans="2:15" s="144" customFormat="1" ht="51" x14ac:dyDescent="0.2">
      <c r="B277" s="220"/>
      <c r="C277" s="220"/>
      <c r="D277" s="180" t="s">
        <v>953</v>
      </c>
      <c r="E277" s="180" t="s">
        <v>954</v>
      </c>
      <c r="F277" s="180" t="s">
        <v>955</v>
      </c>
      <c r="G277" s="180" t="s">
        <v>1046</v>
      </c>
      <c r="H277" s="181"/>
      <c r="I277"/>
      <c r="J277"/>
      <c r="K277"/>
      <c r="L277"/>
      <c r="M277"/>
      <c r="N277"/>
      <c r="O277"/>
    </row>
    <row r="278" spans="2:15" s="144" customFormat="1" ht="25.5" x14ac:dyDescent="0.2">
      <c r="B278" s="182" t="s">
        <v>949</v>
      </c>
      <c r="C278" s="179" t="s">
        <v>950</v>
      </c>
      <c r="D278" s="183">
        <v>700</v>
      </c>
      <c r="E278" s="183">
        <v>24.098357999999998</v>
      </c>
      <c r="F278" s="184">
        <v>724.09835799999996</v>
      </c>
      <c r="G278" s="185">
        <f>F278/F235</f>
        <v>1.0998946147062424E-3</v>
      </c>
      <c r="H278" s="186"/>
      <c r="I278"/>
      <c r="J278"/>
      <c r="K278"/>
      <c r="L278"/>
      <c r="M278"/>
      <c r="N278"/>
      <c r="O278"/>
    </row>
    <row r="279" spans="2:15" s="144" customFormat="1" ht="29.25" customHeight="1" x14ac:dyDescent="0.2">
      <c r="B279" s="221" t="s">
        <v>956</v>
      </c>
      <c r="C279" s="222"/>
      <c r="D279" s="222"/>
      <c r="E279" s="222"/>
      <c r="F279" s="222"/>
      <c r="G279" s="223"/>
      <c r="I279"/>
      <c r="J279"/>
      <c r="K279"/>
      <c r="L279"/>
      <c r="M279"/>
      <c r="N279"/>
      <c r="O279"/>
    </row>
    <row r="280" spans="2:15" s="144" customFormat="1" x14ac:dyDescent="0.2">
      <c r="I280"/>
      <c r="J280"/>
      <c r="K280"/>
      <c r="L280"/>
      <c r="M280"/>
      <c r="N280"/>
      <c r="O280"/>
    </row>
    <row r="281" spans="2:15" s="144" customFormat="1" x14ac:dyDescent="0.2">
      <c r="B281" s="214" t="s">
        <v>957</v>
      </c>
      <c r="C281" s="215"/>
      <c r="D281" s="216"/>
      <c r="I281"/>
      <c r="J281"/>
      <c r="K281"/>
      <c r="L281"/>
      <c r="M281"/>
      <c r="N281"/>
      <c r="O281"/>
    </row>
    <row r="282" spans="2:15" s="144" customFormat="1" ht="38.25" x14ac:dyDescent="0.2">
      <c r="B282" s="213" t="s">
        <v>958</v>
      </c>
      <c r="C282" s="213"/>
      <c r="D282" s="139" t="s">
        <v>506</v>
      </c>
      <c r="I282"/>
      <c r="J282"/>
      <c r="K282"/>
      <c r="L282"/>
      <c r="M282"/>
      <c r="N282"/>
      <c r="O282"/>
    </row>
    <row r="283" spans="2:15" s="144" customFormat="1" x14ac:dyDescent="0.2">
      <c r="B283" s="213" t="s">
        <v>959</v>
      </c>
      <c r="C283" s="213"/>
      <c r="D283" s="139"/>
      <c r="I283"/>
      <c r="J283"/>
      <c r="K283"/>
      <c r="L283"/>
      <c r="M283"/>
      <c r="N283"/>
      <c r="O283"/>
    </row>
    <row r="284" spans="2:15" s="144" customFormat="1" x14ac:dyDescent="0.2">
      <c r="B284" s="210"/>
      <c r="C284" s="212"/>
      <c r="D284" s="124"/>
      <c r="I284"/>
      <c r="J284"/>
      <c r="K284"/>
      <c r="L284"/>
      <c r="M284"/>
      <c r="N284"/>
      <c r="O284"/>
    </row>
    <row r="285" spans="2:15" s="144" customFormat="1" x14ac:dyDescent="0.2">
      <c r="B285" s="213" t="s">
        <v>960</v>
      </c>
      <c r="C285" s="213"/>
      <c r="D285" s="125">
        <v>6.6718791178575483</v>
      </c>
      <c r="I285"/>
      <c r="J285"/>
      <c r="K285"/>
      <c r="L285"/>
      <c r="M285"/>
      <c r="N285"/>
      <c r="O285"/>
    </row>
    <row r="286" spans="2:15" s="144" customFormat="1" x14ac:dyDescent="0.2">
      <c r="B286" s="210"/>
      <c r="C286" s="212"/>
      <c r="D286" s="187"/>
      <c r="I286"/>
      <c r="J286"/>
      <c r="K286"/>
      <c r="L286"/>
      <c r="M286"/>
      <c r="N286"/>
      <c r="O286"/>
    </row>
    <row r="287" spans="2:15" s="144" customFormat="1" x14ac:dyDescent="0.2">
      <c r="B287" s="213" t="s">
        <v>961</v>
      </c>
      <c r="C287" s="213"/>
      <c r="D287" s="125">
        <v>4.3658792302790586</v>
      </c>
      <c r="I287"/>
      <c r="J287"/>
      <c r="K287"/>
      <c r="L287"/>
      <c r="M287"/>
      <c r="N287"/>
      <c r="O287"/>
    </row>
    <row r="288" spans="2:15" s="144" customFormat="1" x14ac:dyDescent="0.2">
      <c r="B288" s="213" t="s">
        <v>962</v>
      </c>
      <c r="C288" s="213"/>
      <c r="D288" s="125">
        <v>6.3879084059866358</v>
      </c>
      <c r="I288"/>
      <c r="J288"/>
      <c r="K288"/>
      <c r="L288"/>
      <c r="M288"/>
      <c r="N288"/>
      <c r="O288"/>
    </row>
    <row r="289" spans="2:15" s="144" customFormat="1" x14ac:dyDescent="0.2">
      <c r="B289" s="210"/>
      <c r="C289" s="212"/>
      <c r="D289" s="124"/>
      <c r="I289"/>
      <c r="J289"/>
      <c r="K289"/>
      <c r="L289"/>
      <c r="M289"/>
      <c r="N289"/>
      <c r="O289"/>
    </row>
    <row r="290" spans="2:15" s="144" customFormat="1" x14ac:dyDescent="0.2">
      <c r="B290" s="213" t="s">
        <v>963</v>
      </c>
      <c r="C290" s="213"/>
      <c r="D290" s="126" t="s">
        <v>1047</v>
      </c>
      <c r="I290"/>
      <c r="J290"/>
      <c r="K290"/>
      <c r="L290"/>
      <c r="M290"/>
      <c r="N290"/>
      <c r="O290"/>
    </row>
    <row r="291" spans="2:15" s="144" customFormat="1" x14ac:dyDescent="0.2">
      <c r="B291" s="210" t="s">
        <v>964</v>
      </c>
      <c r="C291" s="211"/>
      <c r="D291" s="212"/>
      <c r="I291"/>
      <c r="J291"/>
      <c r="K291"/>
      <c r="L291"/>
      <c r="M291"/>
      <c r="N291"/>
      <c r="O291"/>
    </row>
    <row r="293" spans="2:15" x14ac:dyDescent="0.2">
      <c r="B293" s="207" t="s">
        <v>863</v>
      </c>
      <c r="C293" s="207"/>
    </row>
    <row r="295" spans="2:15" ht="153.75" customHeight="1" x14ac:dyDescent="0.2"/>
    <row r="298" spans="2:15" x14ac:dyDescent="0.2">
      <c r="B298" s="118" t="s">
        <v>864</v>
      </c>
      <c r="C298" s="119"/>
      <c r="D298" s="118"/>
    </row>
    <row r="299" spans="2:15" x14ac:dyDescent="0.2">
      <c r="B299" s="118" t="s">
        <v>965</v>
      </c>
      <c r="D299" s="118"/>
    </row>
    <row r="300" spans="2:15" ht="165" customHeight="1" x14ac:dyDescent="0.2"/>
    <row r="305" customFormat="1" x14ac:dyDescent="0.2"/>
    <row r="306" customFormat="1" x14ac:dyDescent="0.2"/>
    <row r="307" customFormat="1" x14ac:dyDescent="0.2"/>
    <row r="308" customFormat="1" x14ac:dyDescent="0.2"/>
    <row r="309" customFormat="1" x14ac:dyDescent="0.2"/>
    <row r="310" customFormat="1" x14ac:dyDescent="0.2"/>
    <row r="311" customFormat="1" x14ac:dyDescent="0.2"/>
  </sheetData>
  <mergeCells count="48">
    <mergeCell ref="B262:C262"/>
    <mergeCell ref="B259:C259"/>
    <mergeCell ref="B245:C245"/>
    <mergeCell ref="B246:C246"/>
    <mergeCell ref="B254:C254"/>
    <mergeCell ref="B260:C260"/>
    <mergeCell ref="B261:C261"/>
    <mergeCell ref="B239:H239"/>
    <mergeCell ref="B240:H240"/>
    <mergeCell ref="B241:H241"/>
    <mergeCell ref="B243:D243"/>
    <mergeCell ref="B244:C244"/>
    <mergeCell ref="A1:H1"/>
    <mergeCell ref="A2:H2"/>
    <mergeCell ref="A3:H3"/>
    <mergeCell ref="B237:H237"/>
    <mergeCell ref="B238:H238"/>
    <mergeCell ref="B265:B267"/>
    <mergeCell ref="C265:C267"/>
    <mergeCell ref="D265:F265"/>
    <mergeCell ref="G265:I265"/>
    <mergeCell ref="D266:D267"/>
    <mergeCell ref="E266:E267"/>
    <mergeCell ref="F266:F267"/>
    <mergeCell ref="G266:H266"/>
    <mergeCell ref="I266:I267"/>
    <mergeCell ref="B269:I269"/>
    <mergeCell ref="D273:E273"/>
    <mergeCell ref="F273:G273"/>
    <mergeCell ref="D274:E274"/>
    <mergeCell ref="F274:G274"/>
    <mergeCell ref="B275:G275"/>
    <mergeCell ref="B276:B277"/>
    <mergeCell ref="C276:C277"/>
    <mergeCell ref="D276:F276"/>
    <mergeCell ref="B279:G279"/>
    <mergeCell ref="B281:D281"/>
    <mergeCell ref="B282:C282"/>
    <mergeCell ref="B283:C283"/>
    <mergeCell ref="B284:C284"/>
    <mergeCell ref="B285:C285"/>
    <mergeCell ref="B291:D291"/>
    <mergeCell ref="B293:C293"/>
    <mergeCell ref="B286:C286"/>
    <mergeCell ref="B287:C287"/>
    <mergeCell ref="B288:C288"/>
    <mergeCell ref="B289:C289"/>
    <mergeCell ref="B290:C290"/>
  </mergeCells>
  <hyperlinks>
    <hyperlink ref="I1" location="Index!B2" display="Index" xr:uid="{19A8459E-E007-4A96-A6B8-301BBBE6130D}"/>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19A05-862A-4966-A930-148E0F3091FB}">
  <sheetPr>
    <outlinePr summaryBelow="0" summaryRight="0"/>
  </sheetPr>
  <dimension ref="A1:Q212"/>
  <sheetViews>
    <sheetView showGridLines="0" workbookViewId="0">
      <selection activeCell="K43" sqref="K43"/>
    </sheetView>
  </sheetViews>
  <sheetFormatPr defaultRowHeight="12.75" x14ac:dyDescent="0.2"/>
  <cols>
    <col min="1" max="1" width="5.85546875" bestFit="1" customWidth="1"/>
    <col min="2" max="2" width="19.7109375" bestFit="1" customWidth="1"/>
    <col min="3" max="3" width="44.42578125" customWidth="1"/>
    <col min="4" max="4" width="17.7109375" bestFit="1" customWidth="1"/>
    <col min="5" max="5" width="12.42578125" bestFit="1" customWidth="1"/>
    <col min="6" max="6" width="10.140625" bestFit="1" customWidth="1"/>
    <col min="7" max="7" width="14" bestFit="1" customWidth="1"/>
    <col min="8" max="8" width="10.140625" customWidth="1"/>
    <col min="9" max="9" width="10.28515625" customWidth="1"/>
  </cols>
  <sheetData>
    <row r="1" spans="1:9" ht="15" x14ac:dyDescent="0.2">
      <c r="A1" s="206" t="s">
        <v>0</v>
      </c>
      <c r="B1" s="206"/>
      <c r="C1" s="206"/>
      <c r="D1" s="206"/>
      <c r="E1" s="206"/>
      <c r="F1" s="206"/>
      <c r="G1" s="206"/>
      <c r="H1" s="206"/>
      <c r="I1" s="1" t="s">
        <v>853</v>
      </c>
    </row>
    <row r="2" spans="1:9" ht="15" x14ac:dyDescent="0.2">
      <c r="A2" s="206" t="s">
        <v>641</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31</v>
      </c>
      <c r="C7" s="82" t="s">
        <v>32</v>
      </c>
      <c r="D7" s="82" t="s">
        <v>33</v>
      </c>
      <c r="E7" s="83">
        <v>155400</v>
      </c>
      <c r="F7" s="84">
        <v>2302.0956000000001</v>
      </c>
      <c r="G7" s="85">
        <v>8.3123569999999994E-2</v>
      </c>
      <c r="H7" s="80" t="s">
        <v>143</v>
      </c>
    </row>
    <row r="8" spans="1:9" x14ac:dyDescent="0.2">
      <c r="A8" s="81">
        <v>2</v>
      </c>
      <c r="B8" s="82" t="s">
        <v>356</v>
      </c>
      <c r="C8" s="82" t="s">
        <v>357</v>
      </c>
      <c r="D8" s="82" t="s">
        <v>358</v>
      </c>
      <c r="E8" s="83">
        <v>467200</v>
      </c>
      <c r="F8" s="84">
        <v>1924.6304</v>
      </c>
      <c r="G8" s="85">
        <v>6.9494139999999996E-2</v>
      </c>
      <c r="H8" s="80" t="s">
        <v>143</v>
      </c>
    </row>
    <row r="9" spans="1:9" x14ac:dyDescent="0.2">
      <c r="A9" s="81">
        <v>3</v>
      </c>
      <c r="B9" s="82" t="s">
        <v>17</v>
      </c>
      <c r="C9" s="82" t="s">
        <v>18</v>
      </c>
      <c r="D9" s="82" t="s">
        <v>19</v>
      </c>
      <c r="E9" s="83">
        <v>136500</v>
      </c>
      <c r="F9" s="84">
        <v>1897.623</v>
      </c>
      <c r="G9" s="85">
        <v>6.8518960000000004E-2</v>
      </c>
      <c r="H9" s="80" t="s">
        <v>143</v>
      </c>
    </row>
    <row r="10" spans="1:9" x14ac:dyDescent="0.2">
      <c r="A10" s="81">
        <v>4</v>
      </c>
      <c r="B10" s="82" t="s">
        <v>326</v>
      </c>
      <c r="C10" s="82" t="s">
        <v>327</v>
      </c>
      <c r="D10" s="82" t="s">
        <v>33</v>
      </c>
      <c r="E10" s="83">
        <v>108125</v>
      </c>
      <c r="F10" s="84">
        <v>1155.2075</v>
      </c>
      <c r="G10" s="85">
        <v>4.1711980000000003E-2</v>
      </c>
      <c r="H10" s="80" t="s">
        <v>143</v>
      </c>
    </row>
    <row r="11" spans="1:9" x14ac:dyDescent="0.2">
      <c r="A11" s="81">
        <v>5</v>
      </c>
      <c r="B11" s="82" t="s">
        <v>324</v>
      </c>
      <c r="C11" s="82" t="s">
        <v>325</v>
      </c>
      <c r="D11" s="82" t="s">
        <v>33</v>
      </c>
      <c r="E11" s="83">
        <v>55550</v>
      </c>
      <c r="F11" s="84">
        <v>1121.1101000000001</v>
      </c>
      <c r="G11" s="85">
        <v>4.0480799999999997E-2</v>
      </c>
      <c r="H11" s="80" t="s">
        <v>143</v>
      </c>
    </row>
    <row r="12" spans="1:9" x14ac:dyDescent="0.2">
      <c r="A12" s="81">
        <v>6</v>
      </c>
      <c r="B12" s="82" t="s">
        <v>442</v>
      </c>
      <c r="C12" s="82" t="s">
        <v>443</v>
      </c>
      <c r="D12" s="82" t="s">
        <v>201</v>
      </c>
      <c r="E12" s="83">
        <v>35175</v>
      </c>
      <c r="F12" s="84">
        <v>1068.1944000000001</v>
      </c>
      <c r="G12" s="85">
        <v>3.8570130000000001E-2</v>
      </c>
      <c r="H12" s="80" t="s">
        <v>143</v>
      </c>
    </row>
    <row r="13" spans="1:9" ht="25.5" x14ac:dyDescent="0.2">
      <c r="A13" s="81">
        <v>7</v>
      </c>
      <c r="B13" s="82" t="s">
        <v>95</v>
      </c>
      <c r="C13" s="82" t="s">
        <v>96</v>
      </c>
      <c r="D13" s="82" t="s">
        <v>25</v>
      </c>
      <c r="E13" s="83">
        <v>143850</v>
      </c>
      <c r="F13" s="84">
        <v>852.59894999999995</v>
      </c>
      <c r="G13" s="85">
        <v>3.0785460000000001E-2</v>
      </c>
      <c r="H13" s="80" t="s">
        <v>143</v>
      </c>
    </row>
    <row r="14" spans="1:9" x14ac:dyDescent="0.2">
      <c r="A14" s="81">
        <v>8</v>
      </c>
      <c r="B14" s="82" t="s">
        <v>334</v>
      </c>
      <c r="C14" s="82" t="s">
        <v>335</v>
      </c>
      <c r="D14" s="82" t="s">
        <v>193</v>
      </c>
      <c r="E14" s="83">
        <v>90750</v>
      </c>
      <c r="F14" s="84">
        <v>799.68899999999996</v>
      </c>
      <c r="G14" s="85">
        <v>2.8875000000000001E-2</v>
      </c>
      <c r="H14" s="80" t="s">
        <v>143</v>
      </c>
    </row>
    <row r="15" spans="1:9" x14ac:dyDescent="0.2">
      <c r="A15" s="81">
        <v>9</v>
      </c>
      <c r="B15" s="82" t="s">
        <v>14</v>
      </c>
      <c r="C15" s="82" t="s">
        <v>15</v>
      </c>
      <c r="D15" s="82" t="s">
        <v>16</v>
      </c>
      <c r="E15" s="83">
        <v>18725</v>
      </c>
      <c r="F15" s="84">
        <v>680.93462499999998</v>
      </c>
      <c r="G15" s="85">
        <v>2.4587040000000001E-2</v>
      </c>
      <c r="H15" s="80" t="s">
        <v>143</v>
      </c>
    </row>
    <row r="16" spans="1:9" ht="25.5" x14ac:dyDescent="0.2">
      <c r="A16" s="81">
        <v>10</v>
      </c>
      <c r="B16" s="82" t="s">
        <v>642</v>
      </c>
      <c r="C16" s="82" t="s">
        <v>643</v>
      </c>
      <c r="D16" s="82" t="s">
        <v>644</v>
      </c>
      <c r="E16" s="83">
        <v>27600</v>
      </c>
      <c r="F16" s="84">
        <v>670.8732</v>
      </c>
      <c r="G16" s="85">
        <v>2.4223740000000001E-2</v>
      </c>
      <c r="H16" s="80" t="s">
        <v>143</v>
      </c>
    </row>
    <row r="17" spans="1:8" ht="25.5" x14ac:dyDescent="0.2">
      <c r="A17" s="81">
        <v>11</v>
      </c>
      <c r="B17" s="82" t="s">
        <v>352</v>
      </c>
      <c r="C17" s="82" t="s">
        <v>353</v>
      </c>
      <c r="D17" s="82" t="s">
        <v>196</v>
      </c>
      <c r="E17" s="83">
        <v>32900</v>
      </c>
      <c r="F17" s="84">
        <v>561.50429999999994</v>
      </c>
      <c r="G17" s="85">
        <v>2.027468E-2</v>
      </c>
      <c r="H17" s="80" t="s">
        <v>143</v>
      </c>
    </row>
    <row r="18" spans="1:8" x14ac:dyDescent="0.2">
      <c r="A18" s="81">
        <v>12</v>
      </c>
      <c r="B18" s="82" t="s">
        <v>439</v>
      </c>
      <c r="C18" s="82" t="s">
        <v>440</v>
      </c>
      <c r="D18" s="82" t="s">
        <v>441</v>
      </c>
      <c r="E18" s="83">
        <v>81200</v>
      </c>
      <c r="F18" s="84">
        <v>554.63660000000004</v>
      </c>
      <c r="G18" s="85">
        <v>2.0026700000000001E-2</v>
      </c>
      <c r="H18" s="80" t="s">
        <v>143</v>
      </c>
    </row>
    <row r="19" spans="1:8" x14ac:dyDescent="0.2">
      <c r="A19" s="81">
        <v>13</v>
      </c>
      <c r="B19" s="82" t="s">
        <v>338</v>
      </c>
      <c r="C19" s="82" t="s">
        <v>339</v>
      </c>
      <c r="D19" s="82" t="s">
        <v>28</v>
      </c>
      <c r="E19" s="83">
        <v>10200</v>
      </c>
      <c r="F19" s="84">
        <v>462.45780000000002</v>
      </c>
      <c r="G19" s="85">
        <v>1.6698330000000001E-2</v>
      </c>
      <c r="H19" s="80" t="s">
        <v>143</v>
      </c>
    </row>
    <row r="20" spans="1:8" x14ac:dyDescent="0.2">
      <c r="A20" s="81">
        <v>14</v>
      </c>
      <c r="B20" s="82" t="s">
        <v>266</v>
      </c>
      <c r="C20" s="82" t="s">
        <v>267</v>
      </c>
      <c r="D20" s="82" t="s">
        <v>268</v>
      </c>
      <c r="E20" s="83">
        <v>30400</v>
      </c>
      <c r="F20" s="84">
        <v>456.42559999999997</v>
      </c>
      <c r="G20" s="85">
        <v>1.6480519999999999E-2</v>
      </c>
      <c r="H20" s="80" t="s">
        <v>143</v>
      </c>
    </row>
    <row r="21" spans="1:8" x14ac:dyDescent="0.2">
      <c r="A21" s="81">
        <v>15</v>
      </c>
      <c r="B21" s="82" t="s">
        <v>11</v>
      </c>
      <c r="C21" s="82" t="s">
        <v>12</v>
      </c>
      <c r="D21" s="82" t="s">
        <v>13</v>
      </c>
      <c r="E21" s="83">
        <v>22800</v>
      </c>
      <c r="F21" s="84">
        <v>436.46039999999999</v>
      </c>
      <c r="G21" s="85">
        <v>1.5759619999999998E-2</v>
      </c>
      <c r="H21" s="80" t="s">
        <v>143</v>
      </c>
    </row>
    <row r="22" spans="1:8" x14ac:dyDescent="0.2">
      <c r="A22" s="81">
        <v>16</v>
      </c>
      <c r="B22" s="82" t="s">
        <v>49</v>
      </c>
      <c r="C22" s="82" t="s">
        <v>50</v>
      </c>
      <c r="D22" s="82" t="s">
        <v>33</v>
      </c>
      <c r="E22" s="83">
        <v>54000</v>
      </c>
      <c r="F22" s="84">
        <v>430.137</v>
      </c>
      <c r="G22" s="85">
        <v>1.553129E-2</v>
      </c>
      <c r="H22" s="80" t="s">
        <v>143</v>
      </c>
    </row>
    <row r="23" spans="1:8" x14ac:dyDescent="0.2">
      <c r="A23" s="81">
        <v>17</v>
      </c>
      <c r="B23" s="82" t="s">
        <v>350</v>
      </c>
      <c r="C23" s="82" t="s">
        <v>351</v>
      </c>
      <c r="D23" s="82" t="s">
        <v>223</v>
      </c>
      <c r="E23" s="83">
        <v>58000</v>
      </c>
      <c r="F23" s="84">
        <v>429.63499999999999</v>
      </c>
      <c r="G23" s="85">
        <v>1.551317E-2</v>
      </c>
      <c r="H23" s="80" t="s">
        <v>143</v>
      </c>
    </row>
    <row r="24" spans="1:8" x14ac:dyDescent="0.2">
      <c r="A24" s="81">
        <v>18</v>
      </c>
      <c r="B24" s="82" t="s">
        <v>332</v>
      </c>
      <c r="C24" s="82" t="s">
        <v>333</v>
      </c>
      <c r="D24" s="82" t="s">
        <v>33</v>
      </c>
      <c r="E24" s="83">
        <v>157950</v>
      </c>
      <c r="F24" s="84">
        <v>375.715665</v>
      </c>
      <c r="G24" s="85">
        <v>1.356626E-2</v>
      </c>
      <c r="H24" s="80" t="s">
        <v>143</v>
      </c>
    </row>
    <row r="25" spans="1:8" x14ac:dyDescent="0.2">
      <c r="A25" s="81">
        <v>19</v>
      </c>
      <c r="B25" s="82" t="s">
        <v>431</v>
      </c>
      <c r="C25" s="82" t="s">
        <v>432</v>
      </c>
      <c r="D25" s="82" t="s">
        <v>258</v>
      </c>
      <c r="E25" s="83">
        <v>52000</v>
      </c>
      <c r="F25" s="84">
        <v>346.29399999999998</v>
      </c>
      <c r="G25" s="85">
        <v>1.250391E-2</v>
      </c>
      <c r="H25" s="80" t="s">
        <v>143</v>
      </c>
    </row>
    <row r="26" spans="1:8" x14ac:dyDescent="0.2">
      <c r="A26" s="81">
        <v>20</v>
      </c>
      <c r="B26" s="82" t="s">
        <v>450</v>
      </c>
      <c r="C26" s="82" t="s">
        <v>451</v>
      </c>
      <c r="D26" s="82" t="s">
        <v>358</v>
      </c>
      <c r="E26" s="83">
        <v>12600</v>
      </c>
      <c r="F26" s="84">
        <v>317.6712</v>
      </c>
      <c r="G26" s="85">
        <v>1.14704E-2</v>
      </c>
      <c r="H26" s="80" t="s">
        <v>143</v>
      </c>
    </row>
    <row r="27" spans="1:8" x14ac:dyDescent="0.2">
      <c r="A27" s="81">
        <v>21</v>
      </c>
      <c r="B27" s="82" t="s">
        <v>452</v>
      </c>
      <c r="C27" s="82" t="s">
        <v>453</v>
      </c>
      <c r="D27" s="82" t="s">
        <v>33</v>
      </c>
      <c r="E27" s="83">
        <v>37100</v>
      </c>
      <c r="F27" s="84">
        <v>296.39190000000002</v>
      </c>
      <c r="G27" s="85">
        <v>1.0702049999999999E-2</v>
      </c>
      <c r="H27" s="80" t="s">
        <v>143</v>
      </c>
    </row>
    <row r="28" spans="1:8" x14ac:dyDescent="0.2">
      <c r="A28" s="81">
        <v>22</v>
      </c>
      <c r="B28" s="82" t="s">
        <v>44</v>
      </c>
      <c r="C28" s="82" t="s">
        <v>45</v>
      </c>
      <c r="D28" s="82" t="s">
        <v>22</v>
      </c>
      <c r="E28" s="83">
        <v>69600</v>
      </c>
      <c r="F28" s="84">
        <v>276.834</v>
      </c>
      <c r="G28" s="85">
        <v>9.9958600000000005E-3</v>
      </c>
      <c r="H28" s="80" t="s">
        <v>143</v>
      </c>
    </row>
    <row r="29" spans="1:8" ht="25.5" x14ac:dyDescent="0.2">
      <c r="A29" s="81">
        <v>23</v>
      </c>
      <c r="B29" s="82" t="s">
        <v>444</v>
      </c>
      <c r="C29" s="82" t="s">
        <v>445</v>
      </c>
      <c r="D29" s="82" t="s">
        <v>196</v>
      </c>
      <c r="E29" s="83">
        <v>15750</v>
      </c>
      <c r="F29" s="84">
        <v>244.84950000000001</v>
      </c>
      <c r="G29" s="85">
        <v>8.8409700000000001E-3</v>
      </c>
      <c r="H29" s="80" t="s">
        <v>143</v>
      </c>
    </row>
    <row r="30" spans="1:8" x14ac:dyDescent="0.2">
      <c r="A30" s="81">
        <v>24</v>
      </c>
      <c r="B30" s="82" t="s">
        <v>437</v>
      </c>
      <c r="C30" s="82" t="s">
        <v>438</v>
      </c>
      <c r="D30" s="82" t="s">
        <v>268</v>
      </c>
      <c r="E30" s="83">
        <v>12375</v>
      </c>
      <c r="F30" s="84">
        <v>227.78662499999999</v>
      </c>
      <c r="G30" s="85">
        <v>8.2248700000000004E-3</v>
      </c>
      <c r="H30" s="80" t="s">
        <v>143</v>
      </c>
    </row>
    <row r="31" spans="1:8" x14ac:dyDescent="0.2">
      <c r="A31" s="81">
        <v>25</v>
      </c>
      <c r="B31" s="82" t="s">
        <v>82</v>
      </c>
      <c r="C31" s="82" t="s">
        <v>83</v>
      </c>
      <c r="D31" s="82" t="s">
        <v>13</v>
      </c>
      <c r="E31" s="83">
        <v>61200</v>
      </c>
      <c r="F31" s="84">
        <v>222.15600000000001</v>
      </c>
      <c r="G31" s="85">
        <v>8.0215600000000005E-3</v>
      </c>
      <c r="H31" s="80" t="s">
        <v>143</v>
      </c>
    </row>
    <row r="32" spans="1:8" x14ac:dyDescent="0.2">
      <c r="A32" s="81">
        <v>26</v>
      </c>
      <c r="B32" s="82" t="s">
        <v>419</v>
      </c>
      <c r="C32" s="82" t="s">
        <v>420</v>
      </c>
      <c r="D32" s="82" t="s">
        <v>138</v>
      </c>
      <c r="E32" s="83">
        <v>137500</v>
      </c>
      <c r="F32" s="84">
        <v>217.16749999999999</v>
      </c>
      <c r="G32" s="85">
        <v>7.8414399999999999E-3</v>
      </c>
      <c r="H32" s="80" t="s">
        <v>143</v>
      </c>
    </row>
    <row r="33" spans="1:9" x14ac:dyDescent="0.2">
      <c r="A33" s="81">
        <v>27</v>
      </c>
      <c r="B33" s="82" t="s">
        <v>645</v>
      </c>
      <c r="C33" s="82" t="s">
        <v>646</v>
      </c>
      <c r="D33" s="82" t="s">
        <v>33</v>
      </c>
      <c r="E33" s="83">
        <v>79375</v>
      </c>
      <c r="F33" s="84">
        <v>211.7963125</v>
      </c>
      <c r="G33" s="85">
        <v>7.6474999999999998E-3</v>
      </c>
      <c r="H33" s="80" t="s">
        <v>143</v>
      </c>
    </row>
    <row r="34" spans="1:9" x14ac:dyDescent="0.2">
      <c r="A34" s="81">
        <v>28</v>
      </c>
      <c r="B34" s="82" t="s">
        <v>647</v>
      </c>
      <c r="C34" s="82" t="s">
        <v>648</v>
      </c>
      <c r="D34" s="82" t="s">
        <v>33</v>
      </c>
      <c r="E34" s="83">
        <v>192000</v>
      </c>
      <c r="F34" s="84">
        <v>202.3296</v>
      </c>
      <c r="G34" s="85">
        <v>7.3056700000000002E-3</v>
      </c>
      <c r="H34" s="80" t="s">
        <v>143</v>
      </c>
    </row>
    <row r="35" spans="1:9" ht="25.5" x14ac:dyDescent="0.2">
      <c r="A35" s="81">
        <v>29</v>
      </c>
      <c r="B35" s="82" t="s">
        <v>446</v>
      </c>
      <c r="C35" s="82" t="s">
        <v>447</v>
      </c>
      <c r="D35" s="82" t="s">
        <v>208</v>
      </c>
      <c r="E35" s="83">
        <v>17050</v>
      </c>
      <c r="F35" s="84">
        <v>182.98060000000001</v>
      </c>
      <c r="G35" s="85">
        <v>6.6070199999999999E-3</v>
      </c>
      <c r="H35" s="80" t="s">
        <v>143</v>
      </c>
    </row>
    <row r="36" spans="1:9" x14ac:dyDescent="0.2">
      <c r="A36" s="81">
        <v>30</v>
      </c>
      <c r="B36" s="82" t="s">
        <v>649</v>
      </c>
      <c r="C36" s="82" t="s">
        <v>650</v>
      </c>
      <c r="D36" s="82" t="s">
        <v>33</v>
      </c>
      <c r="E36" s="83">
        <v>168750</v>
      </c>
      <c r="F36" s="84">
        <v>180.984375</v>
      </c>
      <c r="G36" s="85">
        <v>6.5349400000000004E-3</v>
      </c>
      <c r="H36" s="80" t="s">
        <v>143</v>
      </c>
    </row>
    <row r="37" spans="1:9" x14ac:dyDescent="0.2">
      <c r="A37" s="81">
        <v>31</v>
      </c>
      <c r="B37" s="82" t="s">
        <v>408</v>
      </c>
      <c r="C37" s="82" t="s">
        <v>409</v>
      </c>
      <c r="D37" s="82" t="s">
        <v>193</v>
      </c>
      <c r="E37" s="83">
        <v>15600</v>
      </c>
      <c r="F37" s="84">
        <v>153.84719999999999</v>
      </c>
      <c r="G37" s="85">
        <v>5.5550799999999996E-3</v>
      </c>
      <c r="H37" s="80" t="s">
        <v>143</v>
      </c>
    </row>
    <row r="38" spans="1:9" x14ac:dyDescent="0.2">
      <c r="A38" s="81">
        <v>32</v>
      </c>
      <c r="B38" s="82" t="s">
        <v>336</v>
      </c>
      <c r="C38" s="82" t="s">
        <v>337</v>
      </c>
      <c r="D38" s="82" t="s">
        <v>258</v>
      </c>
      <c r="E38" s="83">
        <v>3800</v>
      </c>
      <c r="F38" s="84">
        <v>121.7178</v>
      </c>
      <c r="G38" s="85">
        <v>4.3949599999999998E-3</v>
      </c>
      <c r="H38" s="80" t="s">
        <v>143</v>
      </c>
    </row>
    <row r="39" spans="1:9" x14ac:dyDescent="0.2">
      <c r="A39" s="81">
        <v>33</v>
      </c>
      <c r="B39" s="82" t="s">
        <v>529</v>
      </c>
      <c r="C39" s="82" t="s">
        <v>530</v>
      </c>
      <c r="D39" s="82" t="s">
        <v>22</v>
      </c>
      <c r="E39" s="83">
        <v>18000</v>
      </c>
      <c r="F39" s="84">
        <v>92.709000000000003</v>
      </c>
      <c r="G39" s="85">
        <v>3.3475200000000001E-3</v>
      </c>
      <c r="H39" s="80" t="s">
        <v>143</v>
      </c>
    </row>
    <row r="40" spans="1:9" x14ac:dyDescent="0.2">
      <c r="A40" s="81">
        <v>34</v>
      </c>
      <c r="B40" s="82" t="s">
        <v>535</v>
      </c>
      <c r="C40" s="82" t="s">
        <v>536</v>
      </c>
      <c r="D40" s="82" t="s">
        <v>193</v>
      </c>
      <c r="E40" s="83">
        <v>3500</v>
      </c>
      <c r="F40" s="84">
        <v>68.180000000000007</v>
      </c>
      <c r="G40" s="85">
        <v>2.4618299999999999E-3</v>
      </c>
      <c r="H40" s="80" t="s">
        <v>143</v>
      </c>
    </row>
    <row r="41" spans="1:9" x14ac:dyDescent="0.2">
      <c r="A41" s="81">
        <v>35</v>
      </c>
      <c r="B41" s="82" t="s">
        <v>651</v>
      </c>
      <c r="C41" s="82" t="s">
        <v>652</v>
      </c>
      <c r="D41" s="82" t="s">
        <v>71</v>
      </c>
      <c r="E41" s="83">
        <v>7425</v>
      </c>
      <c r="F41" s="84">
        <v>58.230562499999998</v>
      </c>
      <c r="G41" s="85">
        <v>2.1025800000000002E-3</v>
      </c>
      <c r="H41" s="80" t="s">
        <v>143</v>
      </c>
    </row>
    <row r="42" spans="1:9" x14ac:dyDescent="0.2">
      <c r="A42" s="81">
        <v>36</v>
      </c>
      <c r="B42" s="82" t="s">
        <v>241</v>
      </c>
      <c r="C42" s="82" t="s">
        <v>242</v>
      </c>
      <c r="D42" s="82" t="s">
        <v>61</v>
      </c>
      <c r="E42" s="83">
        <v>1050</v>
      </c>
      <c r="F42" s="84">
        <v>45.222450000000002</v>
      </c>
      <c r="G42" s="85">
        <v>1.63288E-3</v>
      </c>
      <c r="H42" s="80" t="s">
        <v>143</v>
      </c>
    </row>
    <row r="43" spans="1:9" x14ac:dyDescent="0.2">
      <c r="A43" s="81">
        <v>37</v>
      </c>
      <c r="B43" s="82" t="s">
        <v>20</v>
      </c>
      <c r="C43" s="82" t="s">
        <v>21</v>
      </c>
      <c r="D43" s="82" t="s">
        <v>22</v>
      </c>
      <c r="E43" s="83">
        <v>6000</v>
      </c>
      <c r="F43" s="84">
        <v>20.055</v>
      </c>
      <c r="G43" s="85">
        <v>7.2413999999999996E-4</v>
      </c>
      <c r="H43" s="80" t="s">
        <v>143</v>
      </c>
    </row>
    <row r="44" spans="1:9" x14ac:dyDescent="0.2">
      <c r="A44" s="140">
        <v>38</v>
      </c>
      <c r="B44" s="121" t="s">
        <v>879</v>
      </c>
      <c r="C44" s="121" t="s">
        <v>880</v>
      </c>
      <c r="D44" s="121" t="s">
        <v>881</v>
      </c>
      <c r="E44" s="141">
        <v>1333</v>
      </c>
      <c r="F44" s="142">
        <v>0.01</v>
      </c>
      <c r="G44" s="143" t="s">
        <v>141</v>
      </c>
      <c r="H44" s="80" t="s">
        <v>143</v>
      </c>
      <c r="I44" s="160"/>
    </row>
    <row r="45" spans="1:9" x14ac:dyDescent="0.2">
      <c r="A45" s="86"/>
      <c r="B45" s="86"/>
      <c r="C45" s="87" t="s">
        <v>142</v>
      </c>
      <c r="D45" s="86"/>
      <c r="E45" s="86" t="s">
        <v>143</v>
      </c>
      <c r="F45" s="88">
        <f>SUM(F7:F44)</f>
        <v>19667.142764999997</v>
      </c>
      <c r="G45" s="89">
        <f>SUM(G7:G44)</f>
        <v>0.71013656999999974</v>
      </c>
      <c r="H45" s="80" t="s">
        <v>143</v>
      </c>
    </row>
    <row r="46" spans="1:9" x14ac:dyDescent="0.2">
      <c r="A46" s="86"/>
      <c r="B46" s="86"/>
      <c r="C46" s="90"/>
      <c r="D46" s="86"/>
      <c r="E46" s="86"/>
      <c r="F46" s="91"/>
      <c r="G46" s="91"/>
      <c r="H46" s="80" t="s">
        <v>143</v>
      </c>
    </row>
    <row r="47" spans="1:9" x14ac:dyDescent="0.2">
      <c r="A47" s="86"/>
      <c r="B47" s="86"/>
      <c r="C47" s="87" t="s">
        <v>144</v>
      </c>
      <c r="D47" s="86"/>
      <c r="E47" s="86"/>
      <c r="F47" s="86"/>
      <c r="G47" s="86"/>
      <c r="H47" s="80" t="s">
        <v>143</v>
      </c>
    </row>
    <row r="48" spans="1:9" x14ac:dyDescent="0.2">
      <c r="A48" s="86"/>
      <c r="B48" s="86"/>
      <c r="C48" s="87" t="s">
        <v>142</v>
      </c>
      <c r="D48" s="86"/>
      <c r="E48" s="86" t="s">
        <v>143</v>
      </c>
      <c r="F48" s="92" t="s">
        <v>145</v>
      </c>
      <c r="G48" s="89">
        <v>0</v>
      </c>
      <c r="H48" s="80" t="s">
        <v>143</v>
      </c>
    </row>
    <row r="49" spans="1:8" x14ac:dyDescent="0.2">
      <c r="A49" s="86"/>
      <c r="B49" s="86"/>
      <c r="C49" s="90"/>
      <c r="D49" s="86"/>
      <c r="E49" s="86"/>
      <c r="F49" s="91"/>
      <c r="G49" s="91"/>
      <c r="H49" s="80" t="s">
        <v>143</v>
      </c>
    </row>
    <row r="50" spans="1:8" x14ac:dyDescent="0.2">
      <c r="A50" s="86"/>
      <c r="B50" s="86"/>
      <c r="C50" s="87" t="s">
        <v>146</v>
      </c>
      <c r="D50" s="86"/>
      <c r="E50" s="86"/>
      <c r="F50" s="86"/>
      <c r="G50" s="86"/>
      <c r="H50" s="80" t="s">
        <v>143</v>
      </c>
    </row>
    <row r="51" spans="1:8" x14ac:dyDescent="0.2">
      <c r="A51" s="86"/>
      <c r="B51" s="86"/>
      <c r="C51" s="87" t="s">
        <v>142</v>
      </c>
      <c r="D51" s="86"/>
      <c r="E51" s="86" t="s">
        <v>143</v>
      </c>
      <c r="F51" s="92" t="s">
        <v>145</v>
      </c>
      <c r="G51" s="89">
        <v>0</v>
      </c>
      <c r="H51" s="80" t="s">
        <v>143</v>
      </c>
    </row>
    <row r="52" spans="1:8" x14ac:dyDescent="0.2">
      <c r="A52" s="86"/>
      <c r="B52" s="86"/>
      <c r="C52" s="90"/>
      <c r="D52" s="86"/>
      <c r="E52" s="86"/>
      <c r="F52" s="91"/>
      <c r="G52" s="91"/>
      <c r="H52" s="80" t="s">
        <v>143</v>
      </c>
    </row>
    <row r="53" spans="1:8" x14ac:dyDescent="0.2">
      <c r="A53" s="86"/>
      <c r="B53" s="86"/>
      <c r="C53" s="87" t="s">
        <v>147</v>
      </c>
      <c r="D53" s="86"/>
      <c r="E53" s="86"/>
      <c r="F53" s="86"/>
      <c r="G53" s="86"/>
      <c r="H53" s="80" t="s">
        <v>143</v>
      </c>
    </row>
    <row r="54" spans="1:8" x14ac:dyDescent="0.2">
      <c r="A54" s="86"/>
      <c r="B54" s="86"/>
      <c r="C54" s="87" t="s">
        <v>142</v>
      </c>
      <c r="D54" s="86"/>
      <c r="E54" s="86" t="s">
        <v>143</v>
      </c>
      <c r="F54" s="92" t="s">
        <v>145</v>
      </c>
      <c r="G54" s="89">
        <v>0</v>
      </c>
      <c r="H54" s="80" t="s">
        <v>143</v>
      </c>
    </row>
    <row r="55" spans="1:8" x14ac:dyDescent="0.2">
      <c r="A55" s="86"/>
      <c r="B55" s="86"/>
      <c r="C55" s="90"/>
      <c r="D55" s="86"/>
      <c r="E55" s="86"/>
      <c r="F55" s="91"/>
      <c r="G55" s="91"/>
      <c r="H55" s="80" t="s">
        <v>143</v>
      </c>
    </row>
    <row r="56" spans="1:8" x14ac:dyDescent="0.2">
      <c r="A56" s="86"/>
      <c r="B56" s="86"/>
      <c r="C56" s="87" t="s">
        <v>148</v>
      </c>
      <c r="D56" s="86"/>
      <c r="E56" s="86"/>
      <c r="F56" s="91"/>
      <c r="G56" s="91"/>
      <c r="H56" s="80" t="s">
        <v>143</v>
      </c>
    </row>
    <row r="57" spans="1:8" x14ac:dyDescent="0.2">
      <c r="A57" s="86"/>
      <c r="B57" s="86"/>
      <c r="C57" s="87" t="s">
        <v>142</v>
      </c>
      <c r="D57" s="86"/>
      <c r="E57" s="86" t="s">
        <v>143</v>
      </c>
      <c r="F57" s="92" t="s">
        <v>145</v>
      </c>
      <c r="G57" s="89">
        <v>0</v>
      </c>
      <c r="H57" s="80" t="s">
        <v>143</v>
      </c>
    </row>
    <row r="58" spans="1:8" x14ac:dyDescent="0.2">
      <c r="A58" s="86"/>
      <c r="B58" s="86"/>
      <c r="C58" s="90"/>
      <c r="D58" s="86"/>
      <c r="E58" s="86"/>
      <c r="F58" s="91"/>
      <c r="G58" s="91"/>
      <c r="H58" s="80" t="s">
        <v>143</v>
      </c>
    </row>
    <row r="59" spans="1:8" x14ac:dyDescent="0.2">
      <c r="A59" s="86"/>
      <c r="B59" s="86"/>
      <c r="C59" s="87" t="s">
        <v>149</v>
      </c>
      <c r="D59" s="86"/>
      <c r="E59" s="86"/>
      <c r="F59" s="91"/>
      <c r="G59" s="91"/>
      <c r="H59" s="80" t="s">
        <v>143</v>
      </c>
    </row>
    <row r="60" spans="1:8" x14ac:dyDescent="0.2">
      <c r="A60" s="81">
        <v>1</v>
      </c>
      <c r="B60" s="82"/>
      <c r="C60" s="82" t="s">
        <v>904</v>
      </c>
      <c r="D60" s="82" t="s">
        <v>544</v>
      </c>
      <c r="E60" s="83">
        <v>-6000</v>
      </c>
      <c r="F60" s="84">
        <v>-20.148</v>
      </c>
      <c r="G60" s="85">
        <f>F60/$F$151</f>
        <v>-7.2749958763939282E-4</v>
      </c>
      <c r="H60" s="80" t="s">
        <v>143</v>
      </c>
    </row>
    <row r="61" spans="1:8" x14ac:dyDescent="0.2">
      <c r="A61" s="81">
        <v>2</v>
      </c>
      <c r="B61" s="82"/>
      <c r="C61" s="82" t="s">
        <v>966</v>
      </c>
      <c r="D61" s="82" t="s">
        <v>544</v>
      </c>
      <c r="E61" s="83">
        <v>-1050</v>
      </c>
      <c r="F61" s="84">
        <v>-45.396749999999997</v>
      </c>
      <c r="G61" s="85">
        <f t="shared" ref="G61:G96" si="0">F61/$F$151</f>
        <v>-1.6391759432781716E-3</v>
      </c>
      <c r="H61" s="80" t="s">
        <v>143</v>
      </c>
    </row>
    <row r="62" spans="1:8" x14ac:dyDescent="0.2">
      <c r="A62" s="81">
        <v>3</v>
      </c>
      <c r="B62" s="82"/>
      <c r="C62" s="82" t="s">
        <v>967</v>
      </c>
      <c r="D62" s="82" t="s">
        <v>544</v>
      </c>
      <c r="E62" s="83">
        <v>-7425</v>
      </c>
      <c r="F62" s="84">
        <v>-58.453312500000003</v>
      </c>
      <c r="G62" s="85">
        <f t="shared" si="0"/>
        <v>-2.1106194530428114E-3</v>
      </c>
      <c r="H62" s="80" t="s">
        <v>143</v>
      </c>
    </row>
    <row r="63" spans="1:8" x14ac:dyDescent="0.2">
      <c r="A63" s="81">
        <v>4</v>
      </c>
      <c r="B63" s="82"/>
      <c r="C63" s="82" t="s">
        <v>895</v>
      </c>
      <c r="D63" s="82" t="s">
        <v>544</v>
      </c>
      <c r="E63" s="83">
        <v>-3500</v>
      </c>
      <c r="F63" s="84">
        <v>-68.397000000000006</v>
      </c>
      <c r="G63" s="85">
        <f t="shared" si="0"/>
        <v>-2.4696639515471288E-3</v>
      </c>
      <c r="H63" s="80" t="s">
        <v>143</v>
      </c>
    </row>
    <row r="64" spans="1:8" x14ac:dyDescent="0.2">
      <c r="A64" s="81">
        <v>5</v>
      </c>
      <c r="B64" s="82"/>
      <c r="C64" s="82" t="s">
        <v>909</v>
      </c>
      <c r="D64" s="82" t="s">
        <v>544</v>
      </c>
      <c r="E64" s="83">
        <v>-18000</v>
      </c>
      <c r="F64" s="84">
        <v>-93.203999999999994</v>
      </c>
      <c r="G64" s="85">
        <f t="shared" si="0"/>
        <v>-3.3653896945772268E-3</v>
      </c>
      <c r="H64" s="80" t="s">
        <v>143</v>
      </c>
    </row>
    <row r="65" spans="1:8" x14ac:dyDescent="0.2">
      <c r="A65" s="81">
        <v>6</v>
      </c>
      <c r="B65" s="82"/>
      <c r="C65" s="82" t="s">
        <v>893</v>
      </c>
      <c r="D65" s="82" t="s">
        <v>544</v>
      </c>
      <c r="E65" s="83">
        <v>-3800</v>
      </c>
      <c r="F65" s="84">
        <v>-122.19280000000001</v>
      </c>
      <c r="G65" s="85">
        <f t="shared" si="0"/>
        <v>-4.412110959524658E-3</v>
      </c>
      <c r="H65" s="80" t="s">
        <v>143</v>
      </c>
    </row>
    <row r="66" spans="1:8" x14ac:dyDescent="0.2">
      <c r="A66" s="81">
        <v>7</v>
      </c>
      <c r="B66" s="82"/>
      <c r="C66" s="82" t="s">
        <v>968</v>
      </c>
      <c r="D66" s="82" t="s">
        <v>544</v>
      </c>
      <c r="E66" s="83">
        <v>-15600</v>
      </c>
      <c r="F66" s="84">
        <v>-153.84719999999999</v>
      </c>
      <c r="G66" s="85">
        <f t="shared" si="0"/>
        <v>-5.555081127629302E-3</v>
      </c>
      <c r="H66" s="80" t="s">
        <v>143</v>
      </c>
    </row>
    <row r="67" spans="1:8" x14ac:dyDescent="0.2">
      <c r="A67" s="81">
        <v>8</v>
      </c>
      <c r="B67" s="82"/>
      <c r="C67" s="82" t="s">
        <v>969</v>
      </c>
      <c r="D67" s="82" t="s">
        <v>544</v>
      </c>
      <c r="E67" s="83">
        <v>-168750</v>
      </c>
      <c r="F67" s="84">
        <v>-181.98</v>
      </c>
      <c r="G67" s="85">
        <f t="shared" si="0"/>
        <v>-6.5708941313587796E-3</v>
      </c>
      <c r="H67" s="80" t="s">
        <v>143</v>
      </c>
    </row>
    <row r="68" spans="1:8" x14ac:dyDescent="0.2">
      <c r="A68" s="81">
        <v>9</v>
      </c>
      <c r="B68" s="82"/>
      <c r="C68" s="82" t="s">
        <v>970</v>
      </c>
      <c r="D68" s="82" t="s">
        <v>544</v>
      </c>
      <c r="E68" s="83">
        <v>-17050</v>
      </c>
      <c r="F68" s="84">
        <v>-183.52619999999999</v>
      </c>
      <c r="G68" s="85">
        <f t="shared" si="0"/>
        <v>-6.6267239835727972E-3</v>
      </c>
      <c r="H68" s="80" t="s">
        <v>143</v>
      </c>
    </row>
    <row r="69" spans="1:8" x14ac:dyDescent="0.2">
      <c r="A69" s="81">
        <v>10</v>
      </c>
      <c r="B69" s="82"/>
      <c r="C69" s="82" t="s">
        <v>971</v>
      </c>
      <c r="D69" s="82" t="s">
        <v>544</v>
      </c>
      <c r="E69" s="83">
        <v>-192000</v>
      </c>
      <c r="F69" s="84">
        <v>-202.98240000000001</v>
      </c>
      <c r="G69" s="85">
        <f t="shared" si="0"/>
        <v>-7.3292442077652516E-3</v>
      </c>
      <c r="H69" s="80" t="s">
        <v>143</v>
      </c>
    </row>
    <row r="70" spans="1:8" x14ac:dyDescent="0.2">
      <c r="A70" s="81">
        <v>11</v>
      </c>
      <c r="B70" s="82"/>
      <c r="C70" s="82" t="s">
        <v>972</v>
      </c>
      <c r="D70" s="82" t="s">
        <v>544</v>
      </c>
      <c r="E70" s="83">
        <v>-79375</v>
      </c>
      <c r="F70" s="84">
        <v>-213.06631250000001</v>
      </c>
      <c r="G70" s="85">
        <f t="shared" si="0"/>
        <v>-7.6933519199720076E-3</v>
      </c>
      <c r="H70" s="80" t="s">
        <v>143</v>
      </c>
    </row>
    <row r="71" spans="1:8" x14ac:dyDescent="0.2">
      <c r="A71" s="81">
        <v>12</v>
      </c>
      <c r="B71" s="82"/>
      <c r="C71" s="82" t="s">
        <v>973</v>
      </c>
      <c r="D71" s="82" t="s">
        <v>544</v>
      </c>
      <c r="E71" s="83">
        <v>-137500</v>
      </c>
      <c r="F71" s="84">
        <v>-217.82749999999999</v>
      </c>
      <c r="G71" s="85">
        <f t="shared" si="0"/>
        <v>-7.8652678393150606E-3</v>
      </c>
      <c r="H71" s="80" t="s">
        <v>143</v>
      </c>
    </row>
    <row r="72" spans="1:8" x14ac:dyDescent="0.2">
      <c r="A72" s="81">
        <v>13</v>
      </c>
      <c r="B72" s="82"/>
      <c r="C72" s="82" t="s">
        <v>974</v>
      </c>
      <c r="D72" s="82" t="s">
        <v>544</v>
      </c>
      <c r="E72" s="83">
        <v>-61200</v>
      </c>
      <c r="F72" s="84">
        <v>-222.8904</v>
      </c>
      <c r="G72" s="85">
        <f t="shared" si="0"/>
        <v>-8.0480779277734421E-3</v>
      </c>
      <c r="H72" s="80" t="s">
        <v>143</v>
      </c>
    </row>
    <row r="73" spans="1:8" x14ac:dyDescent="0.2">
      <c r="A73" s="81">
        <v>14</v>
      </c>
      <c r="B73" s="82"/>
      <c r="C73" s="82" t="s">
        <v>888</v>
      </c>
      <c r="D73" s="82" t="s">
        <v>544</v>
      </c>
      <c r="E73" s="83">
        <v>-12375</v>
      </c>
      <c r="F73" s="84">
        <v>-228.88800000000001</v>
      </c>
      <c r="G73" s="85">
        <f t="shared" si="0"/>
        <v>-8.264637959877176E-3</v>
      </c>
      <c r="H73" s="80" t="s">
        <v>143</v>
      </c>
    </row>
    <row r="74" spans="1:8" x14ac:dyDescent="0.2">
      <c r="A74" s="81">
        <v>15</v>
      </c>
      <c r="B74" s="82"/>
      <c r="C74" s="82" t="s">
        <v>975</v>
      </c>
      <c r="D74" s="82" t="s">
        <v>544</v>
      </c>
      <c r="E74" s="83">
        <v>-15750</v>
      </c>
      <c r="F74" s="84">
        <v>-245.82599999999999</v>
      </c>
      <c r="G74" s="85">
        <f t="shared" si="0"/>
        <v>-8.8762315679492432E-3</v>
      </c>
      <c r="H74" s="80" t="s">
        <v>143</v>
      </c>
    </row>
    <row r="75" spans="1:8" x14ac:dyDescent="0.2">
      <c r="A75" s="81">
        <v>16</v>
      </c>
      <c r="B75" s="82"/>
      <c r="C75" s="82" t="s">
        <v>907</v>
      </c>
      <c r="D75" s="82" t="s">
        <v>544</v>
      </c>
      <c r="E75" s="83">
        <v>-69600</v>
      </c>
      <c r="F75" s="84">
        <v>-278.19119999999998</v>
      </c>
      <c r="G75" s="85">
        <f t="shared" si="0"/>
        <v>-1.0044867147354966E-2</v>
      </c>
      <c r="H75" s="80" t="s">
        <v>143</v>
      </c>
    </row>
    <row r="76" spans="1:8" x14ac:dyDescent="0.2">
      <c r="A76" s="81">
        <v>17</v>
      </c>
      <c r="B76" s="82"/>
      <c r="C76" s="82" t="s">
        <v>976</v>
      </c>
      <c r="D76" s="82" t="s">
        <v>544</v>
      </c>
      <c r="E76" s="83">
        <v>-37100</v>
      </c>
      <c r="F76" s="84">
        <v>-298.17270000000002</v>
      </c>
      <c r="G76" s="85">
        <f t="shared" si="0"/>
        <v>-1.0766354789325213E-2</v>
      </c>
      <c r="H76" s="80" t="s">
        <v>143</v>
      </c>
    </row>
    <row r="77" spans="1:8" x14ac:dyDescent="0.2">
      <c r="A77" s="81">
        <v>18</v>
      </c>
      <c r="B77" s="82"/>
      <c r="C77" s="82" t="s">
        <v>977</v>
      </c>
      <c r="D77" s="82" t="s">
        <v>544</v>
      </c>
      <c r="E77" s="83">
        <v>-12600</v>
      </c>
      <c r="F77" s="84">
        <v>-319.09500000000003</v>
      </c>
      <c r="G77" s="85">
        <f t="shared" si="0"/>
        <v>-1.1521812632409771E-2</v>
      </c>
      <c r="H77" s="80" t="s">
        <v>143</v>
      </c>
    </row>
    <row r="78" spans="1:8" x14ac:dyDescent="0.2">
      <c r="A78" s="81">
        <v>19</v>
      </c>
      <c r="B78" s="82"/>
      <c r="C78" s="82" t="s">
        <v>978</v>
      </c>
      <c r="D78" s="82" t="s">
        <v>544</v>
      </c>
      <c r="E78" s="83">
        <v>-52000</v>
      </c>
      <c r="F78" s="84">
        <v>-347.56799999999998</v>
      </c>
      <c r="G78" s="85">
        <f t="shared" si="0"/>
        <v>-1.2549909503506476E-2</v>
      </c>
      <c r="H78" s="80" t="s">
        <v>143</v>
      </c>
    </row>
    <row r="79" spans="1:8" x14ac:dyDescent="0.2">
      <c r="A79" s="81">
        <v>20</v>
      </c>
      <c r="B79" s="82"/>
      <c r="C79" s="82" t="s">
        <v>911</v>
      </c>
      <c r="D79" s="82" t="s">
        <v>544</v>
      </c>
      <c r="E79" s="83">
        <v>-157950</v>
      </c>
      <c r="F79" s="84">
        <v>-377.53208999999998</v>
      </c>
      <c r="G79" s="85">
        <f t="shared" si="0"/>
        <v>-1.3631846326962384E-2</v>
      </c>
      <c r="H79" s="80" t="s">
        <v>143</v>
      </c>
    </row>
    <row r="80" spans="1:8" x14ac:dyDescent="0.2">
      <c r="A80" s="81">
        <v>21</v>
      </c>
      <c r="B80" s="82"/>
      <c r="C80" s="82" t="s">
        <v>914</v>
      </c>
      <c r="D80" s="82" t="s">
        <v>544</v>
      </c>
      <c r="E80" s="83">
        <v>-58000</v>
      </c>
      <c r="F80" s="84">
        <v>-431.05599999999998</v>
      </c>
      <c r="G80" s="85">
        <f t="shared" si="0"/>
        <v>-1.5564475990147215E-2</v>
      </c>
      <c r="H80" s="80" t="s">
        <v>143</v>
      </c>
    </row>
    <row r="81" spans="1:8" x14ac:dyDescent="0.2">
      <c r="A81" s="81">
        <v>22</v>
      </c>
      <c r="B81" s="82"/>
      <c r="C81" s="82" t="s">
        <v>917</v>
      </c>
      <c r="D81" s="82" t="s">
        <v>544</v>
      </c>
      <c r="E81" s="83">
        <v>-54000</v>
      </c>
      <c r="F81" s="84">
        <v>-432.59399999999999</v>
      </c>
      <c r="G81" s="85">
        <f t="shared" si="0"/>
        <v>-1.5620009758550501E-2</v>
      </c>
      <c r="H81" s="80" t="s">
        <v>143</v>
      </c>
    </row>
    <row r="82" spans="1:8" x14ac:dyDescent="0.2">
      <c r="A82" s="81">
        <v>23</v>
      </c>
      <c r="B82" s="82"/>
      <c r="C82" s="82" t="s">
        <v>910</v>
      </c>
      <c r="D82" s="82" t="s">
        <v>544</v>
      </c>
      <c r="E82" s="83">
        <v>-22800</v>
      </c>
      <c r="F82" s="84">
        <v>-438.14760000000001</v>
      </c>
      <c r="G82" s="85">
        <f t="shared" si="0"/>
        <v>-1.5820537935536512E-2</v>
      </c>
      <c r="H82" s="80" t="s">
        <v>143</v>
      </c>
    </row>
    <row r="83" spans="1:8" x14ac:dyDescent="0.2">
      <c r="A83" s="81">
        <v>24</v>
      </c>
      <c r="B83" s="82"/>
      <c r="C83" s="82" t="s">
        <v>979</v>
      </c>
      <c r="D83" s="82" t="s">
        <v>544</v>
      </c>
      <c r="E83" s="83">
        <v>-30400</v>
      </c>
      <c r="F83" s="84">
        <v>-458.12799999999999</v>
      </c>
      <c r="G83" s="85">
        <f t="shared" si="0"/>
        <v>-1.654198585894678E-2</v>
      </c>
      <c r="H83" s="80" t="s">
        <v>143</v>
      </c>
    </row>
    <row r="84" spans="1:8" x14ac:dyDescent="0.2">
      <c r="A84" s="81">
        <v>25</v>
      </c>
      <c r="B84" s="82"/>
      <c r="C84" s="82" t="s">
        <v>889</v>
      </c>
      <c r="D84" s="82" t="s">
        <v>544</v>
      </c>
      <c r="E84" s="83">
        <v>-10200</v>
      </c>
      <c r="F84" s="84">
        <v>-462.72300000000001</v>
      </c>
      <c r="G84" s="85">
        <f t="shared" si="0"/>
        <v>-1.67079011163025E-2</v>
      </c>
      <c r="H84" s="80" t="s">
        <v>143</v>
      </c>
    </row>
    <row r="85" spans="1:8" x14ac:dyDescent="0.2">
      <c r="A85" s="81">
        <v>26</v>
      </c>
      <c r="B85" s="82"/>
      <c r="C85" s="82" t="s">
        <v>980</v>
      </c>
      <c r="D85" s="82" t="s">
        <v>544</v>
      </c>
      <c r="E85" s="83">
        <v>-81200</v>
      </c>
      <c r="F85" s="84">
        <v>-552.32240000000002</v>
      </c>
      <c r="G85" s="85">
        <f t="shared" si="0"/>
        <v>-1.9943136700615434E-2</v>
      </c>
      <c r="H85" s="80" t="s">
        <v>143</v>
      </c>
    </row>
    <row r="86" spans="1:8" x14ac:dyDescent="0.2">
      <c r="A86" s="81">
        <v>27</v>
      </c>
      <c r="B86" s="82"/>
      <c r="C86" s="82" t="s">
        <v>898</v>
      </c>
      <c r="D86" s="82" t="s">
        <v>544</v>
      </c>
      <c r="E86" s="83">
        <v>-32900</v>
      </c>
      <c r="F86" s="84">
        <v>-563.87310000000002</v>
      </c>
      <c r="G86" s="85">
        <f t="shared" si="0"/>
        <v>-2.0360206855814279E-2</v>
      </c>
      <c r="H86" s="80" t="s">
        <v>143</v>
      </c>
    </row>
    <row r="87" spans="1:8" x14ac:dyDescent="0.2">
      <c r="A87" s="81">
        <v>28</v>
      </c>
      <c r="B87" s="82"/>
      <c r="C87" s="82" t="s">
        <v>981</v>
      </c>
      <c r="D87" s="82" t="s">
        <v>544</v>
      </c>
      <c r="E87" s="83">
        <v>-27600</v>
      </c>
      <c r="F87" s="84">
        <v>-673.46759999999995</v>
      </c>
      <c r="G87" s="85">
        <f t="shared" si="0"/>
        <v>-2.4317421147929893E-2</v>
      </c>
      <c r="H87" s="80" t="s">
        <v>143</v>
      </c>
    </row>
    <row r="88" spans="1:8" x14ac:dyDescent="0.2">
      <c r="A88" s="81">
        <v>29</v>
      </c>
      <c r="B88" s="82"/>
      <c r="C88" s="82" t="s">
        <v>896</v>
      </c>
      <c r="D88" s="82" t="s">
        <v>544</v>
      </c>
      <c r="E88" s="83">
        <v>-18725</v>
      </c>
      <c r="F88" s="84">
        <v>-683.55612499999995</v>
      </c>
      <c r="G88" s="85">
        <f t="shared" si="0"/>
        <v>-2.4681695407280185E-2</v>
      </c>
      <c r="H88" s="80" t="s">
        <v>143</v>
      </c>
    </row>
    <row r="89" spans="1:8" x14ac:dyDescent="0.2">
      <c r="A89" s="81">
        <v>30</v>
      </c>
      <c r="B89" s="82"/>
      <c r="C89" s="82" t="s">
        <v>903</v>
      </c>
      <c r="D89" s="82" t="s">
        <v>544</v>
      </c>
      <c r="E89" s="83">
        <v>-90750</v>
      </c>
      <c r="F89" s="84">
        <v>-802.18462499999998</v>
      </c>
      <c r="G89" s="85">
        <f t="shared" si="0"/>
        <v>-2.8965107400146958E-2</v>
      </c>
      <c r="H89" s="80" t="s">
        <v>143</v>
      </c>
    </row>
    <row r="90" spans="1:8" x14ac:dyDescent="0.2">
      <c r="A90" s="81">
        <v>31</v>
      </c>
      <c r="B90" s="82"/>
      <c r="C90" s="82" t="s">
        <v>982</v>
      </c>
      <c r="D90" s="82" t="s">
        <v>544</v>
      </c>
      <c r="E90" s="83">
        <v>-143850</v>
      </c>
      <c r="F90" s="84">
        <v>-855.40402500000005</v>
      </c>
      <c r="G90" s="85">
        <f t="shared" si="0"/>
        <v>-3.0886741882696887E-2</v>
      </c>
      <c r="H90" s="80" t="s">
        <v>143</v>
      </c>
    </row>
    <row r="91" spans="1:8" x14ac:dyDescent="0.2">
      <c r="A91" s="81">
        <v>32</v>
      </c>
      <c r="B91" s="82"/>
      <c r="C91" s="82" t="s">
        <v>983</v>
      </c>
      <c r="D91" s="82" t="s">
        <v>544</v>
      </c>
      <c r="E91" s="83">
        <v>-35175</v>
      </c>
      <c r="F91" s="84">
        <v>-1073.505825</v>
      </c>
      <c r="G91" s="85">
        <f t="shared" si="0"/>
        <v>-3.8761914086558776E-2</v>
      </c>
      <c r="H91" s="80" t="s">
        <v>143</v>
      </c>
    </row>
    <row r="92" spans="1:8" x14ac:dyDescent="0.2">
      <c r="A92" s="81">
        <v>33</v>
      </c>
      <c r="B92" s="82"/>
      <c r="C92" s="82" t="s">
        <v>920</v>
      </c>
      <c r="D92" s="82" t="s">
        <v>544</v>
      </c>
      <c r="E92" s="83">
        <v>-55550</v>
      </c>
      <c r="F92" s="84">
        <v>-1126.9428499999999</v>
      </c>
      <c r="G92" s="85">
        <f t="shared" si="0"/>
        <v>-4.0691406525122195E-2</v>
      </c>
      <c r="H92" s="80" t="s">
        <v>143</v>
      </c>
    </row>
    <row r="93" spans="1:8" x14ac:dyDescent="0.2">
      <c r="A93" s="81">
        <v>34</v>
      </c>
      <c r="B93" s="82"/>
      <c r="C93" s="82" t="s">
        <v>984</v>
      </c>
      <c r="D93" s="82" t="s">
        <v>544</v>
      </c>
      <c r="E93" s="83">
        <v>-108125</v>
      </c>
      <c r="F93" s="84">
        <v>-1161.6949999999999</v>
      </c>
      <c r="G93" s="85">
        <f t="shared" si="0"/>
        <v>-4.1946229574287494E-2</v>
      </c>
      <c r="H93" s="80" t="s">
        <v>143</v>
      </c>
    </row>
    <row r="94" spans="1:8" x14ac:dyDescent="0.2">
      <c r="A94" s="81">
        <v>35</v>
      </c>
      <c r="B94" s="82"/>
      <c r="C94" s="82" t="s">
        <v>916</v>
      </c>
      <c r="D94" s="82" t="s">
        <v>544</v>
      </c>
      <c r="E94" s="83">
        <v>-136500</v>
      </c>
      <c r="F94" s="84">
        <v>-1902.6735000000001</v>
      </c>
      <c r="G94" s="85">
        <f t="shared" si="0"/>
        <v>-6.8701319568314489E-2</v>
      </c>
      <c r="H94" s="80" t="s">
        <v>143</v>
      </c>
    </row>
    <row r="95" spans="1:8" x14ac:dyDescent="0.2">
      <c r="A95" s="81">
        <v>36</v>
      </c>
      <c r="B95" s="82"/>
      <c r="C95" s="82" t="s">
        <v>985</v>
      </c>
      <c r="D95" s="82" t="s">
        <v>544</v>
      </c>
      <c r="E95" s="83">
        <v>-467200</v>
      </c>
      <c r="F95" s="84">
        <v>-1930.2367999999999</v>
      </c>
      <c r="G95" s="85">
        <f t="shared" si="0"/>
        <v>-6.9696569190310753E-2</v>
      </c>
      <c r="H95" s="80" t="s">
        <v>143</v>
      </c>
    </row>
    <row r="96" spans="1:8" x14ac:dyDescent="0.2">
      <c r="A96" s="81">
        <v>37</v>
      </c>
      <c r="B96" s="82"/>
      <c r="C96" s="82" t="s">
        <v>986</v>
      </c>
      <c r="D96" s="82" t="s">
        <v>544</v>
      </c>
      <c r="E96" s="83">
        <v>-155400</v>
      </c>
      <c r="F96" s="84">
        <v>-2295.8796000000002</v>
      </c>
      <c r="G96" s="85">
        <f t="shared" si="0"/>
        <v>-8.2899119628235762E-2</v>
      </c>
      <c r="H96" s="80" t="s">
        <v>143</v>
      </c>
    </row>
    <row r="97" spans="1:8" x14ac:dyDescent="0.2">
      <c r="A97" s="86"/>
      <c r="B97" s="86"/>
      <c r="C97" s="87" t="s">
        <v>142</v>
      </c>
      <c r="D97" s="86"/>
      <c r="E97" s="86" t="s">
        <v>143</v>
      </c>
      <c r="F97" s="88">
        <f>SUM(F60:F96)</f>
        <v>-19723.574915000001</v>
      </c>
      <c r="G97" s="89">
        <f>SUM(G60:G96)</f>
        <v>-0.7121745392811778</v>
      </c>
      <c r="H97" s="80" t="s">
        <v>143</v>
      </c>
    </row>
    <row r="98" spans="1:8" x14ac:dyDescent="0.2">
      <c r="A98" s="86"/>
      <c r="B98" s="86"/>
      <c r="C98" s="90"/>
      <c r="D98" s="86"/>
      <c r="E98" s="86"/>
      <c r="F98" s="91"/>
      <c r="G98" s="91"/>
      <c r="H98" s="80" t="s">
        <v>143</v>
      </c>
    </row>
    <row r="99" spans="1:8" x14ac:dyDescent="0.2">
      <c r="A99" s="86"/>
      <c r="B99" s="86"/>
      <c r="C99" s="87" t="s">
        <v>150</v>
      </c>
      <c r="D99" s="86"/>
      <c r="E99" s="86"/>
      <c r="F99" s="88">
        <f>F45</f>
        <v>19667.142764999997</v>
      </c>
      <c r="G99" s="89">
        <f>G45</f>
        <v>0.71013656999999974</v>
      </c>
      <c r="H99" s="80" t="s">
        <v>143</v>
      </c>
    </row>
    <row r="100" spans="1:8" x14ac:dyDescent="0.2">
      <c r="A100" s="86"/>
      <c r="B100" s="86"/>
      <c r="C100" s="90"/>
      <c r="D100" s="86"/>
      <c r="E100" s="86"/>
      <c r="F100" s="91"/>
      <c r="G100" s="91"/>
      <c r="H100" s="80" t="s">
        <v>143</v>
      </c>
    </row>
    <row r="101" spans="1:8" x14ac:dyDescent="0.2">
      <c r="A101" s="86"/>
      <c r="B101" s="86"/>
      <c r="C101" s="87" t="s">
        <v>151</v>
      </c>
      <c r="D101" s="86"/>
      <c r="E101" s="86"/>
      <c r="F101" s="91"/>
      <c r="G101" s="91"/>
      <c r="H101" s="80" t="s">
        <v>143</v>
      </c>
    </row>
    <row r="102" spans="1:8" x14ac:dyDescent="0.2">
      <c r="A102" s="86"/>
      <c r="B102" s="86"/>
      <c r="C102" s="87" t="s">
        <v>10</v>
      </c>
      <c r="D102" s="86"/>
      <c r="E102" s="86"/>
      <c r="F102" s="91"/>
      <c r="G102" s="91"/>
      <c r="H102" s="80" t="s">
        <v>143</v>
      </c>
    </row>
    <row r="103" spans="1:8" x14ac:dyDescent="0.2">
      <c r="A103" s="86"/>
      <c r="B103" s="86"/>
      <c r="C103" s="87" t="s">
        <v>142</v>
      </c>
      <c r="D103" s="86"/>
      <c r="E103" s="86" t="s">
        <v>143</v>
      </c>
      <c r="F103" s="92" t="s">
        <v>145</v>
      </c>
      <c r="G103" s="89">
        <v>0</v>
      </c>
      <c r="H103" s="80" t="s">
        <v>143</v>
      </c>
    </row>
    <row r="104" spans="1:8" x14ac:dyDescent="0.2">
      <c r="A104" s="86"/>
      <c r="B104" s="86"/>
      <c r="C104" s="90"/>
      <c r="D104" s="86"/>
      <c r="E104" s="86"/>
      <c r="F104" s="91"/>
      <c r="G104" s="91"/>
      <c r="H104" s="80" t="s">
        <v>143</v>
      </c>
    </row>
    <row r="105" spans="1:8" x14ac:dyDescent="0.2">
      <c r="A105" s="86"/>
      <c r="B105" s="86"/>
      <c r="C105" s="87" t="s">
        <v>152</v>
      </c>
      <c r="D105" s="86"/>
      <c r="E105" s="86"/>
      <c r="F105" s="86"/>
      <c r="G105" s="86"/>
      <c r="H105" s="80" t="s">
        <v>143</v>
      </c>
    </row>
    <row r="106" spans="1:8" x14ac:dyDescent="0.2">
      <c r="A106" s="86"/>
      <c r="B106" s="86"/>
      <c r="C106" s="87" t="s">
        <v>142</v>
      </c>
      <c r="D106" s="86"/>
      <c r="E106" s="86" t="s">
        <v>143</v>
      </c>
      <c r="F106" s="92" t="s">
        <v>145</v>
      </c>
      <c r="G106" s="89">
        <v>0</v>
      </c>
      <c r="H106" s="80" t="s">
        <v>143</v>
      </c>
    </row>
    <row r="107" spans="1:8" x14ac:dyDescent="0.2">
      <c r="A107" s="86"/>
      <c r="B107" s="86"/>
      <c r="C107" s="90"/>
      <c r="D107" s="86"/>
      <c r="E107" s="86"/>
      <c r="F107" s="91"/>
      <c r="G107" s="91"/>
      <c r="H107" s="80" t="s">
        <v>143</v>
      </c>
    </row>
    <row r="108" spans="1:8" x14ac:dyDescent="0.2">
      <c r="A108" s="86"/>
      <c r="B108" s="86"/>
      <c r="C108" s="87" t="s">
        <v>153</v>
      </c>
      <c r="D108" s="86"/>
      <c r="E108" s="86"/>
      <c r="F108" s="86"/>
      <c r="G108" s="86"/>
      <c r="H108" s="80" t="s">
        <v>143</v>
      </c>
    </row>
    <row r="109" spans="1:8" x14ac:dyDescent="0.2">
      <c r="A109" s="81">
        <v>1</v>
      </c>
      <c r="B109" s="82" t="s">
        <v>653</v>
      </c>
      <c r="C109" s="82" t="s">
        <v>1094</v>
      </c>
      <c r="D109" s="82" t="s">
        <v>620</v>
      </c>
      <c r="E109" s="83">
        <v>1000000</v>
      </c>
      <c r="F109" s="84">
        <v>1029.4010000000001</v>
      </c>
      <c r="G109" s="85">
        <v>3.7169389999999997E-2</v>
      </c>
      <c r="H109" s="80">
        <v>5.79</v>
      </c>
    </row>
    <row r="110" spans="1:8" x14ac:dyDescent="0.2">
      <c r="A110" s="86"/>
      <c r="B110" s="86"/>
      <c r="C110" s="87" t="s">
        <v>142</v>
      </c>
      <c r="D110" s="86"/>
      <c r="E110" s="86" t="s">
        <v>143</v>
      </c>
      <c r="F110" s="88">
        <v>1029.4010000000001</v>
      </c>
      <c r="G110" s="89">
        <v>3.7169389999999997E-2</v>
      </c>
      <c r="H110" s="80" t="s">
        <v>143</v>
      </c>
    </row>
    <row r="111" spans="1:8" x14ac:dyDescent="0.2">
      <c r="A111" s="86"/>
      <c r="B111" s="86"/>
      <c r="C111" s="90"/>
      <c r="D111" s="86"/>
      <c r="E111" s="86"/>
      <c r="F111" s="91"/>
      <c r="G111" s="91"/>
      <c r="H111" s="80" t="s">
        <v>143</v>
      </c>
    </row>
    <row r="112" spans="1:8" x14ac:dyDescent="0.2">
      <c r="A112" s="86"/>
      <c r="B112" s="86"/>
      <c r="C112" s="87" t="s">
        <v>154</v>
      </c>
      <c r="D112" s="86"/>
      <c r="E112" s="86"/>
      <c r="F112" s="91"/>
      <c r="G112" s="91"/>
      <c r="H112" s="80" t="s">
        <v>143</v>
      </c>
    </row>
    <row r="113" spans="1:8" x14ac:dyDescent="0.2">
      <c r="A113" s="86"/>
      <c r="B113" s="86"/>
      <c r="C113" s="87" t="s">
        <v>142</v>
      </c>
      <c r="D113" s="86"/>
      <c r="E113" s="86" t="s">
        <v>143</v>
      </c>
      <c r="F113" s="92" t="s">
        <v>145</v>
      </c>
      <c r="G113" s="89">
        <v>0</v>
      </c>
      <c r="H113" s="80" t="s">
        <v>143</v>
      </c>
    </row>
    <row r="114" spans="1:8" x14ac:dyDescent="0.2">
      <c r="A114" s="86"/>
      <c r="B114" s="86"/>
      <c r="C114" s="90"/>
      <c r="D114" s="86"/>
      <c r="E114" s="86"/>
      <c r="F114" s="91"/>
      <c r="G114" s="91"/>
      <c r="H114" s="80" t="s">
        <v>143</v>
      </c>
    </row>
    <row r="115" spans="1:8" x14ac:dyDescent="0.2">
      <c r="A115" s="86"/>
      <c r="B115" s="86"/>
      <c r="C115" s="87" t="s">
        <v>155</v>
      </c>
      <c r="D115" s="86"/>
      <c r="E115" s="86"/>
      <c r="F115" s="88">
        <v>1029.4010000000001</v>
      </c>
      <c r="G115" s="89">
        <v>3.7169389999999997E-2</v>
      </c>
      <c r="H115" s="80" t="s">
        <v>143</v>
      </c>
    </row>
    <row r="116" spans="1:8" x14ac:dyDescent="0.2">
      <c r="A116" s="86"/>
      <c r="B116" s="86"/>
      <c r="C116" s="90"/>
      <c r="D116" s="86"/>
      <c r="E116" s="86"/>
      <c r="F116" s="91"/>
      <c r="G116" s="91"/>
      <c r="H116" s="80" t="s">
        <v>143</v>
      </c>
    </row>
    <row r="117" spans="1:8" x14ac:dyDescent="0.2">
      <c r="A117" s="86"/>
      <c r="B117" s="86"/>
      <c r="C117" s="87" t="s">
        <v>156</v>
      </c>
      <c r="D117" s="86"/>
      <c r="E117" s="86"/>
      <c r="F117" s="91"/>
      <c r="G117" s="91"/>
      <c r="H117" s="80" t="s">
        <v>143</v>
      </c>
    </row>
    <row r="118" spans="1:8" x14ac:dyDescent="0.2">
      <c r="A118" s="86"/>
      <c r="B118" s="86"/>
      <c r="C118" s="87" t="s">
        <v>157</v>
      </c>
      <c r="D118" s="86"/>
      <c r="E118" s="86"/>
      <c r="F118" s="91"/>
      <c r="G118" s="91"/>
      <c r="H118" s="80" t="s">
        <v>143</v>
      </c>
    </row>
    <row r="119" spans="1:8" x14ac:dyDescent="0.2">
      <c r="A119" s="86"/>
      <c r="B119" s="86"/>
      <c r="C119" s="87" t="s">
        <v>142</v>
      </c>
      <c r="D119" s="86"/>
      <c r="E119" s="86" t="s">
        <v>143</v>
      </c>
      <c r="F119" s="92" t="s">
        <v>145</v>
      </c>
      <c r="G119" s="89">
        <v>0</v>
      </c>
      <c r="H119" s="80" t="s">
        <v>143</v>
      </c>
    </row>
    <row r="120" spans="1:8" x14ac:dyDescent="0.2">
      <c r="A120" s="86"/>
      <c r="B120" s="86"/>
      <c r="C120" s="90"/>
      <c r="D120" s="86"/>
      <c r="E120" s="86"/>
      <c r="F120" s="91"/>
      <c r="G120" s="91"/>
      <c r="H120" s="80" t="s">
        <v>143</v>
      </c>
    </row>
    <row r="121" spans="1:8" x14ac:dyDescent="0.2">
      <c r="A121" s="86"/>
      <c r="B121" s="86"/>
      <c r="C121" s="87" t="s">
        <v>158</v>
      </c>
      <c r="D121" s="86"/>
      <c r="E121" s="86"/>
      <c r="F121" s="91"/>
      <c r="G121" s="91"/>
      <c r="H121" s="80" t="s">
        <v>143</v>
      </c>
    </row>
    <row r="122" spans="1:8" x14ac:dyDescent="0.2">
      <c r="A122" s="86"/>
      <c r="B122" s="86"/>
      <c r="C122" s="87" t="s">
        <v>142</v>
      </c>
      <c r="D122" s="86"/>
      <c r="E122" s="86" t="s">
        <v>143</v>
      </c>
      <c r="F122" s="92" t="s">
        <v>145</v>
      </c>
      <c r="G122" s="89">
        <v>0</v>
      </c>
      <c r="H122" s="80" t="s">
        <v>143</v>
      </c>
    </row>
    <row r="123" spans="1:8" x14ac:dyDescent="0.2">
      <c r="A123" s="86"/>
      <c r="B123" s="86"/>
      <c r="C123" s="90"/>
      <c r="D123" s="86"/>
      <c r="E123" s="86"/>
      <c r="F123" s="91"/>
      <c r="G123" s="91"/>
      <c r="H123" s="80" t="s">
        <v>143</v>
      </c>
    </row>
    <row r="124" spans="1:8" x14ac:dyDescent="0.2">
      <c r="A124" s="86"/>
      <c r="B124" s="86"/>
      <c r="C124" s="87" t="s">
        <v>159</v>
      </c>
      <c r="D124" s="86"/>
      <c r="E124" s="86"/>
      <c r="F124" s="91"/>
      <c r="G124" s="91"/>
      <c r="H124" s="80" t="s">
        <v>143</v>
      </c>
    </row>
    <row r="125" spans="1:8" x14ac:dyDescent="0.2">
      <c r="A125" s="81">
        <v>1</v>
      </c>
      <c r="B125" s="82" t="s">
        <v>655</v>
      </c>
      <c r="C125" s="82" t="s">
        <v>1096</v>
      </c>
      <c r="D125" s="82" t="s">
        <v>620</v>
      </c>
      <c r="E125" s="83">
        <v>1000000</v>
      </c>
      <c r="F125" s="84">
        <v>981.66300000000001</v>
      </c>
      <c r="G125" s="85">
        <v>3.5445669999999999E-2</v>
      </c>
      <c r="H125" s="80">
        <v>5.4545000000000003</v>
      </c>
    </row>
    <row r="126" spans="1:8" x14ac:dyDescent="0.2">
      <c r="A126" s="81">
        <v>2</v>
      </c>
      <c r="B126" s="82" t="s">
        <v>656</v>
      </c>
      <c r="C126" s="82" t="s">
        <v>1095</v>
      </c>
      <c r="D126" s="82" t="s">
        <v>620</v>
      </c>
      <c r="E126" s="83">
        <v>500000</v>
      </c>
      <c r="F126" s="84">
        <v>497.02850000000001</v>
      </c>
      <c r="G126" s="85">
        <v>1.79466E-2</v>
      </c>
      <c r="H126" s="80">
        <v>5.3226000000000004</v>
      </c>
    </row>
    <row r="127" spans="1:8" x14ac:dyDescent="0.2">
      <c r="A127" s="81">
        <v>3</v>
      </c>
      <c r="B127" s="82" t="s">
        <v>657</v>
      </c>
      <c r="C127" s="82" t="s">
        <v>1097</v>
      </c>
      <c r="D127" s="82" t="s">
        <v>620</v>
      </c>
      <c r="E127" s="83">
        <v>500000</v>
      </c>
      <c r="F127" s="84">
        <v>487.22550000000001</v>
      </c>
      <c r="G127" s="85">
        <v>1.7592630000000001E-2</v>
      </c>
      <c r="H127" s="80">
        <v>5.5</v>
      </c>
    </row>
    <row r="128" spans="1:8" x14ac:dyDescent="0.2">
      <c r="A128" s="86"/>
      <c r="B128" s="86"/>
      <c r="C128" s="87" t="s">
        <v>142</v>
      </c>
      <c r="D128" s="86"/>
      <c r="E128" s="86" t="s">
        <v>143</v>
      </c>
      <c r="F128" s="88">
        <v>1965.9169999999999</v>
      </c>
      <c r="G128" s="89">
        <v>7.0984900000000004E-2</v>
      </c>
      <c r="H128" s="80" t="s">
        <v>143</v>
      </c>
    </row>
    <row r="129" spans="1:8" x14ac:dyDescent="0.2">
      <c r="A129" s="86"/>
      <c r="B129" s="86"/>
      <c r="C129" s="90"/>
      <c r="D129" s="86"/>
      <c r="E129" s="86"/>
      <c r="F129" s="91"/>
      <c r="G129" s="91"/>
      <c r="H129" s="80" t="s">
        <v>143</v>
      </c>
    </row>
    <row r="130" spans="1:8" x14ac:dyDescent="0.2">
      <c r="A130" s="86"/>
      <c r="B130" s="86"/>
      <c r="C130" s="87" t="s">
        <v>160</v>
      </c>
      <c r="D130" s="86"/>
      <c r="E130" s="86"/>
      <c r="F130" s="91"/>
      <c r="G130" s="91"/>
      <c r="H130" s="80" t="s">
        <v>143</v>
      </c>
    </row>
    <row r="131" spans="1:8" x14ac:dyDescent="0.2">
      <c r="A131" s="81">
        <v>1</v>
      </c>
      <c r="B131" s="82"/>
      <c r="C131" s="82" t="s">
        <v>161</v>
      </c>
      <c r="D131" s="82"/>
      <c r="E131" s="93"/>
      <c r="F131" s="84">
        <v>2742.9757460000001</v>
      </c>
      <c r="G131" s="85">
        <v>9.9042770000000002E-2</v>
      </c>
      <c r="H131" s="80">
        <v>5.41</v>
      </c>
    </row>
    <row r="132" spans="1:8" x14ac:dyDescent="0.2">
      <c r="A132" s="86"/>
      <c r="B132" s="86"/>
      <c r="C132" s="87" t="s">
        <v>142</v>
      </c>
      <c r="D132" s="86"/>
      <c r="E132" s="86" t="s">
        <v>143</v>
      </c>
      <c r="F132" s="88">
        <v>2742.9757460000001</v>
      </c>
      <c r="G132" s="89">
        <v>9.9042770000000002E-2</v>
      </c>
      <c r="H132" s="80" t="s">
        <v>143</v>
      </c>
    </row>
    <row r="133" spans="1:8" x14ac:dyDescent="0.2">
      <c r="A133" s="86"/>
      <c r="B133" s="86"/>
      <c r="C133" s="90"/>
      <c r="D133" s="86"/>
      <c r="E133" s="86"/>
      <c r="F133" s="91"/>
      <c r="G133" s="91"/>
      <c r="H133" s="80" t="s">
        <v>143</v>
      </c>
    </row>
    <row r="134" spans="1:8" x14ac:dyDescent="0.2">
      <c r="A134" s="86"/>
      <c r="B134" s="86"/>
      <c r="C134" s="87" t="s">
        <v>162</v>
      </c>
      <c r="D134" s="86"/>
      <c r="E134" s="86"/>
      <c r="F134" s="88">
        <v>4708.8927460000004</v>
      </c>
      <c r="G134" s="89">
        <v>0.17002766999999999</v>
      </c>
      <c r="H134" s="80" t="s">
        <v>143</v>
      </c>
    </row>
    <row r="135" spans="1:8" x14ac:dyDescent="0.2">
      <c r="A135" s="86"/>
      <c r="B135" s="86"/>
      <c r="C135" s="91"/>
      <c r="D135" s="86"/>
      <c r="E135" s="86"/>
      <c r="F135" s="86"/>
      <c r="G135" s="86"/>
      <c r="H135" s="80" t="s">
        <v>143</v>
      </c>
    </row>
    <row r="136" spans="1:8" x14ac:dyDescent="0.2">
      <c r="A136" s="86"/>
      <c r="B136" s="86"/>
      <c r="C136" s="87" t="s">
        <v>163</v>
      </c>
      <c r="D136" s="86"/>
      <c r="E136" s="86"/>
      <c r="F136" s="86"/>
      <c r="G136" s="86"/>
      <c r="H136" s="80" t="s">
        <v>143</v>
      </c>
    </row>
    <row r="137" spans="1:8" x14ac:dyDescent="0.2">
      <c r="A137" s="86"/>
      <c r="B137" s="86"/>
      <c r="C137" s="87" t="s">
        <v>164</v>
      </c>
      <c r="D137" s="86"/>
      <c r="E137" s="86"/>
      <c r="F137" s="86"/>
      <c r="G137" s="86"/>
      <c r="H137" s="80" t="s">
        <v>143</v>
      </c>
    </row>
    <row r="138" spans="1:8" x14ac:dyDescent="0.2">
      <c r="A138" s="81">
        <v>1</v>
      </c>
      <c r="B138" s="82" t="s">
        <v>503</v>
      </c>
      <c r="C138" s="82" t="s">
        <v>1090</v>
      </c>
      <c r="D138" s="82"/>
      <c r="E138" s="120">
        <v>6936582.7697000001</v>
      </c>
      <c r="F138" s="84">
        <v>1055.4981805689999</v>
      </c>
      <c r="G138" s="85">
        <v>3.8111699999999998E-2</v>
      </c>
      <c r="H138" s="80" t="s">
        <v>143</v>
      </c>
    </row>
    <row r="139" spans="1:8" x14ac:dyDescent="0.2">
      <c r="A139" s="81">
        <v>2</v>
      </c>
      <c r="B139" s="82" t="s">
        <v>319</v>
      </c>
      <c r="C139" s="82" t="s">
        <v>868</v>
      </c>
      <c r="D139" s="82"/>
      <c r="E139" s="120">
        <v>39454.165000000001</v>
      </c>
      <c r="F139" s="84">
        <v>923.82842684100001</v>
      </c>
      <c r="G139" s="85">
        <v>3.3357400000000002E-2</v>
      </c>
      <c r="H139" s="80" t="s">
        <v>143</v>
      </c>
    </row>
    <row r="140" spans="1:8" x14ac:dyDescent="0.2">
      <c r="A140" s="86"/>
      <c r="B140" s="86"/>
      <c r="C140" s="87" t="s">
        <v>142</v>
      </c>
      <c r="D140" s="86"/>
      <c r="E140" s="86" t="s">
        <v>143</v>
      </c>
      <c r="F140" s="88">
        <v>1979.32660741</v>
      </c>
      <c r="G140" s="89">
        <v>7.1469099999999994E-2</v>
      </c>
      <c r="H140" s="80" t="s">
        <v>143</v>
      </c>
    </row>
    <row r="141" spans="1:8" x14ac:dyDescent="0.2">
      <c r="A141" s="86"/>
      <c r="B141" s="86"/>
      <c r="C141" s="90"/>
      <c r="D141" s="86"/>
      <c r="E141" s="86"/>
      <c r="F141" s="91"/>
      <c r="G141" s="91"/>
      <c r="H141" s="80" t="s">
        <v>143</v>
      </c>
    </row>
    <row r="142" spans="1:8" x14ac:dyDescent="0.2">
      <c r="A142" s="86"/>
      <c r="B142" s="86"/>
      <c r="C142" s="87" t="s">
        <v>165</v>
      </c>
      <c r="D142" s="86"/>
      <c r="E142" s="86"/>
      <c r="F142" s="86"/>
      <c r="G142" s="86"/>
      <c r="H142" s="80" t="s">
        <v>143</v>
      </c>
    </row>
    <row r="143" spans="1:8" x14ac:dyDescent="0.2">
      <c r="A143" s="86"/>
      <c r="B143" s="86"/>
      <c r="C143" s="87" t="s">
        <v>166</v>
      </c>
      <c r="D143" s="86"/>
      <c r="E143" s="86"/>
      <c r="F143" s="86"/>
      <c r="G143" s="86"/>
      <c r="H143" s="80" t="s">
        <v>143</v>
      </c>
    </row>
    <row r="144" spans="1:8" x14ac:dyDescent="0.2">
      <c r="A144" s="86"/>
      <c r="B144" s="86"/>
      <c r="C144" s="87" t="s">
        <v>142</v>
      </c>
      <c r="D144" s="86"/>
      <c r="E144" s="86" t="s">
        <v>143</v>
      </c>
      <c r="F144" s="92" t="s">
        <v>145</v>
      </c>
      <c r="G144" s="89">
        <v>0</v>
      </c>
      <c r="H144" s="80" t="s">
        <v>143</v>
      </c>
    </row>
    <row r="145" spans="1:17" x14ac:dyDescent="0.2">
      <c r="A145" s="86"/>
      <c r="B145" s="86"/>
      <c r="C145" s="90"/>
      <c r="D145" s="86"/>
      <c r="E145" s="86"/>
      <c r="F145" s="91"/>
      <c r="G145" s="91"/>
      <c r="H145" s="80" t="s">
        <v>143</v>
      </c>
    </row>
    <row r="146" spans="1:17" x14ac:dyDescent="0.2">
      <c r="A146" s="86"/>
      <c r="B146" s="86"/>
      <c r="C146" s="87" t="s">
        <v>167</v>
      </c>
      <c r="D146" s="86"/>
      <c r="E146" s="86"/>
      <c r="F146" s="91"/>
      <c r="G146" s="91"/>
      <c r="H146" s="80" t="s">
        <v>143</v>
      </c>
    </row>
    <row r="147" spans="1:17" x14ac:dyDescent="0.2">
      <c r="A147" s="86"/>
      <c r="B147" s="86"/>
      <c r="C147" s="87" t="s">
        <v>142</v>
      </c>
      <c r="D147" s="86"/>
      <c r="E147" s="86" t="s">
        <v>143</v>
      </c>
      <c r="F147" s="92" t="s">
        <v>145</v>
      </c>
      <c r="G147" s="89">
        <v>0</v>
      </c>
      <c r="H147" s="80" t="s">
        <v>143</v>
      </c>
    </row>
    <row r="148" spans="1:17" x14ac:dyDescent="0.2">
      <c r="A148" s="86"/>
      <c r="B148" s="86"/>
      <c r="C148" s="90"/>
      <c r="D148" s="86"/>
      <c r="E148" s="86"/>
      <c r="F148" s="91"/>
      <c r="G148" s="91"/>
      <c r="H148" s="80" t="s">
        <v>143</v>
      </c>
    </row>
    <row r="149" spans="1:17" x14ac:dyDescent="0.2">
      <c r="A149" s="93"/>
      <c r="B149" s="82"/>
      <c r="C149" s="82" t="s">
        <v>320</v>
      </c>
      <c r="D149" s="82"/>
      <c r="E149" s="93"/>
      <c r="F149" s="84">
        <v>188.33830739999999</v>
      </c>
      <c r="G149" s="85">
        <v>6.8004800000000002E-3</v>
      </c>
      <c r="H149" s="80" t="s">
        <v>143</v>
      </c>
    </row>
    <row r="150" spans="1:17" x14ac:dyDescent="0.2">
      <c r="A150" s="93"/>
      <c r="B150" s="82"/>
      <c r="C150" s="121" t="s">
        <v>926</v>
      </c>
      <c r="D150" s="82"/>
      <c r="E150" s="93"/>
      <c r="F150" s="84">
        <f>19845.34454798+F97-F44</f>
        <v>121.75963297999827</v>
      </c>
      <c r="G150" s="85">
        <f>F150/F151</f>
        <v>4.3964702592849195E-3</v>
      </c>
      <c r="H150" s="80" t="s">
        <v>143</v>
      </c>
    </row>
    <row r="151" spans="1:17" x14ac:dyDescent="0.2">
      <c r="A151" s="90"/>
      <c r="B151" s="90"/>
      <c r="C151" s="87" t="s">
        <v>169</v>
      </c>
      <c r="D151" s="91"/>
      <c r="E151" s="91"/>
      <c r="F151" s="88">
        <f>F150+F149+F140+F134+F115+F99</f>
        <v>27694.861058789997</v>
      </c>
      <c r="G151" s="94">
        <f>G150+G149+G140+G134+G115+G99</f>
        <v>0.99999968025928465</v>
      </c>
      <c r="H151" s="80" t="s">
        <v>143</v>
      </c>
    </row>
    <row r="152" spans="1:17" x14ac:dyDescent="0.2">
      <c r="A152" s="95"/>
      <c r="B152" s="95"/>
      <c r="C152" s="95"/>
      <c r="D152" s="96"/>
      <c r="E152" s="96"/>
      <c r="F152" s="96"/>
      <c r="G152" s="96"/>
    </row>
    <row r="153" spans="1:17" x14ac:dyDescent="0.2">
      <c r="A153" s="97"/>
      <c r="B153" s="201" t="s">
        <v>855</v>
      </c>
      <c r="C153" s="201"/>
      <c r="D153" s="201"/>
      <c r="E153" s="201"/>
      <c r="F153" s="201"/>
      <c r="G153" s="201"/>
      <c r="H153" s="201"/>
      <c r="J153" s="99"/>
    </row>
    <row r="154" spans="1:17" x14ac:dyDescent="0.2">
      <c r="A154" s="97"/>
      <c r="B154" s="201" t="s">
        <v>856</v>
      </c>
      <c r="C154" s="201"/>
      <c r="D154" s="201"/>
      <c r="E154" s="201"/>
      <c r="F154" s="201"/>
      <c r="G154" s="201"/>
      <c r="H154" s="201"/>
      <c r="J154" s="99"/>
    </row>
    <row r="155" spans="1:17" x14ac:dyDescent="0.2">
      <c r="A155" s="97"/>
      <c r="B155" s="201" t="s">
        <v>857</v>
      </c>
      <c r="C155" s="201"/>
      <c r="D155" s="201"/>
      <c r="E155" s="201"/>
      <c r="F155" s="201"/>
      <c r="G155" s="201"/>
      <c r="H155" s="201"/>
      <c r="J155" s="99"/>
    </row>
    <row r="156" spans="1:17" s="101" customFormat="1" ht="66.75" customHeight="1" x14ac:dyDescent="0.25">
      <c r="A156" s="100"/>
      <c r="B156" s="202" t="s">
        <v>858</v>
      </c>
      <c r="C156" s="202"/>
      <c r="D156" s="202"/>
      <c r="E156" s="202"/>
      <c r="F156" s="202"/>
      <c r="G156" s="202"/>
      <c r="H156" s="202"/>
      <c r="I156"/>
      <c r="J156" s="99"/>
      <c r="K156"/>
      <c r="L156"/>
      <c r="M156"/>
      <c r="N156"/>
      <c r="O156"/>
      <c r="P156"/>
      <c r="Q156"/>
    </row>
    <row r="157" spans="1:17" x14ac:dyDescent="0.2">
      <c r="A157" s="97"/>
      <c r="B157" s="201" t="s">
        <v>859</v>
      </c>
      <c r="C157" s="201"/>
      <c r="D157" s="201"/>
      <c r="E157" s="201"/>
      <c r="F157" s="201"/>
      <c r="G157" s="201"/>
      <c r="H157" s="201"/>
      <c r="J157" s="99"/>
    </row>
    <row r="158" spans="1:17" x14ac:dyDescent="0.2">
      <c r="A158" s="97"/>
      <c r="B158" s="97"/>
      <c r="C158" s="97"/>
      <c r="D158" s="102"/>
      <c r="E158" s="102"/>
      <c r="F158" s="102"/>
      <c r="G158" s="102"/>
    </row>
    <row r="159" spans="1:17" x14ac:dyDescent="0.2">
      <c r="A159" s="97"/>
      <c r="B159" s="203" t="s">
        <v>170</v>
      </c>
      <c r="C159" s="204"/>
      <c r="D159" s="205"/>
      <c r="E159" s="103"/>
      <c r="F159" s="102"/>
      <c r="G159" s="102"/>
    </row>
    <row r="160" spans="1:17" ht="27.75" customHeight="1" x14ac:dyDescent="0.2">
      <c r="A160" s="97"/>
      <c r="B160" s="199" t="s">
        <v>171</v>
      </c>
      <c r="C160" s="200"/>
      <c r="D160" s="161" t="s">
        <v>927</v>
      </c>
      <c r="E160" s="103"/>
      <c r="F160" s="102"/>
      <c r="G160" s="102"/>
    </row>
    <row r="161" spans="1:10" ht="12.75" customHeight="1" x14ac:dyDescent="0.2">
      <c r="A161" s="97"/>
      <c r="B161" s="199" t="s">
        <v>860</v>
      </c>
      <c r="C161" s="200"/>
      <c r="D161" s="79" t="s">
        <v>172</v>
      </c>
      <c r="E161" s="103"/>
      <c r="F161" s="102"/>
      <c r="G161" s="102"/>
    </row>
    <row r="162" spans="1:10" x14ac:dyDescent="0.2">
      <c r="A162" s="97"/>
      <c r="B162" s="199" t="s">
        <v>173</v>
      </c>
      <c r="C162" s="200"/>
      <c r="D162" s="104" t="s">
        <v>143</v>
      </c>
      <c r="E162" s="103"/>
      <c r="F162" s="102"/>
      <c r="G162" s="102"/>
    </row>
    <row r="163" spans="1:10" x14ac:dyDescent="0.2">
      <c r="A163" s="105"/>
      <c r="B163" s="106" t="s">
        <v>143</v>
      </c>
      <c r="C163" s="106" t="s">
        <v>861</v>
      </c>
      <c r="D163" s="106" t="s">
        <v>174</v>
      </c>
      <c r="E163" s="105"/>
      <c r="F163" s="105"/>
      <c r="G163" s="105"/>
      <c r="H163" s="105"/>
      <c r="J163" s="99"/>
    </row>
    <row r="164" spans="1:10" x14ac:dyDescent="0.2">
      <c r="A164" s="105"/>
      <c r="B164" s="107" t="s">
        <v>175</v>
      </c>
      <c r="C164" s="108">
        <v>45838</v>
      </c>
      <c r="D164" s="108">
        <v>45869</v>
      </c>
      <c r="E164" s="105"/>
      <c r="F164" s="105"/>
      <c r="G164" s="105"/>
      <c r="J164" s="99"/>
    </row>
    <row r="165" spans="1:10" x14ac:dyDescent="0.2">
      <c r="A165" s="109"/>
      <c r="B165" s="82" t="s">
        <v>176</v>
      </c>
      <c r="C165" s="111">
        <v>15.236800000000001</v>
      </c>
      <c r="D165" s="111">
        <v>15.321400000000001</v>
      </c>
      <c r="E165" s="109"/>
      <c r="F165" s="112"/>
      <c r="G165" s="113"/>
    </row>
    <row r="166" spans="1:10" ht="25.5" x14ac:dyDescent="0.2">
      <c r="A166" s="109"/>
      <c r="B166" s="82" t="s">
        <v>928</v>
      </c>
      <c r="C166" s="111">
        <v>13.1746</v>
      </c>
      <c r="D166" s="111">
        <v>13.2478</v>
      </c>
      <c r="E166" s="109"/>
      <c r="F166" s="112"/>
      <c r="G166" s="113"/>
    </row>
    <row r="167" spans="1:10" x14ac:dyDescent="0.2">
      <c r="A167" s="109"/>
      <c r="B167" s="82" t="s">
        <v>177</v>
      </c>
      <c r="C167" s="111">
        <v>14.444000000000001</v>
      </c>
      <c r="D167" s="111">
        <v>14.513999999999999</v>
      </c>
      <c r="E167" s="109"/>
      <c r="F167" s="112"/>
      <c r="G167" s="113"/>
    </row>
    <row r="168" spans="1:10" ht="25.5" x14ac:dyDescent="0.2">
      <c r="A168" s="109"/>
      <c r="B168" s="82" t="s">
        <v>929</v>
      </c>
      <c r="C168" s="111">
        <v>12.699299999999999</v>
      </c>
      <c r="D168" s="111">
        <v>12.7608</v>
      </c>
      <c r="E168" s="109"/>
      <c r="F168" s="112"/>
      <c r="G168" s="113"/>
    </row>
    <row r="169" spans="1:10" x14ac:dyDescent="0.2">
      <c r="A169" s="109"/>
      <c r="B169" s="109"/>
      <c r="C169" s="109"/>
      <c r="D169" s="109"/>
      <c r="E169" s="109"/>
      <c r="F169" s="109"/>
      <c r="G169" s="109"/>
    </row>
    <row r="170" spans="1:10" x14ac:dyDescent="0.2">
      <c r="A170" s="105"/>
      <c r="B170" s="199" t="s">
        <v>862</v>
      </c>
      <c r="C170" s="200"/>
      <c r="D170" s="79" t="s">
        <v>172</v>
      </c>
      <c r="E170" s="105"/>
      <c r="F170" s="105"/>
      <c r="G170" s="105"/>
    </row>
    <row r="171" spans="1:10" x14ac:dyDescent="0.2">
      <c r="A171" s="105"/>
      <c r="B171" s="114"/>
      <c r="C171" s="114"/>
      <c r="D171" s="114"/>
      <c r="E171" s="105"/>
      <c r="F171" s="105"/>
      <c r="G171" s="105"/>
    </row>
    <row r="172" spans="1:10" ht="29.1" customHeight="1" x14ac:dyDescent="0.2">
      <c r="A172" s="105"/>
      <c r="B172" s="199" t="s">
        <v>178</v>
      </c>
      <c r="C172" s="200"/>
      <c r="D172" s="79" t="s">
        <v>930</v>
      </c>
      <c r="E172" s="115"/>
      <c r="F172" s="105"/>
      <c r="G172" s="105"/>
    </row>
    <row r="173" spans="1:10" ht="29.1" customHeight="1" x14ac:dyDescent="0.2">
      <c r="A173" s="105"/>
      <c r="B173" s="199" t="s">
        <v>179</v>
      </c>
      <c r="C173" s="200"/>
      <c r="D173" s="79" t="s">
        <v>172</v>
      </c>
      <c r="E173" s="115"/>
      <c r="F173" s="105"/>
      <c r="G173" s="105"/>
      <c r="I173" s="162"/>
    </row>
    <row r="174" spans="1:10" ht="17.100000000000001" customHeight="1" x14ac:dyDescent="0.2">
      <c r="A174" s="105"/>
      <c r="B174" s="199" t="s">
        <v>180</v>
      </c>
      <c r="C174" s="200"/>
      <c r="D174" s="79" t="s">
        <v>172</v>
      </c>
      <c r="E174" s="115"/>
      <c r="F174" s="105"/>
      <c r="G174" s="105"/>
    </row>
    <row r="175" spans="1:10" ht="17.100000000000001" customHeight="1" x14ac:dyDescent="0.2">
      <c r="A175" s="105"/>
      <c r="B175" s="199" t="s">
        <v>181</v>
      </c>
      <c r="C175" s="200"/>
      <c r="D175" s="116">
        <v>9.4874225284627443</v>
      </c>
      <c r="E175" s="105"/>
      <c r="F175" s="98"/>
      <c r="G175" s="117"/>
    </row>
    <row r="177" spans="2:16" s="144" customFormat="1" x14ac:dyDescent="0.2">
      <c r="B177" s="145" t="s">
        <v>1045</v>
      </c>
      <c r="C177" s="145"/>
      <c r="D177" s="145"/>
      <c r="E177" s="5"/>
      <c r="F177" s="6"/>
      <c r="I177"/>
      <c r="J177"/>
      <c r="K177"/>
      <c r="L177"/>
      <c r="M177"/>
      <c r="N177"/>
    </row>
    <row r="178" spans="2:16" ht="13.5" customHeight="1" x14ac:dyDescent="0.2">
      <c r="B178" s="229" t="s">
        <v>931</v>
      </c>
      <c r="C178" s="229" t="s">
        <v>932</v>
      </c>
      <c r="D178" s="232" t="s">
        <v>933</v>
      </c>
      <c r="E178" s="233"/>
      <c r="F178" s="234"/>
      <c r="G178" s="235" t="s">
        <v>934</v>
      </c>
      <c r="H178" s="236"/>
      <c r="I178" s="237"/>
      <c r="J178" s="163"/>
      <c r="K178" s="163"/>
      <c r="L178" s="163"/>
      <c r="M178" s="163"/>
      <c r="N178" s="163"/>
      <c r="O178" s="163"/>
    </row>
    <row r="179" spans="2:16" ht="46.5" customHeight="1" x14ac:dyDescent="0.2">
      <c r="B179" s="230"/>
      <c r="C179" s="230"/>
      <c r="D179" s="238" t="s">
        <v>935</v>
      </c>
      <c r="E179" s="238" t="s">
        <v>936</v>
      </c>
      <c r="F179" s="238" t="s">
        <v>937</v>
      </c>
      <c r="G179" s="240" t="s">
        <v>938</v>
      </c>
      <c r="H179" s="241"/>
      <c r="I179" s="238" t="s">
        <v>939</v>
      </c>
      <c r="J179" s="163"/>
      <c r="K179" s="163"/>
      <c r="L179" s="163"/>
      <c r="M179" s="163"/>
      <c r="N179" s="163"/>
      <c r="O179" s="163"/>
    </row>
    <row r="180" spans="2:16" ht="21" customHeight="1" x14ac:dyDescent="0.2">
      <c r="B180" s="231"/>
      <c r="C180" s="231"/>
      <c r="D180" s="239"/>
      <c r="E180" s="239"/>
      <c r="F180" s="239"/>
      <c r="G180" s="164" t="s">
        <v>940</v>
      </c>
      <c r="H180" s="164" t="s">
        <v>941</v>
      </c>
      <c r="I180" s="239"/>
      <c r="J180" s="163"/>
      <c r="K180" s="163"/>
      <c r="L180" s="163"/>
      <c r="M180" s="163"/>
      <c r="N180" s="163"/>
      <c r="O180" s="163"/>
    </row>
    <row r="181" spans="2:16" ht="13.5" x14ac:dyDescent="0.25">
      <c r="B181" s="165" t="s">
        <v>942</v>
      </c>
      <c r="C181" s="166" t="s">
        <v>943</v>
      </c>
      <c r="D181" s="167">
        <v>48.884799999999998</v>
      </c>
      <c r="E181" s="2">
        <v>1.1152</v>
      </c>
      <c r="F181" s="168">
        <f>D181+E181</f>
        <v>50</v>
      </c>
      <c r="G181" s="3">
        <v>2.1270963690000002</v>
      </c>
      <c r="H181" s="3">
        <v>1.34</v>
      </c>
      <c r="I181" s="3">
        <f>G181+H181</f>
        <v>3.4670963690000001</v>
      </c>
      <c r="J181" s="163"/>
      <c r="K181" s="163"/>
      <c r="L181" s="163"/>
      <c r="M181" s="163"/>
      <c r="N181" s="163"/>
      <c r="O181" s="163"/>
    </row>
    <row r="182" spans="2:16" s="144" customFormat="1" x14ac:dyDescent="0.2">
      <c r="B182" s="169"/>
      <c r="C182" s="170"/>
      <c r="D182" s="171"/>
      <c r="E182" s="7"/>
      <c r="F182" s="172"/>
      <c r="G182" s="169"/>
      <c r="I182"/>
      <c r="J182"/>
      <c r="K182"/>
      <c r="L182"/>
      <c r="M182"/>
      <c r="N182"/>
      <c r="O182"/>
    </row>
    <row r="183" spans="2:16" ht="42" customHeight="1" x14ac:dyDescent="0.2">
      <c r="B183" s="224" t="s">
        <v>944</v>
      </c>
      <c r="C183" s="224"/>
      <c r="D183" s="224"/>
      <c r="E183" s="224"/>
      <c r="F183" s="224"/>
      <c r="G183" s="224"/>
      <c r="H183" s="224"/>
      <c r="I183" s="224"/>
      <c r="J183" s="173"/>
      <c r="K183" s="163"/>
      <c r="L183" s="163"/>
      <c r="M183" s="163"/>
      <c r="N183" s="163"/>
      <c r="O183" s="163"/>
    </row>
    <row r="184" spans="2:16" ht="13.5" x14ac:dyDescent="0.25">
      <c r="B184" s="174" t="s">
        <v>945</v>
      </c>
      <c r="I184" s="163"/>
      <c r="J184" s="77"/>
      <c r="K184" s="163"/>
      <c r="L184" s="163"/>
      <c r="M184" s="163"/>
      <c r="N184" s="163"/>
      <c r="O184" s="163"/>
      <c r="P184" s="163"/>
    </row>
    <row r="185" spans="2:16" x14ac:dyDescent="0.2">
      <c r="B185" s="4" t="s">
        <v>946</v>
      </c>
      <c r="J185" s="77"/>
      <c r="K185" s="163"/>
      <c r="L185" s="163"/>
      <c r="M185" s="163"/>
      <c r="N185" s="163"/>
      <c r="O185" s="163"/>
    </row>
    <row r="186" spans="2:16" s="144" customFormat="1" x14ac:dyDescent="0.2">
      <c r="I186"/>
      <c r="J186"/>
      <c r="K186"/>
      <c r="L186"/>
      <c r="M186"/>
      <c r="N186"/>
      <c r="O186"/>
      <c r="P186"/>
    </row>
    <row r="187" spans="2:16" s="144" customFormat="1" x14ac:dyDescent="0.2">
      <c r="B187" s="214" t="s">
        <v>957</v>
      </c>
      <c r="C187" s="215"/>
      <c r="D187" s="216"/>
      <c r="I187"/>
      <c r="J187"/>
      <c r="K187"/>
      <c r="L187"/>
      <c r="M187"/>
      <c r="N187"/>
      <c r="O187"/>
      <c r="P187"/>
    </row>
    <row r="188" spans="2:16" s="144" customFormat="1" ht="25.5" x14ac:dyDescent="0.2">
      <c r="B188" s="213" t="s">
        <v>958</v>
      </c>
      <c r="C188" s="213"/>
      <c r="D188" s="139" t="s">
        <v>641</v>
      </c>
      <c r="I188"/>
      <c r="J188"/>
      <c r="K188"/>
      <c r="L188"/>
      <c r="M188"/>
      <c r="N188"/>
      <c r="O188"/>
      <c r="P188"/>
    </row>
    <row r="189" spans="2:16" s="144" customFormat="1" x14ac:dyDescent="0.2">
      <c r="B189" s="213" t="s">
        <v>959</v>
      </c>
      <c r="C189" s="213"/>
      <c r="D189" s="123"/>
      <c r="I189"/>
      <c r="J189"/>
      <c r="K189"/>
      <c r="L189"/>
      <c r="M189"/>
      <c r="N189"/>
      <c r="O189"/>
      <c r="P189"/>
    </row>
    <row r="190" spans="2:16" s="144" customFormat="1" x14ac:dyDescent="0.2">
      <c r="B190" s="210"/>
      <c r="C190" s="212"/>
      <c r="D190" s="124"/>
      <c r="I190"/>
      <c r="J190"/>
      <c r="K190"/>
      <c r="L190"/>
      <c r="M190"/>
      <c r="N190"/>
      <c r="O190"/>
      <c r="P190"/>
    </row>
    <row r="191" spans="2:16" s="144" customFormat="1" x14ac:dyDescent="0.2">
      <c r="B191" s="213" t="s">
        <v>960</v>
      </c>
      <c r="C191" s="213"/>
      <c r="D191" s="125">
        <v>5.4876398033252167</v>
      </c>
      <c r="I191"/>
      <c r="J191"/>
      <c r="K191"/>
      <c r="L191"/>
      <c r="M191"/>
      <c r="N191"/>
      <c r="O191"/>
      <c r="P191"/>
    </row>
    <row r="192" spans="2:16" s="144" customFormat="1" x14ac:dyDescent="0.2">
      <c r="B192" s="210"/>
      <c r="C192" s="212"/>
      <c r="D192" s="124"/>
      <c r="I192"/>
      <c r="J192"/>
      <c r="K192"/>
      <c r="L192"/>
      <c r="M192"/>
      <c r="N192"/>
      <c r="O192"/>
      <c r="P192"/>
    </row>
    <row r="193" spans="2:16" s="144" customFormat="1" x14ac:dyDescent="0.2">
      <c r="B193" s="213" t="s">
        <v>961</v>
      </c>
      <c r="C193" s="213"/>
      <c r="D193" s="125">
        <v>0.41143755706495999</v>
      </c>
      <c r="I193"/>
      <c r="J193"/>
      <c r="K193"/>
      <c r="L193"/>
      <c r="M193"/>
      <c r="N193"/>
      <c r="O193"/>
      <c r="P193"/>
    </row>
    <row r="194" spans="2:16" s="144" customFormat="1" x14ac:dyDescent="0.2">
      <c r="B194" s="213" t="s">
        <v>962</v>
      </c>
      <c r="C194" s="213"/>
      <c r="D194" s="125">
        <v>0.4296254092784389</v>
      </c>
      <c r="I194"/>
      <c r="J194"/>
      <c r="K194"/>
      <c r="L194"/>
      <c r="M194"/>
      <c r="N194"/>
      <c r="O194"/>
      <c r="P194"/>
    </row>
    <row r="195" spans="2:16" s="144" customFormat="1" x14ac:dyDescent="0.2">
      <c r="B195" s="210"/>
      <c r="C195" s="212"/>
      <c r="D195" s="124"/>
      <c r="I195"/>
      <c r="J195"/>
      <c r="K195"/>
      <c r="L195"/>
      <c r="M195"/>
      <c r="N195"/>
      <c r="O195"/>
      <c r="P195"/>
    </row>
    <row r="196" spans="2:16" s="144" customFormat="1" x14ac:dyDescent="0.2">
      <c r="B196" s="213" t="s">
        <v>963</v>
      </c>
      <c r="C196" s="213"/>
      <c r="D196" s="126" t="s">
        <v>1047</v>
      </c>
      <c r="I196"/>
      <c r="J196"/>
      <c r="K196"/>
      <c r="L196"/>
      <c r="M196"/>
      <c r="N196"/>
      <c r="O196"/>
      <c r="P196"/>
    </row>
    <row r="197" spans="2:16" s="144" customFormat="1" x14ac:dyDescent="0.2">
      <c r="B197" s="210" t="s">
        <v>964</v>
      </c>
      <c r="C197" s="211"/>
      <c r="D197" s="212"/>
      <c r="I197"/>
      <c r="J197"/>
      <c r="K197"/>
      <c r="L197"/>
      <c r="M197"/>
      <c r="N197"/>
      <c r="O197"/>
      <c r="P197"/>
    </row>
    <row r="199" spans="2:16" x14ac:dyDescent="0.2">
      <c r="B199" s="207" t="s">
        <v>863</v>
      </c>
      <c r="C199" s="207"/>
    </row>
    <row r="201" spans="2:16" ht="153.75" customHeight="1" x14ac:dyDescent="0.2"/>
    <row r="204" spans="2:16" x14ac:dyDescent="0.2">
      <c r="B204" s="118" t="s">
        <v>864</v>
      </c>
      <c r="C204" s="119"/>
      <c r="D204" s="118"/>
    </row>
    <row r="205" spans="2:16" x14ac:dyDescent="0.2">
      <c r="B205" s="118" t="s">
        <v>987</v>
      </c>
      <c r="D205" s="118"/>
    </row>
    <row r="206" spans="2:16" ht="165" customHeight="1" x14ac:dyDescent="0.2"/>
    <row r="208" spans="2:16" x14ac:dyDescent="0.2">
      <c r="J208" s="77"/>
    </row>
    <row r="209" customFormat="1" x14ac:dyDescent="0.2"/>
    <row r="210" customFormat="1" x14ac:dyDescent="0.2"/>
    <row r="211" customFormat="1" x14ac:dyDescent="0.2"/>
    <row r="212" customFormat="1" x14ac:dyDescent="0.2"/>
  </sheetData>
  <mergeCells count="39">
    <mergeCell ref="B178:B180"/>
    <mergeCell ref="C178:C180"/>
    <mergeCell ref="B161:C161"/>
    <mergeCell ref="B162:C162"/>
    <mergeCell ref="B170:C170"/>
    <mergeCell ref="B174:C174"/>
    <mergeCell ref="B175:C175"/>
    <mergeCell ref="B172:C172"/>
    <mergeCell ref="B173:C173"/>
    <mergeCell ref="B155:H155"/>
    <mergeCell ref="B156:H156"/>
    <mergeCell ref="B157:H157"/>
    <mergeCell ref="B159:D159"/>
    <mergeCell ref="B160:C160"/>
    <mergeCell ref="A1:H1"/>
    <mergeCell ref="A2:H2"/>
    <mergeCell ref="A3:H3"/>
    <mergeCell ref="B153:H153"/>
    <mergeCell ref="B154:H154"/>
    <mergeCell ref="D178:F178"/>
    <mergeCell ref="G178:I178"/>
    <mergeCell ref="D179:D180"/>
    <mergeCell ref="E179:E180"/>
    <mergeCell ref="F179:F180"/>
    <mergeCell ref="G179:H179"/>
    <mergeCell ref="I179:I180"/>
    <mergeCell ref="B183:I183"/>
    <mergeCell ref="B187:D187"/>
    <mergeCell ref="B188:C188"/>
    <mergeCell ref="B189:C189"/>
    <mergeCell ref="B190:C190"/>
    <mergeCell ref="B196:C196"/>
    <mergeCell ref="B197:D197"/>
    <mergeCell ref="B199:C199"/>
    <mergeCell ref="B191:C191"/>
    <mergeCell ref="B192:C192"/>
    <mergeCell ref="B193:C193"/>
    <mergeCell ref="B194:C194"/>
    <mergeCell ref="B195:C195"/>
  </mergeCells>
  <hyperlinks>
    <hyperlink ref="I1" location="Index!B2" display="Index" xr:uid="{B715175C-8B29-438E-A92E-FB64C4A89AF8}"/>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AAB0E-DC07-4C0C-9C20-FFACF77488E0}">
  <sheetPr>
    <outlinePr summaryBelow="0" summaryRight="0"/>
  </sheetPr>
  <dimension ref="A1:Q246"/>
  <sheetViews>
    <sheetView showGridLines="0" workbookViewId="0">
      <selection sqref="A1:H1"/>
    </sheetView>
  </sheetViews>
  <sheetFormatPr defaultRowHeight="12.75" x14ac:dyDescent="0.2"/>
  <cols>
    <col min="1" max="1" width="5.85546875" bestFit="1" customWidth="1"/>
    <col min="2" max="2" width="19.5703125" bestFit="1" customWidth="1"/>
    <col min="3" max="3" width="43.140625" bestFit="1" customWidth="1"/>
    <col min="4" max="4" width="17.7109375" bestFit="1" customWidth="1"/>
    <col min="5" max="5" width="9.14062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658</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31</v>
      </c>
      <c r="C7" s="82" t="s">
        <v>32</v>
      </c>
      <c r="D7" s="82" t="s">
        <v>33</v>
      </c>
      <c r="E7" s="83">
        <v>699298</v>
      </c>
      <c r="F7" s="84">
        <v>10359.400572</v>
      </c>
      <c r="G7" s="85">
        <v>6.1703309999999997E-2</v>
      </c>
      <c r="H7" s="80" t="s">
        <v>143</v>
      </c>
    </row>
    <row r="8" spans="1:9" x14ac:dyDescent="0.2">
      <c r="A8" s="81">
        <v>2</v>
      </c>
      <c r="B8" s="82" t="s">
        <v>17</v>
      </c>
      <c r="C8" s="82" t="s">
        <v>18</v>
      </c>
      <c r="D8" s="82" t="s">
        <v>19</v>
      </c>
      <c r="E8" s="83">
        <v>606562</v>
      </c>
      <c r="F8" s="84">
        <v>8432.4249240000008</v>
      </c>
      <c r="G8" s="85">
        <v>5.0225739999999998E-2</v>
      </c>
      <c r="H8" s="80" t="s">
        <v>143</v>
      </c>
    </row>
    <row r="9" spans="1:9" x14ac:dyDescent="0.2">
      <c r="A9" s="81">
        <v>3</v>
      </c>
      <c r="B9" s="82" t="s">
        <v>324</v>
      </c>
      <c r="C9" s="82" t="s">
        <v>325</v>
      </c>
      <c r="D9" s="82" t="s">
        <v>33</v>
      </c>
      <c r="E9" s="83">
        <v>415719</v>
      </c>
      <c r="F9" s="84">
        <v>8390.0408580000003</v>
      </c>
      <c r="G9" s="85">
        <v>4.9973289999999997E-2</v>
      </c>
      <c r="H9" s="80" t="s">
        <v>143</v>
      </c>
    </row>
    <row r="10" spans="1:9" x14ac:dyDescent="0.2">
      <c r="A10" s="81">
        <v>4</v>
      </c>
      <c r="B10" s="82" t="s">
        <v>11</v>
      </c>
      <c r="C10" s="82" t="s">
        <v>12</v>
      </c>
      <c r="D10" s="82" t="s">
        <v>13</v>
      </c>
      <c r="E10" s="83">
        <v>350110</v>
      </c>
      <c r="F10" s="84">
        <v>6702.1557300000004</v>
      </c>
      <c r="G10" s="85">
        <v>3.9919799999999998E-2</v>
      </c>
      <c r="H10" s="80" t="s">
        <v>143</v>
      </c>
    </row>
    <row r="11" spans="1:9" x14ac:dyDescent="0.2">
      <c r="A11" s="81">
        <v>5</v>
      </c>
      <c r="B11" s="82" t="s">
        <v>328</v>
      </c>
      <c r="C11" s="82" t="s">
        <v>329</v>
      </c>
      <c r="D11" s="82" t="s">
        <v>33</v>
      </c>
      <c r="E11" s="83">
        <v>271301</v>
      </c>
      <c r="F11" s="84">
        <v>5367.9615860000004</v>
      </c>
      <c r="G11" s="85">
        <v>3.197299E-2</v>
      </c>
      <c r="H11" s="80" t="s">
        <v>143</v>
      </c>
    </row>
    <row r="12" spans="1:9" x14ac:dyDescent="0.2">
      <c r="A12" s="140">
        <v>9</v>
      </c>
      <c r="B12" s="121" t="s">
        <v>883</v>
      </c>
      <c r="C12" s="121" t="s">
        <v>884</v>
      </c>
      <c r="D12" s="121" t="s">
        <v>71</v>
      </c>
      <c r="E12" s="141">
        <v>1075000</v>
      </c>
      <c r="F12" s="142">
        <f>425366750/10^5</f>
        <v>4253.6674999999996</v>
      </c>
      <c r="G12" s="143">
        <f>F12/F196</f>
        <v>2.5335961786812709E-2</v>
      </c>
      <c r="H12" s="80" t="s">
        <v>143</v>
      </c>
    </row>
    <row r="13" spans="1:9" x14ac:dyDescent="0.2">
      <c r="A13" s="81">
        <v>6</v>
      </c>
      <c r="B13" s="82" t="s">
        <v>49</v>
      </c>
      <c r="C13" s="82" t="s">
        <v>50</v>
      </c>
      <c r="D13" s="82" t="s">
        <v>33</v>
      </c>
      <c r="E13" s="83">
        <v>394485</v>
      </c>
      <c r="F13" s="84">
        <v>3142.2702675</v>
      </c>
      <c r="G13" s="85">
        <v>1.8716190000000001E-2</v>
      </c>
      <c r="H13" s="80" t="s">
        <v>143</v>
      </c>
    </row>
    <row r="14" spans="1:9" ht="25.5" x14ac:dyDescent="0.2">
      <c r="A14" s="81">
        <v>7</v>
      </c>
      <c r="B14" s="82" t="s">
        <v>361</v>
      </c>
      <c r="C14" s="82" t="s">
        <v>362</v>
      </c>
      <c r="D14" s="82" t="s">
        <v>193</v>
      </c>
      <c r="E14" s="83">
        <v>198695</v>
      </c>
      <c r="F14" s="84">
        <v>2867.5662400000001</v>
      </c>
      <c r="G14" s="85">
        <v>1.7079980000000002E-2</v>
      </c>
      <c r="H14" s="80" t="s">
        <v>143</v>
      </c>
    </row>
    <row r="15" spans="1:9" x14ac:dyDescent="0.2">
      <c r="A15" s="81">
        <v>8</v>
      </c>
      <c r="B15" s="82" t="s">
        <v>330</v>
      </c>
      <c r="C15" s="82" t="s">
        <v>331</v>
      </c>
      <c r="D15" s="82" t="s">
        <v>201</v>
      </c>
      <c r="E15" s="83">
        <v>189225</v>
      </c>
      <c r="F15" s="84">
        <v>2855.4052499999998</v>
      </c>
      <c r="G15" s="85">
        <v>1.7007540000000002E-2</v>
      </c>
      <c r="H15" s="80" t="s">
        <v>143</v>
      </c>
    </row>
    <row r="16" spans="1:9" x14ac:dyDescent="0.2">
      <c r="A16" s="81">
        <v>9</v>
      </c>
      <c r="B16" s="82" t="s">
        <v>326</v>
      </c>
      <c r="C16" s="82" t="s">
        <v>327</v>
      </c>
      <c r="D16" s="82" t="s">
        <v>33</v>
      </c>
      <c r="E16" s="83">
        <v>257104</v>
      </c>
      <c r="F16" s="84">
        <v>2746.899136</v>
      </c>
      <c r="G16" s="85">
        <v>1.6361250000000001E-2</v>
      </c>
      <c r="H16" s="80" t="s">
        <v>143</v>
      </c>
    </row>
    <row r="17" spans="1:8" x14ac:dyDescent="0.2">
      <c r="A17" s="81">
        <v>10</v>
      </c>
      <c r="B17" s="82" t="s">
        <v>336</v>
      </c>
      <c r="C17" s="82" t="s">
        <v>337</v>
      </c>
      <c r="D17" s="82" t="s">
        <v>258</v>
      </c>
      <c r="E17" s="83">
        <v>84950</v>
      </c>
      <c r="F17" s="84">
        <v>2721.0334499999999</v>
      </c>
      <c r="G17" s="85">
        <v>1.620719E-2</v>
      </c>
      <c r="H17" s="80" t="s">
        <v>143</v>
      </c>
    </row>
    <row r="18" spans="1:8" x14ac:dyDescent="0.2">
      <c r="A18" s="81">
        <v>11</v>
      </c>
      <c r="B18" s="82" t="s">
        <v>14</v>
      </c>
      <c r="C18" s="82" t="s">
        <v>15</v>
      </c>
      <c r="D18" s="82" t="s">
        <v>16</v>
      </c>
      <c r="E18" s="83">
        <v>64525</v>
      </c>
      <c r="F18" s="84">
        <v>2346.4516250000001</v>
      </c>
      <c r="G18" s="85">
        <v>1.397608E-2</v>
      </c>
      <c r="H18" s="80" t="s">
        <v>143</v>
      </c>
    </row>
    <row r="19" spans="1:8" x14ac:dyDescent="0.2">
      <c r="A19" s="81">
        <v>12</v>
      </c>
      <c r="B19" s="82" t="s">
        <v>334</v>
      </c>
      <c r="C19" s="82" t="s">
        <v>335</v>
      </c>
      <c r="D19" s="82" t="s">
        <v>193</v>
      </c>
      <c r="E19" s="83">
        <v>260940</v>
      </c>
      <c r="F19" s="84">
        <v>2299.40328</v>
      </c>
      <c r="G19" s="85">
        <v>1.3695850000000001E-2</v>
      </c>
      <c r="H19" s="80" t="s">
        <v>143</v>
      </c>
    </row>
    <row r="20" spans="1:8" x14ac:dyDescent="0.2">
      <c r="A20" s="81">
        <v>13</v>
      </c>
      <c r="B20" s="82" t="s">
        <v>186</v>
      </c>
      <c r="C20" s="82" t="s">
        <v>187</v>
      </c>
      <c r="D20" s="82" t="s">
        <v>41</v>
      </c>
      <c r="E20" s="83">
        <v>375000</v>
      </c>
      <c r="F20" s="84">
        <v>2230.125</v>
      </c>
      <c r="G20" s="85">
        <v>1.328321E-2</v>
      </c>
      <c r="H20" s="80" t="s">
        <v>143</v>
      </c>
    </row>
    <row r="21" spans="1:8" x14ac:dyDescent="0.2">
      <c r="A21" s="81">
        <v>14</v>
      </c>
      <c r="B21" s="82" t="s">
        <v>332</v>
      </c>
      <c r="C21" s="82" t="s">
        <v>333</v>
      </c>
      <c r="D21" s="82" t="s">
        <v>33</v>
      </c>
      <c r="E21" s="83">
        <v>936000</v>
      </c>
      <c r="F21" s="84">
        <v>2226.4632000000001</v>
      </c>
      <c r="G21" s="85">
        <v>1.32614E-2</v>
      </c>
      <c r="H21" s="80" t="s">
        <v>143</v>
      </c>
    </row>
    <row r="22" spans="1:8" x14ac:dyDescent="0.2">
      <c r="A22" s="81">
        <v>15</v>
      </c>
      <c r="B22" s="82" t="s">
        <v>356</v>
      </c>
      <c r="C22" s="82" t="s">
        <v>357</v>
      </c>
      <c r="D22" s="82" t="s">
        <v>358</v>
      </c>
      <c r="E22" s="83">
        <v>539130</v>
      </c>
      <c r="F22" s="84">
        <v>2220.9460349999999</v>
      </c>
      <c r="G22" s="85">
        <v>1.322854E-2</v>
      </c>
      <c r="H22" s="80" t="s">
        <v>143</v>
      </c>
    </row>
    <row r="23" spans="1:8" x14ac:dyDescent="0.2">
      <c r="A23" s="81">
        <v>16</v>
      </c>
      <c r="B23" s="82" t="s">
        <v>346</v>
      </c>
      <c r="C23" s="82" t="s">
        <v>347</v>
      </c>
      <c r="D23" s="82" t="s">
        <v>285</v>
      </c>
      <c r="E23" s="83">
        <v>698400</v>
      </c>
      <c r="F23" s="84">
        <v>2149.6752000000001</v>
      </c>
      <c r="G23" s="85">
        <v>1.2804029999999999E-2</v>
      </c>
      <c r="H23" s="80" t="s">
        <v>143</v>
      </c>
    </row>
    <row r="24" spans="1:8" x14ac:dyDescent="0.2">
      <c r="A24" s="81">
        <v>17</v>
      </c>
      <c r="B24" s="82" t="s">
        <v>450</v>
      </c>
      <c r="C24" s="82" t="s">
        <v>451</v>
      </c>
      <c r="D24" s="82" t="s">
        <v>358</v>
      </c>
      <c r="E24" s="83">
        <v>82061</v>
      </c>
      <c r="F24" s="84">
        <v>2068.9219320000002</v>
      </c>
      <c r="G24" s="85">
        <v>1.232304E-2</v>
      </c>
      <c r="H24" s="80" t="s">
        <v>143</v>
      </c>
    </row>
    <row r="25" spans="1:8" x14ac:dyDescent="0.2">
      <c r="A25" s="81">
        <v>18</v>
      </c>
      <c r="B25" s="82" t="s">
        <v>649</v>
      </c>
      <c r="C25" s="82" t="s">
        <v>650</v>
      </c>
      <c r="D25" s="82" t="s">
        <v>33</v>
      </c>
      <c r="E25" s="83">
        <v>1917000</v>
      </c>
      <c r="F25" s="84">
        <v>2055.9825000000001</v>
      </c>
      <c r="G25" s="85">
        <v>1.224597E-2</v>
      </c>
      <c r="H25" s="80" t="s">
        <v>143</v>
      </c>
    </row>
    <row r="26" spans="1:8" ht="25.5" x14ac:dyDescent="0.2">
      <c r="A26" s="81">
        <v>19</v>
      </c>
      <c r="B26" s="82" t="s">
        <v>444</v>
      </c>
      <c r="C26" s="82" t="s">
        <v>445</v>
      </c>
      <c r="D26" s="82" t="s">
        <v>196</v>
      </c>
      <c r="E26" s="83">
        <v>128800</v>
      </c>
      <c r="F26" s="84">
        <v>2002.3248000000001</v>
      </c>
      <c r="G26" s="85">
        <v>1.192637E-2</v>
      </c>
      <c r="H26" s="80" t="s">
        <v>143</v>
      </c>
    </row>
    <row r="27" spans="1:8" ht="25.5" x14ac:dyDescent="0.2">
      <c r="A27" s="81">
        <v>20</v>
      </c>
      <c r="B27" s="82" t="s">
        <v>183</v>
      </c>
      <c r="C27" s="82" t="s">
        <v>184</v>
      </c>
      <c r="D27" s="82" t="s">
        <v>185</v>
      </c>
      <c r="E27" s="83">
        <v>68500</v>
      </c>
      <c r="F27" s="84">
        <v>1843.6089999999999</v>
      </c>
      <c r="G27" s="85">
        <v>1.0981019999999999E-2</v>
      </c>
      <c r="H27" s="80" t="s">
        <v>143</v>
      </c>
    </row>
    <row r="28" spans="1:8" x14ac:dyDescent="0.2">
      <c r="A28" s="81">
        <v>21</v>
      </c>
      <c r="B28" s="82" t="s">
        <v>245</v>
      </c>
      <c r="C28" s="82" t="s">
        <v>246</v>
      </c>
      <c r="D28" s="82" t="s">
        <v>193</v>
      </c>
      <c r="E28" s="83">
        <v>288000</v>
      </c>
      <c r="F28" s="84">
        <v>1816.848</v>
      </c>
      <c r="G28" s="85">
        <v>1.0821620000000001E-2</v>
      </c>
      <c r="H28" s="80" t="s">
        <v>143</v>
      </c>
    </row>
    <row r="29" spans="1:8" x14ac:dyDescent="0.2">
      <c r="A29" s="81">
        <v>22</v>
      </c>
      <c r="B29" s="82" t="s">
        <v>435</v>
      </c>
      <c r="C29" s="82" t="s">
        <v>436</v>
      </c>
      <c r="D29" s="82" t="s">
        <v>201</v>
      </c>
      <c r="E29" s="83">
        <v>117189</v>
      </c>
      <c r="F29" s="84">
        <v>1720.2173310000001</v>
      </c>
      <c r="G29" s="85">
        <v>1.0246069999999999E-2</v>
      </c>
      <c r="H29" s="80" t="s">
        <v>143</v>
      </c>
    </row>
    <row r="30" spans="1:8" x14ac:dyDescent="0.2">
      <c r="A30" s="81">
        <v>23</v>
      </c>
      <c r="B30" s="82" t="s">
        <v>53</v>
      </c>
      <c r="C30" s="82" t="s">
        <v>54</v>
      </c>
      <c r="D30" s="82" t="s">
        <v>55</v>
      </c>
      <c r="E30" s="83">
        <v>28630</v>
      </c>
      <c r="F30" s="84">
        <v>1692.17615</v>
      </c>
      <c r="G30" s="85">
        <v>1.0079050000000001E-2</v>
      </c>
      <c r="H30" s="80" t="s">
        <v>143</v>
      </c>
    </row>
    <row r="31" spans="1:8" x14ac:dyDescent="0.2">
      <c r="A31" s="81">
        <v>24</v>
      </c>
      <c r="B31" s="82" t="s">
        <v>535</v>
      </c>
      <c r="C31" s="82" t="s">
        <v>536</v>
      </c>
      <c r="D31" s="82" t="s">
        <v>193</v>
      </c>
      <c r="E31" s="83">
        <v>76500</v>
      </c>
      <c r="F31" s="84">
        <v>1490.22</v>
      </c>
      <c r="G31" s="85">
        <v>8.8761399999999994E-3</v>
      </c>
      <c r="H31" s="80" t="s">
        <v>143</v>
      </c>
    </row>
    <row r="32" spans="1:8" x14ac:dyDescent="0.2">
      <c r="A32" s="81">
        <v>25</v>
      </c>
      <c r="B32" s="82" t="s">
        <v>91</v>
      </c>
      <c r="C32" s="82" t="s">
        <v>92</v>
      </c>
      <c r="D32" s="82" t="s">
        <v>61</v>
      </c>
      <c r="E32" s="83">
        <v>41236</v>
      </c>
      <c r="F32" s="84">
        <v>1466.14598</v>
      </c>
      <c r="G32" s="85">
        <v>8.7327499999999992E-3</v>
      </c>
      <c r="H32" s="80" t="s">
        <v>143</v>
      </c>
    </row>
    <row r="33" spans="1:8" x14ac:dyDescent="0.2">
      <c r="A33" s="81">
        <v>26</v>
      </c>
      <c r="B33" s="82" t="s">
        <v>338</v>
      </c>
      <c r="C33" s="82" t="s">
        <v>339</v>
      </c>
      <c r="D33" s="82" t="s">
        <v>28</v>
      </c>
      <c r="E33" s="83">
        <v>31950</v>
      </c>
      <c r="F33" s="84">
        <v>1448.58105</v>
      </c>
      <c r="G33" s="85">
        <v>8.6281299999999995E-3</v>
      </c>
      <c r="H33" s="80" t="s">
        <v>143</v>
      </c>
    </row>
    <row r="34" spans="1:8" ht="25.5" x14ac:dyDescent="0.2">
      <c r="A34" s="81">
        <v>27</v>
      </c>
      <c r="B34" s="82" t="s">
        <v>446</v>
      </c>
      <c r="C34" s="82" t="s">
        <v>447</v>
      </c>
      <c r="D34" s="82" t="s">
        <v>208</v>
      </c>
      <c r="E34" s="83">
        <v>134045</v>
      </c>
      <c r="F34" s="84">
        <v>1438.5709400000001</v>
      </c>
      <c r="G34" s="85">
        <v>8.5685099999999997E-3</v>
      </c>
      <c r="H34" s="80" t="s">
        <v>143</v>
      </c>
    </row>
    <row r="35" spans="1:8" x14ac:dyDescent="0.2">
      <c r="A35" s="81">
        <v>28</v>
      </c>
      <c r="B35" s="82" t="s">
        <v>39</v>
      </c>
      <c r="C35" s="82" t="s">
        <v>40</v>
      </c>
      <c r="D35" s="82" t="s">
        <v>41</v>
      </c>
      <c r="E35" s="83">
        <v>17831</v>
      </c>
      <c r="F35" s="84">
        <v>1419.971685</v>
      </c>
      <c r="G35" s="85">
        <v>8.4577300000000001E-3</v>
      </c>
      <c r="H35" s="80" t="s">
        <v>143</v>
      </c>
    </row>
    <row r="36" spans="1:8" x14ac:dyDescent="0.2">
      <c r="A36" s="81">
        <v>29</v>
      </c>
      <c r="B36" s="82" t="s">
        <v>37</v>
      </c>
      <c r="C36" s="82" t="s">
        <v>38</v>
      </c>
      <c r="D36" s="82" t="s">
        <v>19</v>
      </c>
      <c r="E36" s="83">
        <v>429151</v>
      </c>
      <c r="F36" s="84">
        <v>1413.1942429999999</v>
      </c>
      <c r="G36" s="85">
        <v>8.4173600000000005E-3</v>
      </c>
      <c r="H36" s="80" t="s">
        <v>143</v>
      </c>
    </row>
    <row r="37" spans="1:8" x14ac:dyDescent="0.2">
      <c r="A37" s="81">
        <v>30</v>
      </c>
      <c r="B37" s="82" t="s">
        <v>507</v>
      </c>
      <c r="C37" s="82" t="s">
        <v>508</v>
      </c>
      <c r="D37" s="82" t="s">
        <v>258</v>
      </c>
      <c r="E37" s="83">
        <v>11177</v>
      </c>
      <c r="F37" s="84">
        <v>1409.19616</v>
      </c>
      <c r="G37" s="85">
        <v>8.3935399999999997E-3</v>
      </c>
      <c r="H37" s="80" t="s">
        <v>143</v>
      </c>
    </row>
    <row r="38" spans="1:8" x14ac:dyDescent="0.2">
      <c r="A38" s="81">
        <v>31</v>
      </c>
      <c r="B38" s="82" t="s">
        <v>442</v>
      </c>
      <c r="C38" s="82" t="s">
        <v>443</v>
      </c>
      <c r="D38" s="82" t="s">
        <v>201</v>
      </c>
      <c r="E38" s="83">
        <v>43925</v>
      </c>
      <c r="F38" s="84">
        <v>1333.9143999999999</v>
      </c>
      <c r="G38" s="85">
        <v>7.9451499999999998E-3</v>
      </c>
      <c r="H38" s="80" t="s">
        <v>143</v>
      </c>
    </row>
    <row r="39" spans="1:8" ht="25.5" x14ac:dyDescent="0.2">
      <c r="A39" s="81">
        <v>32</v>
      </c>
      <c r="B39" s="82" t="s">
        <v>342</v>
      </c>
      <c r="C39" s="82" t="s">
        <v>343</v>
      </c>
      <c r="D39" s="82" t="s">
        <v>25</v>
      </c>
      <c r="E39" s="83">
        <v>46495</v>
      </c>
      <c r="F39" s="84">
        <v>1276.93868</v>
      </c>
      <c r="G39" s="85">
        <v>7.6057800000000004E-3</v>
      </c>
      <c r="H39" s="80" t="s">
        <v>143</v>
      </c>
    </row>
    <row r="40" spans="1:8" x14ac:dyDescent="0.2">
      <c r="A40" s="81">
        <v>33</v>
      </c>
      <c r="B40" s="82" t="s">
        <v>44</v>
      </c>
      <c r="C40" s="82" t="s">
        <v>45</v>
      </c>
      <c r="D40" s="82" t="s">
        <v>22</v>
      </c>
      <c r="E40" s="83">
        <v>304232</v>
      </c>
      <c r="F40" s="84">
        <v>1210.08278</v>
      </c>
      <c r="G40" s="85">
        <v>7.2075699999999999E-3</v>
      </c>
      <c r="H40" s="80" t="s">
        <v>143</v>
      </c>
    </row>
    <row r="41" spans="1:8" ht="25.5" x14ac:dyDescent="0.2">
      <c r="A41" s="81">
        <v>34</v>
      </c>
      <c r="B41" s="82" t="s">
        <v>23</v>
      </c>
      <c r="C41" s="82" t="s">
        <v>24</v>
      </c>
      <c r="D41" s="82" t="s">
        <v>25</v>
      </c>
      <c r="E41" s="83">
        <v>9450</v>
      </c>
      <c r="F41" s="84">
        <v>1157.5305000000001</v>
      </c>
      <c r="G41" s="85">
        <v>6.8945600000000001E-3</v>
      </c>
      <c r="H41" s="80" t="s">
        <v>143</v>
      </c>
    </row>
    <row r="42" spans="1:8" x14ac:dyDescent="0.2">
      <c r="A42" s="81">
        <v>35</v>
      </c>
      <c r="B42" s="82" t="s">
        <v>26</v>
      </c>
      <c r="C42" s="82" t="s">
        <v>27</v>
      </c>
      <c r="D42" s="82" t="s">
        <v>28</v>
      </c>
      <c r="E42" s="83">
        <v>297400</v>
      </c>
      <c r="F42" s="84">
        <v>1139.3394000000001</v>
      </c>
      <c r="G42" s="85">
        <v>6.78621E-3</v>
      </c>
      <c r="H42" s="80" t="s">
        <v>143</v>
      </c>
    </row>
    <row r="43" spans="1:8" x14ac:dyDescent="0.2">
      <c r="A43" s="81">
        <v>36</v>
      </c>
      <c r="B43" s="82" t="s">
        <v>209</v>
      </c>
      <c r="C43" s="82" t="s">
        <v>210</v>
      </c>
      <c r="D43" s="82" t="s">
        <v>211</v>
      </c>
      <c r="E43" s="83">
        <v>45445</v>
      </c>
      <c r="F43" s="84">
        <v>1103.13193</v>
      </c>
      <c r="G43" s="85">
        <v>6.5705399999999997E-3</v>
      </c>
      <c r="H43" s="80" t="s">
        <v>143</v>
      </c>
    </row>
    <row r="44" spans="1:8" x14ac:dyDescent="0.2">
      <c r="A44" s="81">
        <v>37</v>
      </c>
      <c r="B44" s="82" t="s">
        <v>221</v>
      </c>
      <c r="C44" s="82" t="s">
        <v>222</v>
      </c>
      <c r="D44" s="82" t="s">
        <v>223</v>
      </c>
      <c r="E44" s="83">
        <v>161601</v>
      </c>
      <c r="F44" s="84">
        <v>1059.2945549999999</v>
      </c>
      <c r="G44" s="85">
        <v>6.3094400000000004E-3</v>
      </c>
      <c r="H44" s="80" t="s">
        <v>143</v>
      </c>
    </row>
    <row r="45" spans="1:8" ht="25.5" x14ac:dyDescent="0.2">
      <c r="A45" s="81">
        <v>38</v>
      </c>
      <c r="B45" s="82" t="s">
        <v>251</v>
      </c>
      <c r="C45" s="82" t="s">
        <v>252</v>
      </c>
      <c r="D45" s="82" t="s">
        <v>196</v>
      </c>
      <c r="E45" s="83">
        <v>41000</v>
      </c>
      <c r="F45" s="84">
        <v>1052.5519999999999</v>
      </c>
      <c r="G45" s="85">
        <v>6.2692800000000003E-3</v>
      </c>
      <c r="H45" s="80" t="s">
        <v>143</v>
      </c>
    </row>
    <row r="46" spans="1:8" x14ac:dyDescent="0.2">
      <c r="A46" s="81">
        <v>39</v>
      </c>
      <c r="B46" s="82" t="s">
        <v>437</v>
      </c>
      <c r="C46" s="82" t="s">
        <v>438</v>
      </c>
      <c r="D46" s="82" t="s">
        <v>268</v>
      </c>
      <c r="E46" s="83">
        <v>57115</v>
      </c>
      <c r="F46" s="84">
        <v>1051.315805</v>
      </c>
      <c r="G46" s="85">
        <v>6.2619099999999999E-3</v>
      </c>
      <c r="H46" s="80" t="s">
        <v>143</v>
      </c>
    </row>
    <row r="47" spans="1:8" ht="25.5" x14ac:dyDescent="0.2">
      <c r="A47" s="81">
        <v>40</v>
      </c>
      <c r="B47" s="82" t="s">
        <v>352</v>
      </c>
      <c r="C47" s="82" t="s">
        <v>353</v>
      </c>
      <c r="D47" s="82" t="s">
        <v>196</v>
      </c>
      <c r="E47" s="83">
        <v>59500</v>
      </c>
      <c r="F47" s="84">
        <v>1015.4865</v>
      </c>
      <c r="G47" s="85">
        <v>6.04851E-3</v>
      </c>
      <c r="H47" s="80" t="s">
        <v>143</v>
      </c>
    </row>
    <row r="48" spans="1:8" x14ac:dyDescent="0.2">
      <c r="A48" s="81">
        <v>41</v>
      </c>
      <c r="B48" s="82" t="s">
        <v>509</v>
      </c>
      <c r="C48" s="82" t="s">
        <v>510</v>
      </c>
      <c r="D48" s="82" t="s">
        <v>258</v>
      </c>
      <c r="E48" s="83">
        <v>23500</v>
      </c>
      <c r="F48" s="84">
        <v>1001.2645</v>
      </c>
      <c r="G48" s="85">
        <v>5.9638E-3</v>
      </c>
      <c r="H48" s="80" t="s">
        <v>143</v>
      </c>
    </row>
    <row r="49" spans="1:8" x14ac:dyDescent="0.2">
      <c r="A49" s="81">
        <v>42</v>
      </c>
      <c r="B49" s="82" t="s">
        <v>511</v>
      </c>
      <c r="C49" s="82" t="s">
        <v>512</v>
      </c>
      <c r="D49" s="82" t="s">
        <v>228</v>
      </c>
      <c r="E49" s="83">
        <v>71815</v>
      </c>
      <c r="F49" s="84">
        <v>962.46463000000006</v>
      </c>
      <c r="G49" s="85">
        <v>5.7326900000000004E-3</v>
      </c>
      <c r="H49" s="80" t="s">
        <v>143</v>
      </c>
    </row>
    <row r="50" spans="1:8" ht="25.5" x14ac:dyDescent="0.2">
      <c r="A50" s="81">
        <v>43</v>
      </c>
      <c r="B50" s="82" t="s">
        <v>194</v>
      </c>
      <c r="C50" s="82" t="s">
        <v>195</v>
      </c>
      <c r="D50" s="82" t="s">
        <v>196</v>
      </c>
      <c r="E50" s="83">
        <v>49565</v>
      </c>
      <c r="F50" s="84">
        <v>956.15841499999999</v>
      </c>
      <c r="G50" s="85">
        <v>5.6951299999999996E-3</v>
      </c>
      <c r="H50" s="80" t="s">
        <v>143</v>
      </c>
    </row>
    <row r="51" spans="1:8" ht="25.5" x14ac:dyDescent="0.2">
      <c r="A51" s="81">
        <v>44</v>
      </c>
      <c r="B51" s="82" t="s">
        <v>42</v>
      </c>
      <c r="C51" s="82" t="s">
        <v>43</v>
      </c>
      <c r="D51" s="82" t="s">
        <v>25</v>
      </c>
      <c r="E51" s="83">
        <v>14127</v>
      </c>
      <c r="F51" s="84">
        <v>940.71693000000005</v>
      </c>
      <c r="G51" s="85">
        <v>5.6031600000000003E-3</v>
      </c>
      <c r="H51" s="80" t="s">
        <v>143</v>
      </c>
    </row>
    <row r="52" spans="1:8" x14ac:dyDescent="0.2">
      <c r="A52" s="81">
        <v>45</v>
      </c>
      <c r="B52" s="82" t="s">
        <v>273</v>
      </c>
      <c r="C52" s="82" t="s">
        <v>274</v>
      </c>
      <c r="D52" s="82" t="s">
        <v>48</v>
      </c>
      <c r="E52" s="83">
        <v>88045</v>
      </c>
      <c r="F52" s="84">
        <v>916.90062999999998</v>
      </c>
      <c r="G52" s="85">
        <v>5.4612999999999997E-3</v>
      </c>
      <c r="H52" s="80" t="s">
        <v>143</v>
      </c>
    </row>
    <row r="53" spans="1:8" x14ac:dyDescent="0.2">
      <c r="A53" s="81">
        <v>46</v>
      </c>
      <c r="B53" s="82" t="s">
        <v>513</v>
      </c>
      <c r="C53" s="82" t="s">
        <v>514</v>
      </c>
      <c r="D53" s="82" t="s">
        <v>193</v>
      </c>
      <c r="E53" s="83">
        <v>75500</v>
      </c>
      <c r="F53" s="84">
        <v>915.06</v>
      </c>
      <c r="G53" s="85">
        <v>5.4503399999999997E-3</v>
      </c>
      <c r="H53" s="80" t="s">
        <v>143</v>
      </c>
    </row>
    <row r="54" spans="1:8" x14ac:dyDescent="0.2">
      <c r="A54" s="140">
        <v>46</v>
      </c>
      <c r="B54" s="121" t="s">
        <v>988</v>
      </c>
      <c r="C54" s="121" t="s">
        <v>989</v>
      </c>
      <c r="D54" s="121" t="s">
        <v>22</v>
      </c>
      <c r="E54" s="141">
        <v>998132</v>
      </c>
      <c r="F54" s="142">
        <f>91349040.64/10^5</f>
        <v>913.49040639999998</v>
      </c>
      <c r="G54" s="143">
        <f>F54/F196</f>
        <v>5.4409889887186563E-3</v>
      </c>
      <c r="H54" s="80" t="s">
        <v>143</v>
      </c>
    </row>
    <row r="55" spans="1:8" x14ac:dyDescent="0.2">
      <c r="A55" s="81">
        <v>47</v>
      </c>
      <c r="B55" s="82" t="s">
        <v>340</v>
      </c>
      <c r="C55" s="82" t="s">
        <v>341</v>
      </c>
      <c r="D55" s="82" t="s">
        <v>211</v>
      </c>
      <c r="E55" s="83">
        <v>11750</v>
      </c>
      <c r="F55" s="84">
        <v>903.92750000000001</v>
      </c>
      <c r="G55" s="85">
        <v>5.3840299999999997E-3</v>
      </c>
      <c r="H55" s="80" t="s">
        <v>143</v>
      </c>
    </row>
    <row r="56" spans="1:8" ht="25.5" x14ac:dyDescent="0.2">
      <c r="A56" s="81">
        <v>48</v>
      </c>
      <c r="B56" s="82" t="s">
        <v>275</v>
      </c>
      <c r="C56" s="82" t="s">
        <v>276</v>
      </c>
      <c r="D56" s="82" t="s">
        <v>196</v>
      </c>
      <c r="E56" s="83">
        <v>92306</v>
      </c>
      <c r="F56" s="84">
        <v>895.18358799999999</v>
      </c>
      <c r="G56" s="85">
        <v>5.3319500000000002E-3</v>
      </c>
      <c r="H56" s="80" t="s">
        <v>143</v>
      </c>
    </row>
    <row r="57" spans="1:8" x14ac:dyDescent="0.2">
      <c r="A57" s="81">
        <v>49</v>
      </c>
      <c r="B57" s="82" t="s">
        <v>354</v>
      </c>
      <c r="C57" s="82" t="s">
        <v>355</v>
      </c>
      <c r="D57" s="82" t="s">
        <v>228</v>
      </c>
      <c r="E57" s="83">
        <v>167550</v>
      </c>
      <c r="F57" s="84">
        <v>875.61630000000002</v>
      </c>
      <c r="G57" s="85">
        <v>5.2154000000000002E-3</v>
      </c>
      <c r="H57" s="80" t="s">
        <v>143</v>
      </c>
    </row>
    <row r="58" spans="1:8" x14ac:dyDescent="0.2">
      <c r="A58" s="81">
        <v>50</v>
      </c>
      <c r="B58" s="82" t="s">
        <v>515</v>
      </c>
      <c r="C58" s="82" t="s">
        <v>516</v>
      </c>
      <c r="D58" s="82" t="s">
        <v>258</v>
      </c>
      <c r="E58" s="83">
        <v>10860</v>
      </c>
      <c r="F58" s="84">
        <v>869.66880000000003</v>
      </c>
      <c r="G58" s="85">
        <v>5.1799799999999998E-3</v>
      </c>
      <c r="H58" s="80" t="s">
        <v>143</v>
      </c>
    </row>
    <row r="59" spans="1:8" x14ac:dyDescent="0.2">
      <c r="A59" s="81">
        <v>51</v>
      </c>
      <c r="B59" s="82" t="s">
        <v>188</v>
      </c>
      <c r="C59" s="82" t="s">
        <v>189</v>
      </c>
      <c r="D59" s="82" t="s">
        <v>190</v>
      </c>
      <c r="E59" s="83">
        <v>100000</v>
      </c>
      <c r="F59" s="84">
        <v>857.45</v>
      </c>
      <c r="G59" s="85">
        <v>5.1072000000000001E-3</v>
      </c>
      <c r="H59" s="80" t="s">
        <v>143</v>
      </c>
    </row>
    <row r="60" spans="1:8" ht="25.5" x14ac:dyDescent="0.2">
      <c r="A60" s="81">
        <v>52</v>
      </c>
      <c r="B60" s="82" t="s">
        <v>517</v>
      </c>
      <c r="C60" s="82" t="s">
        <v>518</v>
      </c>
      <c r="D60" s="82" t="s">
        <v>265</v>
      </c>
      <c r="E60" s="83">
        <v>29150</v>
      </c>
      <c r="F60" s="84">
        <v>836.54669999999999</v>
      </c>
      <c r="G60" s="85">
        <v>4.9826899999999997E-3</v>
      </c>
      <c r="H60" s="80" t="s">
        <v>143</v>
      </c>
    </row>
    <row r="61" spans="1:8" x14ac:dyDescent="0.2">
      <c r="A61" s="81">
        <v>53</v>
      </c>
      <c r="B61" s="82" t="s">
        <v>519</v>
      </c>
      <c r="C61" s="82" t="s">
        <v>520</v>
      </c>
      <c r="D61" s="82" t="s">
        <v>193</v>
      </c>
      <c r="E61" s="83">
        <v>184170</v>
      </c>
      <c r="F61" s="84">
        <v>755.00491499999998</v>
      </c>
      <c r="G61" s="85">
        <v>4.4970100000000001E-3</v>
      </c>
      <c r="H61" s="80" t="s">
        <v>143</v>
      </c>
    </row>
    <row r="62" spans="1:8" ht="25.5" x14ac:dyDescent="0.2">
      <c r="A62" s="81">
        <v>54</v>
      </c>
      <c r="B62" s="82" t="s">
        <v>659</v>
      </c>
      <c r="C62" s="82" t="s">
        <v>660</v>
      </c>
      <c r="D62" s="82" t="s">
        <v>208</v>
      </c>
      <c r="E62" s="83">
        <v>39900</v>
      </c>
      <c r="F62" s="84">
        <v>747.60630000000003</v>
      </c>
      <c r="G62" s="85">
        <v>4.4529399999999998E-3</v>
      </c>
      <c r="H62" s="80" t="s">
        <v>143</v>
      </c>
    </row>
    <row r="63" spans="1:8" x14ac:dyDescent="0.2">
      <c r="A63" s="81">
        <v>55</v>
      </c>
      <c r="B63" s="82" t="s">
        <v>521</v>
      </c>
      <c r="C63" s="82" t="s">
        <v>522</v>
      </c>
      <c r="D63" s="82" t="s">
        <v>201</v>
      </c>
      <c r="E63" s="83">
        <v>50616</v>
      </c>
      <c r="F63" s="84">
        <v>740.86639200000002</v>
      </c>
      <c r="G63" s="85">
        <v>4.4127999999999997E-3</v>
      </c>
      <c r="H63" s="80" t="s">
        <v>143</v>
      </c>
    </row>
    <row r="64" spans="1:8" x14ac:dyDescent="0.2">
      <c r="A64" s="81">
        <v>56</v>
      </c>
      <c r="B64" s="82" t="s">
        <v>439</v>
      </c>
      <c r="C64" s="82" t="s">
        <v>440</v>
      </c>
      <c r="D64" s="82" t="s">
        <v>441</v>
      </c>
      <c r="E64" s="83">
        <v>98000</v>
      </c>
      <c r="F64" s="84">
        <v>669.38900000000001</v>
      </c>
      <c r="G64" s="85">
        <v>3.9870599999999997E-3</v>
      </c>
      <c r="H64" s="80" t="s">
        <v>143</v>
      </c>
    </row>
    <row r="65" spans="1:8" x14ac:dyDescent="0.2">
      <c r="A65" s="81">
        <v>57</v>
      </c>
      <c r="B65" s="82" t="s">
        <v>523</v>
      </c>
      <c r="C65" s="82" t="s">
        <v>524</v>
      </c>
      <c r="D65" s="82" t="s">
        <v>48</v>
      </c>
      <c r="E65" s="83">
        <v>63209</v>
      </c>
      <c r="F65" s="84">
        <v>609.08192399999996</v>
      </c>
      <c r="G65" s="85">
        <v>3.6278500000000002E-3</v>
      </c>
      <c r="H65" s="80" t="s">
        <v>143</v>
      </c>
    </row>
    <row r="66" spans="1:8" x14ac:dyDescent="0.2">
      <c r="A66" s="81">
        <v>58</v>
      </c>
      <c r="B66" s="82" t="s">
        <v>82</v>
      </c>
      <c r="C66" s="82" t="s">
        <v>83</v>
      </c>
      <c r="D66" s="82" t="s">
        <v>13</v>
      </c>
      <c r="E66" s="83">
        <v>159020</v>
      </c>
      <c r="F66" s="84">
        <v>577.24260000000004</v>
      </c>
      <c r="G66" s="85">
        <v>3.4382100000000001E-3</v>
      </c>
      <c r="H66" s="80" t="s">
        <v>143</v>
      </c>
    </row>
    <row r="67" spans="1:8" x14ac:dyDescent="0.2">
      <c r="A67" s="81">
        <v>59</v>
      </c>
      <c r="B67" s="82" t="s">
        <v>525</v>
      </c>
      <c r="C67" s="82" t="s">
        <v>526</v>
      </c>
      <c r="D67" s="82" t="s">
        <v>211</v>
      </c>
      <c r="E67" s="83">
        <v>15040</v>
      </c>
      <c r="F67" s="84">
        <v>562.01472000000001</v>
      </c>
      <c r="G67" s="85">
        <v>3.3475100000000002E-3</v>
      </c>
      <c r="H67" s="80" t="s">
        <v>143</v>
      </c>
    </row>
    <row r="68" spans="1:8" x14ac:dyDescent="0.2">
      <c r="A68" s="81">
        <v>60</v>
      </c>
      <c r="B68" s="82" t="s">
        <v>259</v>
      </c>
      <c r="C68" s="82" t="s">
        <v>260</v>
      </c>
      <c r="D68" s="82" t="s">
        <v>71</v>
      </c>
      <c r="E68" s="83">
        <v>33500</v>
      </c>
      <c r="F68" s="84">
        <v>544.87750000000005</v>
      </c>
      <c r="G68" s="85">
        <v>3.2454300000000001E-3</v>
      </c>
      <c r="H68" s="80" t="s">
        <v>143</v>
      </c>
    </row>
    <row r="69" spans="1:8" x14ac:dyDescent="0.2">
      <c r="A69" s="81">
        <v>61</v>
      </c>
      <c r="B69" s="82" t="s">
        <v>88</v>
      </c>
      <c r="C69" s="82" t="s">
        <v>89</v>
      </c>
      <c r="D69" s="82" t="s">
        <v>90</v>
      </c>
      <c r="E69" s="83">
        <v>295375</v>
      </c>
      <c r="F69" s="84">
        <v>524.82230000000004</v>
      </c>
      <c r="G69" s="85">
        <v>3.12598E-3</v>
      </c>
      <c r="H69" s="80" t="s">
        <v>143</v>
      </c>
    </row>
    <row r="70" spans="1:8" x14ac:dyDescent="0.2">
      <c r="A70" s="81">
        <v>62</v>
      </c>
      <c r="B70" s="82" t="s">
        <v>487</v>
      </c>
      <c r="C70" s="82" t="s">
        <v>488</v>
      </c>
      <c r="D70" s="82" t="s">
        <v>211</v>
      </c>
      <c r="E70" s="83">
        <v>15673</v>
      </c>
      <c r="F70" s="84">
        <v>457.91804100000002</v>
      </c>
      <c r="G70" s="85">
        <v>2.72748E-3</v>
      </c>
      <c r="H70" s="80" t="s">
        <v>143</v>
      </c>
    </row>
    <row r="71" spans="1:8" x14ac:dyDescent="0.2">
      <c r="A71" s="81">
        <v>63</v>
      </c>
      <c r="B71" s="82" t="s">
        <v>350</v>
      </c>
      <c r="C71" s="82" t="s">
        <v>351</v>
      </c>
      <c r="D71" s="82" t="s">
        <v>223</v>
      </c>
      <c r="E71" s="83">
        <v>60937</v>
      </c>
      <c r="F71" s="84">
        <v>451.3908275</v>
      </c>
      <c r="G71" s="85">
        <v>2.6886000000000002E-3</v>
      </c>
      <c r="H71" s="80" t="s">
        <v>143</v>
      </c>
    </row>
    <row r="72" spans="1:8" x14ac:dyDescent="0.2">
      <c r="A72" s="81">
        <v>64</v>
      </c>
      <c r="B72" s="82" t="s">
        <v>480</v>
      </c>
      <c r="C72" s="82" t="s">
        <v>481</v>
      </c>
      <c r="D72" s="82" t="s">
        <v>48</v>
      </c>
      <c r="E72" s="83">
        <v>12844</v>
      </c>
      <c r="F72" s="84">
        <v>425.56025199999999</v>
      </c>
      <c r="G72" s="85">
        <v>2.5347500000000001E-3</v>
      </c>
      <c r="H72" s="80" t="s">
        <v>143</v>
      </c>
    </row>
    <row r="73" spans="1:8" x14ac:dyDescent="0.2">
      <c r="A73" s="81">
        <v>65</v>
      </c>
      <c r="B73" s="82" t="s">
        <v>431</v>
      </c>
      <c r="C73" s="82" t="s">
        <v>432</v>
      </c>
      <c r="D73" s="82" t="s">
        <v>258</v>
      </c>
      <c r="E73" s="83">
        <v>63200</v>
      </c>
      <c r="F73" s="84">
        <v>420.88040000000001</v>
      </c>
      <c r="G73" s="85">
        <v>2.50687E-3</v>
      </c>
      <c r="H73" s="80" t="s">
        <v>143</v>
      </c>
    </row>
    <row r="74" spans="1:8" x14ac:dyDescent="0.2">
      <c r="A74" s="81">
        <v>66</v>
      </c>
      <c r="B74" s="82" t="s">
        <v>299</v>
      </c>
      <c r="C74" s="82" t="s">
        <v>300</v>
      </c>
      <c r="D74" s="82" t="s">
        <v>190</v>
      </c>
      <c r="E74" s="83">
        <v>76855</v>
      </c>
      <c r="F74" s="84">
        <v>417.32265000000001</v>
      </c>
      <c r="G74" s="85">
        <v>2.4856800000000001E-3</v>
      </c>
      <c r="H74" s="80" t="s">
        <v>143</v>
      </c>
    </row>
    <row r="75" spans="1:8" x14ac:dyDescent="0.2">
      <c r="A75" s="81">
        <v>67</v>
      </c>
      <c r="B75" s="82" t="s">
        <v>231</v>
      </c>
      <c r="C75" s="82" t="s">
        <v>232</v>
      </c>
      <c r="D75" s="82" t="s">
        <v>61</v>
      </c>
      <c r="E75" s="83">
        <v>4880</v>
      </c>
      <c r="F75" s="84">
        <v>332.8648</v>
      </c>
      <c r="G75" s="85">
        <v>1.98263E-3</v>
      </c>
      <c r="H75" s="80" t="s">
        <v>143</v>
      </c>
    </row>
    <row r="76" spans="1:8" x14ac:dyDescent="0.2">
      <c r="A76" s="81">
        <v>68</v>
      </c>
      <c r="B76" s="82" t="s">
        <v>452</v>
      </c>
      <c r="C76" s="82" t="s">
        <v>453</v>
      </c>
      <c r="D76" s="82" t="s">
        <v>33</v>
      </c>
      <c r="E76" s="83">
        <v>39900</v>
      </c>
      <c r="F76" s="84">
        <v>318.7611</v>
      </c>
      <c r="G76" s="85">
        <v>1.8986299999999999E-3</v>
      </c>
      <c r="H76" s="80" t="s">
        <v>143</v>
      </c>
    </row>
    <row r="77" spans="1:8" x14ac:dyDescent="0.2">
      <c r="A77" s="81">
        <v>69</v>
      </c>
      <c r="B77" s="82" t="s">
        <v>661</v>
      </c>
      <c r="C77" s="82" t="s">
        <v>662</v>
      </c>
      <c r="D77" s="82" t="s">
        <v>465</v>
      </c>
      <c r="E77" s="83">
        <v>5125</v>
      </c>
      <c r="F77" s="84">
        <v>295.76375000000002</v>
      </c>
      <c r="G77" s="85">
        <v>1.76165E-3</v>
      </c>
      <c r="H77" s="80" t="s">
        <v>143</v>
      </c>
    </row>
    <row r="78" spans="1:8" x14ac:dyDescent="0.2">
      <c r="A78" s="81">
        <v>70</v>
      </c>
      <c r="B78" s="82" t="s">
        <v>295</v>
      </c>
      <c r="C78" s="82" t="s">
        <v>296</v>
      </c>
      <c r="D78" s="82" t="s">
        <v>61</v>
      </c>
      <c r="E78" s="83">
        <v>13814</v>
      </c>
      <c r="F78" s="84">
        <v>212.79085599999999</v>
      </c>
      <c r="G78" s="85">
        <v>1.2674400000000001E-3</v>
      </c>
      <c r="H78" s="80" t="s">
        <v>143</v>
      </c>
    </row>
    <row r="79" spans="1:8" ht="25.5" x14ac:dyDescent="0.2">
      <c r="A79" s="81">
        <v>71</v>
      </c>
      <c r="B79" s="82" t="s">
        <v>527</v>
      </c>
      <c r="C79" s="82" t="s">
        <v>528</v>
      </c>
      <c r="D79" s="82" t="s">
        <v>196</v>
      </c>
      <c r="E79" s="83">
        <v>32500</v>
      </c>
      <c r="F79" s="84">
        <v>127.205</v>
      </c>
      <c r="G79" s="85">
        <v>7.5767E-4</v>
      </c>
      <c r="H79" s="80" t="s">
        <v>143</v>
      </c>
    </row>
    <row r="80" spans="1:8" x14ac:dyDescent="0.2">
      <c r="A80" s="81">
        <v>72</v>
      </c>
      <c r="B80" s="82" t="s">
        <v>433</v>
      </c>
      <c r="C80" s="82" t="s">
        <v>434</v>
      </c>
      <c r="D80" s="82" t="s">
        <v>41</v>
      </c>
      <c r="E80" s="83">
        <v>3500</v>
      </c>
      <c r="F80" s="84">
        <v>117.1555</v>
      </c>
      <c r="G80" s="85">
        <v>6.9780999999999999E-4</v>
      </c>
      <c r="H80" s="80" t="s">
        <v>143</v>
      </c>
    </row>
    <row r="81" spans="1:8" x14ac:dyDescent="0.2">
      <c r="A81" s="86"/>
      <c r="B81" s="86"/>
      <c r="C81" s="87" t="s">
        <v>142</v>
      </c>
      <c r="D81" s="86"/>
      <c r="E81" s="86" t="s">
        <v>143</v>
      </c>
      <c r="F81" s="88">
        <f>SUM(F7:F80)</f>
        <v>127150.40340139999</v>
      </c>
      <c r="G81" s="89">
        <f>SUM(G7:G80)</f>
        <v>0.75734126077553154</v>
      </c>
      <c r="H81" s="80" t="s">
        <v>143</v>
      </c>
    </row>
    <row r="82" spans="1:8" x14ac:dyDescent="0.2">
      <c r="A82" s="86"/>
      <c r="B82" s="86"/>
      <c r="C82" s="90"/>
      <c r="D82" s="86"/>
      <c r="E82" s="86"/>
      <c r="F82" s="91"/>
      <c r="G82" s="91"/>
      <c r="H82" s="80" t="s">
        <v>143</v>
      </c>
    </row>
    <row r="83" spans="1:8" x14ac:dyDescent="0.2">
      <c r="A83" s="86"/>
      <c r="B83" s="86"/>
      <c r="C83" s="87" t="s">
        <v>144</v>
      </c>
      <c r="D83" s="86"/>
      <c r="E83" s="86"/>
      <c r="F83" s="86"/>
      <c r="G83" s="86"/>
      <c r="H83" s="80" t="s">
        <v>143</v>
      </c>
    </row>
    <row r="84" spans="1:8" x14ac:dyDescent="0.2">
      <c r="A84" s="86"/>
      <c r="B84" s="86"/>
      <c r="C84" s="87" t="s">
        <v>142</v>
      </c>
      <c r="D84" s="86"/>
      <c r="E84" s="86" t="s">
        <v>143</v>
      </c>
      <c r="F84" s="92" t="s">
        <v>145</v>
      </c>
      <c r="G84" s="89">
        <v>0</v>
      </c>
      <c r="H84" s="80" t="s">
        <v>143</v>
      </c>
    </row>
    <row r="85" spans="1:8" x14ac:dyDescent="0.2">
      <c r="A85" s="86"/>
      <c r="B85" s="86"/>
      <c r="C85" s="90"/>
      <c r="D85" s="86"/>
      <c r="E85" s="86"/>
      <c r="F85" s="91"/>
      <c r="G85" s="91"/>
      <c r="H85" s="80" t="s">
        <v>143</v>
      </c>
    </row>
    <row r="86" spans="1:8" x14ac:dyDescent="0.2">
      <c r="A86" s="86"/>
      <c r="B86" s="86"/>
      <c r="C86" s="87" t="s">
        <v>146</v>
      </c>
      <c r="D86" s="86"/>
      <c r="E86" s="86"/>
      <c r="F86" s="86"/>
      <c r="G86" s="86"/>
      <c r="H86" s="80" t="s">
        <v>143</v>
      </c>
    </row>
    <row r="87" spans="1:8" x14ac:dyDescent="0.2">
      <c r="A87" s="86"/>
      <c r="B87" s="86"/>
      <c r="C87" s="87" t="s">
        <v>142</v>
      </c>
      <c r="D87" s="86"/>
      <c r="E87" s="86" t="s">
        <v>143</v>
      </c>
      <c r="F87" s="92" t="s">
        <v>145</v>
      </c>
      <c r="G87" s="89">
        <v>0</v>
      </c>
      <c r="H87" s="80" t="s">
        <v>143</v>
      </c>
    </row>
    <row r="88" spans="1:8" x14ac:dyDescent="0.2">
      <c r="A88" s="86"/>
      <c r="B88" s="86"/>
      <c r="C88" s="90"/>
      <c r="D88" s="86"/>
      <c r="E88" s="86"/>
      <c r="F88" s="91"/>
      <c r="G88" s="91"/>
      <c r="H88" s="80" t="s">
        <v>143</v>
      </c>
    </row>
    <row r="89" spans="1:8" x14ac:dyDescent="0.2">
      <c r="A89" s="86"/>
      <c r="B89" s="86"/>
      <c r="C89" s="87" t="s">
        <v>147</v>
      </c>
      <c r="D89" s="86"/>
      <c r="E89" s="86"/>
      <c r="F89" s="86"/>
      <c r="G89" s="86"/>
      <c r="H89" s="80" t="s">
        <v>143</v>
      </c>
    </row>
    <row r="90" spans="1:8" x14ac:dyDescent="0.2">
      <c r="A90" s="86"/>
      <c r="B90" s="86"/>
      <c r="C90" s="87" t="s">
        <v>142</v>
      </c>
      <c r="D90" s="86"/>
      <c r="E90" s="86" t="s">
        <v>143</v>
      </c>
      <c r="F90" s="92" t="s">
        <v>145</v>
      </c>
      <c r="G90" s="89">
        <v>0</v>
      </c>
      <c r="H90" s="80" t="s">
        <v>143</v>
      </c>
    </row>
    <row r="91" spans="1:8" x14ac:dyDescent="0.2">
      <c r="A91" s="86"/>
      <c r="B91" s="86"/>
      <c r="C91" s="90"/>
      <c r="D91" s="86"/>
      <c r="E91" s="86"/>
      <c r="F91" s="91"/>
      <c r="G91" s="91"/>
      <c r="H91" s="80" t="s">
        <v>143</v>
      </c>
    </row>
    <row r="92" spans="1:8" x14ac:dyDescent="0.2">
      <c r="A92" s="86"/>
      <c r="B92" s="86"/>
      <c r="C92" s="87" t="s">
        <v>148</v>
      </c>
      <c r="D92" s="86"/>
      <c r="E92" s="86"/>
      <c r="F92" s="91"/>
      <c r="G92" s="91"/>
      <c r="H92" s="80" t="s">
        <v>143</v>
      </c>
    </row>
    <row r="93" spans="1:8" x14ac:dyDescent="0.2">
      <c r="A93" s="86"/>
      <c r="B93" s="86"/>
      <c r="C93" s="87" t="s">
        <v>142</v>
      </c>
      <c r="D93" s="86"/>
      <c r="E93" s="86" t="s">
        <v>143</v>
      </c>
      <c r="F93" s="92" t="s">
        <v>145</v>
      </c>
      <c r="G93" s="89">
        <v>0</v>
      </c>
      <c r="H93" s="80" t="s">
        <v>143</v>
      </c>
    </row>
    <row r="94" spans="1:8" x14ac:dyDescent="0.2">
      <c r="A94" s="78"/>
      <c r="B94" s="78"/>
      <c r="C94" s="151"/>
      <c r="D94" s="78"/>
      <c r="E94" s="78"/>
      <c r="F94" s="104"/>
      <c r="G94" s="104"/>
      <c r="H94" s="80" t="s">
        <v>143</v>
      </c>
    </row>
    <row r="95" spans="1:8" x14ac:dyDescent="0.2">
      <c r="A95" s="78"/>
      <c r="B95" s="78"/>
      <c r="C95" s="79" t="s">
        <v>921</v>
      </c>
      <c r="D95" s="78"/>
      <c r="E95" s="78"/>
      <c r="F95" s="78"/>
      <c r="G95" s="78"/>
      <c r="H95" s="80" t="s">
        <v>143</v>
      </c>
    </row>
    <row r="96" spans="1:8" ht="25.5" x14ac:dyDescent="0.2">
      <c r="A96" s="140">
        <v>1</v>
      </c>
      <c r="B96" s="121" t="s">
        <v>922</v>
      </c>
      <c r="C96" s="121" t="s">
        <v>923</v>
      </c>
      <c r="D96" s="121" t="s">
        <v>924</v>
      </c>
      <c r="E96" s="141">
        <v>750</v>
      </c>
      <c r="F96" s="142">
        <f>86361844.2/10^5</f>
        <v>863.61844200000007</v>
      </c>
      <c r="G96" s="152">
        <f>F96/F196</f>
        <v>5.1439384589648191E-3</v>
      </c>
      <c r="H96" s="80">
        <v>7.16</v>
      </c>
    </row>
    <row r="97" spans="1:8" x14ac:dyDescent="0.2">
      <c r="A97" s="78"/>
      <c r="B97" s="78"/>
      <c r="C97" s="79" t="s">
        <v>142</v>
      </c>
      <c r="D97" s="78"/>
      <c r="E97" s="78" t="s">
        <v>143</v>
      </c>
      <c r="F97" s="153">
        <f>SUM(F96)</f>
        <v>863.61844200000007</v>
      </c>
      <c r="G97" s="154">
        <f>SUM(G96)</f>
        <v>5.1439384589648191E-3</v>
      </c>
      <c r="H97" s="80" t="s">
        <v>143</v>
      </c>
    </row>
    <row r="98" spans="1:8" x14ac:dyDescent="0.2">
      <c r="A98" s="86"/>
      <c r="B98" s="86"/>
      <c r="C98" s="90"/>
      <c r="D98" s="86"/>
      <c r="E98" s="86"/>
      <c r="F98" s="91"/>
      <c r="G98" s="91"/>
      <c r="H98" s="80" t="s">
        <v>143</v>
      </c>
    </row>
    <row r="99" spans="1:8" x14ac:dyDescent="0.2">
      <c r="A99" s="86"/>
      <c r="B99" s="86"/>
      <c r="C99" s="87" t="s">
        <v>149</v>
      </c>
      <c r="D99" s="86"/>
      <c r="E99" s="86"/>
      <c r="F99" s="91"/>
      <c r="G99" s="91"/>
      <c r="H99" s="80" t="s">
        <v>143</v>
      </c>
    </row>
    <row r="100" spans="1:8" x14ac:dyDescent="0.2">
      <c r="A100" s="81">
        <v>1</v>
      </c>
      <c r="B100" s="82"/>
      <c r="C100" s="82" t="s">
        <v>896</v>
      </c>
      <c r="D100" s="82" t="s">
        <v>544</v>
      </c>
      <c r="E100" s="83">
        <v>-175</v>
      </c>
      <c r="F100" s="84">
        <v>-6.3883749999999999</v>
      </c>
      <c r="G100" s="85">
        <f>F100/$F$196</f>
        <v>-3.8050840804982912E-5</v>
      </c>
      <c r="H100" s="80" t="s">
        <v>143</v>
      </c>
    </row>
    <row r="101" spans="1:8" x14ac:dyDescent="0.2">
      <c r="A101" s="81">
        <v>2</v>
      </c>
      <c r="B101" s="82"/>
      <c r="C101" s="82" t="s">
        <v>890</v>
      </c>
      <c r="D101" s="82" t="s">
        <v>544</v>
      </c>
      <c r="E101" s="83">
        <v>-1400</v>
      </c>
      <c r="F101" s="84">
        <v>-20.666799999999999</v>
      </c>
      <c r="G101" s="85">
        <f t="shared" ref="G101:G130" si="0">F101/$F$196</f>
        <v>-1.2309689345857449E-4</v>
      </c>
      <c r="H101" s="80" t="s">
        <v>143</v>
      </c>
    </row>
    <row r="102" spans="1:8" x14ac:dyDescent="0.2">
      <c r="A102" s="81">
        <v>3</v>
      </c>
      <c r="B102" s="82"/>
      <c r="C102" s="82" t="s">
        <v>900</v>
      </c>
      <c r="D102" s="82" t="s">
        <v>544</v>
      </c>
      <c r="E102" s="83">
        <v>-1000</v>
      </c>
      <c r="F102" s="84">
        <v>-27.527999999999999</v>
      </c>
      <c r="G102" s="85">
        <f t="shared" si="0"/>
        <v>-1.6396400425453572E-4</v>
      </c>
      <c r="H102" s="80" t="s">
        <v>143</v>
      </c>
    </row>
    <row r="103" spans="1:8" x14ac:dyDescent="0.2">
      <c r="A103" s="81">
        <v>4</v>
      </c>
      <c r="B103" s="82"/>
      <c r="C103" s="82" t="s">
        <v>920</v>
      </c>
      <c r="D103" s="82" t="s">
        <v>544</v>
      </c>
      <c r="E103" s="83">
        <v>-1650</v>
      </c>
      <c r="F103" s="84">
        <v>-33.473550000000003</v>
      </c>
      <c r="G103" s="85">
        <f t="shared" si="0"/>
        <v>-1.9937726295460675E-4</v>
      </c>
      <c r="H103" s="80" t="s">
        <v>143</v>
      </c>
    </row>
    <row r="104" spans="1:8" x14ac:dyDescent="0.2">
      <c r="A104" s="81">
        <v>5</v>
      </c>
      <c r="B104" s="82"/>
      <c r="C104" s="82" t="s">
        <v>990</v>
      </c>
      <c r="D104" s="82" t="s">
        <v>544</v>
      </c>
      <c r="E104" s="83">
        <v>-3500</v>
      </c>
      <c r="F104" s="84">
        <v>-117.5685</v>
      </c>
      <c r="G104" s="85">
        <f t="shared" si="0"/>
        <v>-7.0026889109994859E-4</v>
      </c>
      <c r="H104" s="80" t="s">
        <v>143</v>
      </c>
    </row>
    <row r="105" spans="1:8" x14ac:dyDescent="0.2">
      <c r="A105" s="81">
        <v>6</v>
      </c>
      <c r="B105" s="82"/>
      <c r="C105" s="82" t="s">
        <v>903</v>
      </c>
      <c r="D105" s="82" t="s">
        <v>544</v>
      </c>
      <c r="E105" s="83">
        <v>-13500</v>
      </c>
      <c r="F105" s="84">
        <v>-119.33325000000001</v>
      </c>
      <c r="G105" s="85">
        <f t="shared" si="0"/>
        <v>-7.1078020599780502E-4</v>
      </c>
      <c r="H105" s="80" t="s">
        <v>143</v>
      </c>
    </row>
    <row r="106" spans="1:8" x14ac:dyDescent="0.2">
      <c r="A106" s="81">
        <v>7</v>
      </c>
      <c r="B106" s="82"/>
      <c r="C106" s="82" t="s">
        <v>984</v>
      </c>
      <c r="D106" s="82" t="s">
        <v>544</v>
      </c>
      <c r="E106" s="83">
        <v>-11250</v>
      </c>
      <c r="F106" s="84">
        <v>-120.87</v>
      </c>
      <c r="G106" s="85">
        <f t="shared" si="0"/>
        <v>-7.1993349296155674E-4</v>
      </c>
      <c r="H106" s="80" t="s">
        <v>143</v>
      </c>
    </row>
    <row r="107" spans="1:8" x14ac:dyDescent="0.2">
      <c r="A107" s="81">
        <v>8</v>
      </c>
      <c r="B107" s="82"/>
      <c r="C107" s="82" t="s">
        <v>915</v>
      </c>
      <c r="D107" s="82" t="s">
        <v>544</v>
      </c>
      <c r="E107" s="83">
        <v>-32500</v>
      </c>
      <c r="F107" s="84">
        <v>-127.90375</v>
      </c>
      <c r="G107" s="85">
        <f t="shared" si="0"/>
        <v>-7.6182835691554322E-4</v>
      </c>
      <c r="H107" s="80" t="s">
        <v>143</v>
      </c>
    </row>
    <row r="108" spans="1:8" x14ac:dyDescent="0.2">
      <c r="A108" s="81">
        <v>9</v>
      </c>
      <c r="B108" s="82"/>
      <c r="C108" s="82" t="s">
        <v>991</v>
      </c>
      <c r="D108" s="82" t="s">
        <v>544</v>
      </c>
      <c r="E108" s="83">
        <v>-72450</v>
      </c>
      <c r="F108" s="84">
        <v>-128.49732</v>
      </c>
      <c r="G108" s="85">
        <f t="shared" si="0"/>
        <v>-7.653638158666245E-4</v>
      </c>
      <c r="H108" s="80" t="s">
        <v>143</v>
      </c>
    </row>
    <row r="109" spans="1:8" x14ac:dyDescent="0.2">
      <c r="A109" s="81">
        <v>10</v>
      </c>
      <c r="B109" s="82"/>
      <c r="C109" s="82" t="s">
        <v>992</v>
      </c>
      <c r="D109" s="82" t="s">
        <v>544</v>
      </c>
      <c r="E109" s="83">
        <v>-5200</v>
      </c>
      <c r="F109" s="84">
        <v>-167.21119999999999</v>
      </c>
      <c r="G109" s="85">
        <f t="shared" si="0"/>
        <v>-9.9595386182091037E-4</v>
      </c>
      <c r="H109" s="80" t="s">
        <v>143</v>
      </c>
    </row>
    <row r="110" spans="1:8" x14ac:dyDescent="0.2">
      <c r="A110" s="81">
        <v>11</v>
      </c>
      <c r="B110" s="82"/>
      <c r="C110" s="82" t="s">
        <v>985</v>
      </c>
      <c r="D110" s="82" t="s">
        <v>544</v>
      </c>
      <c r="E110" s="83">
        <v>-67200</v>
      </c>
      <c r="F110" s="84">
        <v>-277.63679999999999</v>
      </c>
      <c r="G110" s="85">
        <f t="shared" si="0"/>
        <v>-1.6536777628747342E-3</v>
      </c>
      <c r="H110" s="80" t="s">
        <v>143</v>
      </c>
    </row>
    <row r="111" spans="1:8" x14ac:dyDescent="0.2">
      <c r="A111" s="81">
        <v>12</v>
      </c>
      <c r="B111" s="82"/>
      <c r="C111" s="82" t="s">
        <v>977</v>
      </c>
      <c r="D111" s="82" t="s">
        <v>544</v>
      </c>
      <c r="E111" s="83">
        <v>-11400</v>
      </c>
      <c r="F111" s="84">
        <v>-288.70499999999998</v>
      </c>
      <c r="G111" s="85">
        <f t="shared" si="0"/>
        <v>-1.7196028715600747E-3</v>
      </c>
      <c r="H111" s="80" t="s">
        <v>143</v>
      </c>
    </row>
    <row r="112" spans="1:8" x14ac:dyDescent="0.2">
      <c r="A112" s="81">
        <v>13</v>
      </c>
      <c r="B112" s="82"/>
      <c r="C112" s="82" t="s">
        <v>993</v>
      </c>
      <c r="D112" s="82" t="s">
        <v>544</v>
      </c>
      <c r="E112" s="83">
        <v>-5125</v>
      </c>
      <c r="F112" s="84">
        <v>-293.50875000000002</v>
      </c>
      <c r="G112" s="85">
        <f t="shared" si="0"/>
        <v>-1.7482152693164585E-3</v>
      </c>
      <c r="H112" s="80" t="s">
        <v>143</v>
      </c>
    </row>
    <row r="113" spans="1:8" x14ac:dyDescent="0.2">
      <c r="A113" s="81">
        <v>14</v>
      </c>
      <c r="B113" s="82"/>
      <c r="C113" s="82" t="s">
        <v>976</v>
      </c>
      <c r="D113" s="82" t="s">
        <v>544</v>
      </c>
      <c r="E113" s="83">
        <v>-39900</v>
      </c>
      <c r="F113" s="84">
        <v>-320.67630000000003</v>
      </c>
      <c r="G113" s="85">
        <f t="shared" si="0"/>
        <v>-1.9100323386199063E-3</v>
      </c>
      <c r="H113" s="80" t="s">
        <v>143</v>
      </c>
    </row>
    <row r="114" spans="1:8" x14ac:dyDescent="0.2">
      <c r="A114" s="81">
        <v>15</v>
      </c>
      <c r="B114" s="82"/>
      <c r="C114" s="82" t="s">
        <v>994</v>
      </c>
      <c r="D114" s="82" t="s">
        <v>544</v>
      </c>
      <c r="E114" s="83">
        <v>-27200</v>
      </c>
      <c r="F114" s="84">
        <v>-412.08</v>
      </c>
      <c r="G114" s="85">
        <f t="shared" si="0"/>
        <v>-2.4544568030081763E-3</v>
      </c>
      <c r="H114" s="80" t="s">
        <v>143</v>
      </c>
    </row>
    <row r="115" spans="1:8" x14ac:dyDescent="0.2">
      <c r="A115" s="81">
        <v>16</v>
      </c>
      <c r="B115" s="82"/>
      <c r="C115" s="82" t="s">
        <v>978</v>
      </c>
      <c r="D115" s="82" t="s">
        <v>544</v>
      </c>
      <c r="E115" s="83">
        <v>-63200</v>
      </c>
      <c r="F115" s="84">
        <v>-422.42880000000002</v>
      </c>
      <c r="G115" s="85">
        <f t="shared" si="0"/>
        <v>-2.5160969761856447E-3</v>
      </c>
      <c r="H115" s="80" t="s">
        <v>143</v>
      </c>
    </row>
    <row r="116" spans="1:8" x14ac:dyDescent="0.2">
      <c r="A116" s="81">
        <v>17</v>
      </c>
      <c r="B116" s="82"/>
      <c r="C116" s="82" t="s">
        <v>980</v>
      </c>
      <c r="D116" s="82" t="s">
        <v>544</v>
      </c>
      <c r="E116" s="83">
        <v>-98000</v>
      </c>
      <c r="F116" s="84">
        <v>-666.596</v>
      </c>
      <c r="G116" s="85">
        <f t="shared" si="0"/>
        <v>-3.9704210033441045E-3</v>
      </c>
      <c r="H116" s="80" t="s">
        <v>143</v>
      </c>
    </row>
    <row r="117" spans="1:8" ht="25.5" x14ac:dyDescent="0.2">
      <c r="A117" s="81">
        <v>18</v>
      </c>
      <c r="B117" s="82"/>
      <c r="C117" s="82" t="s">
        <v>995</v>
      </c>
      <c r="D117" s="82" t="s">
        <v>544</v>
      </c>
      <c r="E117" s="83">
        <v>-39900</v>
      </c>
      <c r="F117" s="84">
        <v>-750.55889999999999</v>
      </c>
      <c r="G117" s="85">
        <f t="shared" si="0"/>
        <v>-4.4705261069776106E-3</v>
      </c>
      <c r="H117" s="80" t="s">
        <v>143</v>
      </c>
    </row>
    <row r="118" spans="1:8" ht="25.5" x14ac:dyDescent="0.2">
      <c r="A118" s="81">
        <v>19</v>
      </c>
      <c r="B118" s="82"/>
      <c r="C118" s="82" t="s">
        <v>919</v>
      </c>
      <c r="D118" s="82" t="s">
        <v>544</v>
      </c>
      <c r="E118" s="83">
        <v>-11750</v>
      </c>
      <c r="F118" s="84">
        <v>-904.45624999999995</v>
      </c>
      <c r="G118" s="85">
        <f t="shared" si="0"/>
        <v>-5.3871791784016795E-3</v>
      </c>
      <c r="H118" s="80" t="s">
        <v>143</v>
      </c>
    </row>
    <row r="119" spans="1:8" x14ac:dyDescent="0.2">
      <c r="A119" s="81">
        <v>20</v>
      </c>
      <c r="B119" s="82"/>
      <c r="C119" s="82" t="s">
        <v>897</v>
      </c>
      <c r="D119" s="82" t="s">
        <v>544</v>
      </c>
      <c r="E119" s="83">
        <v>-43925</v>
      </c>
      <c r="F119" s="84">
        <v>-1340.5470749999999</v>
      </c>
      <c r="G119" s="85">
        <f t="shared" si="0"/>
        <v>-7.9846507668085379E-3</v>
      </c>
      <c r="H119" s="80" t="s">
        <v>143</v>
      </c>
    </row>
    <row r="120" spans="1:8" ht="25.5" x14ac:dyDescent="0.2">
      <c r="A120" s="81">
        <v>21</v>
      </c>
      <c r="B120" s="82"/>
      <c r="C120" s="82" t="s">
        <v>996</v>
      </c>
      <c r="D120" s="82" t="s">
        <v>544</v>
      </c>
      <c r="E120" s="83">
        <v>-99375</v>
      </c>
      <c r="F120" s="84">
        <v>-1417.8824999999999</v>
      </c>
      <c r="G120" s="85">
        <f t="shared" si="0"/>
        <v>-8.4452808871851113E-3</v>
      </c>
      <c r="H120" s="80" t="s">
        <v>143</v>
      </c>
    </row>
    <row r="121" spans="1:8" x14ac:dyDescent="0.2">
      <c r="A121" s="81">
        <v>22</v>
      </c>
      <c r="B121" s="82"/>
      <c r="C121" s="82" t="s">
        <v>889</v>
      </c>
      <c r="D121" s="82" t="s">
        <v>544</v>
      </c>
      <c r="E121" s="83">
        <v>-31950</v>
      </c>
      <c r="F121" s="84">
        <v>-1449.41175</v>
      </c>
      <c r="G121" s="85">
        <f t="shared" si="0"/>
        <v>-8.6330773882437543E-3</v>
      </c>
      <c r="H121" s="80" t="s">
        <v>143</v>
      </c>
    </row>
    <row r="122" spans="1:8" x14ac:dyDescent="0.2">
      <c r="A122" s="81">
        <v>23</v>
      </c>
      <c r="B122" s="82"/>
      <c r="C122" s="82" t="s">
        <v>895</v>
      </c>
      <c r="D122" s="82" t="s">
        <v>544</v>
      </c>
      <c r="E122" s="83">
        <v>-76500</v>
      </c>
      <c r="F122" s="84">
        <v>-1494.963</v>
      </c>
      <c r="G122" s="85">
        <f t="shared" si="0"/>
        <v>-8.904392607249836E-3</v>
      </c>
      <c r="H122" s="80" t="s">
        <v>143</v>
      </c>
    </row>
    <row r="123" spans="1:8" x14ac:dyDescent="0.2">
      <c r="A123" s="81">
        <v>24</v>
      </c>
      <c r="B123" s="82"/>
      <c r="C123" s="82" t="s">
        <v>975</v>
      </c>
      <c r="D123" s="82" t="s">
        <v>544</v>
      </c>
      <c r="E123" s="83">
        <v>-128625</v>
      </c>
      <c r="F123" s="84">
        <v>-2007.579</v>
      </c>
      <c r="G123" s="85">
        <f t="shared" si="0"/>
        <v>-1.1957668254043758E-2</v>
      </c>
      <c r="H123" s="80" t="s">
        <v>143</v>
      </c>
    </row>
    <row r="124" spans="1:8" x14ac:dyDescent="0.2">
      <c r="A124" s="81">
        <v>25</v>
      </c>
      <c r="B124" s="82"/>
      <c r="C124" s="82" t="s">
        <v>969</v>
      </c>
      <c r="D124" s="82" t="s">
        <v>544</v>
      </c>
      <c r="E124" s="83">
        <v>-1917000</v>
      </c>
      <c r="F124" s="84">
        <v>-2067.2928000000002</v>
      </c>
      <c r="G124" s="85">
        <f t="shared" si="0"/>
        <v>-1.2313339343743502E-2</v>
      </c>
      <c r="H124" s="80" t="s">
        <v>143</v>
      </c>
    </row>
    <row r="125" spans="1:8" ht="25.5" x14ac:dyDescent="0.2">
      <c r="A125" s="81">
        <v>26</v>
      </c>
      <c r="B125" s="82"/>
      <c r="C125" s="82" t="s">
        <v>997</v>
      </c>
      <c r="D125" s="82" t="s">
        <v>544</v>
      </c>
      <c r="E125" s="83">
        <v>-698400</v>
      </c>
      <c r="F125" s="84">
        <v>-2162.9448000000002</v>
      </c>
      <c r="G125" s="85">
        <f t="shared" si="0"/>
        <v>-1.2883067799677636E-2</v>
      </c>
      <c r="H125" s="80" t="s">
        <v>143</v>
      </c>
    </row>
    <row r="126" spans="1:8" x14ac:dyDescent="0.2">
      <c r="A126" s="81">
        <v>27</v>
      </c>
      <c r="B126" s="82"/>
      <c r="C126" s="82" t="s">
        <v>911</v>
      </c>
      <c r="D126" s="82" t="s">
        <v>544</v>
      </c>
      <c r="E126" s="83">
        <v>-936000</v>
      </c>
      <c r="F126" s="84">
        <v>-2237.2271999999998</v>
      </c>
      <c r="G126" s="85">
        <f t="shared" si="0"/>
        <v>-1.3325513300608945E-2</v>
      </c>
      <c r="H126" s="80" t="s">
        <v>143</v>
      </c>
    </row>
    <row r="127" spans="1:8" x14ac:dyDescent="0.2">
      <c r="A127" s="81">
        <v>28</v>
      </c>
      <c r="B127" s="82"/>
      <c r="C127" s="82" t="s">
        <v>916</v>
      </c>
      <c r="D127" s="82" t="s">
        <v>544</v>
      </c>
      <c r="E127" s="83">
        <v>-161000</v>
      </c>
      <c r="F127" s="84">
        <v>-2244.1790000000001</v>
      </c>
      <c r="G127" s="85">
        <f t="shared" si="0"/>
        <v>-1.3366920048820828E-2</v>
      </c>
      <c r="H127" s="80" t="s">
        <v>143</v>
      </c>
    </row>
    <row r="128" spans="1:8" x14ac:dyDescent="0.2">
      <c r="A128" s="81">
        <v>29</v>
      </c>
      <c r="B128" s="82"/>
      <c r="C128" s="82" t="s">
        <v>912</v>
      </c>
      <c r="D128" s="82" t="s">
        <v>544</v>
      </c>
      <c r="E128" s="83">
        <v>-122800</v>
      </c>
      <c r="F128" s="84">
        <v>-2444.0884000000001</v>
      </c>
      <c r="G128" s="85">
        <f t="shared" si="0"/>
        <v>-1.4557632985180959E-2</v>
      </c>
      <c r="H128" s="80" t="s">
        <v>143</v>
      </c>
    </row>
    <row r="129" spans="1:8" x14ac:dyDescent="0.2">
      <c r="A129" s="81">
        <v>30</v>
      </c>
      <c r="B129" s="82"/>
      <c r="C129" s="82" t="s">
        <v>918</v>
      </c>
      <c r="D129" s="82" t="s">
        <v>544</v>
      </c>
      <c r="E129" s="83">
        <v>-169400</v>
      </c>
      <c r="F129" s="84">
        <v>-2502.7156</v>
      </c>
      <c r="G129" s="85">
        <f t="shared" si="0"/>
        <v>-1.4906831999647374E-2</v>
      </c>
      <c r="H129" s="80" t="s">
        <v>143</v>
      </c>
    </row>
    <row r="130" spans="1:8" x14ac:dyDescent="0.2">
      <c r="A130" s="81">
        <v>31</v>
      </c>
      <c r="B130" s="82"/>
      <c r="C130" s="82" t="s">
        <v>910</v>
      </c>
      <c r="D130" s="82" t="s">
        <v>544</v>
      </c>
      <c r="E130" s="83">
        <v>-133950</v>
      </c>
      <c r="F130" s="84">
        <v>-2574.11715</v>
      </c>
      <c r="G130" s="85">
        <f t="shared" si="0"/>
        <v>-1.5332118400692872E-2</v>
      </c>
      <c r="H130" s="80" t="s">
        <v>143</v>
      </c>
    </row>
    <row r="131" spans="1:8" x14ac:dyDescent="0.2">
      <c r="A131" s="86"/>
      <c r="B131" s="86"/>
      <c r="C131" s="87" t="s">
        <v>142</v>
      </c>
      <c r="D131" s="86"/>
      <c r="E131" s="86" t="s">
        <v>143</v>
      </c>
      <c r="F131" s="88">
        <v>-29149.035820000001</v>
      </c>
      <c r="G131" s="89">
        <v>-0.17361931999999999</v>
      </c>
      <c r="H131" s="80" t="s">
        <v>143</v>
      </c>
    </row>
    <row r="132" spans="1:8" x14ac:dyDescent="0.2">
      <c r="A132" s="86"/>
      <c r="B132" s="86"/>
      <c r="C132" s="90"/>
      <c r="D132" s="86"/>
      <c r="E132" s="86"/>
      <c r="F132" s="91"/>
      <c r="G132" s="91"/>
      <c r="H132" s="80" t="s">
        <v>143</v>
      </c>
    </row>
    <row r="133" spans="1:8" x14ac:dyDescent="0.2">
      <c r="A133" s="86"/>
      <c r="B133" s="86"/>
      <c r="C133" s="87" t="s">
        <v>150</v>
      </c>
      <c r="D133" s="86"/>
      <c r="E133" s="86"/>
      <c r="F133" s="88">
        <f>F97+F81</f>
        <v>128014.0218434</v>
      </c>
      <c r="G133" s="89">
        <f>G97+G81</f>
        <v>0.76248519923449631</v>
      </c>
      <c r="H133" s="80" t="s">
        <v>143</v>
      </c>
    </row>
    <row r="134" spans="1:8" x14ac:dyDescent="0.2">
      <c r="A134" s="86"/>
      <c r="B134" s="86"/>
      <c r="C134" s="90"/>
      <c r="D134" s="86"/>
      <c r="E134" s="86"/>
      <c r="F134" s="91"/>
      <c r="G134" s="91"/>
      <c r="H134" s="80" t="s">
        <v>143</v>
      </c>
    </row>
    <row r="135" spans="1:8" x14ac:dyDescent="0.2">
      <c r="A135" s="86"/>
      <c r="B135" s="86"/>
      <c r="C135" s="87" t="s">
        <v>151</v>
      </c>
      <c r="D135" s="86"/>
      <c r="E135" s="86"/>
      <c r="F135" s="91"/>
      <c r="G135" s="91"/>
      <c r="H135" s="80" t="s">
        <v>143</v>
      </c>
    </row>
    <row r="136" spans="1:8" x14ac:dyDescent="0.2">
      <c r="A136" s="86"/>
      <c r="B136" s="86"/>
      <c r="C136" s="87" t="s">
        <v>10</v>
      </c>
      <c r="D136" s="86"/>
      <c r="E136" s="86"/>
      <c r="F136" s="91"/>
      <c r="G136" s="91"/>
      <c r="H136" s="80" t="s">
        <v>143</v>
      </c>
    </row>
    <row r="137" spans="1:8" x14ac:dyDescent="0.2">
      <c r="A137" s="81">
        <v>1</v>
      </c>
      <c r="B137" s="82" t="s">
        <v>663</v>
      </c>
      <c r="C137" s="82" t="s">
        <v>664</v>
      </c>
      <c r="D137" s="82" t="s">
        <v>547</v>
      </c>
      <c r="E137" s="83">
        <v>2500</v>
      </c>
      <c r="F137" s="84">
        <v>2568.9524999999999</v>
      </c>
      <c r="G137" s="85">
        <v>1.530136E-2</v>
      </c>
      <c r="H137" s="80">
        <v>6.7287999999999997</v>
      </c>
    </row>
    <row r="138" spans="1:8" x14ac:dyDescent="0.2">
      <c r="A138" s="81">
        <v>2</v>
      </c>
      <c r="B138" s="82" t="s">
        <v>560</v>
      </c>
      <c r="C138" s="82" t="s">
        <v>561</v>
      </c>
      <c r="D138" s="82" t="s">
        <v>550</v>
      </c>
      <c r="E138" s="83">
        <v>150</v>
      </c>
      <c r="F138" s="84">
        <v>1565.454</v>
      </c>
      <c r="G138" s="85">
        <v>9.3242599999999991E-3</v>
      </c>
      <c r="H138" s="80">
        <v>7.25</v>
      </c>
    </row>
    <row r="139" spans="1:8" ht="25.5" x14ac:dyDescent="0.2">
      <c r="A139" s="81">
        <v>3</v>
      </c>
      <c r="B139" s="82" t="s">
        <v>564</v>
      </c>
      <c r="C139" s="82" t="s">
        <v>565</v>
      </c>
      <c r="D139" s="82" t="s">
        <v>547</v>
      </c>
      <c r="E139" s="83">
        <v>1500</v>
      </c>
      <c r="F139" s="84">
        <v>1530.9135000000001</v>
      </c>
      <c r="G139" s="85">
        <v>9.1185199999999998E-3</v>
      </c>
      <c r="H139" s="80">
        <v>6.6669999999999998</v>
      </c>
    </row>
    <row r="140" spans="1:8" ht="25.5" x14ac:dyDescent="0.2">
      <c r="A140" s="81">
        <v>4</v>
      </c>
      <c r="B140" s="82" t="s">
        <v>665</v>
      </c>
      <c r="C140" s="82" t="s">
        <v>666</v>
      </c>
      <c r="D140" s="82" t="s">
        <v>550</v>
      </c>
      <c r="E140" s="83">
        <v>1500</v>
      </c>
      <c r="F140" s="84">
        <v>1515.0105000000001</v>
      </c>
      <c r="G140" s="85">
        <v>9.0238000000000002E-3</v>
      </c>
      <c r="H140" s="80">
        <v>6.51</v>
      </c>
    </row>
    <row r="141" spans="1:8" ht="25.5" x14ac:dyDescent="0.2">
      <c r="A141" s="81">
        <v>5</v>
      </c>
      <c r="B141" s="82" t="s">
        <v>551</v>
      </c>
      <c r="C141" s="82" t="s">
        <v>552</v>
      </c>
      <c r="D141" s="82" t="s">
        <v>547</v>
      </c>
      <c r="E141" s="83">
        <v>1500</v>
      </c>
      <c r="F141" s="84">
        <v>1500.2294999999999</v>
      </c>
      <c r="G141" s="85">
        <v>8.9357599999999992E-3</v>
      </c>
      <c r="H141" s="80">
        <v>6.6658999999999997</v>
      </c>
    </row>
    <row r="142" spans="1:8" ht="25.5" x14ac:dyDescent="0.2">
      <c r="A142" s="81">
        <v>6</v>
      </c>
      <c r="B142" s="82" t="s">
        <v>583</v>
      </c>
      <c r="C142" s="82" t="s">
        <v>584</v>
      </c>
      <c r="D142" s="82" t="s">
        <v>547</v>
      </c>
      <c r="E142" s="83">
        <v>1000</v>
      </c>
      <c r="F142" s="84">
        <v>1056.527</v>
      </c>
      <c r="G142" s="85">
        <v>6.2929500000000003E-3</v>
      </c>
      <c r="H142" s="80">
        <v>7.05</v>
      </c>
    </row>
    <row r="143" spans="1:8" x14ac:dyDescent="0.2">
      <c r="A143" s="81">
        <v>7</v>
      </c>
      <c r="B143" s="82" t="s">
        <v>606</v>
      </c>
      <c r="C143" s="82" t="s">
        <v>607</v>
      </c>
      <c r="D143" s="82" t="s">
        <v>547</v>
      </c>
      <c r="E143" s="83">
        <v>1000</v>
      </c>
      <c r="F143" s="84">
        <v>1010.003</v>
      </c>
      <c r="G143" s="85">
        <v>6.0158399999999997E-3</v>
      </c>
      <c r="H143" s="80">
        <v>6.4413</v>
      </c>
    </row>
    <row r="144" spans="1:8" x14ac:dyDescent="0.2">
      <c r="A144" s="81">
        <v>8</v>
      </c>
      <c r="B144" s="82" t="s">
        <v>667</v>
      </c>
      <c r="C144" s="82" t="s">
        <v>668</v>
      </c>
      <c r="D144" s="82" t="s">
        <v>550</v>
      </c>
      <c r="E144" s="83">
        <v>100</v>
      </c>
      <c r="F144" s="84">
        <v>1003.998</v>
      </c>
      <c r="G144" s="85">
        <v>5.9800799999999996E-3</v>
      </c>
      <c r="H144" s="80">
        <v>6.24</v>
      </c>
    </row>
    <row r="145" spans="1:8" x14ac:dyDescent="0.2">
      <c r="A145" s="81">
        <v>9</v>
      </c>
      <c r="B145" s="82" t="s">
        <v>597</v>
      </c>
      <c r="C145" s="82" t="s">
        <v>598</v>
      </c>
      <c r="D145" s="82" t="s">
        <v>550</v>
      </c>
      <c r="E145" s="83">
        <v>50</v>
      </c>
      <c r="F145" s="84">
        <v>497.5985</v>
      </c>
      <c r="G145" s="85">
        <v>2.9638300000000002E-3</v>
      </c>
      <c r="H145" s="80">
        <v>6.625</v>
      </c>
    </row>
    <row r="146" spans="1:8" x14ac:dyDescent="0.2">
      <c r="A146" s="86"/>
      <c r="B146" s="86"/>
      <c r="C146" s="87" t="s">
        <v>142</v>
      </c>
      <c r="D146" s="86"/>
      <c r="E146" s="86" t="s">
        <v>143</v>
      </c>
      <c r="F146" s="88">
        <v>12248.6865</v>
      </c>
      <c r="G146" s="89">
        <v>7.2956400000000005E-2</v>
      </c>
      <c r="H146" s="80" t="s">
        <v>143</v>
      </c>
    </row>
    <row r="147" spans="1:8" x14ac:dyDescent="0.2">
      <c r="A147" s="86"/>
      <c r="B147" s="86"/>
      <c r="C147" s="90"/>
      <c r="D147" s="86"/>
      <c r="E147" s="86"/>
      <c r="F147" s="91"/>
      <c r="G147" s="91"/>
      <c r="H147" s="80" t="s">
        <v>143</v>
      </c>
    </row>
    <row r="148" spans="1:8" x14ac:dyDescent="0.2">
      <c r="A148" s="86"/>
      <c r="B148" s="86"/>
      <c r="C148" s="87" t="s">
        <v>152</v>
      </c>
      <c r="D148" s="86"/>
      <c r="E148" s="86"/>
      <c r="F148" s="86"/>
      <c r="G148" s="86"/>
      <c r="H148" s="80" t="s">
        <v>143</v>
      </c>
    </row>
    <row r="149" spans="1:8" x14ac:dyDescent="0.2">
      <c r="A149" s="86"/>
      <c r="B149" s="86"/>
      <c r="C149" s="87" t="s">
        <v>142</v>
      </c>
      <c r="D149" s="86"/>
      <c r="E149" s="86" t="s">
        <v>143</v>
      </c>
      <c r="F149" s="92" t="s">
        <v>145</v>
      </c>
      <c r="G149" s="89">
        <v>0</v>
      </c>
      <c r="H149" s="80" t="s">
        <v>143</v>
      </c>
    </row>
    <row r="150" spans="1:8" x14ac:dyDescent="0.2">
      <c r="A150" s="86"/>
      <c r="B150" s="86"/>
      <c r="C150" s="90"/>
      <c r="D150" s="86"/>
      <c r="E150" s="86"/>
      <c r="F150" s="91"/>
      <c r="G150" s="91"/>
      <c r="H150" s="80" t="s">
        <v>143</v>
      </c>
    </row>
    <row r="151" spans="1:8" x14ac:dyDescent="0.2">
      <c r="A151" s="86"/>
      <c r="B151" s="86"/>
      <c r="C151" s="87" t="s">
        <v>153</v>
      </c>
      <c r="D151" s="86"/>
      <c r="E151" s="86"/>
      <c r="F151" s="86"/>
      <c r="G151" s="86"/>
      <c r="H151" s="80" t="s">
        <v>143</v>
      </c>
    </row>
    <row r="152" spans="1:8" x14ac:dyDescent="0.2">
      <c r="A152" s="81">
        <v>1</v>
      </c>
      <c r="B152" s="82" t="s">
        <v>618</v>
      </c>
      <c r="C152" s="82" t="s">
        <v>1093</v>
      </c>
      <c r="D152" s="82" t="s">
        <v>620</v>
      </c>
      <c r="E152" s="83">
        <v>8500000</v>
      </c>
      <c r="F152" s="84">
        <v>8859.1419999999998</v>
      </c>
      <c r="G152" s="85">
        <v>5.2767380000000003E-2</v>
      </c>
      <c r="H152" s="80">
        <v>6.5590999999999999</v>
      </c>
    </row>
    <row r="153" spans="1:8" x14ac:dyDescent="0.2">
      <c r="A153" s="81">
        <v>2</v>
      </c>
      <c r="B153" s="82" t="s">
        <v>669</v>
      </c>
      <c r="C153" s="82" t="s">
        <v>1098</v>
      </c>
      <c r="D153" s="82" t="s">
        <v>620</v>
      </c>
      <c r="E153" s="83">
        <v>3000000</v>
      </c>
      <c r="F153" s="84">
        <v>3161.2530000000002</v>
      </c>
      <c r="G153" s="85">
        <v>1.8829249999999999E-2</v>
      </c>
      <c r="H153" s="80">
        <v>6.2046000000000001</v>
      </c>
    </row>
    <row r="154" spans="1:8" x14ac:dyDescent="0.2">
      <c r="A154" s="81">
        <v>3</v>
      </c>
      <c r="B154" s="82" t="s">
        <v>621</v>
      </c>
      <c r="C154" s="82" t="s">
        <v>1092</v>
      </c>
      <c r="D154" s="82" t="s">
        <v>620</v>
      </c>
      <c r="E154" s="83">
        <v>3000000</v>
      </c>
      <c r="F154" s="84">
        <v>3149.7060000000001</v>
      </c>
      <c r="G154" s="85">
        <v>1.876048E-2</v>
      </c>
      <c r="H154" s="80">
        <v>6.7784000000000004</v>
      </c>
    </row>
    <row r="155" spans="1:8" x14ac:dyDescent="0.2">
      <c r="A155" s="81">
        <v>4</v>
      </c>
      <c r="B155" s="82" t="s">
        <v>653</v>
      </c>
      <c r="C155" s="82" t="s">
        <v>654</v>
      </c>
      <c r="D155" s="82" t="s">
        <v>620</v>
      </c>
      <c r="E155" s="83">
        <v>3000000</v>
      </c>
      <c r="F155" s="84">
        <v>3088.203</v>
      </c>
      <c r="G155" s="85">
        <v>1.8394150000000001E-2</v>
      </c>
      <c r="H155" s="80">
        <v>5.79</v>
      </c>
    </row>
    <row r="156" spans="1:8" x14ac:dyDescent="0.2">
      <c r="A156" s="81">
        <v>5</v>
      </c>
      <c r="B156" s="82" t="s">
        <v>627</v>
      </c>
      <c r="C156" s="82" t="s">
        <v>628</v>
      </c>
      <c r="D156" s="82" t="s">
        <v>620</v>
      </c>
      <c r="E156" s="83">
        <v>1500000</v>
      </c>
      <c r="F156" s="84">
        <v>1544.502</v>
      </c>
      <c r="G156" s="85">
        <v>9.1994599999999996E-3</v>
      </c>
      <c r="H156" s="80">
        <v>7.2392000000000003</v>
      </c>
    </row>
    <row r="157" spans="1:8" x14ac:dyDescent="0.2">
      <c r="A157" s="81">
        <v>6</v>
      </c>
      <c r="B157" s="82" t="s">
        <v>670</v>
      </c>
      <c r="C157" s="82" t="s">
        <v>671</v>
      </c>
      <c r="D157" s="82" t="s">
        <v>620</v>
      </c>
      <c r="E157" s="83">
        <v>1000000</v>
      </c>
      <c r="F157" s="84">
        <v>1044.4760000000001</v>
      </c>
      <c r="G157" s="85">
        <v>6.2211699999999998E-3</v>
      </c>
      <c r="H157" s="80">
        <v>6.1592000000000002</v>
      </c>
    </row>
    <row r="158" spans="1:8" ht="25.5" x14ac:dyDescent="0.2">
      <c r="A158" s="81">
        <v>7</v>
      </c>
      <c r="B158" s="82" t="s">
        <v>632</v>
      </c>
      <c r="C158" s="82" t="s">
        <v>633</v>
      </c>
      <c r="D158" s="82" t="s">
        <v>620</v>
      </c>
      <c r="E158" s="83">
        <v>500000</v>
      </c>
      <c r="F158" s="84">
        <v>518.44050000000004</v>
      </c>
      <c r="G158" s="85">
        <v>3.0879700000000002E-3</v>
      </c>
      <c r="H158" s="80">
        <v>6.9827000000000004</v>
      </c>
    </row>
    <row r="159" spans="1:8" ht="25.5" x14ac:dyDescent="0.2">
      <c r="A159" s="81">
        <v>8</v>
      </c>
      <c r="B159" s="82" t="s">
        <v>631</v>
      </c>
      <c r="C159" s="82" t="s">
        <v>925</v>
      </c>
      <c r="D159" s="82" t="s">
        <v>620</v>
      </c>
      <c r="E159" s="83">
        <v>500000</v>
      </c>
      <c r="F159" s="84">
        <v>505.65</v>
      </c>
      <c r="G159" s="85">
        <v>3.0117799999999999E-3</v>
      </c>
      <c r="H159" s="80">
        <v>6.8735000471284291</v>
      </c>
    </row>
    <row r="160" spans="1:8" x14ac:dyDescent="0.2">
      <c r="A160" s="86"/>
      <c r="B160" s="86"/>
      <c r="C160" s="87" t="s">
        <v>142</v>
      </c>
      <c r="D160" s="86"/>
      <c r="E160" s="86" t="s">
        <v>143</v>
      </c>
      <c r="F160" s="88">
        <v>21871.372500000001</v>
      </c>
      <c r="G160" s="89">
        <v>0.13027163999999999</v>
      </c>
      <c r="H160" s="80" t="s">
        <v>143</v>
      </c>
    </row>
    <row r="161" spans="1:8" x14ac:dyDescent="0.2">
      <c r="A161" s="86"/>
      <c r="B161" s="86"/>
      <c r="C161" s="90"/>
      <c r="D161" s="86"/>
      <c r="E161" s="86"/>
      <c r="F161" s="91"/>
      <c r="G161" s="91"/>
      <c r="H161" s="80" t="s">
        <v>143</v>
      </c>
    </row>
    <row r="162" spans="1:8" x14ac:dyDescent="0.2">
      <c r="A162" s="86"/>
      <c r="B162" s="86"/>
      <c r="C162" s="87" t="s">
        <v>154</v>
      </c>
      <c r="D162" s="86"/>
      <c r="E162" s="86"/>
      <c r="F162" s="91"/>
      <c r="G162" s="91"/>
      <c r="H162" s="80" t="s">
        <v>143</v>
      </c>
    </row>
    <row r="163" spans="1:8" x14ac:dyDescent="0.2">
      <c r="A163" s="86"/>
      <c r="B163" s="86"/>
      <c r="C163" s="87" t="s">
        <v>142</v>
      </c>
      <c r="D163" s="86"/>
      <c r="E163" s="86" t="s">
        <v>143</v>
      </c>
      <c r="F163" s="92" t="s">
        <v>145</v>
      </c>
      <c r="G163" s="89">
        <v>0</v>
      </c>
      <c r="H163" s="80" t="s">
        <v>143</v>
      </c>
    </row>
    <row r="164" spans="1:8" x14ac:dyDescent="0.2">
      <c r="A164" s="86"/>
      <c r="B164" s="86"/>
      <c r="C164" s="90"/>
      <c r="D164" s="86"/>
      <c r="E164" s="86"/>
      <c r="F164" s="91"/>
      <c r="G164" s="91"/>
      <c r="H164" s="80" t="s">
        <v>143</v>
      </c>
    </row>
    <row r="165" spans="1:8" x14ac:dyDescent="0.2">
      <c r="A165" s="86"/>
      <c r="B165" s="86"/>
      <c r="C165" s="87" t="s">
        <v>155</v>
      </c>
      <c r="D165" s="86"/>
      <c r="E165" s="86"/>
      <c r="F165" s="88">
        <v>34120.059000000001</v>
      </c>
      <c r="G165" s="89">
        <v>0.20322804</v>
      </c>
      <c r="H165" s="80" t="s">
        <v>143</v>
      </c>
    </row>
    <row r="166" spans="1:8" x14ac:dyDescent="0.2">
      <c r="A166" s="86"/>
      <c r="B166" s="86"/>
      <c r="C166" s="90"/>
      <c r="D166" s="86"/>
      <c r="E166" s="86"/>
      <c r="F166" s="91"/>
      <c r="G166" s="91"/>
      <c r="H166" s="80" t="s">
        <v>143</v>
      </c>
    </row>
    <row r="167" spans="1:8" x14ac:dyDescent="0.2">
      <c r="A167" s="86"/>
      <c r="B167" s="86"/>
      <c r="C167" s="87" t="s">
        <v>156</v>
      </c>
      <c r="D167" s="86"/>
      <c r="E167" s="86"/>
      <c r="F167" s="91"/>
      <c r="G167" s="91"/>
      <c r="H167" s="80" t="s">
        <v>143</v>
      </c>
    </row>
    <row r="168" spans="1:8" x14ac:dyDescent="0.2">
      <c r="A168" s="86"/>
      <c r="B168" s="86"/>
      <c r="C168" s="87" t="s">
        <v>157</v>
      </c>
      <c r="D168" s="86"/>
      <c r="E168" s="86"/>
      <c r="F168" s="91"/>
      <c r="G168" s="91"/>
      <c r="H168" s="80" t="s">
        <v>143</v>
      </c>
    </row>
    <row r="169" spans="1:8" x14ac:dyDescent="0.2">
      <c r="A169" s="86"/>
      <c r="B169" s="86"/>
      <c r="C169" s="87" t="s">
        <v>142</v>
      </c>
      <c r="D169" s="86"/>
      <c r="E169" s="86" t="s">
        <v>143</v>
      </c>
      <c r="F169" s="92" t="s">
        <v>145</v>
      </c>
      <c r="G169" s="89">
        <v>0</v>
      </c>
      <c r="H169" s="80" t="s">
        <v>143</v>
      </c>
    </row>
    <row r="170" spans="1:8" x14ac:dyDescent="0.2">
      <c r="A170" s="86"/>
      <c r="B170" s="86"/>
      <c r="C170" s="90"/>
      <c r="D170" s="86"/>
      <c r="E170" s="86"/>
      <c r="F170" s="91"/>
      <c r="G170" s="91"/>
      <c r="H170" s="80" t="s">
        <v>143</v>
      </c>
    </row>
    <row r="171" spans="1:8" x14ac:dyDescent="0.2">
      <c r="A171" s="86"/>
      <c r="B171" s="86"/>
      <c r="C171" s="87" t="s">
        <v>158</v>
      </c>
      <c r="D171" s="86"/>
      <c r="E171" s="86"/>
      <c r="F171" s="91"/>
      <c r="G171" s="91"/>
      <c r="H171" s="80" t="s">
        <v>143</v>
      </c>
    </row>
    <row r="172" spans="1:8" x14ac:dyDescent="0.2">
      <c r="A172" s="86"/>
      <c r="B172" s="86"/>
      <c r="C172" s="87" t="s">
        <v>142</v>
      </c>
      <c r="D172" s="86"/>
      <c r="E172" s="86" t="s">
        <v>143</v>
      </c>
      <c r="F172" s="92" t="s">
        <v>145</v>
      </c>
      <c r="G172" s="89">
        <v>0</v>
      </c>
      <c r="H172" s="80" t="s">
        <v>143</v>
      </c>
    </row>
    <row r="173" spans="1:8" x14ac:dyDescent="0.2">
      <c r="A173" s="86"/>
      <c r="B173" s="86"/>
      <c r="C173" s="90"/>
      <c r="D173" s="86"/>
      <c r="E173" s="86"/>
      <c r="F173" s="91"/>
      <c r="G173" s="91"/>
      <c r="H173" s="80" t="s">
        <v>143</v>
      </c>
    </row>
    <row r="174" spans="1:8" x14ac:dyDescent="0.2">
      <c r="A174" s="86"/>
      <c r="B174" s="86"/>
      <c r="C174" s="87" t="s">
        <v>159</v>
      </c>
      <c r="D174" s="86"/>
      <c r="E174" s="86"/>
      <c r="F174" s="91"/>
      <c r="G174" s="91"/>
      <c r="H174" s="80" t="s">
        <v>143</v>
      </c>
    </row>
    <row r="175" spans="1:8" x14ac:dyDescent="0.2">
      <c r="A175" s="86"/>
      <c r="B175" s="86"/>
      <c r="C175" s="87" t="s">
        <v>142</v>
      </c>
      <c r="D175" s="86"/>
      <c r="E175" s="86" t="s">
        <v>143</v>
      </c>
      <c r="F175" s="92" t="s">
        <v>145</v>
      </c>
      <c r="G175" s="89">
        <v>0</v>
      </c>
      <c r="H175" s="80" t="s">
        <v>143</v>
      </c>
    </row>
    <row r="176" spans="1:8" x14ac:dyDescent="0.2">
      <c r="A176" s="86"/>
      <c r="B176" s="86"/>
      <c r="C176" s="90"/>
      <c r="D176" s="86"/>
      <c r="E176" s="86"/>
      <c r="F176" s="91"/>
      <c r="G176" s="91"/>
      <c r="H176" s="80" t="s">
        <v>143</v>
      </c>
    </row>
    <row r="177" spans="1:8" x14ac:dyDescent="0.2">
      <c r="A177" s="86"/>
      <c r="B177" s="86"/>
      <c r="C177" s="87" t="s">
        <v>160</v>
      </c>
      <c r="D177" s="86"/>
      <c r="E177" s="86"/>
      <c r="F177" s="91"/>
      <c r="G177" s="91"/>
      <c r="H177" s="80" t="s">
        <v>143</v>
      </c>
    </row>
    <row r="178" spans="1:8" x14ac:dyDescent="0.2">
      <c r="A178" s="81">
        <v>1</v>
      </c>
      <c r="B178" s="82"/>
      <c r="C178" s="82" t="s">
        <v>161</v>
      </c>
      <c r="D178" s="82"/>
      <c r="E178" s="93"/>
      <c r="F178" s="84">
        <v>6264.078960975</v>
      </c>
      <c r="G178" s="85">
        <v>3.7310500000000003E-2</v>
      </c>
      <c r="H178" s="80">
        <v>5.41</v>
      </c>
    </row>
    <row r="179" spans="1:8" x14ac:dyDescent="0.2">
      <c r="A179" s="86"/>
      <c r="B179" s="86"/>
      <c r="C179" s="87" t="s">
        <v>142</v>
      </c>
      <c r="D179" s="86"/>
      <c r="E179" s="86" t="s">
        <v>143</v>
      </c>
      <c r="F179" s="88">
        <v>6264.078960975</v>
      </c>
      <c r="G179" s="89">
        <v>3.7310500000000003E-2</v>
      </c>
      <c r="H179" s="80" t="s">
        <v>143</v>
      </c>
    </row>
    <row r="180" spans="1:8" x14ac:dyDescent="0.2">
      <c r="A180" s="86"/>
      <c r="B180" s="86"/>
      <c r="C180" s="90"/>
      <c r="D180" s="86"/>
      <c r="E180" s="86"/>
      <c r="F180" s="91"/>
      <c r="G180" s="91"/>
      <c r="H180" s="80" t="s">
        <v>143</v>
      </c>
    </row>
    <row r="181" spans="1:8" x14ac:dyDescent="0.2">
      <c r="A181" s="86"/>
      <c r="B181" s="86"/>
      <c r="C181" s="87" t="s">
        <v>162</v>
      </c>
      <c r="D181" s="86"/>
      <c r="E181" s="86"/>
      <c r="F181" s="88">
        <v>6264.078960975</v>
      </c>
      <c r="G181" s="89">
        <v>3.7310500000000003E-2</v>
      </c>
      <c r="H181" s="80" t="s">
        <v>143</v>
      </c>
    </row>
    <row r="182" spans="1:8" x14ac:dyDescent="0.2">
      <c r="A182" s="86"/>
      <c r="B182" s="86"/>
      <c r="C182" s="91"/>
      <c r="D182" s="86"/>
      <c r="E182" s="86"/>
      <c r="F182" s="86"/>
      <c r="G182" s="86"/>
      <c r="H182" s="80" t="s">
        <v>143</v>
      </c>
    </row>
    <row r="183" spans="1:8" x14ac:dyDescent="0.2">
      <c r="A183" s="86"/>
      <c r="B183" s="86"/>
      <c r="C183" s="87" t="s">
        <v>163</v>
      </c>
      <c r="D183" s="86"/>
      <c r="E183" s="86"/>
      <c r="F183" s="86"/>
      <c r="G183" s="86"/>
      <c r="H183" s="80" t="s">
        <v>143</v>
      </c>
    </row>
    <row r="184" spans="1:8" x14ac:dyDescent="0.2">
      <c r="A184" s="86"/>
      <c r="B184" s="86"/>
      <c r="C184" s="87" t="s">
        <v>164</v>
      </c>
      <c r="D184" s="86"/>
      <c r="E184" s="86"/>
      <c r="F184" s="86"/>
      <c r="G184" s="86"/>
      <c r="H184" s="80" t="s">
        <v>143</v>
      </c>
    </row>
    <row r="185" spans="1:8" x14ac:dyDescent="0.2">
      <c r="A185" s="86"/>
      <c r="B185" s="86"/>
      <c r="C185" s="87" t="s">
        <v>142</v>
      </c>
      <c r="D185" s="86"/>
      <c r="E185" s="86" t="s">
        <v>143</v>
      </c>
      <c r="F185" s="92" t="s">
        <v>145</v>
      </c>
      <c r="G185" s="89">
        <v>0</v>
      </c>
      <c r="H185" s="80" t="s">
        <v>143</v>
      </c>
    </row>
    <row r="186" spans="1:8" x14ac:dyDescent="0.2">
      <c r="A186" s="86"/>
      <c r="B186" s="86"/>
      <c r="C186" s="90"/>
      <c r="D186" s="86"/>
      <c r="E186" s="86"/>
      <c r="F186" s="91"/>
      <c r="G186" s="91"/>
      <c r="H186" s="80" t="s">
        <v>143</v>
      </c>
    </row>
    <row r="187" spans="1:8" x14ac:dyDescent="0.2">
      <c r="A187" s="86"/>
      <c r="B187" s="86"/>
      <c r="C187" s="87" t="s">
        <v>165</v>
      </c>
      <c r="D187" s="86"/>
      <c r="E187" s="86"/>
      <c r="F187" s="86"/>
      <c r="G187" s="86"/>
      <c r="H187" s="80" t="s">
        <v>143</v>
      </c>
    </row>
    <row r="188" spans="1:8" x14ac:dyDescent="0.2">
      <c r="A188" s="86"/>
      <c r="B188" s="86"/>
      <c r="C188" s="87" t="s">
        <v>166</v>
      </c>
      <c r="D188" s="86"/>
      <c r="E188" s="86"/>
      <c r="F188" s="86"/>
      <c r="G188" s="86"/>
      <c r="H188" s="80" t="s">
        <v>143</v>
      </c>
    </row>
    <row r="189" spans="1:8" x14ac:dyDescent="0.2">
      <c r="A189" s="86"/>
      <c r="B189" s="86"/>
      <c r="C189" s="87" t="s">
        <v>142</v>
      </c>
      <c r="D189" s="86"/>
      <c r="E189" s="86" t="s">
        <v>143</v>
      </c>
      <c r="F189" s="92" t="s">
        <v>145</v>
      </c>
      <c r="G189" s="89">
        <v>0</v>
      </c>
      <c r="H189" s="80" t="s">
        <v>143</v>
      </c>
    </row>
    <row r="190" spans="1:8" x14ac:dyDescent="0.2">
      <c r="A190" s="86"/>
      <c r="B190" s="86"/>
      <c r="C190" s="90"/>
      <c r="D190" s="86"/>
      <c r="E190" s="86"/>
      <c r="F190" s="91"/>
      <c r="G190" s="91"/>
      <c r="H190" s="80" t="s">
        <v>143</v>
      </c>
    </row>
    <row r="191" spans="1:8" x14ac:dyDescent="0.2">
      <c r="A191" s="86"/>
      <c r="B191" s="86"/>
      <c r="C191" s="87" t="s">
        <v>167</v>
      </c>
      <c r="D191" s="86"/>
      <c r="E191" s="86"/>
      <c r="F191" s="91"/>
      <c r="G191" s="91"/>
      <c r="H191" s="80" t="s">
        <v>143</v>
      </c>
    </row>
    <row r="192" spans="1:8" x14ac:dyDescent="0.2">
      <c r="A192" s="86"/>
      <c r="B192" s="86"/>
      <c r="C192" s="87" t="s">
        <v>142</v>
      </c>
      <c r="D192" s="86"/>
      <c r="E192" s="86" t="s">
        <v>143</v>
      </c>
      <c r="F192" s="92" t="s">
        <v>145</v>
      </c>
      <c r="G192" s="89">
        <v>0</v>
      </c>
      <c r="H192" s="80" t="s">
        <v>143</v>
      </c>
    </row>
    <row r="193" spans="1:17" x14ac:dyDescent="0.2">
      <c r="A193" s="86"/>
      <c r="B193" s="86"/>
      <c r="C193" s="90"/>
      <c r="D193" s="86"/>
      <c r="E193" s="86"/>
      <c r="F193" s="91"/>
      <c r="G193" s="91"/>
      <c r="H193" s="80" t="s">
        <v>143</v>
      </c>
    </row>
    <row r="194" spans="1:17" x14ac:dyDescent="0.2">
      <c r="A194" s="93"/>
      <c r="B194" s="82"/>
      <c r="C194" s="82" t="s">
        <v>320</v>
      </c>
      <c r="D194" s="82"/>
      <c r="E194" s="93"/>
      <c r="F194" s="84">
        <v>675.6641826</v>
      </c>
      <c r="G194" s="85">
        <v>4.0244299999999998E-3</v>
      </c>
      <c r="H194" s="80" t="s">
        <v>143</v>
      </c>
    </row>
    <row r="195" spans="1:17" x14ac:dyDescent="0.2">
      <c r="A195" s="93"/>
      <c r="B195" s="82"/>
      <c r="C195" s="82" t="s">
        <v>926</v>
      </c>
      <c r="D195" s="82"/>
      <c r="E195" s="93"/>
      <c r="F195" s="84">
        <f>27965.72002814+F131</f>
        <v>-1183.3157918600009</v>
      </c>
      <c r="G195" s="85">
        <f>F195/F196</f>
        <v>-7.0481399132153628E-3</v>
      </c>
      <c r="H195" s="80" t="s">
        <v>143</v>
      </c>
    </row>
    <row r="196" spans="1:17" x14ac:dyDescent="0.2">
      <c r="A196" s="90"/>
      <c r="B196" s="90"/>
      <c r="C196" s="87" t="s">
        <v>169</v>
      </c>
      <c r="D196" s="91"/>
      <c r="E196" s="91"/>
      <c r="F196" s="88">
        <f>F195+F194+F181+F165+F133</f>
        <v>167890.50819511499</v>
      </c>
      <c r="G196" s="94">
        <f>G195+G194+G181+G165+G133</f>
        <v>1.000000029321281</v>
      </c>
      <c r="H196" s="80" t="s">
        <v>143</v>
      </c>
    </row>
    <row r="197" spans="1:17" x14ac:dyDescent="0.2">
      <c r="A197" s="95"/>
      <c r="B197" s="95"/>
      <c r="C197" s="95"/>
      <c r="D197" s="96"/>
      <c r="E197" s="96"/>
      <c r="F197" s="96"/>
      <c r="G197" s="96"/>
    </row>
    <row r="198" spans="1:17" x14ac:dyDescent="0.2">
      <c r="A198" s="97"/>
      <c r="B198" s="201" t="s">
        <v>855</v>
      </c>
      <c r="C198" s="201"/>
      <c r="D198" s="201"/>
      <c r="E198" s="201"/>
      <c r="F198" s="201"/>
      <c r="G198" s="201"/>
      <c r="H198" s="201"/>
      <c r="J198" s="99"/>
    </row>
    <row r="199" spans="1:17" x14ac:dyDescent="0.2">
      <c r="A199" s="97"/>
      <c r="B199" s="201" t="s">
        <v>856</v>
      </c>
      <c r="C199" s="201"/>
      <c r="D199" s="201"/>
      <c r="E199" s="201"/>
      <c r="F199" s="201"/>
      <c r="G199" s="201"/>
      <c r="H199" s="201"/>
      <c r="J199" s="99"/>
    </row>
    <row r="200" spans="1:17" x14ac:dyDescent="0.2">
      <c r="A200" s="97"/>
      <c r="B200" s="201" t="s">
        <v>857</v>
      </c>
      <c r="C200" s="201"/>
      <c r="D200" s="201"/>
      <c r="E200" s="201"/>
      <c r="F200" s="201"/>
      <c r="G200" s="201"/>
      <c r="H200" s="201"/>
      <c r="J200" s="99"/>
    </row>
    <row r="201" spans="1:17" s="101" customFormat="1" ht="66.75" customHeight="1" x14ac:dyDescent="0.25">
      <c r="A201" s="100"/>
      <c r="B201" s="202" t="s">
        <v>858</v>
      </c>
      <c r="C201" s="202"/>
      <c r="D201" s="202"/>
      <c r="E201" s="202"/>
      <c r="F201" s="202"/>
      <c r="G201" s="202"/>
      <c r="H201" s="202"/>
      <c r="I201"/>
      <c r="J201" s="99"/>
      <c r="K201"/>
      <c r="L201"/>
      <c r="M201"/>
      <c r="N201"/>
      <c r="O201"/>
      <c r="P201"/>
      <c r="Q201"/>
    </row>
    <row r="202" spans="1:17" x14ac:dyDescent="0.2">
      <c r="A202" s="97"/>
      <c r="B202" s="201" t="s">
        <v>859</v>
      </c>
      <c r="C202" s="201"/>
      <c r="D202" s="201"/>
      <c r="E202" s="201"/>
      <c r="F202" s="201"/>
      <c r="G202" s="201"/>
      <c r="H202" s="201"/>
      <c r="J202" s="99"/>
    </row>
    <row r="203" spans="1:17" x14ac:dyDescent="0.2">
      <c r="A203" s="97"/>
      <c r="B203" s="97"/>
      <c r="C203" s="97"/>
      <c r="D203" s="102"/>
      <c r="E203" s="102"/>
      <c r="F203" s="102"/>
      <c r="G203" s="102"/>
    </row>
    <row r="204" spans="1:17" x14ac:dyDescent="0.2">
      <c r="A204" s="97"/>
      <c r="B204" s="203" t="s">
        <v>170</v>
      </c>
      <c r="C204" s="204"/>
      <c r="D204" s="205"/>
      <c r="E204" s="103"/>
      <c r="F204" s="102"/>
      <c r="G204" s="102"/>
    </row>
    <row r="205" spans="1:17" ht="27.75" customHeight="1" x14ac:dyDescent="0.2">
      <c r="A205" s="97"/>
      <c r="B205" s="199" t="s">
        <v>171</v>
      </c>
      <c r="C205" s="200"/>
      <c r="D205" s="79" t="s">
        <v>172</v>
      </c>
      <c r="E205" s="103"/>
      <c r="F205" s="102"/>
      <c r="G205" s="102"/>
    </row>
    <row r="206" spans="1:17" ht="12.75" customHeight="1" x14ac:dyDescent="0.2">
      <c r="A206" s="97"/>
      <c r="B206" s="199" t="s">
        <v>860</v>
      </c>
      <c r="C206" s="200"/>
      <c r="D206" s="79" t="s">
        <v>172</v>
      </c>
      <c r="E206" s="103"/>
      <c r="F206" s="102"/>
      <c r="G206" s="102"/>
    </row>
    <row r="207" spans="1:17" x14ac:dyDescent="0.2">
      <c r="A207" s="97"/>
      <c r="B207" s="199" t="s">
        <v>173</v>
      </c>
      <c r="C207" s="200"/>
      <c r="D207" s="104" t="s">
        <v>143</v>
      </c>
      <c r="E207" s="103"/>
      <c r="F207" s="102"/>
      <c r="G207" s="102"/>
    </row>
    <row r="208" spans="1:17" x14ac:dyDescent="0.2">
      <c r="A208" s="105"/>
      <c r="B208" s="106" t="s">
        <v>143</v>
      </c>
      <c r="C208" s="106" t="s">
        <v>861</v>
      </c>
      <c r="D208" s="106" t="s">
        <v>174</v>
      </c>
      <c r="E208" s="105"/>
      <c r="F208" s="105"/>
      <c r="G208" s="105"/>
      <c r="H208" s="105"/>
      <c r="J208" s="99"/>
    </row>
    <row r="209" spans="1:10" x14ac:dyDescent="0.2">
      <c r="A209" s="105"/>
      <c r="B209" s="107" t="s">
        <v>175</v>
      </c>
      <c r="C209" s="108">
        <v>45838</v>
      </c>
      <c r="D209" s="108">
        <v>45869</v>
      </c>
      <c r="E209" s="105"/>
      <c r="F209" s="105"/>
      <c r="G209" s="105"/>
      <c r="J209" s="99"/>
    </row>
    <row r="210" spans="1:10" x14ac:dyDescent="0.2">
      <c r="A210" s="109"/>
      <c r="B210" s="121" t="s">
        <v>176</v>
      </c>
      <c r="C210" s="111">
        <v>41.5351</v>
      </c>
      <c r="D210" s="111">
        <v>41.165900000000001</v>
      </c>
      <c r="E210" s="109"/>
      <c r="F210" s="112"/>
      <c r="G210" s="113"/>
    </row>
    <row r="211" spans="1:10" ht="25.5" x14ac:dyDescent="0.2">
      <c r="A211" s="109"/>
      <c r="B211" s="121" t="s">
        <v>928</v>
      </c>
      <c r="C211" s="111">
        <v>19.351400000000002</v>
      </c>
      <c r="D211" s="111">
        <v>19.040199999999999</v>
      </c>
      <c r="E211" s="109"/>
      <c r="F211" s="112"/>
      <c r="G211" s="113"/>
    </row>
    <row r="212" spans="1:10" x14ac:dyDescent="0.2">
      <c r="A212" s="109"/>
      <c r="B212" s="121" t="s">
        <v>177</v>
      </c>
      <c r="C212" s="111">
        <v>35.432299999999998</v>
      </c>
      <c r="D212" s="111">
        <v>35.073799999999999</v>
      </c>
      <c r="E212" s="109"/>
      <c r="F212" s="112"/>
      <c r="G212" s="113"/>
    </row>
    <row r="213" spans="1:10" ht="25.5" x14ac:dyDescent="0.2">
      <c r="A213" s="109"/>
      <c r="B213" s="121" t="s">
        <v>929</v>
      </c>
      <c r="C213" s="111">
        <v>15.8416</v>
      </c>
      <c r="D213" s="111">
        <v>15.567</v>
      </c>
      <c r="E213" s="109"/>
      <c r="F213" s="112"/>
      <c r="G213" s="113"/>
    </row>
    <row r="214" spans="1:10" x14ac:dyDescent="0.2">
      <c r="A214" s="109"/>
      <c r="B214" s="109"/>
      <c r="C214" s="109"/>
      <c r="D214" s="109"/>
      <c r="E214" s="109"/>
      <c r="F214" s="109"/>
      <c r="G214" s="109"/>
    </row>
    <row r="215" spans="1:10" x14ac:dyDescent="0.2">
      <c r="A215" s="109"/>
      <c r="B215" s="208" t="s">
        <v>862</v>
      </c>
      <c r="C215" s="209"/>
      <c r="D215" s="87" t="s">
        <v>143</v>
      </c>
      <c r="E215" s="109"/>
      <c r="F215" s="109"/>
      <c r="G215" s="109"/>
    </row>
    <row r="216" spans="1:10" x14ac:dyDescent="0.2">
      <c r="A216" s="109"/>
      <c r="B216" s="155" t="s">
        <v>175</v>
      </c>
      <c r="C216" s="156" t="s">
        <v>321</v>
      </c>
      <c r="D216" s="156" t="s">
        <v>322</v>
      </c>
      <c r="E216" s="109"/>
      <c r="F216" s="109"/>
      <c r="G216" s="109"/>
    </row>
    <row r="217" spans="1:10" ht="25.5" x14ac:dyDescent="0.2">
      <c r="A217" s="109"/>
      <c r="B217" s="121" t="s">
        <v>928</v>
      </c>
      <c r="C217" s="157">
        <v>0.14000000000000001</v>
      </c>
      <c r="D217" s="93" t="s">
        <v>505</v>
      </c>
      <c r="E217" s="109"/>
      <c r="F217" s="112"/>
      <c r="G217" s="113"/>
    </row>
    <row r="218" spans="1:10" ht="25.5" x14ac:dyDescent="0.2">
      <c r="A218" s="109"/>
      <c r="B218" s="121" t="s">
        <v>929</v>
      </c>
      <c r="C218" s="157">
        <v>0.115</v>
      </c>
      <c r="D218" s="157">
        <v>0.115</v>
      </c>
      <c r="E218" s="109"/>
      <c r="F218" s="112"/>
      <c r="G218" s="113"/>
    </row>
    <row r="219" spans="1:10" x14ac:dyDescent="0.2">
      <c r="A219" s="109"/>
      <c r="B219" s="158"/>
      <c r="C219" s="158"/>
      <c r="D219" s="159"/>
      <c r="E219" s="109"/>
      <c r="F219" s="112"/>
      <c r="G219" s="113"/>
    </row>
    <row r="220" spans="1:10" ht="29.1" customHeight="1" x14ac:dyDescent="0.2">
      <c r="A220" s="105"/>
      <c r="B220" s="199" t="s">
        <v>178</v>
      </c>
      <c r="C220" s="200"/>
      <c r="D220" s="79" t="s">
        <v>930</v>
      </c>
      <c r="E220" s="115"/>
      <c r="F220" s="105"/>
      <c r="G220" s="105"/>
    </row>
    <row r="221" spans="1:10" ht="29.1" customHeight="1" x14ac:dyDescent="0.2">
      <c r="A221" s="105"/>
      <c r="B221" s="199" t="s">
        <v>179</v>
      </c>
      <c r="C221" s="200"/>
      <c r="D221" s="79" t="s">
        <v>172</v>
      </c>
      <c r="E221" s="115"/>
      <c r="F221" s="105"/>
      <c r="G221" s="105"/>
    </row>
    <row r="222" spans="1:10" ht="17.100000000000001" customHeight="1" x14ac:dyDescent="0.2">
      <c r="A222" s="105"/>
      <c r="B222" s="199" t="s">
        <v>180</v>
      </c>
      <c r="C222" s="200"/>
      <c r="D222" s="79" t="s">
        <v>172</v>
      </c>
      <c r="E222" s="115"/>
      <c r="F222" s="105"/>
      <c r="G222" s="105"/>
    </row>
    <row r="223" spans="1:10" ht="17.100000000000001" customHeight="1" x14ac:dyDescent="0.2">
      <c r="A223" s="105"/>
      <c r="B223" s="199" t="s">
        <v>181</v>
      </c>
      <c r="C223" s="200"/>
      <c r="D223" s="116">
        <v>3.0148502924795251</v>
      </c>
      <c r="E223" s="105"/>
      <c r="F223" s="98"/>
      <c r="G223" s="117"/>
    </row>
    <row r="225" spans="2:7" x14ac:dyDescent="0.2">
      <c r="B225" s="214" t="s">
        <v>957</v>
      </c>
      <c r="C225" s="215"/>
      <c r="D225" s="216"/>
      <c r="F225" s="105"/>
      <c r="G225" s="105"/>
    </row>
    <row r="226" spans="2:7" ht="25.5" x14ac:dyDescent="0.2">
      <c r="B226" s="213" t="s">
        <v>958</v>
      </c>
      <c r="C226" s="213"/>
      <c r="D226" s="139" t="s">
        <v>658</v>
      </c>
    </row>
    <row r="227" spans="2:7" x14ac:dyDescent="0.2">
      <c r="B227" s="213" t="s">
        <v>959</v>
      </c>
      <c r="C227" s="213"/>
      <c r="D227" s="123"/>
    </row>
    <row r="228" spans="2:7" x14ac:dyDescent="0.2">
      <c r="B228" s="210"/>
      <c r="C228" s="212"/>
      <c r="D228" s="124"/>
    </row>
    <row r="229" spans="2:7" x14ac:dyDescent="0.2">
      <c r="B229" s="213" t="s">
        <v>960</v>
      </c>
      <c r="C229" s="213"/>
      <c r="D229" s="125">
        <v>6.4413890128023574</v>
      </c>
    </row>
    <row r="230" spans="2:7" x14ac:dyDescent="0.2">
      <c r="B230" s="210"/>
      <c r="C230" s="212"/>
      <c r="D230" s="124"/>
    </row>
    <row r="231" spans="2:7" x14ac:dyDescent="0.2">
      <c r="B231" s="213" t="s">
        <v>961</v>
      </c>
      <c r="C231" s="213"/>
      <c r="D231" s="125">
        <v>4.3250309550648645</v>
      </c>
    </row>
    <row r="232" spans="2:7" x14ac:dyDescent="0.2">
      <c r="B232" s="213" t="s">
        <v>962</v>
      </c>
      <c r="C232" s="213"/>
      <c r="D232" s="125">
        <v>6.5698613056086961</v>
      </c>
    </row>
    <row r="233" spans="2:7" x14ac:dyDescent="0.2">
      <c r="B233" s="210"/>
      <c r="C233" s="212"/>
      <c r="D233" s="124"/>
    </row>
    <row r="234" spans="2:7" x14ac:dyDescent="0.2">
      <c r="B234" s="213" t="s">
        <v>963</v>
      </c>
      <c r="C234" s="213"/>
      <c r="D234" s="126" t="s">
        <v>1047</v>
      </c>
    </row>
    <row r="235" spans="2:7" x14ac:dyDescent="0.2">
      <c r="B235" s="210" t="s">
        <v>964</v>
      </c>
      <c r="C235" s="211"/>
      <c r="D235" s="212"/>
    </row>
    <row r="237" spans="2:7" x14ac:dyDescent="0.2">
      <c r="B237" s="207" t="s">
        <v>863</v>
      </c>
      <c r="C237" s="207"/>
    </row>
    <row r="239" spans="2:7" ht="153.75" customHeight="1" x14ac:dyDescent="0.2"/>
    <row r="242" spans="2:10" x14ac:dyDescent="0.2">
      <c r="B242" s="118" t="s">
        <v>864</v>
      </c>
      <c r="C242" s="119"/>
      <c r="D242" s="118"/>
    </row>
    <row r="243" spans="2:10" x14ac:dyDescent="0.2">
      <c r="B243" s="118" t="s">
        <v>998</v>
      </c>
      <c r="D243" s="118"/>
    </row>
    <row r="244" spans="2:10" ht="165" customHeight="1" x14ac:dyDescent="0.2"/>
    <row r="246" spans="2:10" x14ac:dyDescent="0.2">
      <c r="J246" s="77"/>
    </row>
  </sheetData>
  <mergeCells count="29">
    <mergeCell ref="B223:C223"/>
    <mergeCell ref="B220:C220"/>
    <mergeCell ref="B225:D225"/>
    <mergeCell ref="B206:C206"/>
    <mergeCell ref="B207:C207"/>
    <mergeCell ref="B215:C215"/>
    <mergeCell ref="B221:C221"/>
    <mergeCell ref="B222:C222"/>
    <mergeCell ref="B200:H200"/>
    <mergeCell ref="B201:H201"/>
    <mergeCell ref="B202:H202"/>
    <mergeCell ref="B204:D204"/>
    <mergeCell ref="B205:C205"/>
    <mergeCell ref="A1:H1"/>
    <mergeCell ref="A2:H2"/>
    <mergeCell ref="A3:H3"/>
    <mergeCell ref="B198:H198"/>
    <mergeCell ref="B199:H199"/>
    <mergeCell ref="B226:C226"/>
    <mergeCell ref="B227:C227"/>
    <mergeCell ref="B228:C228"/>
    <mergeCell ref="B229:C229"/>
    <mergeCell ref="B230:C230"/>
    <mergeCell ref="B237:C237"/>
    <mergeCell ref="B231:C231"/>
    <mergeCell ref="B232:C232"/>
    <mergeCell ref="B233:C233"/>
    <mergeCell ref="B234:C234"/>
    <mergeCell ref="B235:D235"/>
  </mergeCells>
  <hyperlinks>
    <hyperlink ref="I1" location="Index!B2" display="Index" xr:uid="{7F541A11-D504-4CF3-B80B-030971AB91C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BD59-E86E-4277-AB1F-3CD7267A9ECB}">
  <sheetPr>
    <outlinePr summaryBelow="0" summaryRight="0"/>
  </sheetPr>
  <dimension ref="A1:S167"/>
  <sheetViews>
    <sheetView showGridLines="0" workbookViewId="0">
      <selection sqref="A1:H1"/>
    </sheetView>
  </sheetViews>
  <sheetFormatPr defaultRowHeight="12.75" x14ac:dyDescent="0.2"/>
  <cols>
    <col min="1" max="1" width="5.85546875" bestFit="1" customWidth="1"/>
    <col min="2" max="2" width="19.570312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672</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325000</v>
      </c>
      <c r="F7" s="84">
        <v>6559.15</v>
      </c>
      <c r="G7" s="85">
        <v>7.3509019999999994E-2</v>
      </c>
      <c r="H7" s="80" t="s">
        <v>143</v>
      </c>
    </row>
    <row r="8" spans="1:9" x14ac:dyDescent="0.2">
      <c r="A8" s="81">
        <v>2</v>
      </c>
      <c r="B8" s="82" t="s">
        <v>31</v>
      </c>
      <c r="C8" s="82" t="s">
        <v>32</v>
      </c>
      <c r="D8" s="82" t="s">
        <v>33</v>
      </c>
      <c r="E8" s="83">
        <v>265000</v>
      </c>
      <c r="F8" s="84">
        <v>3925.71</v>
      </c>
      <c r="G8" s="85">
        <v>4.3995810000000003E-2</v>
      </c>
      <c r="H8" s="80" t="s">
        <v>143</v>
      </c>
    </row>
    <row r="9" spans="1:9" x14ac:dyDescent="0.2">
      <c r="A9" s="81">
        <v>3</v>
      </c>
      <c r="B9" s="82" t="s">
        <v>20</v>
      </c>
      <c r="C9" s="82" t="s">
        <v>21</v>
      </c>
      <c r="D9" s="82" t="s">
        <v>22</v>
      </c>
      <c r="E9" s="83">
        <v>950000</v>
      </c>
      <c r="F9" s="84">
        <v>3175.375</v>
      </c>
      <c r="G9" s="85">
        <v>3.5586729999999997E-2</v>
      </c>
      <c r="H9" s="80" t="s">
        <v>143</v>
      </c>
    </row>
    <row r="10" spans="1:9" x14ac:dyDescent="0.2">
      <c r="A10" s="81">
        <v>4</v>
      </c>
      <c r="B10" s="82" t="s">
        <v>330</v>
      </c>
      <c r="C10" s="82" t="s">
        <v>331</v>
      </c>
      <c r="D10" s="82" t="s">
        <v>201</v>
      </c>
      <c r="E10" s="83">
        <v>206000</v>
      </c>
      <c r="F10" s="84">
        <v>3108.54</v>
      </c>
      <c r="G10" s="85">
        <v>3.4837699999999999E-2</v>
      </c>
      <c r="H10" s="80" t="s">
        <v>143</v>
      </c>
    </row>
    <row r="11" spans="1:9" x14ac:dyDescent="0.2">
      <c r="A11" s="140">
        <v>5</v>
      </c>
      <c r="B11" s="121" t="s">
        <v>883</v>
      </c>
      <c r="C11" s="121" t="s">
        <v>884</v>
      </c>
      <c r="D11" s="121" t="s">
        <v>71</v>
      </c>
      <c r="E11" s="141">
        <v>350000</v>
      </c>
      <c r="F11" s="142">
        <v>2847.3338002999999</v>
      </c>
      <c r="G11" s="143">
        <f>F11/F127</f>
        <v>3.1910340729258309E-2</v>
      </c>
      <c r="H11" s="80" t="s">
        <v>143</v>
      </c>
    </row>
    <row r="12" spans="1:9" x14ac:dyDescent="0.2">
      <c r="A12" s="81">
        <v>6</v>
      </c>
      <c r="B12" s="82" t="s">
        <v>356</v>
      </c>
      <c r="C12" s="82" t="s">
        <v>357</v>
      </c>
      <c r="D12" s="82" t="s">
        <v>358</v>
      </c>
      <c r="E12" s="83">
        <v>660000</v>
      </c>
      <c r="F12" s="84">
        <v>2718.87</v>
      </c>
      <c r="G12" s="85">
        <v>3.047064E-2</v>
      </c>
      <c r="H12" s="80" t="s">
        <v>143</v>
      </c>
    </row>
    <row r="13" spans="1:9" x14ac:dyDescent="0.2">
      <c r="A13" s="81">
        <v>7</v>
      </c>
      <c r="B13" s="82" t="s">
        <v>29</v>
      </c>
      <c r="C13" s="82" t="s">
        <v>30</v>
      </c>
      <c r="D13" s="82" t="s">
        <v>22</v>
      </c>
      <c r="E13" s="83">
        <v>875000</v>
      </c>
      <c r="F13" s="84">
        <v>2546.25</v>
      </c>
      <c r="G13" s="85">
        <v>2.853607E-2</v>
      </c>
      <c r="H13" s="80" t="s">
        <v>143</v>
      </c>
    </row>
    <row r="14" spans="1:9" x14ac:dyDescent="0.2">
      <c r="A14" s="81">
        <v>8</v>
      </c>
      <c r="B14" s="82" t="s">
        <v>62</v>
      </c>
      <c r="C14" s="82" t="s">
        <v>63</v>
      </c>
      <c r="D14" s="82" t="s">
        <v>64</v>
      </c>
      <c r="E14" s="83">
        <v>1000000</v>
      </c>
      <c r="F14" s="84">
        <v>2410</v>
      </c>
      <c r="G14" s="85">
        <v>2.7009100000000001E-2</v>
      </c>
      <c r="H14" s="80" t="s">
        <v>143</v>
      </c>
    </row>
    <row r="15" spans="1:9" x14ac:dyDescent="0.2">
      <c r="A15" s="81">
        <v>9</v>
      </c>
      <c r="B15" s="82" t="s">
        <v>49</v>
      </c>
      <c r="C15" s="82" t="s">
        <v>50</v>
      </c>
      <c r="D15" s="82" t="s">
        <v>33</v>
      </c>
      <c r="E15" s="83">
        <v>280000</v>
      </c>
      <c r="F15" s="84">
        <v>2230.34</v>
      </c>
      <c r="G15" s="85">
        <v>2.4995630000000001E-2</v>
      </c>
      <c r="H15" s="80" t="s">
        <v>143</v>
      </c>
    </row>
    <row r="16" spans="1:9" x14ac:dyDescent="0.2">
      <c r="A16" s="81">
        <v>10</v>
      </c>
      <c r="B16" s="82" t="s">
        <v>673</v>
      </c>
      <c r="C16" s="82" t="s">
        <v>674</v>
      </c>
      <c r="D16" s="82" t="s">
        <v>675</v>
      </c>
      <c r="E16" s="83">
        <v>575000</v>
      </c>
      <c r="F16" s="84">
        <v>2164.0124999999998</v>
      </c>
      <c r="G16" s="85">
        <v>2.4252289999999999E-2</v>
      </c>
      <c r="H16" s="80" t="s">
        <v>143</v>
      </c>
    </row>
    <row r="17" spans="1:8" x14ac:dyDescent="0.2">
      <c r="A17" s="81">
        <v>11</v>
      </c>
      <c r="B17" s="82" t="s">
        <v>88</v>
      </c>
      <c r="C17" s="82" t="s">
        <v>89</v>
      </c>
      <c r="D17" s="82" t="s">
        <v>90</v>
      </c>
      <c r="E17" s="83">
        <v>1150000</v>
      </c>
      <c r="F17" s="84">
        <v>2043.32</v>
      </c>
      <c r="G17" s="85">
        <v>2.2899679999999999E-2</v>
      </c>
      <c r="H17" s="80" t="s">
        <v>143</v>
      </c>
    </row>
    <row r="18" spans="1:8" x14ac:dyDescent="0.2">
      <c r="A18" s="81">
        <v>12</v>
      </c>
      <c r="B18" s="82" t="s">
        <v>507</v>
      </c>
      <c r="C18" s="82" t="s">
        <v>508</v>
      </c>
      <c r="D18" s="82" t="s">
        <v>258</v>
      </c>
      <c r="E18" s="83">
        <v>16000</v>
      </c>
      <c r="F18" s="84">
        <v>2017.28</v>
      </c>
      <c r="G18" s="85">
        <v>2.2607849999999999E-2</v>
      </c>
      <c r="H18" s="80" t="s">
        <v>143</v>
      </c>
    </row>
    <row r="19" spans="1:8" x14ac:dyDescent="0.2">
      <c r="A19" s="81">
        <v>13</v>
      </c>
      <c r="B19" s="82" t="s">
        <v>14</v>
      </c>
      <c r="C19" s="82" t="s">
        <v>15</v>
      </c>
      <c r="D19" s="82" t="s">
        <v>16</v>
      </c>
      <c r="E19" s="83">
        <v>55000</v>
      </c>
      <c r="F19" s="84">
        <v>2000.075</v>
      </c>
      <c r="G19" s="85">
        <v>2.2415029999999999E-2</v>
      </c>
      <c r="H19" s="80" t="s">
        <v>143</v>
      </c>
    </row>
    <row r="20" spans="1:8" x14ac:dyDescent="0.2">
      <c r="A20" s="81">
        <v>14</v>
      </c>
      <c r="B20" s="82" t="s">
        <v>197</v>
      </c>
      <c r="C20" s="82" t="s">
        <v>198</v>
      </c>
      <c r="D20" s="82" t="s">
        <v>19</v>
      </c>
      <c r="E20" s="83">
        <v>440000</v>
      </c>
      <c r="F20" s="84">
        <v>1841.18</v>
      </c>
      <c r="G20" s="85">
        <v>2.0634280000000001E-2</v>
      </c>
      <c r="H20" s="80" t="s">
        <v>143</v>
      </c>
    </row>
    <row r="21" spans="1:8" x14ac:dyDescent="0.2">
      <c r="A21" s="81">
        <v>15</v>
      </c>
      <c r="B21" s="82" t="s">
        <v>11</v>
      </c>
      <c r="C21" s="82" t="s">
        <v>12</v>
      </c>
      <c r="D21" s="82" t="s">
        <v>13</v>
      </c>
      <c r="E21" s="83">
        <v>95000</v>
      </c>
      <c r="F21" s="84">
        <v>1818.585</v>
      </c>
      <c r="G21" s="85">
        <v>2.0381059999999999E-2</v>
      </c>
      <c r="H21" s="80" t="s">
        <v>143</v>
      </c>
    </row>
    <row r="22" spans="1:8" x14ac:dyDescent="0.2">
      <c r="A22" s="81">
        <v>16</v>
      </c>
      <c r="B22" s="82" t="s">
        <v>17</v>
      </c>
      <c r="C22" s="82" t="s">
        <v>18</v>
      </c>
      <c r="D22" s="82" t="s">
        <v>19</v>
      </c>
      <c r="E22" s="83">
        <v>130000</v>
      </c>
      <c r="F22" s="84">
        <v>1807.26</v>
      </c>
      <c r="G22" s="85">
        <v>2.025414E-2</v>
      </c>
      <c r="H22" s="80" t="s">
        <v>143</v>
      </c>
    </row>
    <row r="23" spans="1:8" x14ac:dyDescent="0.2">
      <c r="A23" s="81">
        <v>17</v>
      </c>
      <c r="B23" s="82" t="s">
        <v>450</v>
      </c>
      <c r="C23" s="82" t="s">
        <v>451</v>
      </c>
      <c r="D23" s="82" t="s">
        <v>358</v>
      </c>
      <c r="E23" s="83">
        <v>65000</v>
      </c>
      <c r="F23" s="84">
        <v>1638.78</v>
      </c>
      <c r="G23" s="85">
        <v>1.8365960000000001E-2</v>
      </c>
      <c r="H23" s="80" t="s">
        <v>143</v>
      </c>
    </row>
    <row r="24" spans="1:8" x14ac:dyDescent="0.2">
      <c r="A24" s="81">
        <v>18</v>
      </c>
      <c r="B24" s="82" t="s">
        <v>442</v>
      </c>
      <c r="C24" s="82" t="s">
        <v>443</v>
      </c>
      <c r="D24" s="82" t="s">
        <v>201</v>
      </c>
      <c r="E24" s="83">
        <v>53000</v>
      </c>
      <c r="F24" s="84">
        <v>1609.5039999999999</v>
      </c>
      <c r="G24" s="85">
        <v>1.8037859999999999E-2</v>
      </c>
      <c r="H24" s="80" t="s">
        <v>143</v>
      </c>
    </row>
    <row r="25" spans="1:8" x14ac:dyDescent="0.2">
      <c r="A25" s="81">
        <v>19</v>
      </c>
      <c r="B25" s="82" t="s">
        <v>435</v>
      </c>
      <c r="C25" s="82" t="s">
        <v>436</v>
      </c>
      <c r="D25" s="82" t="s">
        <v>201</v>
      </c>
      <c r="E25" s="83">
        <v>100000</v>
      </c>
      <c r="F25" s="84">
        <v>1467.9</v>
      </c>
      <c r="G25" s="85">
        <v>1.6450900000000001E-2</v>
      </c>
      <c r="H25" s="80" t="s">
        <v>143</v>
      </c>
    </row>
    <row r="26" spans="1:8" x14ac:dyDescent="0.2">
      <c r="A26" s="81">
        <v>20</v>
      </c>
      <c r="B26" s="82" t="s">
        <v>286</v>
      </c>
      <c r="C26" s="82" t="s">
        <v>287</v>
      </c>
      <c r="D26" s="82" t="s">
        <v>22</v>
      </c>
      <c r="E26" s="83">
        <v>1700000</v>
      </c>
      <c r="F26" s="84">
        <v>1415.25</v>
      </c>
      <c r="G26" s="85">
        <v>1.5860840000000001E-2</v>
      </c>
      <c r="H26" s="80" t="s">
        <v>143</v>
      </c>
    </row>
    <row r="27" spans="1:8" x14ac:dyDescent="0.2">
      <c r="A27" s="81">
        <v>21</v>
      </c>
      <c r="B27" s="82" t="s">
        <v>288</v>
      </c>
      <c r="C27" s="82" t="s">
        <v>289</v>
      </c>
      <c r="D27" s="82" t="s">
        <v>290</v>
      </c>
      <c r="E27" s="83">
        <v>225000</v>
      </c>
      <c r="F27" s="84">
        <v>1351.4625000000001</v>
      </c>
      <c r="G27" s="85">
        <v>1.514597E-2</v>
      </c>
      <c r="H27" s="80" t="s">
        <v>143</v>
      </c>
    </row>
    <row r="28" spans="1:8" x14ac:dyDescent="0.2">
      <c r="A28" s="81">
        <v>22</v>
      </c>
      <c r="B28" s="82" t="s">
        <v>26</v>
      </c>
      <c r="C28" s="82" t="s">
        <v>27</v>
      </c>
      <c r="D28" s="82" t="s">
        <v>28</v>
      </c>
      <c r="E28" s="83">
        <v>350000</v>
      </c>
      <c r="F28" s="84">
        <v>1340.85</v>
      </c>
      <c r="G28" s="85">
        <v>1.502703E-2</v>
      </c>
      <c r="H28" s="80" t="s">
        <v>143</v>
      </c>
    </row>
    <row r="29" spans="1:8" x14ac:dyDescent="0.2">
      <c r="A29" s="81">
        <v>23</v>
      </c>
      <c r="B29" s="82" t="s">
        <v>661</v>
      </c>
      <c r="C29" s="82" t="s">
        <v>662</v>
      </c>
      <c r="D29" s="82" t="s">
        <v>465</v>
      </c>
      <c r="E29" s="83">
        <v>23000</v>
      </c>
      <c r="F29" s="84">
        <v>1327.33</v>
      </c>
      <c r="G29" s="85">
        <v>1.487551E-2</v>
      </c>
      <c r="H29" s="80" t="s">
        <v>143</v>
      </c>
    </row>
    <row r="30" spans="1:8" x14ac:dyDescent="0.2">
      <c r="A30" s="81">
        <v>24</v>
      </c>
      <c r="B30" s="82" t="s">
        <v>509</v>
      </c>
      <c r="C30" s="82" t="s">
        <v>510</v>
      </c>
      <c r="D30" s="82" t="s">
        <v>258</v>
      </c>
      <c r="E30" s="83">
        <v>31000</v>
      </c>
      <c r="F30" s="84">
        <v>1320.817</v>
      </c>
      <c r="G30" s="85">
        <v>1.480252E-2</v>
      </c>
      <c r="H30" s="80" t="s">
        <v>143</v>
      </c>
    </row>
    <row r="31" spans="1:8" x14ac:dyDescent="0.2">
      <c r="A31" s="81">
        <v>25</v>
      </c>
      <c r="B31" s="82" t="s">
        <v>521</v>
      </c>
      <c r="C31" s="82" t="s">
        <v>522</v>
      </c>
      <c r="D31" s="82" t="s">
        <v>201</v>
      </c>
      <c r="E31" s="83">
        <v>90000</v>
      </c>
      <c r="F31" s="84">
        <v>1317.33</v>
      </c>
      <c r="G31" s="85">
        <v>1.4763439999999999E-2</v>
      </c>
      <c r="H31" s="80" t="s">
        <v>143</v>
      </c>
    </row>
    <row r="32" spans="1:8" x14ac:dyDescent="0.2">
      <c r="A32" s="81">
        <v>26</v>
      </c>
      <c r="B32" s="82" t="s">
        <v>332</v>
      </c>
      <c r="C32" s="82" t="s">
        <v>333</v>
      </c>
      <c r="D32" s="82" t="s">
        <v>33</v>
      </c>
      <c r="E32" s="83">
        <v>550000</v>
      </c>
      <c r="F32" s="84">
        <v>1308.2850000000001</v>
      </c>
      <c r="G32" s="85">
        <v>1.4662069999999999E-2</v>
      </c>
      <c r="H32" s="80" t="s">
        <v>143</v>
      </c>
    </row>
    <row r="33" spans="1:8" ht="25.5" x14ac:dyDescent="0.2">
      <c r="A33" s="81">
        <v>27</v>
      </c>
      <c r="B33" s="121" t="s">
        <v>988</v>
      </c>
      <c r="C33" s="121" t="s">
        <v>999</v>
      </c>
      <c r="D33" s="121" t="s">
        <v>71</v>
      </c>
      <c r="E33" s="141">
        <v>1100000</v>
      </c>
      <c r="F33" s="142">
        <v>1235.52</v>
      </c>
      <c r="G33" s="143">
        <f>F33/F127</f>
        <v>1.3846590158715935E-2</v>
      </c>
      <c r="H33" s="80" t="s">
        <v>143</v>
      </c>
    </row>
    <row r="34" spans="1:8" x14ac:dyDescent="0.2">
      <c r="A34" s="81">
        <v>28</v>
      </c>
      <c r="B34" s="82" t="s">
        <v>515</v>
      </c>
      <c r="C34" s="82" t="s">
        <v>516</v>
      </c>
      <c r="D34" s="82" t="s">
        <v>258</v>
      </c>
      <c r="E34" s="83">
        <v>16000</v>
      </c>
      <c r="F34" s="84">
        <v>1281.28</v>
      </c>
      <c r="G34" s="85">
        <v>1.4359429999999999E-2</v>
      </c>
      <c r="H34" s="80" t="s">
        <v>143</v>
      </c>
    </row>
    <row r="35" spans="1:8" ht="25.5" x14ac:dyDescent="0.2">
      <c r="A35" s="81">
        <v>29</v>
      </c>
      <c r="B35" s="82" t="s">
        <v>352</v>
      </c>
      <c r="C35" s="82" t="s">
        <v>353</v>
      </c>
      <c r="D35" s="82" t="s">
        <v>196</v>
      </c>
      <c r="E35" s="83">
        <v>75000</v>
      </c>
      <c r="F35" s="84">
        <v>1280.0250000000001</v>
      </c>
      <c r="G35" s="85">
        <v>1.434536E-2</v>
      </c>
      <c r="H35" s="80" t="s">
        <v>143</v>
      </c>
    </row>
    <row r="36" spans="1:8" x14ac:dyDescent="0.2">
      <c r="A36" s="81">
        <v>30</v>
      </c>
      <c r="B36" s="82" t="s">
        <v>419</v>
      </c>
      <c r="C36" s="82" t="s">
        <v>420</v>
      </c>
      <c r="D36" s="82" t="s">
        <v>138</v>
      </c>
      <c r="E36" s="83">
        <v>800000</v>
      </c>
      <c r="F36" s="84">
        <v>1263.52</v>
      </c>
      <c r="G36" s="85">
        <v>1.416039E-2</v>
      </c>
      <c r="H36" s="80" t="s">
        <v>143</v>
      </c>
    </row>
    <row r="37" spans="1:8" x14ac:dyDescent="0.2">
      <c r="A37" s="81">
        <v>31</v>
      </c>
      <c r="B37" s="82" t="s">
        <v>91</v>
      </c>
      <c r="C37" s="82" t="s">
        <v>92</v>
      </c>
      <c r="D37" s="82" t="s">
        <v>61</v>
      </c>
      <c r="E37" s="83">
        <v>35000</v>
      </c>
      <c r="F37" s="84">
        <v>1244.425</v>
      </c>
      <c r="G37" s="85">
        <v>1.3946389999999999E-2</v>
      </c>
      <c r="H37" s="80" t="s">
        <v>143</v>
      </c>
    </row>
    <row r="38" spans="1:8" x14ac:dyDescent="0.2">
      <c r="A38" s="81">
        <v>32</v>
      </c>
      <c r="B38" s="82" t="s">
        <v>336</v>
      </c>
      <c r="C38" s="82" t="s">
        <v>337</v>
      </c>
      <c r="D38" s="82" t="s">
        <v>258</v>
      </c>
      <c r="E38" s="83">
        <v>37000</v>
      </c>
      <c r="F38" s="84">
        <v>1185.1469999999999</v>
      </c>
      <c r="G38" s="85">
        <v>1.328206E-2</v>
      </c>
      <c r="H38" s="80" t="s">
        <v>143</v>
      </c>
    </row>
    <row r="39" spans="1:8" x14ac:dyDescent="0.2">
      <c r="A39" s="81">
        <v>33</v>
      </c>
      <c r="B39" s="82" t="s">
        <v>493</v>
      </c>
      <c r="C39" s="82" t="s">
        <v>494</v>
      </c>
      <c r="D39" s="82" t="s">
        <v>211</v>
      </c>
      <c r="E39" s="83">
        <v>81000</v>
      </c>
      <c r="F39" s="84">
        <v>1077.1379999999999</v>
      </c>
      <c r="G39" s="85">
        <v>1.207159E-2</v>
      </c>
      <c r="H39" s="80" t="s">
        <v>143</v>
      </c>
    </row>
    <row r="40" spans="1:8" x14ac:dyDescent="0.2">
      <c r="A40" s="81">
        <v>34</v>
      </c>
      <c r="B40" s="82" t="s">
        <v>676</v>
      </c>
      <c r="C40" s="82" t="s">
        <v>677</v>
      </c>
      <c r="D40" s="82" t="s">
        <v>22</v>
      </c>
      <c r="E40" s="83">
        <v>635000</v>
      </c>
      <c r="F40" s="84">
        <v>1076.3885</v>
      </c>
      <c r="G40" s="85">
        <v>1.206319E-2</v>
      </c>
      <c r="H40" s="80" t="s">
        <v>143</v>
      </c>
    </row>
    <row r="41" spans="1:8" x14ac:dyDescent="0.2">
      <c r="A41" s="81">
        <v>35</v>
      </c>
      <c r="B41" s="82" t="s">
        <v>366</v>
      </c>
      <c r="C41" s="82" t="s">
        <v>367</v>
      </c>
      <c r="D41" s="82" t="s">
        <v>190</v>
      </c>
      <c r="E41" s="83">
        <v>175000</v>
      </c>
      <c r="F41" s="84">
        <v>1058.575</v>
      </c>
      <c r="G41" s="85">
        <v>1.186355E-2</v>
      </c>
      <c r="H41" s="80" t="s">
        <v>143</v>
      </c>
    </row>
    <row r="42" spans="1:8" x14ac:dyDescent="0.2">
      <c r="A42" s="81">
        <v>36</v>
      </c>
      <c r="B42" s="82" t="s">
        <v>678</v>
      </c>
      <c r="C42" s="82" t="s">
        <v>679</v>
      </c>
      <c r="D42" s="82" t="s">
        <v>19</v>
      </c>
      <c r="E42" s="83">
        <v>450000</v>
      </c>
      <c r="F42" s="84">
        <v>981.495</v>
      </c>
      <c r="G42" s="85">
        <v>1.0999709999999999E-2</v>
      </c>
      <c r="H42" s="80" t="s">
        <v>143</v>
      </c>
    </row>
    <row r="43" spans="1:8" x14ac:dyDescent="0.2">
      <c r="A43" s="81">
        <v>37</v>
      </c>
      <c r="B43" s="82" t="s">
        <v>680</v>
      </c>
      <c r="C43" s="82" t="s">
        <v>681</v>
      </c>
      <c r="D43" s="82" t="s">
        <v>201</v>
      </c>
      <c r="E43" s="83">
        <v>35000</v>
      </c>
      <c r="F43" s="84">
        <v>976.57</v>
      </c>
      <c r="G43" s="85">
        <v>1.0944509999999999E-2</v>
      </c>
      <c r="H43" s="80" t="s">
        <v>143</v>
      </c>
    </row>
    <row r="44" spans="1:8" x14ac:dyDescent="0.2">
      <c r="A44" s="81">
        <v>38</v>
      </c>
      <c r="B44" s="82" t="s">
        <v>682</v>
      </c>
      <c r="C44" s="82" t="s">
        <v>683</v>
      </c>
      <c r="D44" s="82" t="s">
        <v>64</v>
      </c>
      <c r="E44" s="83">
        <v>220000</v>
      </c>
      <c r="F44" s="84">
        <v>968</v>
      </c>
      <c r="G44" s="85">
        <v>1.0848470000000001E-2</v>
      </c>
      <c r="H44" s="80" t="s">
        <v>143</v>
      </c>
    </row>
    <row r="45" spans="1:8" x14ac:dyDescent="0.2">
      <c r="A45" s="81">
        <v>39</v>
      </c>
      <c r="B45" s="82" t="s">
        <v>214</v>
      </c>
      <c r="C45" s="82" t="s">
        <v>215</v>
      </c>
      <c r="D45" s="82" t="s">
        <v>201</v>
      </c>
      <c r="E45" s="83">
        <v>55000</v>
      </c>
      <c r="F45" s="84">
        <v>961.51</v>
      </c>
      <c r="G45" s="85">
        <v>1.0775730000000001E-2</v>
      </c>
      <c r="H45" s="80" t="s">
        <v>143</v>
      </c>
    </row>
    <row r="46" spans="1:8" x14ac:dyDescent="0.2">
      <c r="A46" s="81">
        <v>40</v>
      </c>
      <c r="B46" s="82" t="s">
        <v>541</v>
      </c>
      <c r="C46" s="82" t="s">
        <v>542</v>
      </c>
      <c r="D46" s="82" t="s">
        <v>193</v>
      </c>
      <c r="E46" s="83">
        <v>240000</v>
      </c>
      <c r="F46" s="84">
        <v>948.48</v>
      </c>
      <c r="G46" s="85">
        <v>1.0629710000000001E-2</v>
      </c>
      <c r="H46" s="80" t="s">
        <v>143</v>
      </c>
    </row>
    <row r="47" spans="1:8" x14ac:dyDescent="0.2">
      <c r="A47" s="81">
        <v>41</v>
      </c>
      <c r="B47" s="82" t="s">
        <v>684</v>
      </c>
      <c r="C47" s="82" t="s">
        <v>685</v>
      </c>
      <c r="D47" s="82" t="s">
        <v>201</v>
      </c>
      <c r="E47" s="83">
        <v>18000</v>
      </c>
      <c r="F47" s="84">
        <v>919.08</v>
      </c>
      <c r="G47" s="85">
        <v>1.0300220000000001E-2</v>
      </c>
      <c r="H47" s="80" t="s">
        <v>143</v>
      </c>
    </row>
    <row r="48" spans="1:8" ht="25.5" x14ac:dyDescent="0.2">
      <c r="A48" s="81">
        <v>42</v>
      </c>
      <c r="B48" s="82" t="s">
        <v>23</v>
      </c>
      <c r="C48" s="82" t="s">
        <v>24</v>
      </c>
      <c r="D48" s="82" t="s">
        <v>25</v>
      </c>
      <c r="E48" s="83">
        <v>7500</v>
      </c>
      <c r="F48" s="84">
        <v>918.67499999999995</v>
      </c>
      <c r="G48" s="85">
        <v>1.029568E-2</v>
      </c>
      <c r="H48" s="80" t="s">
        <v>143</v>
      </c>
    </row>
    <row r="49" spans="1:8" x14ac:dyDescent="0.2">
      <c r="A49" s="81">
        <v>43</v>
      </c>
      <c r="B49" s="82" t="s">
        <v>686</v>
      </c>
      <c r="C49" s="82" t="s">
        <v>687</v>
      </c>
      <c r="D49" s="82" t="s">
        <v>19</v>
      </c>
      <c r="E49" s="83">
        <v>625000</v>
      </c>
      <c r="F49" s="84">
        <v>910.125</v>
      </c>
      <c r="G49" s="85">
        <v>1.019986E-2</v>
      </c>
      <c r="H49" s="80" t="s">
        <v>143</v>
      </c>
    </row>
    <row r="50" spans="1:8" x14ac:dyDescent="0.2">
      <c r="A50" s="81">
        <v>44</v>
      </c>
      <c r="B50" s="82" t="s">
        <v>326</v>
      </c>
      <c r="C50" s="82" t="s">
        <v>327</v>
      </c>
      <c r="D50" s="82" t="s">
        <v>33</v>
      </c>
      <c r="E50" s="83">
        <v>85000</v>
      </c>
      <c r="F50" s="84">
        <v>908.14</v>
      </c>
      <c r="G50" s="85">
        <v>1.017761E-2</v>
      </c>
      <c r="H50" s="80" t="s">
        <v>143</v>
      </c>
    </row>
    <row r="51" spans="1:8" x14ac:dyDescent="0.2">
      <c r="A51" s="81">
        <v>45</v>
      </c>
      <c r="B51" s="82" t="s">
        <v>338</v>
      </c>
      <c r="C51" s="82" t="s">
        <v>339</v>
      </c>
      <c r="D51" s="82" t="s">
        <v>28</v>
      </c>
      <c r="E51" s="83">
        <v>20000</v>
      </c>
      <c r="F51" s="84">
        <v>906.78</v>
      </c>
      <c r="G51" s="85">
        <v>1.016237E-2</v>
      </c>
      <c r="H51" s="80" t="s">
        <v>143</v>
      </c>
    </row>
    <row r="52" spans="1:8" x14ac:dyDescent="0.2">
      <c r="A52" s="81">
        <v>46</v>
      </c>
      <c r="B52" s="82" t="s">
        <v>191</v>
      </c>
      <c r="C52" s="82" t="s">
        <v>192</v>
      </c>
      <c r="D52" s="82" t="s">
        <v>193</v>
      </c>
      <c r="E52" s="83">
        <v>350000</v>
      </c>
      <c r="F52" s="84">
        <v>901.25</v>
      </c>
      <c r="G52" s="85">
        <v>1.0100390000000001E-2</v>
      </c>
      <c r="H52" s="80" t="s">
        <v>143</v>
      </c>
    </row>
    <row r="53" spans="1:8" ht="25.5" x14ac:dyDescent="0.2">
      <c r="A53" s="81">
        <v>47</v>
      </c>
      <c r="B53" s="82" t="s">
        <v>688</v>
      </c>
      <c r="C53" s="82" t="s">
        <v>689</v>
      </c>
      <c r="D53" s="82" t="s">
        <v>196</v>
      </c>
      <c r="E53" s="83">
        <v>15333</v>
      </c>
      <c r="F53" s="84">
        <v>893.14724999999999</v>
      </c>
      <c r="G53" s="85">
        <v>1.0009590000000001E-2</v>
      </c>
      <c r="H53" s="80" t="s">
        <v>143</v>
      </c>
    </row>
    <row r="54" spans="1:8" x14ac:dyDescent="0.2">
      <c r="A54" s="81">
        <v>48</v>
      </c>
      <c r="B54" s="82" t="s">
        <v>328</v>
      </c>
      <c r="C54" s="82" t="s">
        <v>329</v>
      </c>
      <c r="D54" s="82" t="s">
        <v>33</v>
      </c>
      <c r="E54" s="83">
        <v>45000</v>
      </c>
      <c r="F54" s="84">
        <v>890.37</v>
      </c>
      <c r="G54" s="85">
        <v>9.9784599999999998E-3</v>
      </c>
      <c r="H54" s="80" t="s">
        <v>143</v>
      </c>
    </row>
    <row r="55" spans="1:8" x14ac:dyDescent="0.2">
      <c r="A55" s="81">
        <v>49</v>
      </c>
      <c r="B55" s="82" t="s">
        <v>690</v>
      </c>
      <c r="C55" s="82" t="s">
        <v>691</v>
      </c>
      <c r="D55" s="82" t="s">
        <v>290</v>
      </c>
      <c r="E55" s="83">
        <v>68000</v>
      </c>
      <c r="F55" s="84">
        <v>856.12</v>
      </c>
      <c r="G55" s="85">
        <v>9.5946199999999999E-3</v>
      </c>
      <c r="H55" s="80" t="s">
        <v>143</v>
      </c>
    </row>
    <row r="56" spans="1:8" x14ac:dyDescent="0.2">
      <c r="A56" s="81">
        <v>50</v>
      </c>
      <c r="B56" s="82" t="s">
        <v>229</v>
      </c>
      <c r="C56" s="82" t="s">
        <v>230</v>
      </c>
      <c r="D56" s="82" t="s">
        <v>48</v>
      </c>
      <c r="E56" s="83">
        <v>190000</v>
      </c>
      <c r="F56" s="84">
        <v>854.43</v>
      </c>
      <c r="G56" s="85">
        <v>9.5756799999999996E-3</v>
      </c>
      <c r="H56" s="80" t="s">
        <v>143</v>
      </c>
    </row>
    <row r="57" spans="1:8" ht="25.5" x14ac:dyDescent="0.2">
      <c r="A57" s="81">
        <v>51</v>
      </c>
      <c r="B57" s="82" t="s">
        <v>692</v>
      </c>
      <c r="C57" s="82" t="s">
        <v>693</v>
      </c>
      <c r="D57" s="82" t="s">
        <v>185</v>
      </c>
      <c r="E57" s="83">
        <v>10000</v>
      </c>
      <c r="F57" s="84">
        <v>632.25</v>
      </c>
      <c r="G57" s="85">
        <v>7.0856900000000004E-3</v>
      </c>
      <c r="H57" s="80" t="s">
        <v>143</v>
      </c>
    </row>
    <row r="58" spans="1:8" x14ac:dyDescent="0.2">
      <c r="A58" s="81">
        <v>52</v>
      </c>
      <c r="B58" s="82" t="s">
        <v>533</v>
      </c>
      <c r="C58" s="82" t="s">
        <v>534</v>
      </c>
      <c r="D58" s="82" t="s">
        <v>41</v>
      </c>
      <c r="E58" s="83">
        <v>25000</v>
      </c>
      <c r="F58" s="84">
        <v>599.02499999999998</v>
      </c>
      <c r="G58" s="85">
        <v>6.71333E-3</v>
      </c>
      <c r="H58" s="80" t="s">
        <v>143</v>
      </c>
    </row>
    <row r="59" spans="1:8" x14ac:dyDescent="0.2">
      <c r="A59" s="81">
        <v>53</v>
      </c>
      <c r="B59" s="82" t="s">
        <v>334</v>
      </c>
      <c r="C59" s="82" t="s">
        <v>335</v>
      </c>
      <c r="D59" s="82" t="s">
        <v>193</v>
      </c>
      <c r="E59" s="83">
        <v>60000</v>
      </c>
      <c r="F59" s="84">
        <v>528.72</v>
      </c>
      <c r="G59" s="85">
        <v>5.9254199999999998E-3</v>
      </c>
      <c r="H59" s="80" t="s">
        <v>143</v>
      </c>
    </row>
    <row r="60" spans="1:8" x14ac:dyDescent="0.2">
      <c r="A60" s="81">
        <v>54</v>
      </c>
      <c r="B60" s="82" t="s">
        <v>245</v>
      </c>
      <c r="C60" s="82" t="s">
        <v>246</v>
      </c>
      <c r="D60" s="82" t="s">
        <v>193</v>
      </c>
      <c r="E60" s="83">
        <v>75000</v>
      </c>
      <c r="F60" s="84">
        <v>473.13749999999999</v>
      </c>
      <c r="G60" s="85">
        <v>5.3024999999999999E-3</v>
      </c>
      <c r="H60" s="80" t="s">
        <v>143</v>
      </c>
    </row>
    <row r="61" spans="1:8" x14ac:dyDescent="0.2">
      <c r="A61" s="86"/>
      <c r="B61" s="86"/>
      <c r="C61" s="87" t="s">
        <v>142</v>
      </c>
      <c r="D61" s="86"/>
      <c r="E61" s="86" t="s">
        <v>143</v>
      </c>
      <c r="F61" s="88">
        <f>SUM(F7:F60)</f>
        <v>84040.113050299973</v>
      </c>
      <c r="G61" s="89">
        <f>SUM(G7:G60)</f>
        <v>0.94184557088797383</v>
      </c>
      <c r="H61" s="80" t="s">
        <v>143</v>
      </c>
    </row>
    <row r="62" spans="1:8" x14ac:dyDescent="0.2">
      <c r="A62" s="86"/>
      <c r="B62" s="86"/>
      <c r="C62" s="90"/>
      <c r="D62" s="86"/>
      <c r="E62" s="86"/>
      <c r="F62" s="91"/>
      <c r="G62" s="91"/>
      <c r="H62" s="80" t="s">
        <v>143</v>
      </c>
    </row>
    <row r="63" spans="1:8" x14ac:dyDescent="0.2">
      <c r="A63" s="86"/>
      <c r="B63" s="86"/>
      <c r="C63" s="87" t="s">
        <v>144</v>
      </c>
      <c r="D63" s="86"/>
      <c r="E63" s="86"/>
      <c r="F63" s="86"/>
      <c r="G63" s="86"/>
      <c r="H63" s="80" t="s">
        <v>143</v>
      </c>
    </row>
    <row r="64" spans="1:8" x14ac:dyDescent="0.2">
      <c r="A64" s="86"/>
      <c r="B64" s="86"/>
      <c r="C64" s="87" t="s">
        <v>142</v>
      </c>
      <c r="D64" s="86"/>
      <c r="E64" s="86" t="s">
        <v>143</v>
      </c>
      <c r="F64" s="92" t="s">
        <v>145</v>
      </c>
      <c r="G64" s="89">
        <v>0</v>
      </c>
      <c r="H64" s="80" t="s">
        <v>143</v>
      </c>
    </row>
    <row r="65" spans="1:8" x14ac:dyDescent="0.2">
      <c r="A65" s="86"/>
      <c r="B65" s="86"/>
      <c r="C65" s="90"/>
      <c r="D65" s="86"/>
      <c r="E65" s="86"/>
      <c r="F65" s="91"/>
      <c r="G65" s="91"/>
      <c r="H65" s="80" t="s">
        <v>143</v>
      </c>
    </row>
    <row r="66" spans="1:8" x14ac:dyDescent="0.2">
      <c r="A66" s="86"/>
      <c r="B66" s="86"/>
      <c r="C66" s="87" t="s">
        <v>146</v>
      </c>
      <c r="D66" s="86"/>
      <c r="E66" s="86"/>
      <c r="F66" s="86"/>
      <c r="G66" s="86"/>
      <c r="H66" s="80" t="s">
        <v>143</v>
      </c>
    </row>
    <row r="67" spans="1:8" x14ac:dyDescent="0.2">
      <c r="A67" s="81">
        <v>1</v>
      </c>
      <c r="B67" s="82" t="s">
        <v>695</v>
      </c>
      <c r="C67" s="121" t="s">
        <v>1000</v>
      </c>
      <c r="D67" s="82"/>
      <c r="E67" s="83">
        <v>200000</v>
      </c>
      <c r="F67" s="84">
        <v>1.9999999999999999E-6</v>
      </c>
      <c r="G67" s="93" t="s">
        <v>141</v>
      </c>
      <c r="H67" s="80" t="s">
        <v>143</v>
      </c>
    </row>
    <row r="68" spans="1:8" x14ac:dyDescent="0.2">
      <c r="A68" s="81">
        <v>2</v>
      </c>
      <c r="B68" s="82" t="s">
        <v>694</v>
      </c>
      <c r="C68" s="121" t="s">
        <v>1001</v>
      </c>
      <c r="D68" s="82"/>
      <c r="E68" s="83">
        <v>50000</v>
      </c>
      <c r="F68" s="84">
        <v>4.9999999999999998E-7</v>
      </c>
      <c r="G68" s="93" t="s">
        <v>141</v>
      </c>
      <c r="H68" s="80" t="s">
        <v>143</v>
      </c>
    </row>
    <row r="69" spans="1:8" x14ac:dyDescent="0.2">
      <c r="A69" s="81">
        <v>3</v>
      </c>
      <c r="B69" s="82" t="s">
        <v>696</v>
      </c>
      <c r="C69" s="121" t="s">
        <v>1002</v>
      </c>
      <c r="D69" s="82"/>
      <c r="E69" s="83">
        <v>50000</v>
      </c>
      <c r="F69" s="84">
        <v>4.9999999999999998E-7</v>
      </c>
      <c r="G69" s="93" t="s">
        <v>141</v>
      </c>
      <c r="H69" s="80" t="s">
        <v>143</v>
      </c>
    </row>
    <row r="70" spans="1:8" x14ac:dyDescent="0.2">
      <c r="A70" s="81">
        <v>4</v>
      </c>
      <c r="B70" s="82" t="s">
        <v>697</v>
      </c>
      <c r="C70" s="121" t="s">
        <v>1003</v>
      </c>
      <c r="D70" s="82"/>
      <c r="E70" s="83">
        <v>20</v>
      </c>
      <c r="F70" s="84">
        <v>0</v>
      </c>
      <c r="G70" s="93" t="s">
        <v>141</v>
      </c>
      <c r="H70" s="80" t="s">
        <v>143</v>
      </c>
    </row>
    <row r="71" spans="1:8" x14ac:dyDescent="0.2">
      <c r="A71" s="86"/>
      <c r="B71" s="86"/>
      <c r="C71" s="87" t="s">
        <v>142</v>
      </c>
      <c r="D71" s="86"/>
      <c r="E71" s="86" t="s">
        <v>143</v>
      </c>
      <c r="F71" s="88">
        <f>SUM(F67:F70)</f>
        <v>2.9999999999999997E-6</v>
      </c>
      <c r="G71" s="89">
        <v>0</v>
      </c>
      <c r="H71" s="80" t="s">
        <v>143</v>
      </c>
    </row>
    <row r="72" spans="1:8" x14ac:dyDescent="0.2">
      <c r="A72" s="86"/>
      <c r="B72" s="86"/>
      <c r="C72" s="90"/>
      <c r="D72" s="86"/>
      <c r="E72" s="86"/>
      <c r="F72" s="91"/>
      <c r="G72" s="91"/>
      <c r="H72" s="80" t="s">
        <v>143</v>
      </c>
    </row>
    <row r="73" spans="1:8" x14ac:dyDescent="0.2">
      <c r="A73" s="86"/>
      <c r="B73" s="86"/>
      <c r="C73" s="87" t="s">
        <v>147</v>
      </c>
      <c r="D73" s="86"/>
      <c r="E73" s="86"/>
      <c r="F73" s="86"/>
      <c r="G73" s="86"/>
      <c r="H73" s="80" t="s">
        <v>143</v>
      </c>
    </row>
    <row r="74" spans="1:8" x14ac:dyDescent="0.2">
      <c r="A74" s="86"/>
      <c r="B74" s="86"/>
      <c r="C74" s="87" t="s">
        <v>142</v>
      </c>
      <c r="D74" s="86"/>
      <c r="E74" s="86" t="s">
        <v>143</v>
      </c>
      <c r="F74" s="92" t="s">
        <v>145</v>
      </c>
      <c r="G74" s="89">
        <v>0</v>
      </c>
      <c r="H74" s="80" t="s">
        <v>143</v>
      </c>
    </row>
    <row r="75" spans="1:8" x14ac:dyDescent="0.2">
      <c r="A75" s="86"/>
      <c r="B75" s="86"/>
      <c r="C75" s="90"/>
      <c r="D75" s="86"/>
      <c r="E75" s="86"/>
      <c r="F75" s="91"/>
      <c r="G75" s="91"/>
      <c r="H75" s="80" t="s">
        <v>143</v>
      </c>
    </row>
    <row r="76" spans="1:8" x14ac:dyDescent="0.2">
      <c r="A76" s="86"/>
      <c r="B76" s="86"/>
      <c r="C76" s="87" t="s">
        <v>148</v>
      </c>
      <c r="D76" s="86"/>
      <c r="E76" s="86"/>
      <c r="F76" s="91"/>
      <c r="G76" s="91"/>
      <c r="H76" s="80" t="s">
        <v>143</v>
      </c>
    </row>
    <row r="77" spans="1:8" x14ac:dyDescent="0.2">
      <c r="A77" s="86"/>
      <c r="B77" s="86"/>
      <c r="C77" s="87" t="s">
        <v>142</v>
      </c>
      <c r="D77" s="86"/>
      <c r="E77" s="86" t="s">
        <v>143</v>
      </c>
      <c r="F77" s="92" t="s">
        <v>145</v>
      </c>
      <c r="G77" s="89">
        <v>0</v>
      </c>
      <c r="H77" s="80" t="s">
        <v>143</v>
      </c>
    </row>
    <row r="78" spans="1:8" x14ac:dyDescent="0.2">
      <c r="A78" s="86"/>
      <c r="B78" s="86"/>
      <c r="C78" s="90"/>
      <c r="D78" s="86"/>
      <c r="E78" s="86"/>
      <c r="F78" s="91"/>
      <c r="G78" s="91"/>
      <c r="H78" s="80" t="s">
        <v>143</v>
      </c>
    </row>
    <row r="79" spans="1:8" x14ac:dyDescent="0.2">
      <c r="A79" s="86"/>
      <c r="B79" s="86"/>
      <c r="C79" s="87" t="s">
        <v>149</v>
      </c>
      <c r="D79" s="86"/>
      <c r="E79" s="86"/>
      <c r="F79" s="91"/>
      <c r="G79" s="91"/>
      <c r="H79" s="80" t="s">
        <v>143</v>
      </c>
    </row>
    <row r="80" spans="1:8" x14ac:dyDescent="0.2">
      <c r="A80" s="86"/>
      <c r="B80" s="86"/>
      <c r="C80" s="87" t="s">
        <v>142</v>
      </c>
      <c r="D80" s="86"/>
      <c r="E80" s="86" t="s">
        <v>143</v>
      </c>
      <c r="F80" s="92" t="s">
        <v>145</v>
      </c>
      <c r="G80" s="89">
        <v>0</v>
      </c>
      <c r="H80" s="80" t="s">
        <v>143</v>
      </c>
    </row>
    <row r="81" spans="1:8" x14ac:dyDescent="0.2">
      <c r="A81" s="86"/>
      <c r="B81" s="86"/>
      <c r="C81" s="90"/>
      <c r="D81" s="86"/>
      <c r="E81" s="86"/>
      <c r="F81" s="91"/>
      <c r="G81" s="91"/>
      <c r="H81" s="80" t="s">
        <v>143</v>
      </c>
    </row>
    <row r="82" spans="1:8" x14ac:dyDescent="0.2">
      <c r="A82" s="86"/>
      <c r="B82" s="86"/>
      <c r="C82" s="87" t="s">
        <v>150</v>
      </c>
      <c r="D82" s="86"/>
      <c r="E82" s="86"/>
      <c r="F82" s="88">
        <f>F61+F71</f>
        <v>84040.113053299967</v>
      </c>
      <c r="G82" s="89">
        <f>G61+G71</f>
        <v>0.94184557088797383</v>
      </c>
      <c r="H82" s="80" t="s">
        <v>143</v>
      </c>
    </row>
    <row r="83" spans="1:8" x14ac:dyDescent="0.2">
      <c r="A83" s="86"/>
      <c r="B83" s="86"/>
      <c r="C83" s="90"/>
      <c r="D83" s="86"/>
      <c r="E83" s="86"/>
      <c r="F83" s="91"/>
      <c r="G83" s="91"/>
      <c r="H83" s="80" t="s">
        <v>143</v>
      </c>
    </row>
    <row r="84" spans="1:8" x14ac:dyDescent="0.2">
      <c r="A84" s="86"/>
      <c r="B84" s="86"/>
      <c r="C84" s="87" t="s">
        <v>151</v>
      </c>
      <c r="D84" s="86"/>
      <c r="E84" s="86"/>
      <c r="F84" s="91"/>
      <c r="G84" s="91"/>
      <c r="H84" s="80" t="s">
        <v>143</v>
      </c>
    </row>
    <row r="85" spans="1:8" x14ac:dyDescent="0.2">
      <c r="A85" s="86"/>
      <c r="B85" s="86"/>
      <c r="C85" s="87" t="s">
        <v>10</v>
      </c>
      <c r="D85" s="86"/>
      <c r="E85" s="86"/>
      <c r="F85" s="91"/>
      <c r="G85" s="91"/>
      <c r="H85" s="80" t="s">
        <v>143</v>
      </c>
    </row>
    <row r="86" spans="1:8" x14ac:dyDescent="0.2">
      <c r="A86" s="86"/>
      <c r="B86" s="86"/>
      <c r="C86" s="87" t="s">
        <v>142</v>
      </c>
      <c r="D86" s="86"/>
      <c r="E86" s="86" t="s">
        <v>143</v>
      </c>
      <c r="F86" s="92" t="s">
        <v>145</v>
      </c>
      <c r="G86" s="89">
        <v>0</v>
      </c>
      <c r="H86" s="80" t="s">
        <v>143</v>
      </c>
    </row>
    <row r="87" spans="1:8" x14ac:dyDescent="0.2">
      <c r="A87" s="86"/>
      <c r="B87" s="86"/>
      <c r="C87" s="90"/>
      <c r="D87" s="86"/>
      <c r="E87" s="86"/>
      <c r="F87" s="91"/>
      <c r="G87" s="91"/>
      <c r="H87" s="80" t="s">
        <v>143</v>
      </c>
    </row>
    <row r="88" spans="1:8" x14ac:dyDescent="0.2">
      <c r="A88" s="86"/>
      <c r="B88" s="86"/>
      <c r="C88" s="87" t="s">
        <v>152</v>
      </c>
      <c r="D88" s="86"/>
      <c r="E88" s="86"/>
      <c r="F88" s="86"/>
      <c r="G88" s="86"/>
      <c r="H88" s="80" t="s">
        <v>143</v>
      </c>
    </row>
    <row r="89" spans="1:8" x14ac:dyDescent="0.2">
      <c r="A89" s="86"/>
      <c r="B89" s="86"/>
      <c r="C89" s="87" t="s">
        <v>142</v>
      </c>
      <c r="D89" s="86"/>
      <c r="E89" s="86" t="s">
        <v>143</v>
      </c>
      <c r="F89" s="92" t="s">
        <v>145</v>
      </c>
      <c r="G89" s="89">
        <v>0</v>
      </c>
      <c r="H89" s="80" t="s">
        <v>143</v>
      </c>
    </row>
    <row r="90" spans="1:8" x14ac:dyDescent="0.2">
      <c r="A90" s="86"/>
      <c r="B90" s="86"/>
      <c r="C90" s="90"/>
      <c r="D90" s="86"/>
      <c r="E90" s="86"/>
      <c r="F90" s="91"/>
      <c r="G90" s="91"/>
      <c r="H90" s="80" t="s">
        <v>143</v>
      </c>
    </row>
    <row r="91" spans="1:8" x14ac:dyDescent="0.2">
      <c r="A91" s="86"/>
      <c r="B91" s="86"/>
      <c r="C91" s="87" t="s">
        <v>153</v>
      </c>
      <c r="D91" s="86"/>
      <c r="E91" s="86"/>
      <c r="F91" s="86"/>
      <c r="G91" s="86"/>
      <c r="H91" s="80" t="s">
        <v>143</v>
      </c>
    </row>
    <row r="92" spans="1:8" x14ac:dyDescent="0.2">
      <c r="A92" s="86"/>
      <c r="B92" s="86"/>
      <c r="C92" s="87" t="s">
        <v>142</v>
      </c>
      <c r="D92" s="86"/>
      <c r="E92" s="86" t="s">
        <v>143</v>
      </c>
      <c r="F92" s="92" t="s">
        <v>145</v>
      </c>
      <c r="G92" s="89">
        <v>0</v>
      </c>
      <c r="H92" s="80" t="s">
        <v>143</v>
      </c>
    </row>
    <row r="93" spans="1:8" x14ac:dyDescent="0.2">
      <c r="A93" s="86"/>
      <c r="B93" s="86"/>
      <c r="C93" s="90"/>
      <c r="D93" s="86"/>
      <c r="E93" s="86"/>
      <c r="F93" s="91"/>
      <c r="G93" s="91"/>
      <c r="H93" s="80" t="s">
        <v>143</v>
      </c>
    </row>
    <row r="94" spans="1:8" x14ac:dyDescent="0.2">
      <c r="A94" s="86"/>
      <c r="B94" s="86"/>
      <c r="C94" s="87" t="s">
        <v>154</v>
      </c>
      <c r="D94" s="86"/>
      <c r="E94" s="86"/>
      <c r="F94" s="91"/>
      <c r="G94" s="91"/>
      <c r="H94" s="80" t="s">
        <v>143</v>
      </c>
    </row>
    <row r="95" spans="1:8" x14ac:dyDescent="0.2">
      <c r="A95" s="86"/>
      <c r="B95" s="86"/>
      <c r="C95" s="87" t="s">
        <v>142</v>
      </c>
      <c r="D95" s="86"/>
      <c r="E95" s="86" t="s">
        <v>143</v>
      </c>
      <c r="F95" s="92" t="s">
        <v>145</v>
      </c>
      <c r="G95" s="89">
        <v>0</v>
      </c>
      <c r="H95" s="80" t="s">
        <v>143</v>
      </c>
    </row>
    <row r="96" spans="1:8" x14ac:dyDescent="0.2">
      <c r="A96" s="86"/>
      <c r="B96" s="86"/>
      <c r="C96" s="90"/>
      <c r="D96" s="86"/>
      <c r="E96" s="86"/>
      <c r="F96" s="91"/>
      <c r="G96" s="91"/>
      <c r="H96" s="80" t="s">
        <v>143</v>
      </c>
    </row>
    <row r="97" spans="1:8" x14ac:dyDescent="0.2">
      <c r="A97" s="86"/>
      <c r="B97" s="86"/>
      <c r="C97" s="87" t="s">
        <v>155</v>
      </c>
      <c r="D97" s="86"/>
      <c r="E97" s="86"/>
      <c r="F97" s="88">
        <v>0</v>
      </c>
      <c r="G97" s="89">
        <v>0</v>
      </c>
      <c r="H97" s="80" t="s">
        <v>143</v>
      </c>
    </row>
    <row r="98" spans="1:8" x14ac:dyDescent="0.2">
      <c r="A98" s="86"/>
      <c r="B98" s="86"/>
      <c r="C98" s="90"/>
      <c r="D98" s="86"/>
      <c r="E98" s="86"/>
      <c r="F98" s="91"/>
      <c r="G98" s="91"/>
      <c r="H98" s="80" t="s">
        <v>143</v>
      </c>
    </row>
    <row r="99" spans="1:8" x14ac:dyDescent="0.2">
      <c r="A99" s="86"/>
      <c r="B99" s="86"/>
      <c r="C99" s="87" t="s">
        <v>156</v>
      </c>
      <c r="D99" s="86"/>
      <c r="E99" s="86"/>
      <c r="F99" s="91"/>
      <c r="G99" s="91"/>
      <c r="H99" s="80" t="s">
        <v>143</v>
      </c>
    </row>
    <row r="100" spans="1:8" x14ac:dyDescent="0.2">
      <c r="A100" s="86"/>
      <c r="B100" s="86"/>
      <c r="C100" s="87" t="s">
        <v>157</v>
      </c>
      <c r="D100" s="86"/>
      <c r="E100" s="86"/>
      <c r="F100" s="91"/>
      <c r="G100" s="91"/>
      <c r="H100" s="80" t="s">
        <v>143</v>
      </c>
    </row>
    <row r="101" spans="1:8" x14ac:dyDescent="0.2">
      <c r="A101" s="86"/>
      <c r="B101" s="86"/>
      <c r="C101" s="87" t="s">
        <v>142</v>
      </c>
      <c r="D101" s="86"/>
      <c r="E101" s="86" t="s">
        <v>143</v>
      </c>
      <c r="F101" s="92" t="s">
        <v>145</v>
      </c>
      <c r="G101" s="89">
        <v>0</v>
      </c>
      <c r="H101" s="80" t="s">
        <v>143</v>
      </c>
    </row>
    <row r="102" spans="1:8" x14ac:dyDescent="0.2">
      <c r="A102" s="86"/>
      <c r="B102" s="86"/>
      <c r="C102" s="90"/>
      <c r="D102" s="86"/>
      <c r="E102" s="86"/>
      <c r="F102" s="91"/>
      <c r="G102" s="91"/>
      <c r="H102" s="80" t="s">
        <v>143</v>
      </c>
    </row>
    <row r="103" spans="1:8" x14ac:dyDescent="0.2">
      <c r="A103" s="86"/>
      <c r="B103" s="86"/>
      <c r="C103" s="87" t="s">
        <v>158</v>
      </c>
      <c r="D103" s="86"/>
      <c r="E103" s="86"/>
      <c r="F103" s="91"/>
      <c r="G103" s="91"/>
      <c r="H103" s="80" t="s">
        <v>143</v>
      </c>
    </row>
    <row r="104" spans="1:8" x14ac:dyDescent="0.2">
      <c r="A104" s="86"/>
      <c r="B104" s="86"/>
      <c r="C104" s="87" t="s">
        <v>142</v>
      </c>
      <c r="D104" s="86"/>
      <c r="E104" s="86" t="s">
        <v>143</v>
      </c>
      <c r="F104" s="92" t="s">
        <v>145</v>
      </c>
      <c r="G104" s="89">
        <v>0</v>
      </c>
      <c r="H104" s="80" t="s">
        <v>143</v>
      </c>
    </row>
    <row r="105" spans="1:8" x14ac:dyDescent="0.2">
      <c r="A105" s="86"/>
      <c r="B105" s="86"/>
      <c r="C105" s="90"/>
      <c r="D105" s="86"/>
      <c r="E105" s="86"/>
      <c r="F105" s="91"/>
      <c r="G105" s="91"/>
      <c r="H105" s="80" t="s">
        <v>143</v>
      </c>
    </row>
    <row r="106" spans="1:8" x14ac:dyDescent="0.2">
      <c r="A106" s="86"/>
      <c r="B106" s="86"/>
      <c r="C106" s="87" t="s">
        <v>159</v>
      </c>
      <c r="D106" s="86"/>
      <c r="E106" s="86"/>
      <c r="F106" s="91"/>
      <c r="G106" s="91"/>
      <c r="H106" s="80" t="s">
        <v>143</v>
      </c>
    </row>
    <row r="107" spans="1:8" x14ac:dyDescent="0.2">
      <c r="A107" s="86"/>
      <c r="B107" s="86"/>
      <c r="C107" s="87" t="s">
        <v>142</v>
      </c>
      <c r="D107" s="86"/>
      <c r="E107" s="86" t="s">
        <v>143</v>
      </c>
      <c r="F107" s="92" t="s">
        <v>145</v>
      </c>
      <c r="G107" s="89">
        <v>0</v>
      </c>
      <c r="H107" s="80" t="s">
        <v>143</v>
      </c>
    </row>
    <row r="108" spans="1:8" x14ac:dyDescent="0.2">
      <c r="A108" s="86"/>
      <c r="B108" s="86"/>
      <c r="C108" s="90"/>
      <c r="D108" s="86"/>
      <c r="E108" s="86"/>
      <c r="F108" s="91"/>
      <c r="G108" s="91"/>
      <c r="H108" s="80" t="s">
        <v>143</v>
      </c>
    </row>
    <row r="109" spans="1:8" x14ac:dyDescent="0.2">
      <c r="A109" s="86"/>
      <c r="B109" s="86"/>
      <c r="C109" s="87" t="s">
        <v>160</v>
      </c>
      <c r="D109" s="86"/>
      <c r="E109" s="86"/>
      <c r="F109" s="91"/>
      <c r="G109" s="91"/>
      <c r="H109" s="80" t="s">
        <v>143</v>
      </c>
    </row>
    <row r="110" spans="1:8" x14ac:dyDescent="0.2">
      <c r="A110" s="81">
        <v>1</v>
      </c>
      <c r="B110" s="82"/>
      <c r="C110" s="82" t="s">
        <v>161</v>
      </c>
      <c r="D110" s="82"/>
      <c r="E110" s="93"/>
      <c r="F110" s="84">
        <v>4799.6026279819998</v>
      </c>
      <c r="G110" s="85">
        <v>5.37896E-2</v>
      </c>
      <c r="H110" s="80">
        <v>5.41</v>
      </c>
    </row>
    <row r="111" spans="1:8" x14ac:dyDescent="0.2">
      <c r="A111" s="86"/>
      <c r="B111" s="86"/>
      <c r="C111" s="87" t="s">
        <v>142</v>
      </c>
      <c r="D111" s="86"/>
      <c r="E111" s="86" t="s">
        <v>143</v>
      </c>
      <c r="F111" s="88">
        <v>4799.6026279819998</v>
      </c>
      <c r="G111" s="89">
        <v>5.37896E-2</v>
      </c>
      <c r="H111" s="80" t="s">
        <v>143</v>
      </c>
    </row>
    <row r="112" spans="1:8" x14ac:dyDescent="0.2">
      <c r="A112" s="86"/>
      <c r="B112" s="86"/>
      <c r="C112" s="90"/>
      <c r="D112" s="86"/>
      <c r="E112" s="86"/>
      <c r="F112" s="91"/>
      <c r="G112" s="91"/>
      <c r="H112" s="80" t="s">
        <v>143</v>
      </c>
    </row>
    <row r="113" spans="1:8" x14ac:dyDescent="0.2">
      <c r="A113" s="86"/>
      <c r="B113" s="86"/>
      <c r="C113" s="87" t="s">
        <v>162</v>
      </c>
      <c r="D113" s="86"/>
      <c r="E113" s="86"/>
      <c r="F113" s="88">
        <v>4799.6026279819998</v>
      </c>
      <c r="G113" s="89">
        <v>5.37896E-2</v>
      </c>
      <c r="H113" s="80" t="s">
        <v>143</v>
      </c>
    </row>
    <row r="114" spans="1:8" x14ac:dyDescent="0.2">
      <c r="A114" s="86"/>
      <c r="B114" s="86"/>
      <c r="C114" s="91"/>
      <c r="D114" s="86"/>
      <c r="E114" s="86"/>
      <c r="F114" s="86"/>
      <c r="G114" s="86"/>
      <c r="H114" s="80" t="s">
        <v>143</v>
      </c>
    </row>
    <row r="115" spans="1:8" x14ac:dyDescent="0.2">
      <c r="A115" s="86"/>
      <c r="B115" s="86"/>
      <c r="C115" s="87" t="s">
        <v>163</v>
      </c>
      <c r="D115" s="86"/>
      <c r="E115" s="86"/>
      <c r="F115" s="86"/>
      <c r="G115" s="86"/>
      <c r="H115" s="80" t="s">
        <v>143</v>
      </c>
    </row>
    <row r="116" spans="1:8" x14ac:dyDescent="0.2">
      <c r="A116" s="86"/>
      <c r="B116" s="86"/>
      <c r="C116" s="87" t="s">
        <v>164</v>
      </c>
      <c r="D116" s="86"/>
      <c r="E116" s="86"/>
      <c r="F116" s="86"/>
      <c r="G116" s="86"/>
      <c r="H116" s="80" t="s">
        <v>143</v>
      </c>
    </row>
    <row r="117" spans="1:8" x14ac:dyDescent="0.2">
      <c r="A117" s="86"/>
      <c r="B117" s="86"/>
      <c r="C117" s="87" t="s">
        <v>142</v>
      </c>
      <c r="D117" s="86"/>
      <c r="E117" s="86" t="s">
        <v>143</v>
      </c>
      <c r="F117" s="92" t="s">
        <v>145</v>
      </c>
      <c r="G117" s="89">
        <v>0</v>
      </c>
      <c r="H117" s="80" t="s">
        <v>143</v>
      </c>
    </row>
    <row r="118" spans="1:8" x14ac:dyDescent="0.2">
      <c r="A118" s="86"/>
      <c r="B118" s="86"/>
      <c r="C118" s="90"/>
      <c r="D118" s="86"/>
      <c r="E118" s="86"/>
      <c r="F118" s="91"/>
      <c r="G118" s="91"/>
      <c r="H118" s="80" t="s">
        <v>143</v>
      </c>
    </row>
    <row r="119" spans="1:8" x14ac:dyDescent="0.2">
      <c r="A119" s="86"/>
      <c r="B119" s="86"/>
      <c r="C119" s="87" t="s">
        <v>165</v>
      </c>
      <c r="D119" s="86"/>
      <c r="E119" s="86"/>
      <c r="F119" s="86"/>
      <c r="G119" s="86"/>
      <c r="H119" s="80" t="s">
        <v>143</v>
      </c>
    </row>
    <row r="120" spans="1:8" x14ac:dyDescent="0.2">
      <c r="A120" s="86"/>
      <c r="B120" s="86"/>
      <c r="C120" s="87" t="s">
        <v>166</v>
      </c>
      <c r="D120" s="86"/>
      <c r="E120" s="86"/>
      <c r="F120" s="86"/>
      <c r="G120" s="86"/>
      <c r="H120" s="80" t="s">
        <v>143</v>
      </c>
    </row>
    <row r="121" spans="1:8" x14ac:dyDescent="0.2">
      <c r="A121" s="86"/>
      <c r="B121" s="86"/>
      <c r="C121" s="87" t="s">
        <v>142</v>
      </c>
      <c r="D121" s="86"/>
      <c r="E121" s="86" t="s">
        <v>143</v>
      </c>
      <c r="F121" s="92" t="s">
        <v>145</v>
      </c>
      <c r="G121" s="89">
        <v>0</v>
      </c>
      <c r="H121" s="80" t="s">
        <v>143</v>
      </c>
    </row>
    <row r="122" spans="1:8" x14ac:dyDescent="0.2">
      <c r="A122" s="86"/>
      <c r="B122" s="86"/>
      <c r="C122" s="90"/>
      <c r="D122" s="86"/>
      <c r="E122" s="86"/>
      <c r="F122" s="91"/>
      <c r="G122" s="91"/>
      <c r="H122" s="80" t="s">
        <v>143</v>
      </c>
    </row>
    <row r="123" spans="1:8" x14ac:dyDescent="0.2">
      <c r="A123" s="86"/>
      <c r="B123" s="86"/>
      <c r="C123" s="87" t="s">
        <v>167</v>
      </c>
      <c r="D123" s="86"/>
      <c r="E123" s="86"/>
      <c r="F123" s="91"/>
      <c r="G123" s="91"/>
      <c r="H123" s="80" t="s">
        <v>143</v>
      </c>
    </row>
    <row r="124" spans="1:8" x14ac:dyDescent="0.2">
      <c r="A124" s="86"/>
      <c r="B124" s="86"/>
      <c r="C124" s="87" t="s">
        <v>142</v>
      </c>
      <c r="D124" s="86"/>
      <c r="E124" s="86" t="s">
        <v>143</v>
      </c>
      <c r="F124" s="92" t="s">
        <v>145</v>
      </c>
      <c r="G124" s="89">
        <v>0</v>
      </c>
      <c r="H124" s="80" t="s">
        <v>143</v>
      </c>
    </row>
    <row r="125" spans="1:8" x14ac:dyDescent="0.2">
      <c r="A125" s="86"/>
      <c r="B125" s="86"/>
      <c r="C125" s="90"/>
      <c r="D125" s="86"/>
      <c r="E125" s="86"/>
      <c r="F125" s="91"/>
      <c r="G125" s="91"/>
      <c r="H125" s="80" t="s">
        <v>143</v>
      </c>
    </row>
    <row r="126" spans="1:8" x14ac:dyDescent="0.2">
      <c r="A126" s="93"/>
      <c r="B126" s="82"/>
      <c r="C126" s="82" t="s">
        <v>168</v>
      </c>
      <c r="D126" s="82"/>
      <c r="E126" s="93"/>
      <c r="F126" s="84">
        <v>389.47257646999998</v>
      </c>
      <c r="G126" s="85">
        <v>4.3648599999999999E-3</v>
      </c>
      <c r="H126" s="80" t="s">
        <v>143</v>
      </c>
    </row>
    <row r="127" spans="1:8" x14ac:dyDescent="0.2">
      <c r="A127" s="90"/>
      <c r="B127" s="90"/>
      <c r="C127" s="87" t="s">
        <v>169</v>
      </c>
      <c r="D127" s="91"/>
      <c r="E127" s="91"/>
      <c r="F127" s="88">
        <f>F126+F113+F97+F82</f>
        <v>89229.188257751972</v>
      </c>
      <c r="G127" s="94">
        <f>G126+G113+G97+G82</f>
        <v>1.0000000308879737</v>
      </c>
      <c r="H127" s="80" t="s">
        <v>143</v>
      </c>
    </row>
    <row r="128" spans="1:8" x14ac:dyDescent="0.2">
      <c r="A128" s="95"/>
      <c r="B128" s="95"/>
      <c r="C128" s="95"/>
      <c r="D128" s="96"/>
      <c r="E128" s="96"/>
      <c r="F128" s="96"/>
      <c r="G128" s="96"/>
    </row>
    <row r="129" spans="1:17" x14ac:dyDescent="0.2">
      <c r="A129" s="97"/>
      <c r="B129" s="201" t="s">
        <v>855</v>
      </c>
      <c r="C129" s="201"/>
      <c r="D129" s="201"/>
      <c r="E129" s="201"/>
      <c r="F129" s="201"/>
      <c r="G129" s="201"/>
      <c r="H129" s="201"/>
      <c r="J129" s="99"/>
    </row>
    <row r="130" spans="1:17" x14ac:dyDescent="0.2">
      <c r="A130" s="97"/>
      <c r="B130" s="201" t="s">
        <v>856</v>
      </c>
      <c r="C130" s="201"/>
      <c r="D130" s="201"/>
      <c r="E130" s="201"/>
      <c r="F130" s="201"/>
      <c r="G130" s="201"/>
      <c r="H130" s="201"/>
      <c r="J130" s="99"/>
    </row>
    <row r="131" spans="1:17" x14ac:dyDescent="0.2">
      <c r="A131" s="97"/>
      <c r="B131" s="201" t="s">
        <v>857</v>
      </c>
      <c r="C131" s="201"/>
      <c r="D131" s="201"/>
      <c r="E131" s="201"/>
      <c r="F131" s="201"/>
      <c r="G131" s="201"/>
      <c r="H131" s="201"/>
      <c r="J131" s="99"/>
    </row>
    <row r="132" spans="1:17" s="101" customFormat="1" ht="66.75" customHeight="1" x14ac:dyDescent="0.25">
      <c r="A132" s="100"/>
      <c r="B132" s="202" t="s">
        <v>858</v>
      </c>
      <c r="C132" s="202"/>
      <c r="D132" s="202"/>
      <c r="E132" s="202"/>
      <c r="F132" s="202"/>
      <c r="G132" s="202"/>
      <c r="H132" s="202"/>
      <c r="I132"/>
      <c r="J132" s="99"/>
      <c r="K132"/>
      <c r="L132"/>
      <c r="M132"/>
      <c r="N132"/>
      <c r="O132"/>
      <c r="P132"/>
      <c r="Q132"/>
    </row>
    <row r="133" spans="1:17" x14ac:dyDescent="0.2">
      <c r="A133" s="97"/>
      <c r="B133" s="201" t="s">
        <v>859</v>
      </c>
      <c r="C133" s="201"/>
      <c r="D133" s="201"/>
      <c r="E133" s="201"/>
      <c r="F133" s="201"/>
      <c r="G133" s="201"/>
      <c r="H133" s="201"/>
      <c r="J133" s="99"/>
    </row>
    <row r="134" spans="1:17" x14ac:dyDescent="0.2">
      <c r="A134" s="97"/>
      <c r="B134" s="97"/>
      <c r="C134" s="97"/>
      <c r="D134" s="102"/>
      <c r="E134" s="102"/>
      <c r="F134" s="102"/>
      <c r="G134" s="102"/>
    </row>
    <row r="135" spans="1:17" x14ac:dyDescent="0.2">
      <c r="A135" s="97"/>
      <c r="B135" s="203" t="s">
        <v>170</v>
      </c>
      <c r="C135" s="204"/>
      <c r="D135" s="205"/>
      <c r="E135" s="103"/>
      <c r="F135" s="102"/>
      <c r="G135" s="102"/>
    </row>
    <row r="136" spans="1:17" ht="27.75" customHeight="1" x14ac:dyDescent="0.2">
      <c r="A136" s="97"/>
      <c r="B136" s="199" t="s">
        <v>171</v>
      </c>
      <c r="C136" s="200"/>
      <c r="D136" s="79" t="s">
        <v>927</v>
      </c>
      <c r="E136" s="103"/>
      <c r="F136" s="102"/>
      <c r="G136" s="102"/>
    </row>
    <row r="137" spans="1:17" ht="12.75" customHeight="1" x14ac:dyDescent="0.2">
      <c r="A137" s="97"/>
      <c r="B137" s="199" t="s">
        <v>860</v>
      </c>
      <c r="C137" s="200"/>
      <c r="D137" s="79" t="str">
        <f>"Rs. "&amp;TEXT(F73,"0.00")&amp;" lacs/ #"</f>
        <v>Rs. 0.00 lacs/ #</v>
      </c>
      <c r="E137" s="103"/>
      <c r="F137" s="102"/>
      <c r="G137" s="102"/>
    </row>
    <row r="138" spans="1:17" x14ac:dyDescent="0.2">
      <c r="A138" s="97"/>
      <c r="B138" s="199" t="s">
        <v>173</v>
      </c>
      <c r="C138" s="200"/>
      <c r="D138" s="104" t="s">
        <v>143</v>
      </c>
      <c r="E138" s="103"/>
      <c r="F138" s="102"/>
      <c r="G138" s="102"/>
    </row>
    <row r="139" spans="1:17" x14ac:dyDescent="0.2">
      <c r="A139" s="105"/>
      <c r="B139" s="106" t="s">
        <v>143</v>
      </c>
      <c r="C139" s="106" t="s">
        <v>861</v>
      </c>
      <c r="D139" s="106" t="s">
        <v>174</v>
      </c>
      <c r="E139" s="105"/>
      <c r="F139" s="105"/>
      <c r="G139" s="105"/>
      <c r="H139" s="105"/>
      <c r="J139" s="99"/>
    </row>
    <row r="140" spans="1:17" x14ac:dyDescent="0.2">
      <c r="A140" s="105"/>
      <c r="B140" s="107" t="s">
        <v>175</v>
      </c>
      <c r="C140" s="108">
        <v>45838</v>
      </c>
      <c r="D140" s="108">
        <v>45869</v>
      </c>
      <c r="E140" s="105"/>
      <c r="F140" s="105"/>
      <c r="G140" s="105"/>
      <c r="J140" s="99"/>
    </row>
    <row r="141" spans="1:17" x14ac:dyDescent="0.2">
      <c r="A141" s="109"/>
      <c r="B141" s="82" t="s">
        <v>176</v>
      </c>
      <c r="C141" s="111">
        <v>148.7226</v>
      </c>
      <c r="D141" s="111">
        <v>145.5686</v>
      </c>
      <c r="E141" s="109"/>
      <c r="F141" s="112"/>
      <c r="G141" s="113"/>
    </row>
    <row r="142" spans="1:17" x14ac:dyDescent="0.2">
      <c r="A142" s="109"/>
      <c r="B142" s="82" t="s">
        <v>1004</v>
      </c>
      <c r="C142" s="111">
        <v>66.337699999999998</v>
      </c>
      <c r="D142" s="111">
        <v>64.930899999999994</v>
      </c>
      <c r="E142" s="109"/>
      <c r="F142" s="112"/>
      <c r="G142" s="113"/>
    </row>
    <row r="143" spans="1:17" x14ac:dyDescent="0.2">
      <c r="A143" s="109"/>
      <c r="B143" s="82" t="s">
        <v>177</v>
      </c>
      <c r="C143" s="111">
        <v>136.36760000000001</v>
      </c>
      <c r="D143" s="111">
        <v>133.3374</v>
      </c>
      <c r="E143" s="109"/>
      <c r="F143" s="112"/>
      <c r="G143" s="113"/>
    </row>
    <row r="144" spans="1:17" x14ac:dyDescent="0.2">
      <c r="A144" s="109"/>
      <c r="B144" s="82" t="s">
        <v>1005</v>
      </c>
      <c r="C144" s="111">
        <v>39.655000000000001</v>
      </c>
      <c r="D144" s="111">
        <v>38.773800000000001</v>
      </c>
      <c r="E144" s="109"/>
      <c r="F144" s="112"/>
      <c r="G144" s="113"/>
    </row>
    <row r="145" spans="1:19" x14ac:dyDescent="0.2">
      <c r="A145" s="109"/>
      <c r="B145" s="109"/>
      <c r="C145" s="109"/>
      <c r="D145" s="109"/>
      <c r="E145" s="109"/>
      <c r="F145" s="109"/>
      <c r="G145" s="109"/>
    </row>
    <row r="146" spans="1:19" x14ac:dyDescent="0.2">
      <c r="A146" s="109"/>
      <c r="B146" s="208" t="s">
        <v>862</v>
      </c>
      <c r="C146" s="209"/>
      <c r="D146" s="79" t="s">
        <v>172</v>
      </c>
      <c r="E146" s="109"/>
      <c r="F146" s="109"/>
      <c r="G146" s="109"/>
    </row>
    <row r="147" spans="1:19" x14ac:dyDescent="0.2">
      <c r="A147" s="109"/>
      <c r="B147" s="114"/>
      <c r="C147" s="114"/>
      <c r="D147" s="114"/>
      <c r="E147" s="109"/>
      <c r="F147" s="109"/>
      <c r="G147" s="109"/>
    </row>
    <row r="148" spans="1:19" x14ac:dyDescent="0.2">
      <c r="A148" s="105"/>
      <c r="B148" s="199" t="s">
        <v>178</v>
      </c>
      <c r="C148" s="200"/>
      <c r="D148" s="79" t="s">
        <v>172</v>
      </c>
      <c r="E148" s="115"/>
      <c r="F148" s="105"/>
      <c r="G148" s="105"/>
    </row>
    <row r="149" spans="1:19" x14ac:dyDescent="0.2">
      <c r="A149" s="105"/>
      <c r="B149" s="199" t="s">
        <v>179</v>
      </c>
      <c r="C149" s="200"/>
      <c r="D149" s="79" t="s">
        <v>172</v>
      </c>
      <c r="E149" s="115"/>
      <c r="F149" s="105"/>
      <c r="G149" s="105"/>
    </row>
    <row r="150" spans="1:19" ht="17.100000000000001" customHeight="1" x14ac:dyDescent="0.2">
      <c r="A150" s="105"/>
      <c r="B150" s="199" t="s">
        <v>180</v>
      </c>
      <c r="C150" s="200"/>
      <c r="D150" s="79" t="s">
        <v>172</v>
      </c>
      <c r="E150" s="115"/>
      <c r="F150" s="105"/>
      <c r="G150" s="105"/>
    </row>
    <row r="151" spans="1:19" ht="17.100000000000001" customHeight="1" x14ac:dyDescent="0.2">
      <c r="A151" s="105"/>
      <c r="B151" s="199" t="s">
        <v>181</v>
      </c>
      <c r="C151" s="200"/>
      <c r="D151" s="116">
        <v>0.60937848258683169</v>
      </c>
      <c r="E151" s="105"/>
      <c r="F151" s="98"/>
      <c r="G151" s="117"/>
    </row>
    <row r="153" spans="1:19" s="144" customFormat="1" x14ac:dyDescent="0.2">
      <c r="B153" s="145" t="s">
        <v>1045</v>
      </c>
      <c r="C153" s="145"/>
      <c r="D153" s="145"/>
      <c r="E153" s="5"/>
      <c r="F153" s="6"/>
      <c r="I153"/>
      <c r="J153"/>
      <c r="K153"/>
      <c r="L153"/>
      <c r="M153"/>
      <c r="N153"/>
    </row>
    <row r="154" spans="1:19" s="144" customFormat="1" ht="63.75" x14ac:dyDescent="0.2">
      <c r="B154" s="146" t="s">
        <v>1006</v>
      </c>
      <c r="C154" s="147" t="s">
        <v>1007</v>
      </c>
      <c r="D154" s="147" t="s">
        <v>1008</v>
      </c>
      <c r="E154" s="147" t="s">
        <v>1009</v>
      </c>
      <c r="F154" s="147" t="s">
        <v>1010</v>
      </c>
      <c r="I154"/>
      <c r="J154"/>
      <c r="K154"/>
      <c r="L154"/>
      <c r="M154"/>
      <c r="N154"/>
    </row>
    <row r="155" spans="1:19" s="144" customFormat="1" ht="25.5" x14ac:dyDescent="0.2">
      <c r="B155" s="148" t="s">
        <v>1011</v>
      </c>
      <c r="C155" s="149" t="s">
        <v>1012</v>
      </c>
      <c r="D155" s="8">
        <v>0</v>
      </c>
      <c r="E155" s="9">
        <v>0</v>
      </c>
      <c r="F155" s="150">
        <v>241.97234</v>
      </c>
      <c r="I155"/>
      <c r="J155"/>
      <c r="K155"/>
      <c r="L155"/>
      <c r="M155"/>
      <c r="N155"/>
    </row>
    <row r="156" spans="1:19" s="144" customFormat="1" ht="25.5" x14ac:dyDescent="0.2">
      <c r="B156" s="148" t="s">
        <v>1013</v>
      </c>
      <c r="C156" s="149" t="s">
        <v>1012</v>
      </c>
      <c r="D156" s="8">
        <v>0</v>
      </c>
      <c r="E156" s="9">
        <v>0</v>
      </c>
      <c r="F156" s="150">
        <v>23.186299999999999</v>
      </c>
      <c r="I156"/>
      <c r="J156"/>
      <c r="K156"/>
      <c r="L156"/>
      <c r="M156"/>
      <c r="N156"/>
      <c r="O156"/>
      <c r="P156"/>
      <c r="Q156"/>
      <c r="R156"/>
      <c r="S156"/>
    </row>
    <row r="158" spans="1:19" x14ac:dyDescent="0.2">
      <c r="B158" s="207" t="s">
        <v>863</v>
      </c>
      <c r="C158" s="207"/>
    </row>
    <row r="160" spans="1:19" ht="153.75" customHeight="1" x14ac:dyDescent="0.2"/>
    <row r="163" spans="2:10" x14ac:dyDescent="0.2">
      <c r="B163" s="118" t="s">
        <v>864</v>
      </c>
      <c r="C163" s="119"/>
      <c r="D163" s="118" t="s">
        <v>869</v>
      </c>
    </row>
    <row r="164" spans="2:10" x14ac:dyDescent="0.2">
      <c r="B164" s="118" t="s">
        <v>1113</v>
      </c>
      <c r="D164" s="118" t="s">
        <v>1014</v>
      </c>
    </row>
    <row r="165" spans="2:10" ht="165" customHeight="1" x14ac:dyDescent="0.2"/>
    <row r="167" spans="2:10" x14ac:dyDescent="0.2">
      <c r="J167" s="77"/>
    </row>
  </sheetData>
  <mergeCells count="18">
    <mergeCell ref="B137:C137"/>
    <mergeCell ref="B138:C138"/>
    <mergeCell ref="B146:C146"/>
    <mergeCell ref="B131:H131"/>
    <mergeCell ref="B132:H132"/>
    <mergeCell ref="B133:H133"/>
    <mergeCell ref="B135:D135"/>
    <mergeCell ref="B136:C136"/>
    <mergeCell ref="A1:H1"/>
    <mergeCell ref="A2:H2"/>
    <mergeCell ref="A3:H3"/>
    <mergeCell ref="B129:H129"/>
    <mergeCell ref="B130:H130"/>
    <mergeCell ref="B150:C150"/>
    <mergeCell ref="B151:C151"/>
    <mergeCell ref="B148:C148"/>
    <mergeCell ref="B149:C149"/>
    <mergeCell ref="B158:C158"/>
  </mergeCells>
  <hyperlinks>
    <hyperlink ref="I1" location="Index!B2" display="Index" xr:uid="{DCF0EA29-0706-4B08-B302-B9B62DE9FEF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6CFD2-A169-4A1F-9DAC-DAE3D0D14A40}">
  <sheetPr>
    <outlinePr summaryBelow="0" summaryRight="0"/>
  </sheetPr>
  <dimension ref="A1:Q229"/>
  <sheetViews>
    <sheetView showGridLines="0" workbookViewId="0">
      <selection sqref="A1:H1"/>
    </sheetView>
  </sheetViews>
  <sheetFormatPr defaultRowHeight="12.75" x14ac:dyDescent="0.2"/>
  <cols>
    <col min="1" max="1" width="5.85546875" bestFit="1" customWidth="1"/>
    <col min="2" max="2" width="19.28515625" bestFit="1" customWidth="1"/>
    <col min="3" max="3" width="43.57031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698</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11</v>
      </c>
      <c r="C7" s="82" t="s">
        <v>12</v>
      </c>
      <c r="D7" s="82" t="s">
        <v>13</v>
      </c>
      <c r="E7" s="83">
        <v>511750</v>
      </c>
      <c r="F7" s="84">
        <v>9796.4302499999994</v>
      </c>
      <c r="G7" s="85">
        <v>8.7750209999999995E-2</v>
      </c>
      <c r="H7" s="80" t="s">
        <v>143</v>
      </c>
    </row>
    <row r="8" spans="1:9" x14ac:dyDescent="0.2">
      <c r="A8" s="81">
        <v>2</v>
      </c>
      <c r="B8" s="82" t="s">
        <v>17</v>
      </c>
      <c r="C8" s="82" t="s">
        <v>18</v>
      </c>
      <c r="D8" s="82" t="s">
        <v>19</v>
      </c>
      <c r="E8" s="83">
        <v>662795</v>
      </c>
      <c r="F8" s="84">
        <v>9214.1760900000008</v>
      </c>
      <c r="G8" s="85">
        <v>8.2534750000000004E-2</v>
      </c>
      <c r="H8" s="80" t="s">
        <v>143</v>
      </c>
    </row>
    <row r="9" spans="1:9" x14ac:dyDescent="0.2">
      <c r="A9" s="81">
        <v>3</v>
      </c>
      <c r="B9" s="82" t="s">
        <v>31</v>
      </c>
      <c r="C9" s="82" t="s">
        <v>32</v>
      </c>
      <c r="D9" s="82" t="s">
        <v>33</v>
      </c>
      <c r="E9" s="83">
        <v>479285</v>
      </c>
      <c r="F9" s="84">
        <v>7100.12799</v>
      </c>
      <c r="G9" s="85">
        <v>6.3598440000000006E-2</v>
      </c>
      <c r="H9" s="80" t="s">
        <v>143</v>
      </c>
    </row>
    <row r="10" spans="1:9" x14ac:dyDescent="0.2">
      <c r="A10" s="81">
        <v>4</v>
      </c>
      <c r="B10" s="82" t="s">
        <v>330</v>
      </c>
      <c r="C10" s="82" t="s">
        <v>331</v>
      </c>
      <c r="D10" s="82" t="s">
        <v>201</v>
      </c>
      <c r="E10" s="83">
        <v>374047</v>
      </c>
      <c r="F10" s="84">
        <v>5644.3692300000002</v>
      </c>
      <c r="G10" s="85">
        <v>5.0558680000000002E-2</v>
      </c>
      <c r="H10" s="80" t="s">
        <v>143</v>
      </c>
    </row>
    <row r="11" spans="1:9" x14ac:dyDescent="0.2">
      <c r="A11" s="81">
        <v>5</v>
      </c>
      <c r="B11" s="82" t="s">
        <v>49</v>
      </c>
      <c r="C11" s="82" t="s">
        <v>50</v>
      </c>
      <c r="D11" s="82" t="s">
        <v>33</v>
      </c>
      <c r="E11" s="83">
        <v>533560</v>
      </c>
      <c r="F11" s="84">
        <v>4250.0721800000001</v>
      </c>
      <c r="G11" s="85">
        <v>3.8069449999999998E-2</v>
      </c>
      <c r="H11" s="80" t="s">
        <v>143</v>
      </c>
    </row>
    <row r="12" spans="1:9" x14ac:dyDescent="0.2">
      <c r="A12" s="81">
        <v>6</v>
      </c>
      <c r="B12" s="82" t="s">
        <v>324</v>
      </c>
      <c r="C12" s="82" t="s">
        <v>325</v>
      </c>
      <c r="D12" s="82" t="s">
        <v>33</v>
      </c>
      <c r="E12" s="83">
        <v>192613</v>
      </c>
      <c r="F12" s="84">
        <v>3887.3155660000002</v>
      </c>
      <c r="G12" s="85">
        <v>3.4820110000000001E-2</v>
      </c>
      <c r="H12" s="80" t="s">
        <v>143</v>
      </c>
    </row>
    <row r="13" spans="1:9" x14ac:dyDescent="0.2">
      <c r="A13" s="81">
        <v>7</v>
      </c>
      <c r="B13" s="82" t="s">
        <v>326</v>
      </c>
      <c r="C13" s="82" t="s">
        <v>327</v>
      </c>
      <c r="D13" s="82" t="s">
        <v>33</v>
      </c>
      <c r="E13" s="83">
        <v>339805</v>
      </c>
      <c r="F13" s="84">
        <v>3630.4766199999999</v>
      </c>
      <c r="G13" s="85">
        <v>3.2519510000000001E-2</v>
      </c>
      <c r="H13" s="80" t="s">
        <v>143</v>
      </c>
    </row>
    <row r="14" spans="1:9" x14ac:dyDescent="0.2">
      <c r="A14" s="81">
        <v>8</v>
      </c>
      <c r="B14" s="82" t="s">
        <v>14</v>
      </c>
      <c r="C14" s="82" t="s">
        <v>15</v>
      </c>
      <c r="D14" s="82" t="s">
        <v>16</v>
      </c>
      <c r="E14" s="83">
        <v>65110</v>
      </c>
      <c r="F14" s="84">
        <v>2367.7251500000002</v>
      </c>
      <c r="G14" s="85">
        <v>2.1208580000000001E-2</v>
      </c>
      <c r="H14" s="80" t="s">
        <v>143</v>
      </c>
    </row>
    <row r="15" spans="1:9" x14ac:dyDescent="0.2">
      <c r="A15" s="81">
        <v>9</v>
      </c>
      <c r="B15" s="82" t="s">
        <v>356</v>
      </c>
      <c r="C15" s="82" t="s">
        <v>357</v>
      </c>
      <c r="D15" s="82" t="s">
        <v>358</v>
      </c>
      <c r="E15" s="83">
        <v>509110</v>
      </c>
      <c r="F15" s="84">
        <v>2097.2786449999999</v>
      </c>
      <c r="G15" s="85">
        <v>1.8786089999999998E-2</v>
      </c>
      <c r="H15" s="80" t="s">
        <v>143</v>
      </c>
    </row>
    <row r="16" spans="1:9" x14ac:dyDescent="0.2">
      <c r="A16" s="81">
        <v>10</v>
      </c>
      <c r="B16" s="82" t="s">
        <v>328</v>
      </c>
      <c r="C16" s="82" t="s">
        <v>329</v>
      </c>
      <c r="D16" s="82" t="s">
        <v>33</v>
      </c>
      <c r="E16" s="83">
        <v>89180</v>
      </c>
      <c r="F16" s="84">
        <v>1764.51548</v>
      </c>
      <c r="G16" s="85">
        <v>1.5805409999999999E-2</v>
      </c>
      <c r="H16" s="80" t="s">
        <v>143</v>
      </c>
    </row>
    <row r="17" spans="1:8" x14ac:dyDescent="0.2">
      <c r="A17" s="81">
        <v>11</v>
      </c>
      <c r="B17" s="82" t="s">
        <v>53</v>
      </c>
      <c r="C17" s="82" t="s">
        <v>54</v>
      </c>
      <c r="D17" s="82" t="s">
        <v>55</v>
      </c>
      <c r="E17" s="83">
        <v>28112</v>
      </c>
      <c r="F17" s="84">
        <v>1661.5597600000001</v>
      </c>
      <c r="G17" s="85">
        <v>1.4883199999999999E-2</v>
      </c>
      <c r="H17" s="80" t="s">
        <v>143</v>
      </c>
    </row>
    <row r="18" spans="1:8" x14ac:dyDescent="0.2">
      <c r="A18" s="81">
        <v>12</v>
      </c>
      <c r="B18" s="82" t="s">
        <v>450</v>
      </c>
      <c r="C18" s="82" t="s">
        <v>451</v>
      </c>
      <c r="D18" s="82" t="s">
        <v>358</v>
      </c>
      <c r="E18" s="83">
        <v>63900</v>
      </c>
      <c r="F18" s="84">
        <v>1611.0468000000001</v>
      </c>
      <c r="G18" s="85">
        <v>1.4430739999999999E-2</v>
      </c>
      <c r="H18" s="80" t="s">
        <v>143</v>
      </c>
    </row>
    <row r="19" spans="1:8" x14ac:dyDescent="0.2">
      <c r="A19" s="81">
        <v>13</v>
      </c>
      <c r="B19" s="82" t="s">
        <v>336</v>
      </c>
      <c r="C19" s="82" t="s">
        <v>337</v>
      </c>
      <c r="D19" s="82" t="s">
        <v>258</v>
      </c>
      <c r="E19" s="83">
        <v>42900</v>
      </c>
      <c r="F19" s="84">
        <v>1374.1298999999999</v>
      </c>
      <c r="G19" s="85">
        <v>1.230858E-2</v>
      </c>
      <c r="H19" s="80" t="s">
        <v>143</v>
      </c>
    </row>
    <row r="20" spans="1:8" x14ac:dyDescent="0.2">
      <c r="A20" s="81">
        <v>14</v>
      </c>
      <c r="B20" s="82" t="s">
        <v>439</v>
      </c>
      <c r="C20" s="82" t="s">
        <v>440</v>
      </c>
      <c r="D20" s="82" t="s">
        <v>441</v>
      </c>
      <c r="E20" s="83">
        <v>149800</v>
      </c>
      <c r="F20" s="84">
        <v>1023.2089</v>
      </c>
      <c r="G20" s="85">
        <v>9.1652599999999997E-3</v>
      </c>
      <c r="H20" s="80" t="s">
        <v>143</v>
      </c>
    </row>
    <row r="21" spans="1:8" x14ac:dyDescent="0.2">
      <c r="A21" s="81">
        <v>15</v>
      </c>
      <c r="B21" s="82" t="s">
        <v>334</v>
      </c>
      <c r="C21" s="82" t="s">
        <v>335</v>
      </c>
      <c r="D21" s="82" t="s">
        <v>193</v>
      </c>
      <c r="E21" s="83">
        <v>111600</v>
      </c>
      <c r="F21" s="84">
        <v>983.41920000000005</v>
      </c>
      <c r="G21" s="85">
        <v>8.80885E-3</v>
      </c>
      <c r="H21" s="80" t="s">
        <v>143</v>
      </c>
    </row>
    <row r="22" spans="1:8" x14ac:dyDescent="0.2">
      <c r="A22" s="81">
        <v>16</v>
      </c>
      <c r="B22" s="82" t="s">
        <v>332</v>
      </c>
      <c r="C22" s="82" t="s">
        <v>333</v>
      </c>
      <c r="D22" s="82" t="s">
        <v>33</v>
      </c>
      <c r="E22" s="83">
        <v>406575</v>
      </c>
      <c r="F22" s="84">
        <v>967.11995249999995</v>
      </c>
      <c r="G22" s="85">
        <v>8.6628499999999997E-3</v>
      </c>
      <c r="H22" s="80" t="s">
        <v>143</v>
      </c>
    </row>
    <row r="23" spans="1:8" x14ac:dyDescent="0.2">
      <c r="A23" s="81">
        <v>17</v>
      </c>
      <c r="B23" s="82" t="s">
        <v>699</v>
      </c>
      <c r="C23" s="82" t="s">
        <v>700</v>
      </c>
      <c r="D23" s="82" t="s">
        <v>138</v>
      </c>
      <c r="E23" s="83">
        <v>89100</v>
      </c>
      <c r="F23" s="84">
        <v>934.03530000000001</v>
      </c>
      <c r="G23" s="85">
        <v>8.3665000000000007E-3</v>
      </c>
      <c r="H23" s="80" t="s">
        <v>143</v>
      </c>
    </row>
    <row r="24" spans="1:8" ht="25.5" x14ac:dyDescent="0.2">
      <c r="A24" s="81">
        <v>18</v>
      </c>
      <c r="B24" s="82" t="s">
        <v>183</v>
      </c>
      <c r="C24" s="82" t="s">
        <v>184</v>
      </c>
      <c r="D24" s="82" t="s">
        <v>185</v>
      </c>
      <c r="E24" s="83">
        <v>31000</v>
      </c>
      <c r="F24" s="84">
        <v>834.33399999999995</v>
      </c>
      <c r="G24" s="85">
        <v>7.4734399999999996E-3</v>
      </c>
      <c r="H24" s="80" t="s">
        <v>143</v>
      </c>
    </row>
    <row r="25" spans="1:8" x14ac:dyDescent="0.2">
      <c r="A25" s="81">
        <v>19</v>
      </c>
      <c r="B25" s="82" t="s">
        <v>245</v>
      </c>
      <c r="C25" s="82" t="s">
        <v>246</v>
      </c>
      <c r="D25" s="82" t="s">
        <v>193</v>
      </c>
      <c r="E25" s="83">
        <v>129350</v>
      </c>
      <c r="F25" s="84">
        <v>816.00447499999996</v>
      </c>
      <c r="G25" s="85">
        <v>7.3092499999999998E-3</v>
      </c>
      <c r="H25" s="80" t="s">
        <v>143</v>
      </c>
    </row>
    <row r="26" spans="1:8" x14ac:dyDescent="0.2">
      <c r="A26" s="81">
        <v>20</v>
      </c>
      <c r="B26" s="82" t="s">
        <v>435</v>
      </c>
      <c r="C26" s="82" t="s">
        <v>436</v>
      </c>
      <c r="D26" s="82" t="s">
        <v>201</v>
      </c>
      <c r="E26" s="83">
        <v>53083</v>
      </c>
      <c r="F26" s="84">
        <v>779.20535700000005</v>
      </c>
      <c r="G26" s="85">
        <v>6.9796299999999997E-3</v>
      </c>
      <c r="H26" s="80" t="s">
        <v>143</v>
      </c>
    </row>
    <row r="27" spans="1:8" x14ac:dyDescent="0.2">
      <c r="A27" s="81">
        <v>21</v>
      </c>
      <c r="B27" s="82" t="s">
        <v>511</v>
      </c>
      <c r="C27" s="82" t="s">
        <v>512</v>
      </c>
      <c r="D27" s="82" t="s">
        <v>228</v>
      </c>
      <c r="E27" s="83">
        <v>50025</v>
      </c>
      <c r="F27" s="84">
        <v>670.43505000000005</v>
      </c>
      <c r="G27" s="85">
        <v>6.0053299999999997E-3</v>
      </c>
      <c r="H27" s="80" t="s">
        <v>143</v>
      </c>
    </row>
    <row r="28" spans="1:8" ht="25.5" x14ac:dyDescent="0.2">
      <c r="A28" s="81">
        <v>22</v>
      </c>
      <c r="B28" s="82" t="s">
        <v>446</v>
      </c>
      <c r="C28" s="82" t="s">
        <v>447</v>
      </c>
      <c r="D28" s="82" t="s">
        <v>208</v>
      </c>
      <c r="E28" s="83">
        <v>61630</v>
      </c>
      <c r="F28" s="84">
        <v>661.41315999999995</v>
      </c>
      <c r="G28" s="85">
        <v>5.92452E-3</v>
      </c>
      <c r="H28" s="80" t="s">
        <v>143</v>
      </c>
    </row>
    <row r="29" spans="1:8" x14ac:dyDescent="0.2">
      <c r="A29" s="81">
        <v>23</v>
      </c>
      <c r="B29" s="82" t="s">
        <v>507</v>
      </c>
      <c r="C29" s="82" t="s">
        <v>508</v>
      </c>
      <c r="D29" s="82" t="s">
        <v>258</v>
      </c>
      <c r="E29" s="83">
        <v>5160</v>
      </c>
      <c r="F29" s="84">
        <v>650.57280000000003</v>
      </c>
      <c r="G29" s="85">
        <v>5.8274199999999998E-3</v>
      </c>
      <c r="H29" s="80" t="s">
        <v>143</v>
      </c>
    </row>
    <row r="30" spans="1:8" x14ac:dyDescent="0.2">
      <c r="A30" s="81">
        <v>24</v>
      </c>
      <c r="B30" s="82" t="s">
        <v>37</v>
      </c>
      <c r="C30" s="82" t="s">
        <v>38</v>
      </c>
      <c r="D30" s="82" t="s">
        <v>19</v>
      </c>
      <c r="E30" s="83">
        <v>196850</v>
      </c>
      <c r="F30" s="84">
        <v>648.22704999999996</v>
      </c>
      <c r="G30" s="85">
        <v>5.8064099999999997E-3</v>
      </c>
      <c r="H30" s="80" t="s">
        <v>143</v>
      </c>
    </row>
    <row r="31" spans="1:8" x14ac:dyDescent="0.2">
      <c r="A31" s="81">
        <v>25</v>
      </c>
      <c r="B31" s="82" t="s">
        <v>91</v>
      </c>
      <c r="C31" s="82" t="s">
        <v>92</v>
      </c>
      <c r="D31" s="82" t="s">
        <v>61</v>
      </c>
      <c r="E31" s="83">
        <v>17960</v>
      </c>
      <c r="F31" s="84">
        <v>638.56780000000003</v>
      </c>
      <c r="G31" s="85">
        <v>5.71989E-3</v>
      </c>
      <c r="H31" s="80" t="s">
        <v>143</v>
      </c>
    </row>
    <row r="32" spans="1:8" x14ac:dyDescent="0.2">
      <c r="A32" s="81">
        <v>26</v>
      </c>
      <c r="B32" s="82" t="s">
        <v>39</v>
      </c>
      <c r="C32" s="82" t="s">
        <v>40</v>
      </c>
      <c r="D32" s="82" t="s">
        <v>41</v>
      </c>
      <c r="E32" s="83">
        <v>7830</v>
      </c>
      <c r="F32" s="84">
        <v>623.54205000000002</v>
      </c>
      <c r="G32" s="85">
        <v>5.5852899999999997E-3</v>
      </c>
      <c r="H32" s="80" t="s">
        <v>143</v>
      </c>
    </row>
    <row r="33" spans="1:8" ht="25.5" x14ac:dyDescent="0.2">
      <c r="A33" s="81">
        <v>27</v>
      </c>
      <c r="B33" s="82" t="s">
        <v>361</v>
      </c>
      <c r="C33" s="82" t="s">
        <v>362</v>
      </c>
      <c r="D33" s="82" t="s">
        <v>193</v>
      </c>
      <c r="E33" s="83">
        <v>42340</v>
      </c>
      <c r="F33" s="84">
        <v>611.05088000000001</v>
      </c>
      <c r="G33" s="85">
        <v>5.4734099999999997E-3</v>
      </c>
      <c r="H33" s="80" t="s">
        <v>143</v>
      </c>
    </row>
    <row r="34" spans="1:8" x14ac:dyDescent="0.2">
      <c r="A34" s="81">
        <v>28</v>
      </c>
      <c r="B34" s="82" t="s">
        <v>20</v>
      </c>
      <c r="C34" s="82" t="s">
        <v>21</v>
      </c>
      <c r="D34" s="82" t="s">
        <v>22</v>
      </c>
      <c r="E34" s="83">
        <v>178500</v>
      </c>
      <c r="F34" s="84">
        <v>596.63625000000002</v>
      </c>
      <c r="G34" s="85">
        <v>5.3442899999999998E-3</v>
      </c>
      <c r="H34" s="80" t="s">
        <v>143</v>
      </c>
    </row>
    <row r="35" spans="1:8" ht="25.5" x14ac:dyDescent="0.2">
      <c r="A35" s="81">
        <v>29</v>
      </c>
      <c r="B35" s="82" t="s">
        <v>701</v>
      </c>
      <c r="C35" s="82" t="s">
        <v>702</v>
      </c>
      <c r="D35" s="82" t="s">
        <v>196</v>
      </c>
      <c r="E35" s="83">
        <v>52250</v>
      </c>
      <c r="F35" s="84">
        <v>595.54549999999995</v>
      </c>
      <c r="G35" s="85">
        <v>5.3345199999999997E-3</v>
      </c>
      <c r="H35" s="80" t="s">
        <v>143</v>
      </c>
    </row>
    <row r="36" spans="1:8" ht="25.5" x14ac:dyDescent="0.2">
      <c r="A36" s="81">
        <v>30</v>
      </c>
      <c r="B36" s="82" t="s">
        <v>342</v>
      </c>
      <c r="C36" s="82" t="s">
        <v>343</v>
      </c>
      <c r="D36" s="82" t="s">
        <v>25</v>
      </c>
      <c r="E36" s="83">
        <v>21670</v>
      </c>
      <c r="F36" s="84">
        <v>595.14487999999994</v>
      </c>
      <c r="G36" s="85">
        <v>5.3309300000000002E-3</v>
      </c>
      <c r="H36" s="80" t="s">
        <v>143</v>
      </c>
    </row>
    <row r="37" spans="1:8" x14ac:dyDescent="0.2">
      <c r="A37" s="81">
        <v>31</v>
      </c>
      <c r="B37" s="82" t="s">
        <v>537</v>
      </c>
      <c r="C37" s="82" t="s">
        <v>538</v>
      </c>
      <c r="D37" s="82" t="s">
        <v>268</v>
      </c>
      <c r="E37" s="83">
        <v>78100</v>
      </c>
      <c r="F37" s="84">
        <v>590.04549999999995</v>
      </c>
      <c r="G37" s="85">
        <v>5.28525E-3</v>
      </c>
      <c r="H37" s="80" t="s">
        <v>143</v>
      </c>
    </row>
    <row r="38" spans="1:8" ht="25.5" x14ac:dyDescent="0.2">
      <c r="A38" s="81">
        <v>32</v>
      </c>
      <c r="B38" s="82" t="s">
        <v>194</v>
      </c>
      <c r="C38" s="82" t="s">
        <v>195</v>
      </c>
      <c r="D38" s="82" t="s">
        <v>196</v>
      </c>
      <c r="E38" s="83">
        <v>29345</v>
      </c>
      <c r="F38" s="84">
        <v>566.09439499999996</v>
      </c>
      <c r="G38" s="85">
        <v>5.0707199999999999E-3</v>
      </c>
      <c r="H38" s="80" t="s">
        <v>143</v>
      </c>
    </row>
    <row r="39" spans="1:8" x14ac:dyDescent="0.2">
      <c r="A39" s="81">
        <v>33</v>
      </c>
      <c r="B39" s="82" t="s">
        <v>437</v>
      </c>
      <c r="C39" s="82" t="s">
        <v>438</v>
      </c>
      <c r="D39" s="82" t="s">
        <v>268</v>
      </c>
      <c r="E39" s="83">
        <v>29963</v>
      </c>
      <c r="F39" s="84">
        <v>551.52894100000003</v>
      </c>
      <c r="G39" s="85">
        <v>4.9402500000000002E-3</v>
      </c>
      <c r="H39" s="80" t="s">
        <v>143</v>
      </c>
    </row>
    <row r="40" spans="1:8" ht="25.5" x14ac:dyDescent="0.2">
      <c r="A40" s="81">
        <v>34</v>
      </c>
      <c r="B40" s="82" t="s">
        <v>23</v>
      </c>
      <c r="C40" s="82" t="s">
        <v>24</v>
      </c>
      <c r="D40" s="82" t="s">
        <v>25</v>
      </c>
      <c r="E40" s="83">
        <v>4300</v>
      </c>
      <c r="F40" s="84">
        <v>526.70699999999999</v>
      </c>
      <c r="G40" s="85">
        <v>4.7179099999999996E-3</v>
      </c>
      <c r="H40" s="80" t="s">
        <v>143</v>
      </c>
    </row>
    <row r="41" spans="1:8" x14ac:dyDescent="0.2">
      <c r="A41" s="81">
        <v>35</v>
      </c>
      <c r="B41" s="82" t="s">
        <v>44</v>
      </c>
      <c r="C41" s="82" t="s">
        <v>45</v>
      </c>
      <c r="D41" s="82" t="s">
        <v>22</v>
      </c>
      <c r="E41" s="83">
        <v>131380</v>
      </c>
      <c r="F41" s="84">
        <v>522.56394999999998</v>
      </c>
      <c r="G41" s="85">
        <v>4.6807999999999997E-3</v>
      </c>
      <c r="H41" s="80" t="s">
        <v>143</v>
      </c>
    </row>
    <row r="42" spans="1:8" x14ac:dyDescent="0.2">
      <c r="A42" s="81">
        <v>36</v>
      </c>
      <c r="B42" s="82" t="s">
        <v>209</v>
      </c>
      <c r="C42" s="82" t="s">
        <v>210</v>
      </c>
      <c r="D42" s="82" t="s">
        <v>211</v>
      </c>
      <c r="E42" s="83">
        <v>19865</v>
      </c>
      <c r="F42" s="84">
        <v>482.20301000000001</v>
      </c>
      <c r="G42" s="85">
        <v>4.3192700000000001E-3</v>
      </c>
      <c r="H42" s="80" t="s">
        <v>143</v>
      </c>
    </row>
    <row r="43" spans="1:8" x14ac:dyDescent="0.2">
      <c r="A43" s="81">
        <v>37</v>
      </c>
      <c r="B43" s="82" t="s">
        <v>26</v>
      </c>
      <c r="C43" s="82" t="s">
        <v>27</v>
      </c>
      <c r="D43" s="82" t="s">
        <v>28</v>
      </c>
      <c r="E43" s="83">
        <v>125800</v>
      </c>
      <c r="F43" s="84">
        <v>481.93979999999999</v>
      </c>
      <c r="G43" s="85">
        <v>4.3169100000000002E-3</v>
      </c>
      <c r="H43" s="80" t="s">
        <v>143</v>
      </c>
    </row>
    <row r="44" spans="1:8" ht="25.5" x14ac:dyDescent="0.2">
      <c r="A44" s="81">
        <v>38</v>
      </c>
      <c r="B44" s="82" t="s">
        <v>251</v>
      </c>
      <c r="C44" s="82" t="s">
        <v>252</v>
      </c>
      <c r="D44" s="82" t="s">
        <v>196</v>
      </c>
      <c r="E44" s="83">
        <v>18600</v>
      </c>
      <c r="F44" s="84">
        <v>477.49919999999997</v>
      </c>
      <c r="G44" s="85">
        <v>4.2771399999999996E-3</v>
      </c>
      <c r="H44" s="80" t="s">
        <v>143</v>
      </c>
    </row>
    <row r="45" spans="1:8" ht="25.5" x14ac:dyDescent="0.2">
      <c r="A45" s="81">
        <v>39</v>
      </c>
      <c r="B45" s="82" t="s">
        <v>352</v>
      </c>
      <c r="C45" s="82" t="s">
        <v>353</v>
      </c>
      <c r="D45" s="82" t="s">
        <v>196</v>
      </c>
      <c r="E45" s="83">
        <v>27307</v>
      </c>
      <c r="F45" s="84">
        <v>466.04856899999999</v>
      </c>
      <c r="G45" s="85">
        <v>4.1745699999999998E-3</v>
      </c>
      <c r="H45" s="80" t="s">
        <v>143</v>
      </c>
    </row>
    <row r="46" spans="1:8" x14ac:dyDescent="0.2">
      <c r="A46" s="81">
        <v>40</v>
      </c>
      <c r="B46" s="82" t="s">
        <v>221</v>
      </c>
      <c r="C46" s="82" t="s">
        <v>222</v>
      </c>
      <c r="D46" s="82" t="s">
        <v>223</v>
      </c>
      <c r="E46" s="83">
        <v>69615</v>
      </c>
      <c r="F46" s="84">
        <v>456.326325</v>
      </c>
      <c r="G46" s="85">
        <v>4.0874800000000001E-3</v>
      </c>
      <c r="H46" s="80" t="s">
        <v>143</v>
      </c>
    </row>
    <row r="47" spans="1:8" x14ac:dyDescent="0.2">
      <c r="A47" s="81">
        <v>41</v>
      </c>
      <c r="B47" s="82" t="s">
        <v>509</v>
      </c>
      <c r="C47" s="82" t="s">
        <v>510</v>
      </c>
      <c r="D47" s="82" t="s">
        <v>258</v>
      </c>
      <c r="E47" s="83">
        <v>10600</v>
      </c>
      <c r="F47" s="84">
        <v>451.63420000000002</v>
      </c>
      <c r="G47" s="85">
        <v>4.0454499999999999E-3</v>
      </c>
      <c r="H47" s="80" t="s">
        <v>143</v>
      </c>
    </row>
    <row r="48" spans="1:8" x14ac:dyDescent="0.2">
      <c r="A48" s="81">
        <v>42</v>
      </c>
      <c r="B48" s="82" t="s">
        <v>34</v>
      </c>
      <c r="C48" s="82" t="s">
        <v>35</v>
      </c>
      <c r="D48" s="82" t="s">
        <v>36</v>
      </c>
      <c r="E48" s="83">
        <v>15687</v>
      </c>
      <c r="F48" s="84">
        <v>427.75311599999998</v>
      </c>
      <c r="G48" s="85">
        <v>3.83154E-3</v>
      </c>
      <c r="H48" s="80" t="s">
        <v>143</v>
      </c>
    </row>
    <row r="49" spans="1:8" x14ac:dyDescent="0.2">
      <c r="A49" s="81">
        <v>43</v>
      </c>
      <c r="B49" s="82" t="s">
        <v>273</v>
      </c>
      <c r="C49" s="82" t="s">
        <v>274</v>
      </c>
      <c r="D49" s="82" t="s">
        <v>48</v>
      </c>
      <c r="E49" s="83">
        <v>39000</v>
      </c>
      <c r="F49" s="84">
        <v>406.14600000000002</v>
      </c>
      <c r="G49" s="85">
        <v>3.6380000000000002E-3</v>
      </c>
      <c r="H49" s="80" t="s">
        <v>143</v>
      </c>
    </row>
    <row r="50" spans="1:8" ht="25.5" x14ac:dyDescent="0.2">
      <c r="A50" s="81">
        <v>44</v>
      </c>
      <c r="B50" s="82" t="s">
        <v>95</v>
      </c>
      <c r="C50" s="82" t="s">
        <v>96</v>
      </c>
      <c r="D50" s="82" t="s">
        <v>25</v>
      </c>
      <c r="E50" s="83">
        <v>67890</v>
      </c>
      <c r="F50" s="84">
        <v>402.38403</v>
      </c>
      <c r="G50" s="85">
        <v>3.6043E-3</v>
      </c>
      <c r="H50" s="80" t="s">
        <v>143</v>
      </c>
    </row>
    <row r="51" spans="1:8" x14ac:dyDescent="0.2">
      <c r="A51" s="81">
        <v>45</v>
      </c>
      <c r="B51" s="82" t="s">
        <v>513</v>
      </c>
      <c r="C51" s="82" t="s">
        <v>514</v>
      </c>
      <c r="D51" s="82" t="s">
        <v>193</v>
      </c>
      <c r="E51" s="83">
        <v>32660</v>
      </c>
      <c r="F51" s="84">
        <v>395.83920000000001</v>
      </c>
      <c r="G51" s="85">
        <v>3.5456799999999998E-3</v>
      </c>
      <c r="H51" s="80" t="s">
        <v>143</v>
      </c>
    </row>
    <row r="52" spans="1:8" x14ac:dyDescent="0.2">
      <c r="A52" s="81">
        <v>46</v>
      </c>
      <c r="B52" s="82" t="s">
        <v>354</v>
      </c>
      <c r="C52" s="82" t="s">
        <v>355</v>
      </c>
      <c r="D52" s="82" t="s">
        <v>228</v>
      </c>
      <c r="E52" s="83">
        <v>75470</v>
      </c>
      <c r="F52" s="84">
        <v>394.40622000000002</v>
      </c>
      <c r="G52" s="85">
        <v>3.5328400000000002E-3</v>
      </c>
      <c r="H52" s="80" t="s">
        <v>143</v>
      </c>
    </row>
    <row r="53" spans="1:8" x14ac:dyDescent="0.2">
      <c r="A53" s="81">
        <v>47</v>
      </c>
      <c r="B53" s="82" t="s">
        <v>515</v>
      </c>
      <c r="C53" s="82" t="s">
        <v>516</v>
      </c>
      <c r="D53" s="82" t="s">
        <v>258</v>
      </c>
      <c r="E53" s="83">
        <v>4900</v>
      </c>
      <c r="F53" s="84">
        <v>392.392</v>
      </c>
      <c r="G53" s="85">
        <v>3.5148000000000002E-3</v>
      </c>
      <c r="H53" s="80" t="s">
        <v>143</v>
      </c>
    </row>
    <row r="54" spans="1:8" ht="25.5" x14ac:dyDescent="0.2">
      <c r="A54" s="81">
        <v>48</v>
      </c>
      <c r="B54" s="82" t="s">
        <v>275</v>
      </c>
      <c r="C54" s="82" t="s">
        <v>276</v>
      </c>
      <c r="D54" s="82" t="s">
        <v>196</v>
      </c>
      <c r="E54" s="83">
        <v>40450</v>
      </c>
      <c r="F54" s="84">
        <v>392.28410000000002</v>
      </c>
      <c r="G54" s="85">
        <v>3.5138299999999999E-3</v>
      </c>
      <c r="H54" s="80" t="s">
        <v>143</v>
      </c>
    </row>
    <row r="55" spans="1:8" x14ac:dyDescent="0.2">
      <c r="A55" s="81">
        <v>49</v>
      </c>
      <c r="B55" s="82" t="s">
        <v>188</v>
      </c>
      <c r="C55" s="82" t="s">
        <v>189</v>
      </c>
      <c r="D55" s="82" t="s">
        <v>190</v>
      </c>
      <c r="E55" s="83">
        <v>45500</v>
      </c>
      <c r="F55" s="84">
        <v>390.13974999999999</v>
      </c>
      <c r="G55" s="85">
        <v>3.4946199999999999E-3</v>
      </c>
      <c r="H55" s="80" t="s">
        <v>143</v>
      </c>
    </row>
    <row r="56" spans="1:8" ht="25.5" x14ac:dyDescent="0.2">
      <c r="A56" s="81">
        <v>50</v>
      </c>
      <c r="B56" s="82" t="s">
        <v>517</v>
      </c>
      <c r="C56" s="82" t="s">
        <v>518</v>
      </c>
      <c r="D56" s="82" t="s">
        <v>265</v>
      </c>
      <c r="E56" s="83">
        <v>12575</v>
      </c>
      <c r="F56" s="84">
        <v>360.87734999999998</v>
      </c>
      <c r="G56" s="85">
        <v>3.2325100000000001E-3</v>
      </c>
      <c r="H56" s="80" t="s">
        <v>143</v>
      </c>
    </row>
    <row r="57" spans="1:8" x14ac:dyDescent="0.2">
      <c r="A57" s="81">
        <v>51</v>
      </c>
      <c r="B57" s="82" t="s">
        <v>519</v>
      </c>
      <c r="C57" s="82" t="s">
        <v>520</v>
      </c>
      <c r="D57" s="82" t="s">
        <v>193</v>
      </c>
      <c r="E57" s="83">
        <v>80220</v>
      </c>
      <c r="F57" s="84">
        <v>328.86189000000002</v>
      </c>
      <c r="G57" s="85">
        <v>2.9457400000000001E-3</v>
      </c>
      <c r="H57" s="80" t="s">
        <v>143</v>
      </c>
    </row>
    <row r="58" spans="1:8" x14ac:dyDescent="0.2">
      <c r="A58" s="81">
        <v>52</v>
      </c>
      <c r="B58" s="82" t="s">
        <v>521</v>
      </c>
      <c r="C58" s="82" t="s">
        <v>522</v>
      </c>
      <c r="D58" s="82" t="s">
        <v>201</v>
      </c>
      <c r="E58" s="83">
        <v>22155</v>
      </c>
      <c r="F58" s="84">
        <v>324.282735</v>
      </c>
      <c r="G58" s="85">
        <v>2.90472E-3</v>
      </c>
      <c r="H58" s="80" t="s">
        <v>143</v>
      </c>
    </row>
    <row r="59" spans="1:8" ht="25.5" x14ac:dyDescent="0.2">
      <c r="A59" s="81">
        <v>53</v>
      </c>
      <c r="B59" s="82" t="s">
        <v>642</v>
      </c>
      <c r="C59" s="82" t="s">
        <v>643</v>
      </c>
      <c r="D59" s="82" t="s">
        <v>644</v>
      </c>
      <c r="E59" s="83">
        <v>12600</v>
      </c>
      <c r="F59" s="84">
        <v>306.26819999999998</v>
      </c>
      <c r="G59" s="85">
        <v>2.7433599999999998E-3</v>
      </c>
      <c r="H59" s="80" t="s">
        <v>143</v>
      </c>
    </row>
    <row r="60" spans="1:8" x14ac:dyDescent="0.2">
      <c r="A60" s="81">
        <v>54</v>
      </c>
      <c r="B60" s="82" t="s">
        <v>523</v>
      </c>
      <c r="C60" s="82" t="s">
        <v>524</v>
      </c>
      <c r="D60" s="82" t="s">
        <v>48</v>
      </c>
      <c r="E60" s="83">
        <v>27900</v>
      </c>
      <c r="F60" s="84">
        <v>268.84440000000001</v>
      </c>
      <c r="G60" s="85">
        <v>2.40814E-3</v>
      </c>
      <c r="H60" s="80" t="s">
        <v>143</v>
      </c>
    </row>
    <row r="61" spans="1:8" x14ac:dyDescent="0.2">
      <c r="A61" s="81">
        <v>55</v>
      </c>
      <c r="B61" s="82" t="s">
        <v>256</v>
      </c>
      <c r="C61" s="82" t="s">
        <v>257</v>
      </c>
      <c r="D61" s="82" t="s">
        <v>258</v>
      </c>
      <c r="E61" s="83">
        <v>9100</v>
      </c>
      <c r="F61" s="84">
        <v>254.96379999999999</v>
      </c>
      <c r="G61" s="85">
        <v>2.2837999999999999E-3</v>
      </c>
      <c r="H61" s="80" t="s">
        <v>143</v>
      </c>
    </row>
    <row r="62" spans="1:8" x14ac:dyDescent="0.2">
      <c r="A62" s="81">
        <v>56</v>
      </c>
      <c r="B62" s="82" t="s">
        <v>82</v>
      </c>
      <c r="C62" s="82" t="s">
        <v>83</v>
      </c>
      <c r="D62" s="82" t="s">
        <v>13</v>
      </c>
      <c r="E62" s="83">
        <v>69700</v>
      </c>
      <c r="F62" s="84">
        <v>253.011</v>
      </c>
      <c r="G62" s="85">
        <v>2.2663100000000001E-3</v>
      </c>
      <c r="H62" s="80" t="s">
        <v>143</v>
      </c>
    </row>
    <row r="63" spans="1:8" x14ac:dyDescent="0.2">
      <c r="A63" s="81">
        <v>57</v>
      </c>
      <c r="B63" s="82" t="s">
        <v>525</v>
      </c>
      <c r="C63" s="82" t="s">
        <v>526</v>
      </c>
      <c r="D63" s="82" t="s">
        <v>211</v>
      </c>
      <c r="E63" s="83">
        <v>6632</v>
      </c>
      <c r="F63" s="84">
        <v>247.82457600000001</v>
      </c>
      <c r="G63" s="85">
        <v>2.2198600000000001E-3</v>
      </c>
      <c r="H63" s="80" t="s">
        <v>143</v>
      </c>
    </row>
    <row r="64" spans="1:8" x14ac:dyDescent="0.2">
      <c r="A64" s="81">
        <v>58</v>
      </c>
      <c r="B64" s="82" t="s">
        <v>259</v>
      </c>
      <c r="C64" s="82" t="s">
        <v>260</v>
      </c>
      <c r="D64" s="82" t="s">
        <v>71</v>
      </c>
      <c r="E64" s="83">
        <v>14000</v>
      </c>
      <c r="F64" s="84">
        <v>227.71</v>
      </c>
      <c r="G64" s="85">
        <v>2.0396799999999999E-3</v>
      </c>
      <c r="H64" s="80" t="s">
        <v>143</v>
      </c>
    </row>
    <row r="65" spans="1:8" x14ac:dyDescent="0.2">
      <c r="A65" s="81">
        <v>59</v>
      </c>
      <c r="B65" s="82" t="s">
        <v>487</v>
      </c>
      <c r="C65" s="82" t="s">
        <v>488</v>
      </c>
      <c r="D65" s="82" t="s">
        <v>211</v>
      </c>
      <c r="E65" s="83">
        <v>7355</v>
      </c>
      <c r="F65" s="84">
        <v>214.89103499999999</v>
      </c>
      <c r="G65" s="85">
        <v>1.92486E-3</v>
      </c>
      <c r="H65" s="80" t="s">
        <v>143</v>
      </c>
    </row>
    <row r="66" spans="1:8" x14ac:dyDescent="0.2">
      <c r="A66" s="81">
        <v>60</v>
      </c>
      <c r="B66" s="82" t="s">
        <v>350</v>
      </c>
      <c r="C66" s="82" t="s">
        <v>351</v>
      </c>
      <c r="D66" s="82" t="s">
        <v>223</v>
      </c>
      <c r="E66" s="83">
        <v>26250</v>
      </c>
      <c r="F66" s="84">
        <v>194.44687500000001</v>
      </c>
      <c r="G66" s="85">
        <v>1.7417299999999999E-3</v>
      </c>
      <c r="H66" s="80" t="s">
        <v>143</v>
      </c>
    </row>
    <row r="67" spans="1:8" x14ac:dyDescent="0.2">
      <c r="A67" s="81">
        <v>61</v>
      </c>
      <c r="B67" s="82" t="s">
        <v>88</v>
      </c>
      <c r="C67" s="82" t="s">
        <v>89</v>
      </c>
      <c r="D67" s="82" t="s">
        <v>90</v>
      </c>
      <c r="E67" s="83">
        <v>107000</v>
      </c>
      <c r="F67" s="84">
        <v>190.11760000000001</v>
      </c>
      <c r="G67" s="85">
        <v>1.7029499999999999E-3</v>
      </c>
      <c r="H67" s="80" t="s">
        <v>143</v>
      </c>
    </row>
    <row r="68" spans="1:8" x14ac:dyDescent="0.2">
      <c r="A68" s="81">
        <v>62</v>
      </c>
      <c r="B68" s="82" t="s">
        <v>299</v>
      </c>
      <c r="C68" s="82" t="s">
        <v>300</v>
      </c>
      <c r="D68" s="82" t="s">
        <v>190</v>
      </c>
      <c r="E68" s="83">
        <v>34945</v>
      </c>
      <c r="F68" s="84">
        <v>189.75135</v>
      </c>
      <c r="G68" s="85">
        <v>1.6996699999999999E-3</v>
      </c>
      <c r="H68" s="80" t="s">
        <v>143</v>
      </c>
    </row>
    <row r="69" spans="1:8" x14ac:dyDescent="0.2">
      <c r="A69" s="81">
        <v>63</v>
      </c>
      <c r="B69" s="82" t="s">
        <v>431</v>
      </c>
      <c r="C69" s="82" t="s">
        <v>432</v>
      </c>
      <c r="D69" s="82" t="s">
        <v>258</v>
      </c>
      <c r="E69" s="83">
        <v>28000</v>
      </c>
      <c r="F69" s="84">
        <v>186.46600000000001</v>
      </c>
      <c r="G69" s="85">
        <v>1.6702399999999999E-3</v>
      </c>
      <c r="H69" s="80" t="s">
        <v>143</v>
      </c>
    </row>
    <row r="70" spans="1:8" x14ac:dyDescent="0.2">
      <c r="A70" s="81">
        <v>64</v>
      </c>
      <c r="B70" s="82" t="s">
        <v>231</v>
      </c>
      <c r="C70" s="82" t="s">
        <v>232</v>
      </c>
      <c r="D70" s="82" t="s">
        <v>61</v>
      </c>
      <c r="E70" s="83">
        <v>2250</v>
      </c>
      <c r="F70" s="84">
        <v>153.4725</v>
      </c>
      <c r="G70" s="85">
        <v>1.3747099999999999E-3</v>
      </c>
      <c r="H70" s="80" t="s">
        <v>143</v>
      </c>
    </row>
    <row r="71" spans="1:8" x14ac:dyDescent="0.2">
      <c r="A71" s="81">
        <v>65</v>
      </c>
      <c r="B71" s="82" t="s">
        <v>442</v>
      </c>
      <c r="C71" s="82" t="s">
        <v>443</v>
      </c>
      <c r="D71" s="82" t="s">
        <v>201</v>
      </c>
      <c r="E71" s="83">
        <v>4550</v>
      </c>
      <c r="F71" s="84">
        <v>138.17439999999999</v>
      </c>
      <c r="G71" s="85">
        <v>1.2376799999999999E-3</v>
      </c>
      <c r="H71" s="80" t="s">
        <v>143</v>
      </c>
    </row>
    <row r="72" spans="1:8" x14ac:dyDescent="0.2">
      <c r="A72" s="81">
        <v>66</v>
      </c>
      <c r="B72" s="82" t="s">
        <v>535</v>
      </c>
      <c r="C72" s="82" t="s">
        <v>536</v>
      </c>
      <c r="D72" s="82" t="s">
        <v>193</v>
      </c>
      <c r="E72" s="83">
        <v>6000</v>
      </c>
      <c r="F72" s="84">
        <v>116.88</v>
      </c>
      <c r="G72" s="85">
        <v>1.0469399999999999E-3</v>
      </c>
      <c r="H72" s="80" t="s">
        <v>143</v>
      </c>
    </row>
    <row r="73" spans="1:8" x14ac:dyDescent="0.2">
      <c r="A73" s="81">
        <v>67</v>
      </c>
      <c r="B73" s="82" t="s">
        <v>433</v>
      </c>
      <c r="C73" s="82" t="s">
        <v>434</v>
      </c>
      <c r="D73" s="82" t="s">
        <v>41</v>
      </c>
      <c r="E73" s="83">
        <v>175</v>
      </c>
      <c r="F73" s="84">
        <v>5.8577750000000002</v>
      </c>
      <c r="G73" s="85">
        <v>5.2469999999999997E-5</v>
      </c>
      <c r="H73" s="80" t="s">
        <v>143</v>
      </c>
    </row>
    <row r="74" spans="1:8" x14ac:dyDescent="0.2">
      <c r="A74" s="86"/>
      <c r="B74" s="86"/>
      <c r="C74" s="87" t="s">
        <v>142</v>
      </c>
      <c r="D74" s="86"/>
      <c r="E74" s="86" t="s">
        <v>143</v>
      </c>
      <c r="F74" s="88">
        <v>79764.323057500005</v>
      </c>
      <c r="G74" s="89">
        <v>0.71447826999999997</v>
      </c>
      <c r="H74" s="80" t="s">
        <v>143</v>
      </c>
    </row>
    <row r="75" spans="1:8" x14ac:dyDescent="0.2">
      <c r="A75" s="86"/>
      <c r="B75" s="86"/>
      <c r="C75" s="90"/>
      <c r="D75" s="86"/>
      <c r="E75" s="86"/>
      <c r="F75" s="91"/>
      <c r="G75" s="91"/>
      <c r="H75" s="80" t="s">
        <v>143</v>
      </c>
    </row>
    <row r="76" spans="1:8" x14ac:dyDescent="0.2">
      <c r="A76" s="86"/>
      <c r="B76" s="86"/>
      <c r="C76" s="87" t="s">
        <v>144</v>
      </c>
      <c r="D76" s="86"/>
      <c r="E76" s="86"/>
      <c r="F76" s="86"/>
      <c r="G76" s="86"/>
      <c r="H76" s="80" t="s">
        <v>143</v>
      </c>
    </row>
    <row r="77" spans="1:8" x14ac:dyDescent="0.2">
      <c r="A77" s="86"/>
      <c r="B77" s="86"/>
      <c r="C77" s="87" t="s">
        <v>142</v>
      </c>
      <c r="D77" s="86"/>
      <c r="E77" s="86" t="s">
        <v>143</v>
      </c>
      <c r="F77" s="92" t="s">
        <v>145</v>
      </c>
      <c r="G77" s="89">
        <v>0</v>
      </c>
      <c r="H77" s="80" t="s">
        <v>143</v>
      </c>
    </row>
    <row r="78" spans="1:8" x14ac:dyDescent="0.2">
      <c r="A78" s="86"/>
      <c r="B78" s="86"/>
      <c r="C78" s="90"/>
      <c r="D78" s="86"/>
      <c r="E78" s="86"/>
      <c r="F78" s="91"/>
      <c r="G78" s="91"/>
      <c r="H78" s="80" t="s">
        <v>143</v>
      </c>
    </row>
    <row r="79" spans="1:8" x14ac:dyDescent="0.2">
      <c r="A79" s="86"/>
      <c r="B79" s="86"/>
      <c r="C79" s="87" t="s">
        <v>146</v>
      </c>
      <c r="D79" s="86"/>
      <c r="E79" s="86"/>
      <c r="F79" s="86"/>
      <c r="G79" s="86"/>
      <c r="H79" s="80" t="s">
        <v>143</v>
      </c>
    </row>
    <row r="80" spans="1:8" x14ac:dyDescent="0.2">
      <c r="A80" s="86"/>
      <c r="B80" s="86"/>
      <c r="C80" s="87" t="s">
        <v>142</v>
      </c>
      <c r="D80" s="86"/>
      <c r="E80" s="86" t="s">
        <v>143</v>
      </c>
      <c r="F80" s="92" t="s">
        <v>145</v>
      </c>
      <c r="G80" s="89">
        <v>0</v>
      </c>
      <c r="H80" s="80" t="s">
        <v>143</v>
      </c>
    </row>
    <row r="81" spans="1:8" x14ac:dyDescent="0.2">
      <c r="A81" s="86"/>
      <c r="B81" s="86"/>
      <c r="C81" s="90"/>
      <c r="D81" s="86"/>
      <c r="E81" s="86"/>
      <c r="F81" s="91"/>
      <c r="G81" s="91"/>
      <c r="H81" s="80" t="s">
        <v>143</v>
      </c>
    </row>
    <row r="82" spans="1:8" x14ac:dyDescent="0.2">
      <c r="A82" s="86"/>
      <c r="B82" s="86"/>
      <c r="C82" s="87" t="s">
        <v>147</v>
      </c>
      <c r="D82" s="86"/>
      <c r="E82" s="86"/>
      <c r="F82" s="86"/>
      <c r="G82" s="86"/>
      <c r="H82" s="80" t="s">
        <v>143</v>
      </c>
    </row>
    <row r="83" spans="1:8" x14ac:dyDescent="0.2">
      <c r="A83" s="86"/>
      <c r="B83" s="86"/>
      <c r="C83" s="87" t="s">
        <v>142</v>
      </c>
      <c r="D83" s="86"/>
      <c r="E83" s="86" t="s">
        <v>143</v>
      </c>
      <c r="F83" s="92" t="s">
        <v>145</v>
      </c>
      <c r="G83" s="89">
        <v>0</v>
      </c>
      <c r="H83" s="80" t="s">
        <v>143</v>
      </c>
    </row>
    <row r="84" spans="1:8" x14ac:dyDescent="0.2">
      <c r="A84" s="86"/>
      <c r="B84" s="86"/>
      <c r="C84" s="90"/>
      <c r="D84" s="86"/>
      <c r="E84" s="86"/>
      <c r="F84" s="91"/>
      <c r="G84" s="91"/>
      <c r="H84" s="80" t="s">
        <v>143</v>
      </c>
    </row>
    <row r="85" spans="1:8" x14ac:dyDescent="0.2">
      <c r="A85" s="86"/>
      <c r="B85" s="86"/>
      <c r="C85" s="87" t="s">
        <v>148</v>
      </c>
      <c r="D85" s="86"/>
      <c r="E85" s="86"/>
      <c r="F85" s="91"/>
      <c r="G85" s="91"/>
      <c r="H85" s="80" t="s">
        <v>143</v>
      </c>
    </row>
    <row r="86" spans="1:8" x14ac:dyDescent="0.2">
      <c r="A86" s="86"/>
      <c r="B86" s="86"/>
      <c r="C86" s="87" t="s">
        <v>142</v>
      </c>
      <c r="D86" s="86"/>
      <c r="E86" s="86" t="s">
        <v>143</v>
      </c>
      <c r="F86" s="92" t="s">
        <v>145</v>
      </c>
      <c r="G86" s="89">
        <v>0</v>
      </c>
      <c r="H86" s="80" t="s">
        <v>143</v>
      </c>
    </row>
    <row r="87" spans="1:8" x14ac:dyDescent="0.2">
      <c r="A87" s="86"/>
      <c r="B87" s="86"/>
      <c r="C87" s="90"/>
      <c r="D87" s="86"/>
      <c r="E87" s="86"/>
      <c r="F87" s="91"/>
      <c r="G87" s="91"/>
      <c r="H87" s="80" t="s">
        <v>143</v>
      </c>
    </row>
    <row r="88" spans="1:8" x14ac:dyDescent="0.2">
      <c r="A88" s="86"/>
      <c r="B88" s="86"/>
      <c r="C88" s="87" t="s">
        <v>149</v>
      </c>
      <c r="D88" s="86"/>
      <c r="E88" s="86"/>
      <c r="F88" s="91"/>
      <c r="G88" s="91"/>
      <c r="H88" s="80" t="s">
        <v>143</v>
      </c>
    </row>
    <row r="89" spans="1:8" x14ac:dyDescent="0.2">
      <c r="A89" s="81">
        <v>1</v>
      </c>
      <c r="B89" s="82"/>
      <c r="C89" s="82" t="s">
        <v>990</v>
      </c>
      <c r="D89" s="82" t="s">
        <v>544</v>
      </c>
      <c r="E89" s="83">
        <v>-175</v>
      </c>
      <c r="F89" s="84">
        <v>-5.878425</v>
      </c>
      <c r="G89" s="85">
        <f>F89/$F$182</f>
        <v>-5.2655203301105588E-5</v>
      </c>
      <c r="H89" s="80" t="s">
        <v>143</v>
      </c>
    </row>
    <row r="90" spans="1:8" x14ac:dyDescent="0.2">
      <c r="A90" s="81">
        <v>2</v>
      </c>
      <c r="B90" s="82"/>
      <c r="C90" s="82" t="s">
        <v>974</v>
      </c>
      <c r="D90" s="82" t="s">
        <v>544</v>
      </c>
      <c r="E90" s="83">
        <v>-3400</v>
      </c>
      <c r="F90" s="84">
        <v>-12.3828</v>
      </c>
      <c r="G90" s="85">
        <f t="shared" ref="G90:G120" si="0">F90/$F$182</f>
        <v>-1.1091726975115449E-4</v>
      </c>
      <c r="H90" s="80" t="s">
        <v>143</v>
      </c>
    </row>
    <row r="91" spans="1:8" x14ac:dyDescent="0.2">
      <c r="A91" s="81">
        <v>3</v>
      </c>
      <c r="B91" s="82"/>
      <c r="C91" s="82" t="s">
        <v>900</v>
      </c>
      <c r="D91" s="82" t="s">
        <v>544</v>
      </c>
      <c r="E91" s="83">
        <v>-2000</v>
      </c>
      <c r="F91" s="84">
        <v>-55.055999999999997</v>
      </c>
      <c r="G91" s="85">
        <f t="shared" si="0"/>
        <v>-4.9315673380976525E-4</v>
      </c>
      <c r="H91" s="80" t="s">
        <v>143</v>
      </c>
    </row>
    <row r="92" spans="1:8" x14ac:dyDescent="0.2">
      <c r="A92" s="81">
        <v>4</v>
      </c>
      <c r="B92" s="82"/>
      <c r="C92" s="82" t="s">
        <v>982</v>
      </c>
      <c r="D92" s="82" t="s">
        <v>544</v>
      </c>
      <c r="E92" s="83">
        <v>-9450</v>
      </c>
      <c r="F92" s="84">
        <v>-56.194425000000003</v>
      </c>
      <c r="G92" s="85">
        <f t="shared" si="0"/>
        <v>-5.0335402301870491E-4</v>
      </c>
      <c r="H92" s="80" t="s">
        <v>143</v>
      </c>
    </row>
    <row r="93" spans="1:8" x14ac:dyDescent="0.2">
      <c r="A93" s="81">
        <v>5</v>
      </c>
      <c r="B93" s="82"/>
      <c r="C93" s="82" t="s">
        <v>903</v>
      </c>
      <c r="D93" s="82" t="s">
        <v>544</v>
      </c>
      <c r="E93" s="83">
        <v>-7500</v>
      </c>
      <c r="F93" s="84">
        <v>-66.296250000000001</v>
      </c>
      <c r="G93" s="85">
        <f t="shared" si="0"/>
        <v>-5.938397652178809E-4</v>
      </c>
      <c r="H93" s="80" t="s">
        <v>143</v>
      </c>
    </row>
    <row r="94" spans="1:8" x14ac:dyDescent="0.2">
      <c r="A94" s="81">
        <v>6</v>
      </c>
      <c r="B94" s="82"/>
      <c r="C94" s="82" t="s">
        <v>888</v>
      </c>
      <c r="D94" s="82" t="s">
        <v>544</v>
      </c>
      <c r="E94" s="83">
        <v>-5250</v>
      </c>
      <c r="F94" s="84">
        <v>-97.103999999999999</v>
      </c>
      <c r="G94" s="85">
        <f t="shared" si="0"/>
        <v>-8.6979605274381446E-4</v>
      </c>
      <c r="H94" s="80" t="s">
        <v>143</v>
      </c>
    </row>
    <row r="95" spans="1:8" x14ac:dyDescent="0.2">
      <c r="A95" s="81">
        <v>7</v>
      </c>
      <c r="B95" s="82"/>
      <c r="C95" s="82" t="s">
        <v>895</v>
      </c>
      <c r="D95" s="82" t="s">
        <v>544</v>
      </c>
      <c r="E95" s="83">
        <v>-6000</v>
      </c>
      <c r="F95" s="84">
        <v>-117.252</v>
      </c>
      <c r="G95" s="85">
        <f t="shared" si="0"/>
        <v>-1.0502690597330464E-3</v>
      </c>
      <c r="H95" s="80" t="s">
        <v>143</v>
      </c>
    </row>
    <row r="96" spans="1:8" x14ac:dyDescent="0.2">
      <c r="A96" s="81">
        <v>8</v>
      </c>
      <c r="B96" s="82"/>
      <c r="C96" s="82" t="s">
        <v>897</v>
      </c>
      <c r="D96" s="82" t="s">
        <v>544</v>
      </c>
      <c r="E96" s="83">
        <v>-4550</v>
      </c>
      <c r="F96" s="84">
        <v>-138.86144999999999</v>
      </c>
      <c r="G96" s="85">
        <f t="shared" si="0"/>
        <v>-1.2438328090324038E-3</v>
      </c>
      <c r="H96" s="80" t="s">
        <v>143</v>
      </c>
    </row>
    <row r="97" spans="1:8" x14ac:dyDescent="0.2">
      <c r="A97" s="81">
        <v>9</v>
      </c>
      <c r="B97" s="82"/>
      <c r="C97" s="82" t="s">
        <v>1015</v>
      </c>
      <c r="D97" s="82" t="s">
        <v>544</v>
      </c>
      <c r="E97" s="83">
        <v>-7650</v>
      </c>
      <c r="F97" s="84">
        <v>-148.03514999999999</v>
      </c>
      <c r="G97" s="85">
        <f t="shared" si="0"/>
        <v>-1.3260049960592609E-3</v>
      </c>
      <c r="H97" s="80" t="s">
        <v>143</v>
      </c>
    </row>
    <row r="98" spans="1:8" x14ac:dyDescent="0.2">
      <c r="A98" s="81">
        <v>10</v>
      </c>
      <c r="B98" s="82"/>
      <c r="C98" s="82" t="s">
        <v>978</v>
      </c>
      <c r="D98" s="82" t="s">
        <v>544</v>
      </c>
      <c r="E98" s="83">
        <v>-28000</v>
      </c>
      <c r="F98" s="84">
        <v>-187.15199999999999</v>
      </c>
      <c r="G98" s="85">
        <f t="shared" si="0"/>
        <v>-1.6763889321048601E-3</v>
      </c>
      <c r="H98" s="80" t="s">
        <v>143</v>
      </c>
    </row>
    <row r="99" spans="1:8" x14ac:dyDescent="0.2">
      <c r="A99" s="81">
        <v>11</v>
      </c>
      <c r="B99" s="82"/>
      <c r="C99" s="82" t="s">
        <v>1016</v>
      </c>
      <c r="D99" s="82" t="s">
        <v>544</v>
      </c>
      <c r="E99" s="83">
        <v>-18400</v>
      </c>
      <c r="F99" s="84">
        <v>-246.19200000000001</v>
      </c>
      <c r="G99" s="85">
        <f t="shared" si="0"/>
        <v>-2.2052318114300666E-3</v>
      </c>
      <c r="H99" s="80" t="s">
        <v>143</v>
      </c>
    </row>
    <row r="100" spans="1:8" x14ac:dyDescent="0.2">
      <c r="A100" s="81">
        <v>12</v>
      </c>
      <c r="B100" s="82"/>
      <c r="C100" s="82" t="s">
        <v>1017</v>
      </c>
      <c r="D100" s="82" t="s">
        <v>544</v>
      </c>
      <c r="E100" s="83">
        <v>-9100</v>
      </c>
      <c r="F100" s="84">
        <v>-255.35509999999999</v>
      </c>
      <c r="G100" s="85">
        <f t="shared" si="0"/>
        <v>-2.2873090503789956E-3</v>
      </c>
      <c r="H100" s="80" t="s">
        <v>143</v>
      </c>
    </row>
    <row r="101" spans="1:8" x14ac:dyDescent="0.2">
      <c r="A101" s="81">
        <v>13</v>
      </c>
      <c r="B101" s="82"/>
      <c r="C101" s="82" t="s">
        <v>893</v>
      </c>
      <c r="D101" s="82" t="s">
        <v>544</v>
      </c>
      <c r="E101" s="83">
        <v>-8400</v>
      </c>
      <c r="F101" s="84">
        <v>-270.11040000000003</v>
      </c>
      <c r="G101" s="85">
        <f t="shared" si="0"/>
        <v>-2.4194776705908391E-3</v>
      </c>
      <c r="H101" s="80" t="s">
        <v>143</v>
      </c>
    </row>
    <row r="102" spans="1:8" x14ac:dyDescent="0.2">
      <c r="A102" s="81">
        <v>14</v>
      </c>
      <c r="B102" s="82"/>
      <c r="C102" s="82" t="s">
        <v>981</v>
      </c>
      <c r="D102" s="82" t="s">
        <v>544</v>
      </c>
      <c r="E102" s="83">
        <v>-12600</v>
      </c>
      <c r="F102" s="84">
        <v>-307.45260000000002</v>
      </c>
      <c r="G102" s="85">
        <f t="shared" si="0"/>
        <v>-2.7539654173445263E-3</v>
      </c>
      <c r="H102" s="80" t="s">
        <v>143</v>
      </c>
    </row>
    <row r="103" spans="1:8" x14ac:dyDescent="0.2">
      <c r="A103" s="81">
        <v>15</v>
      </c>
      <c r="B103" s="82"/>
      <c r="C103" s="82" t="s">
        <v>920</v>
      </c>
      <c r="D103" s="82" t="s">
        <v>544</v>
      </c>
      <c r="E103" s="83">
        <v>-18150</v>
      </c>
      <c r="F103" s="84">
        <v>-368.20904999999999</v>
      </c>
      <c r="G103" s="85">
        <f t="shared" si="0"/>
        <v>-3.2981831672696262E-3</v>
      </c>
      <c r="H103" s="80" t="s">
        <v>143</v>
      </c>
    </row>
    <row r="104" spans="1:8" x14ac:dyDescent="0.2">
      <c r="A104" s="81">
        <v>16</v>
      </c>
      <c r="B104" s="82"/>
      <c r="C104" s="82" t="s">
        <v>912</v>
      </c>
      <c r="D104" s="82" t="s">
        <v>544</v>
      </c>
      <c r="E104" s="83">
        <v>-26000</v>
      </c>
      <c r="F104" s="84">
        <v>-517.47799999999995</v>
      </c>
      <c r="G104" s="85">
        <f t="shared" si="0"/>
        <v>-4.6352397613050288E-3</v>
      </c>
      <c r="H104" s="80" t="s">
        <v>143</v>
      </c>
    </row>
    <row r="105" spans="1:8" x14ac:dyDescent="0.2">
      <c r="A105" s="81">
        <v>17</v>
      </c>
      <c r="B105" s="82"/>
      <c r="C105" s="82" t="s">
        <v>894</v>
      </c>
      <c r="D105" s="82" t="s">
        <v>544</v>
      </c>
      <c r="E105" s="83">
        <v>-78100</v>
      </c>
      <c r="F105" s="84">
        <v>-593.55999999999995</v>
      </c>
      <c r="G105" s="85">
        <f t="shared" si="0"/>
        <v>-5.3167340693135038E-3</v>
      </c>
      <c r="H105" s="80" t="s">
        <v>143</v>
      </c>
    </row>
    <row r="106" spans="1:8" x14ac:dyDescent="0.2">
      <c r="A106" s="81">
        <v>18</v>
      </c>
      <c r="B106" s="82"/>
      <c r="C106" s="82" t="s">
        <v>1018</v>
      </c>
      <c r="D106" s="82" t="s">
        <v>544</v>
      </c>
      <c r="E106" s="83">
        <v>-52250</v>
      </c>
      <c r="F106" s="84">
        <v>-598.73275000000001</v>
      </c>
      <c r="G106" s="85">
        <f t="shared" si="0"/>
        <v>-5.3630682834738949E-3</v>
      </c>
      <c r="H106" s="80" t="s">
        <v>143</v>
      </c>
    </row>
    <row r="107" spans="1:8" x14ac:dyDescent="0.2">
      <c r="A107" s="81">
        <v>19</v>
      </c>
      <c r="B107" s="82"/>
      <c r="C107" s="82" t="s">
        <v>904</v>
      </c>
      <c r="D107" s="82" t="s">
        <v>544</v>
      </c>
      <c r="E107" s="83">
        <v>-178500</v>
      </c>
      <c r="F107" s="84">
        <v>-599.40300000000002</v>
      </c>
      <c r="G107" s="85">
        <f t="shared" si="0"/>
        <v>-5.3690719579296484E-3</v>
      </c>
      <c r="H107" s="80" t="s">
        <v>143</v>
      </c>
    </row>
    <row r="108" spans="1:8" x14ac:dyDescent="0.2">
      <c r="A108" s="81">
        <v>20</v>
      </c>
      <c r="B108" s="82"/>
      <c r="C108" s="82" t="s">
        <v>977</v>
      </c>
      <c r="D108" s="82" t="s">
        <v>544</v>
      </c>
      <c r="E108" s="83">
        <v>-31500</v>
      </c>
      <c r="F108" s="84">
        <v>-797.73749999999995</v>
      </c>
      <c r="G108" s="85">
        <f t="shared" si="0"/>
        <v>-7.1456266335652354E-3</v>
      </c>
      <c r="H108" s="80" t="s">
        <v>143</v>
      </c>
    </row>
    <row r="109" spans="1:8" x14ac:dyDescent="0.2">
      <c r="A109" s="81">
        <v>21</v>
      </c>
      <c r="B109" s="82"/>
      <c r="C109" s="82" t="s">
        <v>1019</v>
      </c>
      <c r="D109" s="82" t="s">
        <v>544</v>
      </c>
      <c r="E109" s="83">
        <v>-15750</v>
      </c>
      <c r="F109" s="84">
        <v>-926.17875000000004</v>
      </c>
      <c r="G109" s="85">
        <f t="shared" si="0"/>
        <v>-8.2961218990484451E-3</v>
      </c>
      <c r="H109" s="80" t="s">
        <v>143</v>
      </c>
    </row>
    <row r="110" spans="1:8" x14ac:dyDescent="0.2">
      <c r="A110" s="81">
        <v>22</v>
      </c>
      <c r="B110" s="82"/>
      <c r="C110" s="82" t="s">
        <v>1020</v>
      </c>
      <c r="D110" s="82" t="s">
        <v>544</v>
      </c>
      <c r="E110" s="83">
        <v>-89100</v>
      </c>
      <c r="F110" s="84">
        <v>-938.04480000000001</v>
      </c>
      <c r="G110" s="85">
        <f t="shared" si="0"/>
        <v>-8.4024104500006261E-3</v>
      </c>
      <c r="H110" s="80" t="s">
        <v>143</v>
      </c>
    </row>
    <row r="111" spans="1:8" x14ac:dyDescent="0.2">
      <c r="A111" s="81">
        <v>23</v>
      </c>
      <c r="B111" s="82"/>
      <c r="C111" s="82" t="s">
        <v>911</v>
      </c>
      <c r="D111" s="82" t="s">
        <v>544</v>
      </c>
      <c r="E111" s="83">
        <v>-406575</v>
      </c>
      <c r="F111" s="84">
        <v>-971.79556500000001</v>
      </c>
      <c r="G111" s="85">
        <f t="shared" si="0"/>
        <v>-8.7047283995607284E-3</v>
      </c>
      <c r="H111" s="80" t="s">
        <v>143</v>
      </c>
    </row>
    <row r="112" spans="1:8" x14ac:dyDescent="0.2">
      <c r="A112" s="81">
        <v>24</v>
      </c>
      <c r="B112" s="82"/>
      <c r="C112" s="82" t="s">
        <v>980</v>
      </c>
      <c r="D112" s="82" t="s">
        <v>544</v>
      </c>
      <c r="E112" s="83">
        <v>-149800</v>
      </c>
      <c r="F112" s="84">
        <v>-1018.9396</v>
      </c>
      <c r="G112" s="85">
        <f t="shared" si="0"/>
        <v>-9.127014768334581E-3</v>
      </c>
      <c r="H112" s="80" t="s">
        <v>143</v>
      </c>
    </row>
    <row r="113" spans="1:8" x14ac:dyDescent="0.2">
      <c r="A113" s="81">
        <v>25</v>
      </c>
      <c r="B113" s="82"/>
      <c r="C113" s="82" t="s">
        <v>985</v>
      </c>
      <c r="D113" s="82" t="s">
        <v>544</v>
      </c>
      <c r="E113" s="83">
        <v>-302400</v>
      </c>
      <c r="F113" s="84">
        <v>-1249.3656000000001</v>
      </c>
      <c r="G113" s="85">
        <f t="shared" si="0"/>
        <v>-1.1191024749896064E-2</v>
      </c>
      <c r="H113" s="80" t="s">
        <v>143</v>
      </c>
    </row>
    <row r="114" spans="1:8" x14ac:dyDescent="0.2">
      <c r="A114" s="81">
        <v>26</v>
      </c>
      <c r="B114" s="82"/>
      <c r="C114" s="82" t="s">
        <v>896</v>
      </c>
      <c r="D114" s="82" t="s">
        <v>544</v>
      </c>
      <c r="E114" s="83">
        <v>-37100</v>
      </c>
      <c r="F114" s="84">
        <v>-1354.3354999999999</v>
      </c>
      <c r="G114" s="85">
        <f t="shared" si="0"/>
        <v>-1.2131278546618267E-2</v>
      </c>
      <c r="H114" s="80" t="s">
        <v>143</v>
      </c>
    </row>
    <row r="115" spans="1:8" x14ac:dyDescent="0.2">
      <c r="A115" s="81">
        <v>27</v>
      </c>
      <c r="B115" s="82"/>
      <c r="C115" s="82" t="s">
        <v>984</v>
      </c>
      <c r="D115" s="82" t="s">
        <v>544</v>
      </c>
      <c r="E115" s="83">
        <v>-226875</v>
      </c>
      <c r="F115" s="84">
        <v>-2437.5450000000001</v>
      </c>
      <c r="G115" s="85">
        <f t="shared" si="0"/>
        <v>-2.1833982321896331E-2</v>
      </c>
      <c r="H115" s="80" t="s">
        <v>143</v>
      </c>
    </row>
    <row r="116" spans="1:8" x14ac:dyDescent="0.2">
      <c r="A116" s="81">
        <v>28</v>
      </c>
      <c r="B116" s="82"/>
      <c r="C116" s="82" t="s">
        <v>917</v>
      </c>
      <c r="D116" s="82" t="s">
        <v>544</v>
      </c>
      <c r="E116" s="83">
        <v>-357000</v>
      </c>
      <c r="F116" s="84">
        <v>-2859.9270000000001</v>
      </c>
      <c r="G116" s="85">
        <f t="shared" si="0"/>
        <v>-2.5617412421068742E-2</v>
      </c>
      <c r="H116" s="80" t="s">
        <v>143</v>
      </c>
    </row>
    <row r="117" spans="1:8" x14ac:dyDescent="0.2">
      <c r="A117" s="81">
        <v>29</v>
      </c>
      <c r="B117" s="82"/>
      <c r="C117" s="82" t="s">
        <v>986</v>
      </c>
      <c r="D117" s="82" t="s">
        <v>544</v>
      </c>
      <c r="E117" s="83">
        <v>-254100</v>
      </c>
      <c r="F117" s="84">
        <v>-3754.0734000000002</v>
      </c>
      <c r="G117" s="85">
        <f t="shared" si="0"/>
        <v>-3.3626608842380862E-2</v>
      </c>
      <c r="H117" s="80" t="s">
        <v>143</v>
      </c>
    </row>
    <row r="118" spans="1:8" x14ac:dyDescent="0.2">
      <c r="A118" s="81">
        <v>30</v>
      </c>
      <c r="B118" s="82"/>
      <c r="C118" s="82" t="s">
        <v>994</v>
      </c>
      <c r="D118" s="82" t="s">
        <v>544</v>
      </c>
      <c r="E118" s="83">
        <v>-304800</v>
      </c>
      <c r="F118" s="84">
        <v>-4617.72</v>
      </c>
      <c r="G118" s="85">
        <f t="shared" si="0"/>
        <v>-4.1362607396978154E-2</v>
      </c>
      <c r="H118" s="80" t="s">
        <v>143</v>
      </c>
    </row>
    <row r="119" spans="1:8" x14ac:dyDescent="0.2">
      <c r="A119" s="81">
        <v>31</v>
      </c>
      <c r="B119" s="82"/>
      <c r="C119" s="82" t="s">
        <v>916</v>
      </c>
      <c r="D119" s="82" t="s">
        <v>544</v>
      </c>
      <c r="E119" s="83">
        <v>-467500</v>
      </c>
      <c r="F119" s="84">
        <v>-6516.4825000000001</v>
      </c>
      <c r="G119" s="85">
        <f t="shared" si="0"/>
        <v>-5.8370517756983688E-2</v>
      </c>
      <c r="H119" s="80" t="s">
        <v>143</v>
      </c>
    </row>
    <row r="120" spans="1:8" x14ac:dyDescent="0.2">
      <c r="A120" s="81">
        <v>32</v>
      </c>
      <c r="B120" s="82"/>
      <c r="C120" s="82" t="s">
        <v>910</v>
      </c>
      <c r="D120" s="82" t="s">
        <v>544</v>
      </c>
      <c r="E120" s="83">
        <v>-417525</v>
      </c>
      <c r="F120" s="84">
        <v>-8023.5779249999996</v>
      </c>
      <c r="G120" s="85">
        <f t="shared" si="0"/>
        <v>-7.187012283785843E-2</v>
      </c>
      <c r="H120" s="80" t="s">
        <v>143</v>
      </c>
    </row>
    <row r="121" spans="1:8" x14ac:dyDescent="0.2">
      <c r="A121" s="86"/>
      <c r="B121" s="86"/>
      <c r="C121" s="87" t="s">
        <v>142</v>
      </c>
      <c r="D121" s="86"/>
      <c r="E121" s="86" t="s">
        <v>143</v>
      </c>
      <c r="F121" s="88">
        <f>SUM(F89:F120)</f>
        <v>-40106.428540000001</v>
      </c>
      <c r="G121" s="89">
        <f>SUM(G89:G120)</f>
        <v>-0.35924795305799828</v>
      </c>
      <c r="H121" s="80" t="s">
        <v>143</v>
      </c>
    </row>
    <row r="122" spans="1:8" x14ac:dyDescent="0.2">
      <c r="A122" s="86"/>
      <c r="B122" s="86"/>
      <c r="C122" s="90"/>
      <c r="D122" s="86"/>
      <c r="E122" s="86"/>
      <c r="F122" s="91"/>
      <c r="G122" s="91"/>
      <c r="H122" s="80" t="s">
        <v>143</v>
      </c>
    </row>
    <row r="123" spans="1:8" x14ac:dyDescent="0.2">
      <c r="A123" s="86"/>
      <c r="B123" s="86"/>
      <c r="C123" s="87" t="s">
        <v>150</v>
      </c>
      <c r="D123" s="86"/>
      <c r="E123" s="86"/>
      <c r="F123" s="88">
        <f>F74</f>
        <v>79764.323057500005</v>
      </c>
      <c r="G123" s="89">
        <f>G74</f>
        <v>0.71447826999999997</v>
      </c>
      <c r="H123" s="80" t="s">
        <v>143</v>
      </c>
    </row>
    <row r="124" spans="1:8" x14ac:dyDescent="0.2">
      <c r="A124" s="86"/>
      <c r="B124" s="86"/>
      <c r="C124" s="90"/>
      <c r="D124" s="86"/>
      <c r="E124" s="86"/>
      <c r="F124" s="91"/>
      <c r="G124" s="91"/>
      <c r="H124" s="80" t="s">
        <v>143</v>
      </c>
    </row>
    <row r="125" spans="1:8" x14ac:dyDescent="0.2">
      <c r="A125" s="86"/>
      <c r="B125" s="86"/>
      <c r="C125" s="87" t="s">
        <v>151</v>
      </c>
      <c r="D125" s="86"/>
      <c r="E125" s="86"/>
      <c r="F125" s="91"/>
      <c r="G125" s="91"/>
      <c r="H125" s="80" t="s">
        <v>143</v>
      </c>
    </row>
    <row r="126" spans="1:8" x14ac:dyDescent="0.2">
      <c r="A126" s="86"/>
      <c r="B126" s="86"/>
      <c r="C126" s="87" t="s">
        <v>10</v>
      </c>
      <c r="D126" s="86"/>
      <c r="E126" s="86"/>
      <c r="F126" s="91"/>
      <c r="G126" s="91"/>
      <c r="H126" s="80" t="s">
        <v>143</v>
      </c>
    </row>
    <row r="127" spans="1:8" x14ac:dyDescent="0.2">
      <c r="A127" s="81">
        <v>1</v>
      </c>
      <c r="B127" s="82" t="s">
        <v>703</v>
      </c>
      <c r="C127" s="82" t="s">
        <v>704</v>
      </c>
      <c r="D127" s="82" t="s">
        <v>550</v>
      </c>
      <c r="E127" s="83">
        <v>250</v>
      </c>
      <c r="F127" s="84">
        <v>2494.5700000000002</v>
      </c>
      <c r="G127" s="85">
        <v>2.2344780000000002E-2</v>
      </c>
      <c r="H127" s="80">
        <v>6.7649999999999997</v>
      </c>
    </row>
    <row r="128" spans="1:8" ht="25.5" x14ac:dyDescent="0.2">
      <c r="A128" s="81">
        <v>2</v>
      </c>
      <c r="B128" s="82" t="s">
        <v>573</v>
      </c>
      <c r="C128" s="82" t="s">
        <v>574</v>
      </c>
      <c r="D128" s="82" t="s">
        <v>550</v>
      </c>
      <c r="E128" s="83">
        <v>1500</v>
      </c>
      <c r="F128" s="84">
        <v>1513.5645</v>
      </c>
      <c r="G128" s="85">
        <v>1.355755E-2</v>
      </c>
      <c r="H128" s="80">
        <v>6.52</v>
      </c>
    </row>
    <row r="129" spans="1:8" ht="25.5" x14ac:dyDescent="0.2">
      <c r="A129" s="81">
        <v>3</v>
      </c>
      <c r="B129" s="82" t="s">
        <v>545</v>
      </c>
      <c r="C129" s="82" t="s">
        <v>546</v>
      </c>
      <c r="D129" s="82" t="s">
        <v>547</v>
      </c>
      <c r="E129" s="83">
        <v>1000</v>
      </c>
      <c r="F129" s="84">
        <v>1017.745</v>
      </c>
      <c r="G129" s="85">
        <v>9.1163100000000007E-3</v>
      </c>
      <c r="H129" s="80">
        <v>6.57</v>
      </c>
    </row>
    <row r="130" spans="1:8" ht="25.5" x14ac:dyDescent="0.2">
      <c r="A130" s="81">
        <v>4</v>
      </c>
      <c r="B130" s="82" t="s">
        <v>705</v>
      </c>
      <c r="C130" s="82" t="s">
        <v>706</v>
      </c>
      <c r="D130" s="82" t="s">
        <v>547</v>
      </c>
      <c r="E130" s="83">
        <v>100</v>
      </c>
      <c r="F130" s="84">
        <v>1010.61</v>
      </c>
      <c r="G130" s="85">
        <v>9.0524000000000004E-3</v>
      </c>
      <c r="H130" s="80">
        <v>6.42</v>
      </c>
    </row>
    <row r="131" spans="1:8" ht="25.5" x14ac:dyDescent="0.2">
      <c r="A131" s="81">
        <v>5</v>
      </c>
      <c r="B131" s="82" t="s">
        <v>707</v>
      </c>
      <c r="C131" s="82" t="s">
        <v>708</v>
      </c>
      <c r="D131" s="82" t="s">
        <v>547</v>
      </c>
      <c r="E131" s="83">
        <v>1000</v>
      </c>
      <c r="F131" s="84">
        <v>1009.571</v>
      </c>
      <c r="G131" s="85">
        <v>9.0431000000000001E-3</v>
      </c>
      <c r="H131" s="80">
        <v>6.5374999999999996</v>
      </c>
    </row>
    <row r="132" spans="1:8" ht="25.5" x14ac:dyDescent="0.2">
      <c r="A132" s="81">
        <v>6</v>
      </c>
      <c r="B132" s="82" t="s">
        <v>709</v>
      </c>
      <c r="C132" s="82" t="s">
        <v>710</v>
      </c>
      <c r="D132" s="82" t="s">
        <v>547</v>
      </c>
      <c r="E132" s="83">
        <v>100</v>
      </c>
      <c r="F132" s="84">
        <v>1008.46</v>
      </c>
      <c r="G132" s="85">
        <v>9.0331500000000002E-3</v>
      </c>
      <c r="H132" s="80">
        <v>6.5549999999999997</v>
      </c>
    </row>
    <row r="133" spans="1:8" x14ac:dyDescent="0.2">
      <c r="A133" s="86"/>
      <c r="B133" s="86"/>
      <c r="C133" s="87" t="s">
        <v>142</v>
      </c>
      <c r="D133" s="86"/>
      <c r="E133" s="86" t="s">
        <v>143</v>
      </c>
      <c r="F133" s="88">
        <v>8054.5204999999996</v>
      </c>
      <c r="G133" s="89">
        <v>7.2147290000000003E-2</v>
      </c>
      <c r="H133" s="80" t="s">
        <v>143</v>
      </c>
    </row>
    <row r="134" spans="1:8" x14ac:dyDescent="0.2">
      <c r="A134" s="86"/>
      <c r="B134" s="86"/>
      <c r="C134" s="90"/>
      <c r="D134" s="86"/>
      <c r="E134" s="86"/>
      <c r="F134" s="91"/>
      <c r="G134" s="91"/>
      <c r="H134" s="80" t="s">
        <v>143</v>
      </c>
    </row>
    <row r="135" spans="1:8" x14ac:dyDescent="0.2">
      <c r="A135" s="86"/>
      <c r="B135" s="86"/>
      <c r="C135" s="87" t="s">
        <v>152</v>
      </c>
      <c r="D135" s="86"/>
      <c r="E135" s="86"/>
      <c r="F135" s="86"/>
      <c r="G135" s="86"/>
      <c r="H135" s="80" t="s">
        <v>143</v>
      </c>
    </row>
    <row r="136" spans="1:8" x14ac:dyDescent="0.2">
      <c r="A136" s="86"/>
      <c r="B136" s="86"/>
      <c r="C136" s="87" t="s">
        <v>142</v>
      </c>
      <c r="D136" s="86"/>
      <c r="E136" s="86" t="s">
        <v>143</v>
      </c>
      <c r="F136" s="92" t="s">
        <v>145</v>
      </c>
      <c r="G136" s="89">
        <v>0</v>
      </c>
      <c r="H136" s="80" t="s">
        <v>143</v>
      </c>
    </row>
    <row r="137" spans="1:8" x14ac:dyDescent="0.2">
      <c r="A137" s="86"/>
      <c r="B137" s="86"/>
      <c r="C137" s="90"/>
      <c r="D137" s="86"/>
      <c r="E137" s="86"/>
      <c r="F137" s="91"/>
      <c r="G137" s="91"/>
      <c r="H137" s="80" t="s">
        <v>143</v>
      </c>
    </row>
    <row r="138" spans="1:8" x14ac:dyDescent="0.2">
      <c r="A138" s="86"/>
      <c r="B138" s="86"/>
      <c r="C138" s="87" t="s">
        <v>153</v>
      </c>
      <c r="D138" s="86"/>
      <c r="E138" s="86"/>
      <c r="F138" s="86"/>
      <c r="G138" s="86"/>
      <c r="H138" s="80" t="s">
        <v>143</v>
      </c>
    </row>
    <row r="139" spans="1:8" x14ac:dyDescent="0.2">
      <c r="A139" s="81">
        <v>1</v>
      </c>
      <c r="B139" s="82" t="s">
        <v>618</v>
      </c>
      <c r="C139" s="82" t="s">
        <v>1093</v>
      </c>
      <c r="D139" s="82" t="s">
        <v>620</v>
      </c>
      <c r="E139" s="83">
        <v>6500000</v>
      </c>
      <c r="F139" s="84">
        <v>6774.6379999999999</v>
      </c>
      <c r="G139" s="85">
        <v>6.068291E-2</v>
      </c>
      <c r="H139" s="80">
        <v>6.5590999999999999</v>
      </c>
    </row>
    <row r="140" spans="1:8" x14ac:dyDescent="0.2">
      <c r="A140" s="81">
        <v>2</v>
      </c>
      <c r="B140" s="82" t="s">
        <v>621</v>
      </c>
      <c r="C140" s="82" t="s">
        <v>1092</v>
      </c>
      <c r="D140" s="82" t="s">
        <v>620</v>
      </c>
      <c r="E140" s="83">
        <v>1500000</v>
      </c>
      <c r="F140" s="84">
        <v>1574.8530000000001</v>
      </c>
      <c r="G140" s="85">
        <v>1.4106530000000001E-2</v>
      </c>
      <c r="H140" s="80">
        <v>6.7784000000000004</v>
      </c>
    </row>
    <row r="141" spans="1:8" x14ac:dyDescent="0.2">
      <c r="A141" s="81">
        <v>3</v>
      </c>
      <c r="B141" s="82" t="s">
        <v>711</v>
      </c>
      <c r="C141" s="82" t="s">
        <v>1099</v>
      </c>
      <c r="D141" s="82" t="s">
        <v>620</v>
      </c>
      <c r="E141" s="83">
        <v>1500000</v>
      </c>
      <c r="F141" s="84">
        <v>1564.0005000000001</v>
      </c>
      <c r="G141" s="85">
        <v>1.400933E-2</v>
      </c>
      <c r="H141" s="80">
        <v>5.9813999999999998</v>
      </c>
    </row>
    <row r="142" spans="1:8" x14ac:dyDescent="0.2">
      <c r="A142" s="81">
        <v>4</v>
      </c>
      <c r="B142" s="82" t="s">
        <v>713</v>
      </c>
      <c r="C142" s="82" t="s">
        <v>714</v>
      </c>
      <c r="D142" s="82" t="s">
        <v>620</v>
      </c>
      <c r="E142" s="83">
        <v>500000</v>
      </c>
      <c r="F142" s="84">
        <v>517.75049999999999</v>
      </c>
      <c r="G142" s="85">
        <v>4.6376799999999999E-3</v>
      </c>
      <c r="H142" s="80">
        <v>6.0773999999999999</v>
      </c>
    </row>
    <row r="143" spans="1:8" x14ac:dyDescent="0.2">
      <c r="A143" s="86"/>
      <c r="B143" s="86"/>
      <c r="C143" s="87" t="s">
        <v>142</v>
      </c>
      <c r="D143" s="86"/>
      <c r="E143" s="86" t="s">
        <v>143</v>
      </c>
      <c r="F143" s="88">
        <v>10431.242</v>
      </c>
      <c r="G143" s="89">
        <v>9.3436450000000004E-2</v>
      </c>
      <c r="H143" s="80" t="s">
        <v>143</v>
      </c>
    </row>
    <row r="144" spans="1:8" x14ac:dyDescent="0.2">
      <c r="A144" s="86"/>
      <c r="B144" s="86"/>
      <c r="C144" s="90"/>
      <c r="D144" s="86"/>
      <c r="E144" s="86"/>
      <c r="F144" s="91"/>
      <c r="G144" s="91"/>
      <c r="H144" s="80" t="s">
        <v>143</v>
      </c>
    </row>
    <row r="145" spans="1:8" x14ac:dyDescent="0.2">
      <c r="A145" s="86"/>
      <c r="B145" s="86"/>
      <c r="C145" s="87" t="s">
        <v>154</v>
      </c>
      <c r="D145" s="86"/>
      <c r="E145" s="86"/>
      <c r="F145" s="91"/>
      <c r="G145" s="91"/>
      <c r="H145" s="80" t="s">
        <v>143</v>
      </c>
    </row>
    <row r="146" spans="1:8" x14ac:dyDescent="0.2">
      <c r="A146" s="86"/>
      <c r="B146" s="86"/>
      <c r="C146" s="87" t="s">
        <v>142</v>
      </c>
      <c r="D146" s="86"/>
      <c r="E146" s="86" t="s">
        <v>143</v>
      </c>
      <c r="F146" s="92" t="s">
        <v>145</v>
      </c>
      <c r="G146" s="89">
        <v>0</v>
      </c>
      <c r="H146" s="80" t="s">
        <v>143</v>
      </c>
    </row>
    <row r="147" spans="1:8" x14ac:dyDescent="0.2">
      <c r="A147" s="86"/>
      <c r="B147" s="86"/>
      <c r="C147" s="90"/>
      <c r="D147" s="86"/>
      <c r="E147" s="86"/>
      <c r="F147" s="91"/>
      <c r="G147" s="91"/>
      <c r="H147" s="80" t="s">
        <v>143</v>
      </c>
    </row>
    <row r="148" spans="1:8" x14ac:dyDescent="0.2">
      <c r="A148" s="86"/>
      <c r="B148" s="86"/>
      <c r="C148" s="87" t="s">
        <v>155</v>
      </c>
      <c r="D148" s="86"/>
      <c r="E148" s="86"/>
      <c r="F148" s="88">
        <v>18485.762500000001</v>
      </c>
      <c r="G148" s="89">
        <v>0.16558374000000001</v>
      </c>
      <c r="H148" s="80" t="s">
        <v>143</v>
      </c>
    </row>
    <row r="149" spans="1:8" x14ac:dyDescent="0.2">
      <c r="A149" s="86"/>
      <c r="B149" s="86"/>
      <c r="C149" s="90"/>
      <c r="D149" s="86"/>
      <c r="E149" s="86"/>
      <c r="F149" s="91"/>
      <c r="G149" s="91"/>
      <c r="H149" s="80" t="s">
        <v>143</v>
      </c>
    </row>
    <row r="150" spans="1:8" x14ac:dyDescent="0.2">
      <c r="A150" s="86"/>
      <c r="B150" s="86"/>
      <c r="C150" s="87" t="s">
        <v>156</v>
      </c>
      <c r="D150" s="86"/>
      <c r="E150" s="86"/>
      <c r="F150" s="91"/>
      <c r="G150" s="91"/>
      <c r="H150" s="80" t="s">
        <v>143</v>
      </c>
    </row>
    <row r="151" spans="1:8" x14ac:dyDescent="0.2">
      <c r="A151" s="86"/>
      <c r="B151" s="86"/>
      <c r="C151" s="87" t="s">
        <v>157</v>
      </c>
      <c r="D151" s="86"/>
      <c r="E151" s="86"/>
      <c r="F151" s="91"/>
      <c r="G151" s="91"/>
      <c r="H151" s="80" t="s">
        <v>143</v>
      </c>
    </row>
    <row r="152" spans="1:8" x14ac:dyDescent="0.2">
      <c r="A152" s="81">
        <v>1</v>
      </c>
      <c r="B152" s="82" t="s">
        <v>715</v>
      </c>
      <c r="C152" s="82" t="s">
        <v>716</v>
      </c>
      <c r="D152" s="82" t="s">
        <v>638</v>
      </c>
      <c r="E152" s="83">
        <v>500</v>
      </c>
      <c r="F152" s="84">
        <v>2450.3024999999998</v>
      </c>
      <c r="G152" s="85">
        <v>2.1948260000000001E-2</v>
      </c>
      <c r="H152" s="80">
        <v>5.9225000000000003</v>
      </c>
    </row>
    <row r="153" spans="1:8" x14ac:dyDescent="0.2">
      <c r="A153" s="81">
        <v>2</v>
      </c>
      <c r="B153" s="82" t="s">
        <v>717</v>
      </c>
      <c r="C153" s="82" t="s">
        <v>718</v>
      </c>
      <c r="D153" s="82" t="s">
        <v>638</v>
      </c>
      <c r="E153" s="83">
        <v>500</v>
      </c>
      <c r="F153" s="84">
        <v>2440.3474999999999</v>
      </c>
      <c r="G153" s="85">
        <v>2.1859090000000001E-2</v>
      </c>
      <c r="H153" s="80">
        <v>5.9088000000000003</v>
      </c>
    </row>
    <row r="154" spans="1:8" x14ac:dyDescent="0.2">
      <c r="A154" s="86"/>
      <c r="B154" s="86"/>
      <c r="C154" s="87" t="s">
        <v>142</v>
      </c>
      <c r="D154" s="86"/>
      <c r="E154" s="86" t="s">
        <v>143</v>
      </c>
      <c r="F154" s="88">
        <v>4890.6499999999996</v>
      </c>
      <c r="G154" s="89">
        <v>4.3807350000000002E-2</v>
      </c>
      <c r="H154" s="80" t="s">
        <v>143</v>
      </c>
    </row>
    <row r="155" spans="1:8" x14ac:dyDescent="0.2">
      <c r="A155" s="86"/>
      <c r="B155" s="86"/>
      <c r="C155" s="90"/>
      <c r="D155" s="86"/>
      <c r="E155" s="86"/>
      <c r="F155" s="91"/>
      <c r="G155" s="91"/>
      <c r="H155" s="80" t="s">
        <v>143</v>
      </c>
    </row>
    <row r="156" spans="1:8" x14ac:dyDescent="0.2">
      <c r="A156" s="86"/>
      <c r="B156" s="86"/>
      <c r="C156" s="87" t="s">
        <v>158</v>
      </c>
      <c r="D156" s="86"/>
      <c r="E156" s="86"/>
      <c r="F156" s="91"/>
      <c r="G156" s="91"/>
      <c r="H156" s="80" t="s">
        <v>143</v>
      </c>
    </row>
    <row r="157" spans="1:8" x14ac:dyDescent="0.2">
      <c r="A157" s="86"/>
      <c r="B157" s="86"/>
      <c r="C157" s="87" t="s">
        <v>142</v>
      </c>
      <c r="D157" s="86"/>
      <c r="E157" s="86" t="s">
        <v>143</v>
      </c>
      <c r="F157" s="92" t="s">
        <v>145</v>
      </c>
      <c r="G157" s="89">
        <v>0</v>
      </c>
      <c r="H157" s="80" t="s">
        <v>143</v>
      </c>
    </row>
    <row r="158" spans="1:8" x14ac:dyDescent="0.2">
      <c r="A158" s="86"/>
      <c r="B158" s="86"/>
      <c r="C158" s="90"/>
      <c r="D158" s="86"/>
      <c r="E158" s="86"/>
      <c r="F158" s="91"/>
      <c r="G158" s="91"/>
      <c r="H158" s="80" t="s">
        <v>143</v>
      </c>
    </row>
    <row r="159" spans="1:8" x14ac:dyDescent="0.2">
      <c r="A159" s="86"/>
      <c r="B159" s="86"/>
      <c r="C159" s="87" t="s">
        <v>159</v>
      </c>
      <c r="D159" s="86"/>
      <c r="E159" s="86"/>
      <c r="F159" s="91"/>
      <c r="G159" s="91"/>
      <c r="H159" s="80" t="s">
        <v>143</v>
      </c>
    </row>
    <row r="160" spans="1:8" x14ac:dyDescent="0.2">
      <c r="A160" s="81">
        <v>1</v>
      </c>
      <c r="B160" s="82" t="s">
        <v>719</v>
      </c>
      <c r="C160" s="82" t="s">
        <v>720</v>
      </c>
      <c r="D160" s="82" t="s">
        <v>620</v>
      </c>
      <c r="E160" s="83">
        <v>2500000</v>
      </c>
      <c r="F160" s="84">
        <v>2449.1275000000001</v>
      </c>
      <c r="G160" s="85">
        <v>2.1937729999999999E-2</v>
      </c>
      <c r="H160" s="80">
        <v>5.4545000000000003</v>
      </c>
    </row>
    <row r="161" spans="1:8" x14ac:dyDescent="0.2">
      <c r="A161" s="86"/>
      <c r="B161" s="86"/>
      <c r="C161" s="87" t="s">
        <v>142</v>
      </c>
      <c r="D161" s="86"/>
      <c r="E161" s="86" t="s">
        <v>143</v>
      </c>
      <c r="F161" s="88">
        <v>2449.1275000000001</v>
      </c>
      <c r="G161" s="89">
        <v>2.1937729999999999E-2</v>
      </c>
      <c r="H161" s="80" t="s">
        <v>143</v>
      </c>
    </row>
    <row r="162" spans="1:8" x14ac:dyDescent="0.2">
      <c r="A162" s="86"/>
      <c r="B162" s="86"/>
      <c r="C162" s="90"/>
      <c r="D162" s="86"/>
      <c r="E162" s="86"/>
      <c r="F162" s="91"/>
      <c r="G162" s="91"/>
      <c r="H162" s="80" t="s">
        <v>143</v>
      </c>
    </row>
    <row r="163" spans="1:8" x14ac:dyDescent="0.2">
      <c r="A163" s="86"/>
      <c r="B163" s="86"/>
      <c r="C163" s="87" t="s">
        <v>160</v>
      </c>
      <c r="D163" s="86"/>
      <c r="E163" s="86"/>
      <c r="F163" s="91"/>
      <c r="G163" s="91"/>
      <c r="H163" s="80" t="s">
        <v>143</v>
      </c>
    </row>
    <row r="164" spans="1:8" x14ac:dyDescent="0.2">
      <c r="A164" s="81">
        <v>1</v>
      </c>
      <c r="B164" s="82"/>
      <c r="C164" s="82" t="s">
        <v>161</v>
      </c>
      <c r="D164" s="82"/>
      <c r="E164" s="93"/>
      <c r="F164" s="84">
        <v>4566.1985830140002</v>
      </c>
      <c r="G164" s="85">
        <v>4.0901109999999997E-2</v>
      </c>
      <c r="H164" s="80">
        <v>5.41</v>
      </c>
    </row>
    <row r="165" spans="1:8" x14ac:dyDescent="0.2">
      <c r="A165" s="86"/>
      <c r="B165" s="86"/>
      <c r="C165" s="87" t="s">
        <v>142</v>
      </c>
      <c r="D165" s="86"/>
      <c r="E165" s="86" t="s">
        <v>143</v>
      </c>
      <c r="F165" s="88">
        <v>4566.1985830140002</v>
      </c>
      <c r="G165" s="89">
        <v>4.0901109999999997E-2</v>
      </c>
      <c r="H165" s="80" t="s">
        <v>143</v>
      </c>
    </row>
    <row r="166" spans="1:8" x14ac:dyDescent="0.2">
      <c r="A166" s="86"/>
      <c r="B166" s="86"/>
      <c r="C166" s="90"/>
      <c r="D166" s="86"/>
      <c r="E166" s="86"/>
      <c r="F166" s="91"/>
      <c r="G166" s="91"/>
      <c r="H166" s="80" t="s">
        <v>143</v>
      </c>
    </row>
    <row r="167" spans="1:8" x14ac:dyDescent="0.2">
      <c r="A167" s="86"/>
      <c r="B167" s="86"/>
      <c r="C167" s="87" t="s">
        <v>162</v>
      </c>
      <c r="D167" s="86"/>
      <c r="E167" s="86"/>
      <c r="F167" s="88">
        <v>11905.976083014</v>
      </c>
      <c r="G167" s="89">
        <v>0.10664619</v>
      </c>
      <c r="H167" s="80" t="s">
        <v>143</v>
      </c>
    </row>
    <row r="168" spans="1:8" x14ac:dyDescent="0.2">
      <c r="A168" s="86"/>
      <c r="B168" s="86"/>
      <c r="C168" s="91"/>
      <c r="D168" s="86"/>
      <c r="E168" s="86"/>
      <c r="F168" s="86"/>
      <c r="G168" s="86"/>
      <c r="H168" s="80" t="s">
        <v>143</v>
      </c>
    </row>
    <row r="169" spans="1:8" x14ac:dyDescent="0.2">
      <c r="A169" s="86"/>
      <c r="B169" s="86"/>
      <c r="C169" s="87" t="s">
        <v>163</v>
      </c>
      <c r="D169" s="86"/>
      <c r="E169" s="86"/>
      <c r="F169" s="86"/>
      <c r="G169" s="86"/>
      <c r="H169" s="80" t="s">
        <v>143</v>
      </c>
    </row>
    <row r="170" spans="1:8" x14ac:dyDescent="0.2">
      <c r="A170" s="86"/>
      <c r="B170" s="86"/>
      <c r="C170" s="87" t="s">
        <v>164</v>
      </c>
      <c r="D170" s="86"/>
      <c r="E170" s="86"/>
      <c r="F170" s="86"/>
      <c r="G170" s="86"/>
      <c r="H170" s="80" t="s">
        <v>143</v>
      </c>
    </row>
    <row r="171" spans="1:8" x14ac:dyDescent="0.2">
      <c r="A171" s="86"/>
      <c r="B171" s="86"/>
      <c r="C171" s="87" t="s">
        <v>142</v>
      </c>
      <c r="D171" s="86"/>
      <c r="E171" s="86" t="s">
        <v>143</v>
      </c>
      <c r="F171" s="92" t="s">
        <v>145</v>
      </c>
      <c r="G171" s="89">
        <v>0</v>
      </c>
      <c r="H171" s="80" t="s">
        <v>143</v>
      </c>
    </row>
    <row r="172" spans="1:8" x14ac:dyDescent="0.2">
      <c r="A172" s="86"/>
      <c r="B172" s="86"/>
      <c r="C172" s="90"/>
      <c r="D172" s="86"/>
      <c r="E172" s="86"/>
      <c r="F172" s="91"/>
      <c r="G172" s="91"/>
      <c r="H172" s="80" t="s">
        <v>143</v>
      </c>
    </row>
    <row r="173" spans="1:8" x14ac:dyDescent="0.2">
      <c r="A173" s="86"/>
      <c r="B173" s="86"/>
      <c r="C173" s="87" t="s">
        <v>165</v>
      </c>
      <c r="D173" s="86"/>
      <c r="E173" s="86"/>
      <c r="F173" s="86"/>
      <c r="G173" s="86"/>
      <c r="H173" s="80" t="s">
        <v>143</v>
      </c>
    </row>
    <row r="174" spans="1:8" x14ac:dyDescent="0.2">
      <c r="A174" s="86"/>
      <c r="B174" s="86"/>
      <c r="C174" s="87" t="s">
        <v>166</v>
      </c>
      <c r="D174" s="86"/>
      <c r="E174" s="86"/>
      <c r="F174" s="86"/>
      <c r="G174" s="86"/>
      <c r="H174" s="80" t="s">
        <v>143</v>
      </c>
    </row>
    <row r="175" spans="1:8" x14ac:dyDescent="0.2">
      <c r="A175" s="86"/>
      <c r="B175" s="86"/>
      <c r="C175" s="87" t="s">
        <v>142</v>
      </c>
      <c r="D175" s="86"/>
      <c r="E175" s="86" t="s">
        <v>143</v>
      </c>
      <c r="F175" s="92" t="s">
        <v>145</v>
      </c>
      <c r="G175" s="89">
        <v>0</v>
      </c>
      <c r="H175" s="80" t="s">
        <v>143</v>
      </c>
    </row>
    <row r="176" spans="1:8" x14ac:dyDescent="0.2">
      <c r="A176" s="86"/>
      <c r="B176" s="86"/>
      <c r="C176" s="90"/>
      <c r="D176" s="86"/>
      <c r="E176" s="86"/>
      <c r="F176" s="91"/>
      <c r="G176" s="91"/>
      <c r="H176" s="80" t="s">
        <v>143</v>
      </c>
    </row>
    <row r="177" spans="1:17" x14ac:dyDescent="0.2">
      <c r="A177" s="86"/>
      <c r="B177" s="86"/>
      <c r="C177" s="87" t="s">
        <v>167</v>
      </c>
      <c r="D177" s="86"/>
      <c r="E177" s="86"/>
      <c r="F177" s="91"/>
      <c r="G177" s="91"/>
      <c r="H177" s="80" t="s">
        <v>143</v>
      </c>
    </row>
    <row r="178" spans="1:17" x14ac:dyDescent="0.2">
      <c r="A178" s="86"/>
      <c r="B178" s="86"/>
      <c r="C178" s="87" t="s">
        <v>142</v>
      </c>
      <c r="D178" s="86"/>
      <c r="E178" s="86" t="s">
        <v>143</v>
      </c>
      <c r="F178" s="92" t="s">
        <v>145</v>
      </c>
      <c r="G178" s="89">
        <v>0</v>
      </c>
      <c r="H178" s="80" t="s">
        <v>143</v>
      </c>
    </row>
    <row r="179" spans="1:17" x14ac:dyDescent="0.2">
      <c r="A179" s="86"/>
      <c r="B179" s="86"/>
      <c r="C179" s="90"/>
      <c r="D179" s="86"/>
      <c r="E179" s="86"/>
      <c r="F179" s="91"/>
      <c r="G179" s="91"/>
      <c r="H179" s="80" t="s">
        <v>143</v>
      </c>
    </row>
    <row r="180" spans="1:17" x14ac:dyDescent="0.2">
      <c r="A180" s="93"/>
      <c r="B180" s="82"/>
      <c r="C180" s="82" t="s">
        <v>320</v>
      </c>
      <c r="D180" s="82"/>
      <c r="E180" s="93"/>
      <c r="F180" s="84">
        <v>1229.5500065000001</v>
      </c>
      <c r="G180" s="85">
        <v>1.1013530000000001E-2</v>
      </c>
      <c r="H180" s="80" t="s">
        <v>143</v>
      </c>
    </row>
    <row r="181" spans="1:17" x14ac:dyDescent="0.2">
      <c r="A181" s="93"/>
      <c r="B181" s="82"/>
      <c r="C181" s="121" t="s">
        <v>926</v>
      </c>
      <c r="D181" s="82"/>
      <c r="E181" s="93"/>
      <c r="F181" s="84">
        <f>40360.78087498+F121</f>
        <v>254.35233498000161</v>
      </c>
      <c r="G181" s="85">
        <f>F181/F182</f>
        <v>2.2783269172410802E-3</v>
      </c>
      <c r="H181" s="80" t="s">
        <v>143</v>
      </c>
    </row>
    <row r="182" spans="1:17" x14ac:dyDescent="0.2">
      <c r="A182" s="90"/>
      <c r="B182" s="90"/>
      <c r="C182" s="87" t="s">
        <v>169</v>
      </c>
      <c r="D182" s="91"/>
      <c r="E182" s="91"/>
      <c r="F182" s="88">
        <v>111639.96398199401</v>
      </c>
      <c r="G182" s="94">
        <v>1.00000003</v>
      </c>
      <c r="H182" s="80" t="s">
        <v>143</v>
      </c>
    </row>
    <row r="183" spans="1:17" x14ac:dyDescent="0.2">
      <c r="A183" s="95"/>
      <c r="B183" s="95"/>
      <c r="C183" s="95"/>
      <c r="D183" s="96"/>
      <c r="E183" s="96"/>
      <c r="F183" s="96"/>
      <c r="G183" s="96"/>
    </row>
    <row r="184" spans="1:17" x14ac:dyDescent="0.2">
      <c r="A184" s="97"/>
      <c r="B184" s="201" t="s">
        <v>855</v>
      </c>
      <c r="C184" s="201"/>
      <c r="D184" s="201"/>
      <c r="E184" s="201"/>
      <c r="F184" s="201"/>
      <c r="G184" s="201"/>
      <c r="H184" s="201"/>
      <c r="J184" s="99"/>
    </row>
    <row r="185" spans="1:17" x14ac:dyDescent="0.2">
      <c r="A185" s="97"/>
      <c r="B185" s="201" t="s">
        <v>856</v>
      </c>
      <c r="C185" s="201"/>
      <c r="D185" s="201"/>
      <c r="E185" s="201"/>
      <c r="F185" s="201"/>
      <c r="G185" s="201"/>
      <c r="H185" s="201"/>
      <c r="J185" s="99"/>
    </row>
    <row r="186" spans="1:17" x14ac:dyDescent="0.2">
      <c r="A186" s="97"/>
      <c r="B186" s="201" t="s">
        <v>857</v>
      </c>
      <c r="C186" s="201"/>
      <c r="D186" s="201"/>
      <c r="E186" s="201"/>
      <c r="F186" s="201"/>
      <c r="G186" s="201"/>
      <c r="H186" s="201"/>
      <c r="J186" s="99"/>
    </row>
    <row r="187" spans="1:17" s="101" customFormat="1" ht="66.75" customHeight="1" x14ac:dyDescent="0.25">
      <c r="A187" s="100"/>
      <c r="B187" s="202" t="s">
        <v>858</v>
      </c>
      <c r="C187" s="202"/>
      <c r="D187" s="202"/>
      <c r="E187" s="202"/>
      <c r="F187" s="202"/>
      <c r="G187" s="202"/>
      <c r="H187" s="202"/>
      <c r="I187"/>
      <c r="J187" s="99"/>
      <c r="K187"/>
      <c r="L187"/>
      <c r="M187"/>
      <c r="N187"/>
      <c r="O187"/>
      <c r="P187"/>
      <c r="Q187"/>
    </row>
    <row r="188" spans="1:17" x14ac:dyDescent="0.2">
      <c r="A188" s="97"/>
      <c r="B188" s="201" t="s">
        <v>859</v>
      </c>
      <c r="C188" s="201"/>
      <c r="D188" s="201"/>
      <c r="E188" s="201"/>
      <c r="F188" s="201"/>
      <c r="G188" s="201"/>
      <c r="H188" s="201"/>
      <c r="J188" s="99"/>
    </row>
    <row r="189" spans="1:17" x14ac:dyDescent="0.2">
      <c r="A189" s="97"/>
      <c r="B189" s="97"/>
      <c r="C189" s="97"/>
      <c r="D189" s="102"/>
      <c r="E189" s="102"/>
      <c r="F189" s="102"/>
      <c r="G189" s="102"/>
    </row>
    <row r="190" spans="1:17" x14ac:dyDescent="0.2">
      <c r="A190" s="97"/>
      <c r="B190" s="203" t="s">
        <v>170</v>
      </c>
      <c r="C190" s="204"/>
      <c r="D190" s="205"/>
      <c r="E190" s="103"/>
      <c r="F190" s="102"/>
      <c r="G190" s="102"/>
    </row>
    <row r="191" spans="1:17" ht="27.75" customHeight="1" x14ac:dyDescent="0.2">
      <c r="A191" s="97"/>
      <c r="B191" s="199" t="s">
        <v>171</v>
      </c>
      <c r="C191" s="200"/>
      <c r="D191" s="79" t="s">
        <v>172</v>
      </c>
      <c r="E191" s="103"/>
      <c r="F191" s="102"/>
      <c r="G191" s="102"/>
    </row>
    <row r="192" spans="1:17" ht="12.75" customHeight="1" x14ac:dyDescent="0.2">
      <c r="A192" s="97"/>
      <c r="B192" s="199" t="s">
        <v>860</v>
      </c>
      <c r="C192" s="200"/>
      <c r="D192" s="79" t="s">
        <v>172</v>
      </c>
      <c r="E192" s="103"/>
      <c r="F192" s="102"/>
      <c r="G192" s="102"/>
    </row>
    <row r="193" spans="1:10" x14ac:dyDescent="0.2">
      <c r="A193" s="97"/>
      <c r="B193" s="199" t="s">
        <v>173</v>
      </c>
      <c r="C193" s="200"/>
      <c r="D193" s="104" t="s">
        <v>143</v>
      </c>
      <c r="E193" s="103"/>
      <c r="F193" s="102"/>
      <c r="G193" s="102"/>
    </row>
    <row r="194" spans="1:10" x14ac:dyDescent="0.2">
      <c r="A194" s="105"/>
      <c r="B194" s="106" t="s">
        <v>143</v>
      </c>
      <c r="C194" s="106" t="s">
        <v>861</v>
      </c>
      <c r="D194" s="106" t="s">
        <v>174</v>
      </c>
      <c r="E194" s="105"/>
      <c r="F194" s="105"/>
      <c r="G194" s="105"/>
      <c r="H194" s="105"/>
      <c r="J194" s="99"/>
    </row>
    <row r="195" spans="1:10" x14ac:dyDescent="0.2">
      <c r="A195" s="105"/>
      <c r="B195" s="107" t="s">
        <v>175</v>
      </c>
      <c r="C195" s="108">
        <v>45838</v>
      </c>
      <c r="D195" s="108">
        <v>45869</v>
      </c>
      <c r="E195" s="105"/>
      <c r="F195" s="105"/>
      <c r="G195" s="105"/>
      <c r="J195" s="99"/>
    </row>
    <row r="196" spans="1:10" x14ac:dyDescent="0.2">
      <c r="A196" s="109"/>
      <c r="B196" s="82" t="s">
        <v>176</v>
      </c>
      <c r="C196" s="111">
        <v>82.139700000000005</v>
      </c>
      <c r="D196" s="111">
        <v>81.813999999999993</v>
      </c>
      <c r="E196" s="109"/>
      <c r="F196" s="112"/>
      <c r="G196" s="113"/>
    </row>
    <row r="197" spans="1:10" ht="25.5" x14ac:dyDescent="0.2">
      <c r="A197" s="109"/>
      <c r="B197" s="82" t="s">
        <v>1114</v>
      </c>
      <c r="C197" s="111">
        <v>16.962800000000001</v>
      </c>
      <c r="D197" s="111">
        <v>16.895499999999998</v>
      </c>
      <c r="E197" s="109"/>
      <c r="F197" s="112"/>
      <c r="G197" s="113"/>
    </row>
    <row r="198" spans="1:10" x14ac:dyDescent="0.2">
      <c r="A198" s="109"/>
      <c r="B198" s="82" t="s">
        <v>177</v>
      </c>
      <c r="C198" s="111">
        <v>70.813699999999997</v>
      </c>
      <c r="D198" s="111">
        <v>70.440700000000007</v>
      </c>
      <c r="E198" s="109"/>
      <c r="F198" s="112"/>
      <c r="G198" s="113"/>
    </row>
    <row r="199" spans="1:10" ht="25.5" x14ac:dyDescent="0.2">
      <c r="A199" s="109"/>
      <c r="B199" s="82" t="s">
        <v>1115</v>
      </c>
      <c r="C199" s="111">
        <v>15.8217</v>
      </c>
      <c r="D199" s="111">
        <v>15.7384</v>
      </c>
      <c r="E199" s="109"/>
      <c r="F199" s="112"/>
      <c r="G199" s="113"/>
    </row>
    <row r="200" spans="1:10" x14ac:dyDescent="0.2">
      <c r="A200" s="109"/>
      <c r="B200" s="109"/>
      <c r="C200" s="109"/>
      <c r="D200" s="109"/>
      <c r="E200" s="109"/>
      <c r="F200" s="109"/>
      <c r="G200" s="109"/>
    </row>
    <row r="201" spans="1:10" x14ac:dyDescent="0.2">
      <c r="A201" s="109"/>
      <c r="B201" s="208" t="s">
        <v>862</v>
      </c>
      <c r="C201" s="209"/>
      <c r="D201" s="87" t="s">
        <v>172</v>
      </c>
      <c r="E201" s="109"/>
      <c r="F201" s="109"/>
      <c r="G201" s="109"/>
    </row>
    <row r="202" spans="1:10" x14ac:dyDescent="0.2">
      <c r="A202" s="109"/>
      <c r="B202" s="114"/>
      <c r="C202" s="114"/>
      <c r="D202" s="114"/>
      <c r="E202" s="109"/>
      <c r="F202" s="109"/>
      <c r="G202" s="109"/>
    </row>
    <row r="203" spans="1:10" ht="27.75" customHeight="1" x14ac:dyDescent="0.2">
      <c r="A203" s="105"/>
      <c r="B203" s="199" t="s">
        <v>178</v>
      </c>
      <c r="C203" s="200"/>
      <c r="D203" s="79" t="s">
        <v>930</v>
      </c>
      <c r="E203" s="115"/>
      <c r="F203" s="105"/>
      <c r="G203" s="105"/>
    </row>
    <row r="204" spans="1:10" ht="30" customHeight="1" x14ac:dyDescent="0.2">
      <c r="A204" s="105"/>
      <c r="B204" s="199" t="s">
        <v>179</v>
      </c>
      <c r="C204" s="200"/>
      <c r="D204" s="79" t="s">
        <v>172</v>
      </c>
      <c r="E204" s="115"/>
      <c r="F204" s="105"/>
      <c r="G204" s="105"/>
    </row>
    <row r="205" spans="1:10" ht="17.100000000000001" customHeight="1" x14ac:dyDescent="0.2">
      <c r="A205" s="105"/>
      <c r="B205" s="199" t="s">
        <v>180</v>
      </c>
      <c r="C205" s="200"/>
      <c r="D205" s="79" t="s">
        <v>172</v>
      </c>
      <c r="E205" s="115"/>
      <c r="F205" s="105"/>
      <c r="G205" s="105"/>
    </row>
    <row r="206" spans="1:10" ht="17.100000000000001" customHeight="1" x14ac:dyDescent="0.2">
      <c r="A206" s="105"/>
      <c r="B206" s="199" t="s">
        <v>181</v>
      </c>
      <c r="C206" s="200"/>
      <c r="D206" s="116">
        <v>5.2896693484858384</v>
      </c>
      <c r="E206" s="105"/>
      <c r="F206" s="98"/>
      <c r="G206" s="117"/>
    </row>
    <row r="208" spans="1:10" x14ac:dyDescent="0.2">
      <c r="B208" s="214" t="s">
        <v>957</v>
      </c>
      <c r="C208" s="215"/>
      <c r="D208" s="216"/>
    </row>
    <row r="209" spans="2:4" ht="25.5" x14ac:dyDescent="0.2">
      <c r="B209" s="213" t="s">
        <v>958</v>
      </c>
      <c r="C209" s="213"/>
      <c r="D209" s="139" t="s">
        <v>698</v>
      </c>
    </row>
    <row r="210" spans="2:4" x14ac:dyDescent="0.2">
      <c r="B210" s="213" t="s">
        <v>959</v>
      </c>
      <c r="C210" s="213"/>
      <c r="D210" s="123"/>
    </row>
    <row r="211" spans="2:4" x14ac:dyDescent="0.2">
      <c r="B211" s="210"/>
      <c r="C211" s="212"/>
      <c r="D211" s="124"/>
    </row>
    <row r="212" spans="2:4" x14ac:dyDescent="0.2">
      <c r="B212" s="213" t="s">
        <v>960</v>
      </c>
      <c r="C212" s="213"/>
      <c r="D212" s="125">
        <v>6.1628937211784951</v>
      </c>
    </row>
    <row r="213" spans="2:4" x14ac:dyDescent="0.2">
      <c r="B213" s="210"/>
      <c r="C213" s="212"/>
      <c r="D213" s="124"/>
    </row>
    <row r="214" spans="2:4" x14ac:dyDescent="0.2">
      <c r="B214" s="213" t="s">
        <v>961</v>
      </c>
      <c r="C214" s="213"/>
      <c r="D214" s="125">
        <v>2.4800833676965675</v>
      </c>
    </row>
    <row r="215" spans="2:4" x14ac:dyDescent="0.2">
      <c r="B215" s="213" t="s">
        <v>962</v>
      </c>
      <c r="C215" s="213"/>
      <c r="D215" s="125">
        <v>3.2317078434793798</v>
      </c>
    </row>
    <row r="216" spans="2:4" x14ac:dyDescent="0.2">
      <c r="B216" s="210"/>
      <c r="C216" s="212"/>
      <c r="D216" s="124"/>
    </row>
    <row r="217" spans="2:4" x14ac:dyDescent="0.2">
      <c r="B217" s="213" t="s">
        <v>963</v>
      </c>
      <c r="C217" s="213"/>
      <c r="D217" s="126" t="s">
        <v>1047</v>
      </c>
    </row>
    <row r="218" spans="2:4" ht="12.75" customHeight="1" x14ac:dyDescent="0.2">
      <c r="B218" s="210" t="s">
        <v>964</v>
      </c>
      <c r="C218" s="211"/>
      <c r="D218" s="212"/>
    </row>
    <row r="220" spans="2:4" x14ac:dyDescent="0.2">
      <c r="B220" s="207" t="s">
        <v>863</v>
      </c>
      <c r="C220" s="207"/>
    </row>
    <row r="222" spans="2:4" ht="153.75" customHeight="1" x14ac:dyDescent="0.2"/>
    <row r="225" spans="2:10" x14ac:dyDescent="0.2">
      <c r="B225" s="118" t="s">
        <v>864</v>
      </c>
      <c r="C225" s="119"/>
      <c r="D225" s="118"/>
    </row>
    <row r="226" spans="2:10" x14ac:dyDescent="0.2">
      <c r="B226" s="118" t="s">
        <v>1109</v>
      </c>
      <c r="D226" s="118"/>
    </row>
    <row r="227" spans="2:10" ht="165" customHeight="1" x14ac:dyDescent="0.2"/>
    <row r="229" spans="2:10" x14ac:dyDescent="0.2">
      <c r="J229" s="77"/>
    </row>
  </sheetData>
  <mergeCells count="29">
    <mergeCell ref="B192:C192"/>
    <mergeCell ref="B193:C193"/>
    <mergeCell ref="B204:C204"/>
    <mergeCell ref="B203:C203"/>
    <mergeCell ref="B201:C201"/>
    <mergeCell ref="B186:H186"/>
    <mergeCell ref="B187:H187"/>
    <mergeCell ref="B188:H188"/>
    <mergeCell ref="B190:D190"/>
    <mergeCell ref="B191:C191"/>
    <mergeCell ref="A1:H1"/>
    <mergeCell ref="A2:H2"/>
    <mergeCell ref="A3:H3"/>
    <mergeCell ref="B184:H184"/>
    <mergeCell ref="B185:H185"/>
    <mergeCell ref="B205:C205"/>
    <mergeCell ref="B206:C206"/>
    <mergeCell ref="B208:D208"/>
    <mergeCell ref="B209:C209"/>
    <mergeCell ref="B210:C210"/>
    <mergeCell ref="B216:C216"/>
    <mergeCell ref="B217:C217"/>
    <mergeCell ref="B218:D218"/>
    <mergeCell ref="B220:C220"/>
    <mergeCell ref="B211:C211"/>
    <mergeCell ref="B212:C212"/>
    <mergeCell ref="B213:C213"/>
    <mergeCell ref="B214:C214"/>
    <mergeCell ref="B215:C215"/>
  </mergeCells>
  <hyperlinks>
    <hyperlink ref="I1" location="Index!B2" display="Index" xr:uid="{04B6812D-6C52-4E0F-B593-DA2D79CB66F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792875-9EE9-4554-8F92-3B7140FD8D09}">
  <sheetPr>
    <outlinePr summaryBelow="0" summaryRight="0"/>
  </sheetPr>
  <dimension ref="A1:Q127"/>
  <sheetViews>
    <sheetView showGridLines="0" workbookViewId="0">
      <selection sqref="A1:H1"/>
    </sheetView>
  </sheetViews>
  <sheetFormatPr defaultRowHeight="12.75" x14ac:dyDescent="0.2"/>
  <cols>
    <col min="1" max="1" width="5.85546875" bestFit="1" customWidth="1"/>
    <col min="2" max="2" width="19.5703125" bestFit="1" customWidth="1"/>
    <col min="3" max="3" width="39.140625" bestFit="1" customWidth="1"/>
    <col min="4" max="4" width="17.42578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721</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525448</v>
      </c>
      <c r="F7" s="84">
        <v>10604.591536</v>
      </c>
      <c r="G7" s="85">
        <v>9.6445749999999997E-2</v>
      </c>
      <c r="H7" s="80" t="s">
        <v>143</v>
      </c>
    </row>
    <row r="8" spans="1:9" x14ac:dyDescent="0.2">
      <c r="A8" s="81">
        <v>2</v>
      </c>
      <c r="B8" s="82" t="s">
        <v>31</v>
      </c>
      <c r="C8" s="82" t="s">
        <v>32</v>
      </c>
      <c r="D8" s="82" t="s">
        <v>33</v>
      </c>
      <c r="E8" s="83">
        <v>696060</v>
      </c>
      <c r="F8" s="84">
        <v>10311.432839999999</v>
      </c>
      <c r="G8" s="85">
        <v>9.3779550000000003E-2</v>
      </c>
      <c r="H8" s="80" t="s">
        <v>143</v>
      </c>
    </row>
    <row r="9" spans="1:9" x14ac:dyDescent="0.2">
      <c r="A9" s="81">
        <v>3</v>
      </c>
      <c r="B9" s="82" t="s">
        <v>11</v>
      </c>
      <c r="C9" s="82" t="s">
        <v>12</v>
      </c>
      <c r="D9" s="82" t="s">
        <v>13</v>
      </c>
      <c r="E9" s="83">
        <v>345000</v>
      </c>
      <c r="F9" s="84">
        <v>6604.335</v>
      </c>
      <c r="G9" s="85">
        <v>6.0064550000000001E-2</v>
      </c>
      <c r="H9" s="80" t="s">
        <v>143</v>
      </c>
    </row>
    <row r="10" spans="1:9" x14ac:dyDescent="0.2">
      <c r="A10" s="81">
        <v>4</v>
      </c>
      <c r="B10" s="82" t="s">
        <v>328</v>
      </c>
      <c r="C10" s="82" t="s">
        <v>329</v>
      </c>
      <c r="D10" s="82" t="s">
        <v>33</v>
      </c>
      <c r="E10" s="83">
        <v>263757</v>
      </c>
      <c r="F10" s="84">
        <v>5218.6960019999997</v>
      </c>
      <c r="G10" s="85">
        <v>4.7462560000000001E-2</v>
      </c>
      <c r="H10" s="80" t="s">
        <v>143</v>
      </c>
    </row>
    <row r="11" spans="1:9" x14ac:dyDescent="0.2">
      <c r="A11" s="81">
        <v>5</v>
      </c>
      <c r="B11" s="82" t="s">
        <v>76</v>
      </c>
      <c r="C11" s="82" t="s">
        <v>77</v>
      </c>
      <c r="D11" s="82" t="s">
        <v>48</v>
      </c>
      <c r="E11" s="83">
        <v>75675</v>
      </c>
      <c r="F11" s="84">
        <v>5109.576</v>
      </c>
      <c r="G11" s="85">
        <v>4.647014E-2</v>
      </c>
      <c r="H11" s="80" t="s">
        <v>143</v>
      </c>
    </row>
    <row r="12" spans="1:9" x14ac:dyDescent="0.2">
      <c r="A12" s="81">
        <v>6</v>
      </c>
      <c r="B12" s="82" t="s">
        <v>330</v>
      </c>
      <c r="C12" s="82" t="s">
        <v>331</v>
      </c>
      <c r="D12" s="82" t="s">
        <v>201</v>
      </c>
      <c r="E12" s="83">
        <v>319864</v>
      </c>
      <c r="F12" s="84">
        <v>4826.7477600000002</v>
      </c>
      <c r="G12" s="85">
        <v>4.3897899999999997E-2</v>
      </c>
      <c r="H12" s="80" t="s">
        <v>143</v>
      </c>
    </row>
    <row r="13" spans="1:9" x14ac:dyDescent="0.2">
      <c r="A13" s="81">
        <v>7</v>
      </c>
      <c r="B13" s="82" t="s">
        <v>256</v>
      </c>
      <c r="C13" s="82" t="s">
        <v>257</v>
      </c>
      <c r="D13" s="82" t="s">
        <v>258</v>
      </c>
      <c r="E13" s="83">
        <v>167610</v>
      </c>
      <c r="F13" s="84">
        <v>4696.0969800000003</v>
      </c>
      <c r="G13" s="85">
        <v>4.2709669999999998E-2</v>
      </c>
      <c r="H13" s="80" t="s">
        <v>143</v>
      </c>
    </row>
    <row r="14" spans="1:9" ht="25.5" x14ac:dyDescent="0.2">
      <c r="A14" s="81">
        <v>8</v>
      </c>
      <c r="B14" s="82" t="s">
        <v>722</v>
      </c>
      <c r="C14" s="82" t="s">
        <v>723</v>
      </c>
      <c r="D14" s="82" t="s">
        <v>196</v>
      </c>
      <c r="E14" s="83">
        <v>367886</v>
      </c>
      <c r="F14" s="84">
        <v>4673.2558580000004</v>
      </c>
      <c r="G14" s="85">
        <v>4.2501940000000002E-2</v>
      </c>
      <c r="H14" s="80" t="s">
        <v>143</v>
      </c>
    </row>
    <row r="15" spans="1:9" x14ac:dyDescent="0.2">
      <c r="A15" s="81">
        <v>9</v>
      </c>
      <c r="B15" s="82" t="s">
        <v>37</v>
      </c>
      <c r="C15" s="82" t="s">
        <v>38</v>
      </c>
      <c r="D15" s="82" t="s">
        <v>19</v>
      </c>
      <c r="E15" s="83">
        <v>1399986</v>
      </c>
      <c r="F15" s="84">
        <v>4610.1538979999996</v>
      </c>
      <c r="G15" s="85">
        <v>4.192804E-2</v>
      </c>
      <c r="H15" s="80" t="s">
        <v>143</v>
      </c>
    </row>
    <row r="16" spans="1:9" x14ac:dyDescent="0.2">
      <c r="A16" s="81">
        <v>10</v>
      </c>
      <c r="B16" s="82" t="s">
        <v>724</v>
      </c>
      <c r="C16" s="82" t="s">
        <v>725</v>
      </c>
      <c r="D16" s="82" t="s">
        <v>285</v>
      </c>
      <c r="E16" s="83">
        <v>95945</v>
      </c>
      <c r="F16" s="84">
        <v>4094.3569299999999</v>
      </c>
      <c r="G16" s="85">
        <v>3.7237010000000001E-2</v>
      </c>
      <c r="H16" s="80" t="s">
        <v>143</v>
      </c>
    </row>
    <row r="17" spans="1:8" x14ac:dyDescent="0.2">
      <c r="A17" s="81">
        <v>11</v>
      </c>
      <c r="B17" s="82" t="s">
        <v>726</v>
      </c>
      <c r="C17" s="82" t="s">
        <v>727</v>
      </c>
      <c r="D17" s="82" t="s">
        <v>61</v>
      </c>
      <c r="E17" s="83">
        <v>393192</v>
      </c>
      <c r="F17" s="84">
        <v>3718.0235520000001</v>
      </c>
      <c r="G17" s="85">
        <v>3.3814370000000003E-2</v>
      </c>
      <c r="H17" s="80" t="s">
        <v>143</v>
      </c>
    </row>
    <row r="18" spans="1:8" x14ac:dyDescent="0.2">
      <c r="A18" s="81">
        <v>12</v>
      </c>
      <c r="B18" s="82" t="s">
        <v>53</v>
      </c>
      <c r="C18" s="82" t="s">
        <v>54</v>
      </c>
      <c r="D18" s="82" t="s">
        <v>55</v>
      </c>
      <c r="E18" s="83">
        <v>60260</v>
      </c>
      <c r="F18" s="84">
        <v>3561.6673000000001</v>
      </c>
      <c r="G18" s="85">
        <v>3.239235E-2</v>
      </c>
      <c r="H18" s="80" t="s">
        <v>143</v>
      </c>
    </row>
    <row r="19" spans="1:8" x14ac:dyDescent="0.2">
      <c r="A19" s="81">
        <v>13</v>
      </c>
      <c r="B19" s="82" t="s">
        <v>113</v>
      </c>
      <c r="C19" s="82" t="s">
        <v>114</v>
      </c>
      <c r="D19" s="82" t="s">
        <v>36</v>
      </c>
      <c r="E19" s="83">
        <v>592632</v>
      </c>
      <c r="F19" s="84">
        <v>3551.6435759999999</v>
      </c>
      <c r="G19" s="85">
        <v>3.230119E-2</v>
      </c>
      <c r="H19" s="80" t="s">
        <v>143</v>
      </c>
    </row>
    <row r="20" spans="1:8" ht="25.5" x14ac:dyDescent="0.2">
      <c r="A20" s="81">
        <v>14</v>
      </c>
      <c r="B20" s="82" t="s">
        <v>277</v>
      </c>
      <c r="C20" s="82" t="s">
        <v>278</v>
      </c>
      <c r="D20" s="82" t="s">
        <v>185</v>
      </c>
      <c r="E20" s="83">
        <v>80799</v>
      </c>
      <c r="F20" s="84">
        <v>3434.6846909999999</v>
      </c>
      <c r="G20" s="85">
        <v>3.1237480000000001E-2</v>
      </c>
      <c r="H20" s="80" t="s">
        <v>143</v>
      </c>
    </row>
    <row r="21" spans="1:8" x14ac:dyDescent="0.2">
      <c r="A21" s="81">
        <v>15</v>
      </c>
      <c r="B21" s="82" t="s">
        <v>728</v>
      </c>
      <c r="C21" s="82" t="s">
        <v>729</v>
      </c>
      <c r="D21" s="82" t="s">
        <v>190</v>
      </c>
      <c r="E21" s="83">
        <v>44916</v>
      </c>
      <c r="F21" s="84">
        <v>3367.80168</v>
      </c>
      <c r="G21" s="85">
        <v>3.0629199999999999E-2</v>
      </c>
      <c r="H21" s="80" t="s">
        <v>143</v>
      </c>
    </row>
    <row r="22" spans="1:8" x14ac:dyDescent="0.2">
      <c r="A22" s="81">
        <v>16</v>
      </c>
      <c r="B22" s="82" t="s">
        <v>437</v>
      </c>
      <c r="C22" s="82" t="s">
        <v>438</v>
      </c>
      <c r="D22" s="82" t="s">
        <v>268</v>
      </c>
      <c r="E22" s="83">
        <v>180000</v>
      </c>
      <c r="F22" s="84">
        <v>3313.26</v>
      </c>
      <c r="G22" s="85">
        <v>3.0133159999999999E-2</v>
      </c>
      <c r="H22" s="80" t="s">
        <v>143</v>
      </c>
    </row>
    <row r="23" spans="1:8" x14ac:dyDescent="0.2">
      <c r="A23" s="81">
        <v>17</v>
      </c>
      <c r="B23" s="82" t="s">
        <v>521</v>
      </c>
      <c r="C23" s="82" t="s">
        <v>522</v>
      </c>
      <c r="D23" s="82" t="s">
        <v>201</v>
      </c>
      <c r="E23" s="83">
        <v>225000</v>
      </c>
      <c r="F23" s="84">
        <v>3293.3249999999998</v>
      </c>
      <c r="G23" s="85">
        <v>2.995186E-2</v>
      </c>
      <c r="H23" s="80" t="s">
        <v>143</v>
      </c>
    </row>
    <row r="24" spans="1:8" x14ac:dyDescent="0.2">
      <c r="A24" s="81">
        <v>18</v>
      </c>
      <c r="B24" s="82" t="s">
        <v>348</v>
      </c>
      <c r="C24" s="82" t="s">
        <v>349</v>
      </c>
      <c r="D24" s="82" t="s">
        <v>285</v>
      </c>
      <c r="E24" s="83">
        <v>230000</v>
      </c>
      <c r="F24" s="84">
        <v>3202.29</v>
      </c>
      <c r="G24" s="85">
        <v>2.9123920000000001E-2</v>
      </c>
      <c r="H24" s="80" t="s">
        <v>143</v>
      </c>
    </row>
    <row r="25" spans="1:8" x14ac:dyDescent="0.2">
      <c r="A25" s="81">
        <v>19</v>
      </c>
      <c r="B25" s="82" t="s">
        <v>730</v>
      </c>
      <c r="C25" s="82" t="s">
        <v>731</v>
      </c>
      <c r="D25" s="82" t="s">
        <v>268</v>
      </c>
      <c r="E25" s="83">
        <v>162664</v>
      </c>
      <c r="F25" s="84">
        <v>3134.5352800000001</v>
      </c>
      <c r="G25" s="85">
        <v>2.8507709999999999E-2</v>
      </c>
      <c r="H25" s="80" t="s">
        <v>143</v>
      </c>
    </row>
    <row r="26" spans="1:8" x14ac:dyDescent="0.2">
      <c r="A26" s="81">
        <v>20</v>
      </c>
      <c r="B26" s="82" t="s">
        <v>39</v>
      </c>
      <c r="C26" s="82" t="s">
        <v>40</v>
      </c>
      <c r="D26" s="82" t="s">
        <v>41</v>
      </c>
      <c r="E26" s="83">
        <v>34296</v>
      </c>
      <c r="F26" s="84">
        <v>2731.1619599999999</v>
      </c>
      <c r="G26" s="85">
        <v>2.4839139999999999E-2</v>
      </c>
      <c r="H26" s="80" t="s">
        <v>143</v>
      </c>
    </row>
    <row r="27" spans="1:8" ht="25.5" x14ac:dyDescent="0.2">
      <c r="A27" s="81">
        <v>21</v>
      </c>
      <c r="B27" s="82" t="s">
        <v>446</v>
      </c>
      <c r="C27" s="82" t="s">
        <v>447</v>
      </c>
      <c r="D27" s="82" t="s">
        <v>208</v>
      </c>
      <c r="E27" s="83">
        <v>244574</v>
      </c>
      <c r="F27" s="84">
        <v>2624.7681680000001</v>
      </c>
      <c r="G27" s="85">
        <v>2.387152E-2</v>
      </c>
      <c r="H27" s="80" t="s">
        <v>143</v>
      </c>
    </row>
    <row r="28" spans="1:8" x14ac:dyDescent="0.2">
      <c r="A28" s="81">
        <v>22</v>
      </c>
      <c r="B28" s="82" t="s">
        <v>732</v>
      </c>
      <c r="C28" s="82" t="s">
        <v>733</v>
      </c>
      <c r="D28" s="82" t="s">
        <v>33</v>
      </c>
      <c r="E28" s="83">
        <v>1155130</v>
      </c>
      <c r="F28" s="84">
        <v>2475.2125639999999</v>
      </c>
      <c r="G28" s="85">
        <v>2.2511360000000001E-2</v>
      </c>
      <c r="H28" s="80" t="s">
        <v>143</v>
      </c>
    </row>
    <row r="29" spans="1:8" x14ac:dyDescent="0.2">
      <c r="A29" s="81">
        <v>23</v>
      </c>
      <c r="B29" s="82" t="s">
        <v>734</v>
      </c>
      <c r="C29" s="82" t="s">
        <v>735</v>
      </c>
      <c r="D29" s="82" t="s">
        <v>16</v>
      </c>
      <c r="E29" s="83">
        <v>246480</v>
      </c>
      <c r="F29" s="84">
        <v>2123.4252000000001</v>
      </c>
      <c r="G29" s="85">
        <v>1.9311950000000001E-2</v>
      </c>
      <c r="H29" s="80" t="s">
        <v>143</v>
      </c>
    </row>
    <row r="30" spans="1:8" x14ac:dyDescent="0.2">
      <c r="A30" s="81">
        <v>24</v>
      </c>
      <c r="B30" s="82" t="s">
        <v>515</v>
      </c>
      <c r="C30" s="82" t="s">
        <v>516</v>
      </c>
      <c r="D30" s="82" t="s">
        <v>258</v>
      </c>
      <c r="E30" s="83">
        <v>22619</v>
      </c>
      <c r="F30" s="84">
        <v>1811.32952</v>
      </c>
      <c r="G30" s="85">
        <v>1.647353E-2</v>
      </c>
      <c r="H30" s="80" t="s">
        <v>143</v>
      </c>
    </row>
    <row r="31" spans="1:8" x14ac:dyDescent="0.2">
      <c r="A31" s="81">
        <v>25</v>
      </c>
      <c r="B31" s="82" t="s">
        <v>435</v>
      </c>
      <c r="C31" s="82" t="s">
        <v>436</v>
      </c>
      <c r="D31" s="82" t="s">
        <v>201</v>
      </c>
      <c r="E31" s="83">
        <v>101625</v>
      </c>
      <c r="F31" s="84">
        <v>1491.753375</v>
      </c>
      <c r="G31" s="85">
        <v>1.3567070000000001E-2</v>
      </c>
      <c r="H31" s="80" t="s">
        <v>143</v>
      </c>
    </row>
    <row r="32" spans="1:8" x14ac:dyDescent="0.2">
      <c r="A32" s="86"/>
      <c r="B32" s="86"/>
      <c r="C32" s="87" t="s">
        <v>142</v>
      </c>
      <c r="D32" s="86"/>
      <c r="E32" s="86" t="s">
        <v>143</v>
      </c>
      <c r="F32" s="88">
        <v>104584.12467</v>
      </c>
      <c r="G32" s="89">
        <v>0.95116292000000002</v>
      </c>
      <c r="H32" s="80" t="s">
        <v>143</v>
      </c>
    </row>
    <row r="33" spans="1:8" x14ac:dyDescent="0.2">
      <c r="A33" s="86"/>
      <c r="B33" s="86"/>
      <c r="C33" s="90"/>
      <c r="D33" s="86"/>
      <c r="E33" s="86"/>
      <c r="F33" s="91"/>
      <c r="G33" s="91"/>
      <c r="H33" s="80" t="s">
        <v>143</v>
      </c>
    </row>
    <row r="34" spans="1:8" x14ac:dyDescent="0.2">
      <c r="A34" s="86"/>
      <c r="B34" s="86"/>
      <c r="C34" s="87" t="s">
        <v>144</v>
      </c>
      <c r="D34" s="86"/>
      <c r="E34" s="86"/>
      <c r="F34" s="86"/>
      <c r="G34" s="86"/>
      <c r="H34" s="80" t="s">
        <v>143</v>
      </c>
    </row>
    <row r="35" spans="1:8" x14ac:dyDescent="0.2">
      <c r="A35" s="86"/>
      <c r="B35" s="86"/>
      <c r="C35" s="87" t="s">
        <v>142</v>
      </c>
      <c r="D35" s="86"/>
      <c r="E35" s="86" t="s">
        <v>143</v>
      </c>
      <c r="F35" s="92" t="s">
        <v>145</v>
      </c>
      <c r="G35" s="89">
        <v>0</v>
      </c>
      <c r="H35" s="80" t="s">
        <v>143</v>
      </c>
    </row>
    <row r="36" spans="1:8" x14ac:dyDescent="0.2">
      <c r="A36" s="86"/>
      <c r="B36" s="86"/>
      <c r="C36" s="90"/>
      <c r="D36" s="86"/>
      <c r="E36" s="86"/>
      <c r="F36" s="91"/>
      <c r="G36" s="91"/>
      <c r="H36" s="80" t="s">
        <v>143</v>
      </c>
    </row>
    <row r="37" spans="1:8" x14ac:dyDescent="0.2">
      <c r="A37" s="86"/>
      <c r="B37" s="86"/>
      <c r="C37" s="87" t="s">
        <v>146</v>
      </c>
      <c r="D37" s="86"/>
      <c r="E37" s="86"/>
      <c r="F37" s="86"/>
      <c r="G37" s="86"/>
      <c r="H37" s="80" t="s">
        <v>143</v>
      </c>
    </row>
    <row r="38" spans="1:8" x14ac:dyDescent="0.2">
      <c r="A38" s="86"/>
      <c r="B38" s="86"/>
      <c r="C38" s="87" t="s">
        <v>142</v>
      </c>
      <c r="D38" s="86"/>
      <c r="E38" s="86" t="s">
        <v>143</v>
      </c>
      <c r="F38" s="92" t="s">
        <v>145</v>
      </c>
      <c r="G38" s="89">
        <v>0</v>
      </c>
      <c r="H38" s="80" t="s">
        <v>143</v>
      </c>
    </row>
    <row r="39" spans="1:8" x14ac:dyDescent="0.2">
      <c r="A39" s="86"/>
      <c r="B39" s="86"/>
      <c r="C39" s="90"/>
      <c r="D39" s="86"/>
      <c r="E39" s="86"/>
      <c r="F39" s="91"/>
      <c r="G39" s="91"/>
      <c r="H39" s="80" t="s">
        <v>143</v>
      </c>
    </row>
    <row r="40" spans="1:8" x14ac:dyDescent="0.2">
      <c r="A40" s="86"/>
      <c r="B40" s="86"/>
      <c r="C40" s="87" t="s">
        <v>147</v>
      </c>
      <c r="D40" s="86"/>
      <c r="E40" s="86"/>
      <c r="F40" s="86"/>
      <c r="G40" s="86"/>
      <c r="H40" s="80" t="s">
        <v>143</v>
      </c>
    </row>
    <row r="41" spans="1:8" x14ac:dyDescent="0.2">
      <c r="A41" s="86"/>
      <c r="B41" s="86"/>
      <c r="C41" s="87" t="s">
        <v>142</v>
      </c>
      <c r="D41" s="86"/>
      <c r="E41" s="86" t="s">
        <v>143</v>
      </c>
      <c r="F41" s="92" t="s">
        <v>145</v>
      </c>
      <c r="G41" s="89">
        <v>0</v>
      </c>
      <c r="H41" s="80" t="s">
        <v>143</v>
      </c>
    </row>
    <row r="42" spans="1:8" x14ac:dyDescent="0.2">
      <c r="A42" s="86"/>
      <c r="B42" s="86"/>
      <c r="C42" s="90"/>
      <c r="D42" s="86"/>
      <c r="E42" s="86"/>
      <c r="F42" s="91"/>
      <c r="G42" s="91"/>
      <c r="H42" s="80" t="s">
        <v>143</v>
      </c>
    </row>
    <row r="43" spans="1:8" x14ac:dyDescent="0.2">
      <c r="A43" s="86"/>
      <c r="B43" s="86"/>
      <c r="C43" s="87" t="s">
        <v>148</v>
      </c>
      <c r="D43" s="86"/>
      <c r="E43" s="86"/>
      <c r="F43" s="91"/>
      <c r="G43" s="91"/>
      <c r="H43" s="80" t="s">
        <v>143</v>
      </c>
    </row>
    <row r="44" spans="1:8" x14ac:dyDescent="0.2">
      <c r="A44" s="86"/>
      <c r="B44" s="86"/>
      <c r="C44" s="87" t="s">
        <v>142</v>
      </c>
      <c r="D44" s="86"/>
      <c r="E44" s="86" t="s">
        <v>143</v>
      </c>
      <c r="F44" s="92" t="s">
        <v>145</v>
      </c>
      <c r="G44" s="89">
        <v>0</v>
      </c>
      <c r="H44" s="80" t="s">
        <v>143</v>
      </c>
    </row>
    <row r="45" spans="1:8" x14ac:dyDescent="0.2">
      <c r="A45" s="86"/>
      <c r="B45" s="86"/>
      <c r="C45" s="90"/>
      <c r="D45" s="86"/>
      <c r="E45" s="86"/>
      <c r="F45" s="91"/>
      <c r="G45" s="91"/>
      <c r="H45" s="80" t="s">
        <v>143</v>
      </c>
    </row>
    <row r="46" spans="1:8" x14ac:dyDescent="0.2">
      <c r="A46" s="86"/>
      <c r="B46" s="86"/>
      <c r="C46" s="87" t="s">
        <v>149</v>
      </c>
      <c r="D46" s="86"/>
      <c r="E46" s="86"/>
      <c r="F46" s="91"/>
      <c r="G46" s="91"/>
      <c r="H46" s="80" t="s">
        <v>143</v>
      </c>
    </row>
    <row r="47" spans="1:8" x14ac:dyDescent="0.2">
      <c r="A47" s="86"/>
      <c r="B47" s="86"/>
      <c r="C47" s="87" t="s">
        <v>142</v>
      </c>
      <c r="D47" s="86"/>
      <c r="E47" s="86" t="s">
        <v>143</v>
      </c>
      <c r="F47" s="92" t="s">
        <v>145</v>
      </c>
      <c r="G47" s="89">
        <v>0</v>
      </c>
      <c r="H47" s="80" t="s">
        <v>143</v>
      </c>
    </row>
    <row r="48" spans="1:8" x14ac:dyDescent="0.2">
      <c r="A48" s="86"/>
      <c r="B48" s="86"/>
      <c r="C48" s="90"/>
      <c r="D48" s="86"/>
      <c r="E48" s="86"/>
      <c r="F48" s="91"/>
      <c r="G48" s="91"/>
      <c r="H48" s="80" t="s">
        <v>143</v>
      </c>
    </row>
    <row r="49" spans="1:8" x14ac:dyDescent="0.2">
      <c r="A49" s="86"/>
      <c r="B49" s="86"/>
      <c r="C49" s="87" t="s">
        <v>150</v>
      </c>
      <c r="D49" s="86"/>
      <c r="E49" s="86"/>
      <c r="F49" s="88">
        <v>104584.12467</v>
      </c>
      <c r="G49" s="89">
        <v>0.95116292000000002</v>
      </c>
      <c r="H49" s="80" t="s">
        <v>143</v>
      </c>
    </row>
    <row r="50" spans="1:8" x14ac:dyDescent="0.2">
      <c r="A50" s="86"/>
      <c r="B50" s="86"/>
      <c r="C50" s="90"/>
      <c r="D50" s="86"/>
      <c r="E50" s="86"/>
      <c r="F50" s="91"/>
      <c r="G50" s="91"/>
      <c r="H50" s="80" t="s">
        <v>143</v>
      </c>
    </row>
    <row r="51" spans="1:8" x14ac:dyDescent="0.2">
      <c r="A51" s="86"/>
      <c r="B51" s="86"/>
      <c r="C51" s="87" t="s">
        <v>151</v>
      </c>
      <c r="D51" s="86"/>
      <c r="E51" s="86"/>
      <c r="F51" s="91"/>
      <c r="G51" s="91"/>
      <c r="H51" s="80" t="s">
        <v>143</v>
      </c>
    </row>
    <row r="52" spans="1:8" x14ac:dyDescent="0.2">
      <c r="A52" s="86"/>
      <c r="B52" s="86"/>
      <c r="C52" s="87" t="s">
        <v>10</v>
      </c>
      <c r="D52" s="86"/>
      <c r="E52" s="86"/>
      <c r="F52" s="91"/>
      <c r="G52" s="91"/>
      <c r="H52" s="80" t="s">
        <v>143</v>
      </c>
    </row>
    <row r="53" spans="1:8" x14ac:dyDescent="0.2">
      <c r="A53" s="86"/>
      <c r="B53" s="86"/>
      <c r="C53" s="87" t="s">
        <v>142</v>
      </c>
      <c r="D53" s="86"/>
      <c r="E53" s="86" t="s">
        <v>143</v>
      </c>
      <c r="F53" s="92" t="s">
        <v>145</v>
      </c>
      <c r="G53" s="89">
        <v>0</v>
      </c>
      <c r="H53" s="80" t="s">
        <v>143</v>
      </c>
    </row>
    <row r="54" spans="1:8" x14ac:dyDescent="0.2">
      <c r="A54" s="86"/>
      <c r="B54" s="86"/>
      <c r="C54" s="90"/>
      <c r="D54" s="86"/>
      <c r="E54" s="86"/>
      <c r="F54" s="91"/>
      <c r="G54" s="91"/>
      <c r="H54" s="80" t="s">
        <v>143</v>
      </c>
    </row>
    <row r="55" spans="1:8" x14ac:dyDescent="0.2">
      <c r="A55" s="86"/>
      <c r="B55" s="86"/>
      <c r="C55" s="87" t="s">
        <v>152</v>
      </c>
      <c r="D55" s="86"/>
      <c r="E55" s="86"/>
      <c r="F55" s="86"/>
      <c r="G55" s="86"/>
      <c r="H55" s="80" t="s">
        <v>143</v>
      </c>
    </row>
    <row r="56" spans="1:8" x14ac:dyDescent="0.2">
      <c r="A56" s="86"/>
      <c r="B56" s="86"/>
      <c r="C56" s="87" t="s">
        <v>142</v>
      </c>
      <c r="D56" s="86"/>
      <c r="E56" s="86" t="s">
        <v>143</v>
      </c>
      <c r="F56" s="92" t="s">
        <v>145</v>
      </c>
      <c r="G56" s="89">
        <v>0</v>
      </c>
      <c r="H56" s="80" t="s">
        <v>143</v>
      </c>
    </row>
    <row r="57" spans="1:8" x14ac:dyDescent="0.2">
      <c r="A57" s="86"/>
      <c r="B57" s="86"/>
      <c r="C57" s="90"/>
      <c r="D57" s="86"/>
      <c r="E57" s="86"/>
      <c r="F57" s="91"/>
      <c r="G57" s="91"/>
      <c r="H57" s="80" t="s">
        <v>143</v>
      </c>
    </row>
    <row r="58" spans="1:8" x14ac:dyDescent="0.2">
      <c r="A58" s="86"/>
      <c r="B58" s="86"/>
      <c r="C58" s="87" t="s">
        <v>153</v>
      </c>
      <c r="D58" s="86"/>
      <c r="E58" s="86"/>
      <c r="F58" s="86"/>
      <c r="G58" s="86"/>
      <c r="H58" s="80" t="s">
        <v>143</v>
      </c>
    </row>
    <row r="59" spans="1:8" x14ac:dyDescent="0.2">
      <c r="A59" s="86"/>
      <c r="B59" s="86"/>
      <c r="C59" s="87" t="s">
        <v>142</v>
      </c>
      <c r="D59" s="86"/>
      <c r="E59" s="86" t="s">
        <v>143</v>
      </c>
      <c r="F59" s="92" t="s">
        <v>145</v>
      </c>
      <c r="G59" s="89">
        <v>0</v>
      </c>
      <c r="H59" s="80" t="s">
        <v>143</v>
      </c>
    </row>
    <row r="60" spans="1:8" x14ac:dyDescent="0.2">
      <c r="A60" s="86"/>
      <c r="B60" s="86"/>
      <c r="C60" s="90"/>
      <c r="D60" s="86"/>
      <c r="E60" s="86"/>
      <c r="F60" s="91"/>
      <c r="G60" s="91"/>
      <c r="H60" s="80" t="s">
        <v>143</v>
      </c>
    </row>
    <row r="61" spans="1:8" x14ac:dyDescent="0.2">
      <c r="A61" s="86"/>
      <c r="B61" s="86"/>
      <c r="C61" s="87" t="s">
        <v>154</v>
      </c>
      <c r="D61" s="86"/>
      <c r="E61" s="86"/>
      <c r="F61" s="91"/>
      <c r="G61" s="91"/>
      <c r="H61" s="80" t="s">
        <v>143</v>
      </c>
    </row>
    <row r="62" spans="1:8" x14ac:dyDescent="0.2">
      <c r="A62" s="86"/>
      <c r="B62" s="86"/>
      <c r="C62" s="87" t="s">
        <v>142</v>
      </c>
      <c r="D62" s="86"/>
      <c r="E62" s="86" t="s">
        <v>143</v>
      </c>
      <c r="F62" s="92" t="s">
        <v>145</v>
      </c>
      <c r="G62" s="89">
        <v>0</v>
      </c>
      <c r="H62" s="80" t="s">
        <v>143</v>
      </c>
    </row>
    <row r="63" spans="1:8" x14ac:dyDescent="0.2">
      <c r="A63" s="86"/>
      <c r="B63" s="86"/>
      <c r="C63" s="90"/>
      <c r="D63" s="86"/>
      <c r="E63" s="86"/>
      <c r="F63" s="91"/>
      <c r="G63" s="91"/>
      <c r="H63" s="80" t="s">
        <v>143</v>
      </c>
    </row>
    <row r="64" spans="1:8" x14ac:dyDescent="0.2">
      <c r="A64" s="86"/>
      <c r="B64" s="86"/>
      <c r="C64" s="87" t="s">
        <v>155</v>
      </c>
      <c r="D64" s="86"/>
      <c r="E64" s="86"/>
      <c r="F64" s="88">
        <v>0</v>
      </c>
      <c r="G64" s="89">
        <v>0</v>
      </c>
      <c r="H64" s="80" t="s">
        <v>143</v>
      </c>
    </row>
    <row r="65" spans="1:8" x14ac:dyDescent="0.2">
      <c r="A65" s="86"/>
      <c r="B65" s="86"/>
      <c r="C65" s="90"/>
      <c r="D65" s="86"/>
      <c r="E65" s="86"/>
      <c r="F65" s="91"/>
      <c r="G65" s="91"/>
      <c r="H65" s="80" t="s">
        <v>143</v>
      </c>
    </row>
    <row r="66" spans="1:8" x14ac:dyDescent="0.2">
      <c r="A66" s="86"/>
      <c r="B66" s="86"/>
      <c r="C66" s="87" t="s">
        <v>156</v>
      </c>
      <c r="D66" s="86"/>
      <c r="E66" s="86"/>
      <c r="F66" s="91"/>
      <c r="G66" s="91"/>
      <c r="H66" s="80" t="s">
        <v>143</v>
      </c>
    </row>
    <row r="67" spans="1:8" x14ac:dyDescent="0.2">
      <c r="A67" s="86"/>
      <c r="B67" s="86"/>
      <c r="C67" s="87" t="s">
        <v>157</v>
      </c>
      <c r="D67" s="86"/>
      <c r="E67" s="86"/>
      <c r="F67" s="91"/>
      <c r="G67" s="91"/>
      <c r="H67" s="80" t="s">
        <v>143</v>
      </c>
    </row>
    <row r="68" spans="1:8" x14ac:dyDescent="0.2">
      <c r="A68" s="86"/>
      <c r="B68" s="86"/>
      <c r="C68" s="87" t="s">
        <v>142</v>
      </c>
      <c r="D68" s="86"/>
      <c r="E68" s="86" t="s">
        <v>143</v>
      </c>
      <c r="F68" s="92" t="s">
        <v>145</v>
      </c>
      <c r="G68" s="89">
        <v>0</v>
      </c>
      <c r="H68" s="80" t="s">
        <v>143</v>
      </c>
    </row>
    <row r="69" spans="1:8" x14ac:dyDescent="0.2">
      <c r="A69" s="86"/>
      <c r="B69" s="86"/>
      <c r="C69" s="90"/>
      <c r="D69" s="86"/>
      <c r="E69" s="86"/>
      <c r="F69" s="91"/>
      <c r="G69" s="91"/>
      <c r="H69" s="80" t="s">
        <v>143</v>
      </c>
    </row>
    <row r="70" spans="1:8" x14ac:dyDescent="0.2">
      <c r="A70" s="86"/>
      <c r="B70" s="86"/>
      <c r="C70" s="87" t="s">
        <v>158</v>
      </c>
      <c r="D70" s="86"/>
      <c r="E70" s="86"/>
      <c r="F70" s="91"/>
      <c r="G70" s="91"/>
      <c r="H70" s="80" t="s">
        <v>143</v>
      </c>
    </row>
    <row r="71" spans="1:8" x14ac:dyDescent="0.2">
      <c r="A71" s="86"/>
      <c r="B71" s="86"/>
      <c r="C71" s="87" t="s">
        <v>142</v>
      </c>
      <c r="D71" s="86"/>
      <c r="E71" s="86" t="s">
        <v>143</v>
      </c>
      <c r="F71" s="92" t="s">
        <v>145</v>
      </c>
      <c r="G71" s="89">
        <v>0</v>
      </c>
      <c r="H71" s="80" t="s">
        <v>143</v>
      </c>
    </row>
    <row r="72" spans="1:8" x14ac:dyDescent="0.2">
      <c r="A72" s="86"/>
      <c r="B72" s="86"/>
      <c r="C72" s="90"/>
      <c r="D72" s="86"/>
      <c r="E72" s="86"/>
      <c r="F72" s="91"/>
      <c r="G72" s="91"/>
      <c r="H72" s="80" t="s">
        <v>143</v>
      </c>
    </row>
    <row r="73" spans="1:8" x14ac:dyDescent="0.2">
      <c r="A73" s="86"/>
      <c r="B73" s="86"/>
      <c r="C73" s="87" t="s">
        <v>159</v>
      </c>
      <c r="D73" s="86"/>
      <c r="E73" s="86"/>
      <c r="F73" s="91"/>
      <c r="G73" s="91"/>
      <c r="H73" s="80" t="s">
        <v>143</v>
      </c>
    </row>
    <row r="74" spans="1:8" x14ac:dyDescent="0.2">
      <c r="A74" s="86"/>
      <c r="B74" s="86"/>
      <c r="C74" s="87" t="s">
        <v>142</v>
      </c>
      <c r="D74" s="86"/>
      <c r="E74" s="86" t="s">
        <v>143</v>
      </c>
      <c r="F74" s="92" t="s">
        <v>145</v>
      </c>
      <c r="G74" s="89">
        <v>0</v>
      </c>
      <c r="H74" s="80" t="s">
        <v>143</v>
      </c>
    </row>
    <row r="75" spans="1:8" x14ac:dyDescent="0.2">
      <c r="A75" s="86"/>
      <c r="B75" s="86"/>
      <c r="C75" s="90"/>
      <c r="D75" s="86"/>
      <c r="E75" s="86"/>
      <c r="F75" s="91"/>
      <c r="G75" s="91"/>
      <c r="H75" s="80" t="s">
        <v>143</v>
      </c>
    </row>
    <row r="76" spans="1:8" x14ac:dyDescent="0.2">
      <c r="A76" s="86"/>
      <c r="B76" s="86"/>
      <c r="C76" s="87" t="s">
        <v>160</v>
      </c>
      <c r="D76" s="86"/>
      <c r="E76" s="86"/>
      <c r="F76" s="91"/>
      <c r="G76" s="91"/>
      <c r="H76" s="80" t="s">
        <v>143</v>
      </c>
    </row>
    <row r="77" spans="1:8" x14ac:dyDescent="0.2">
      <c r="A77" s="81">
        <v>1</v>
      </c>
      <c r="B77" s="82"/>
      <c r="C77" s="82" t="s">
        <v>161</v>
      </c>
      <c r="D77" s="82"/>
      <c r="E77" s="93"/>
      <c r="F77" s="84">
        <v>5170.1113640160002</v>
      </c>
      <c r="G77" s="85">
        <v>4.7020689999999997E-2</v>
      </c>
      <c r="H77" s="80">
        <v>5.41</v>
      </c>
    </row>
    <row r="78" spans="1:8" x14ac:dyDescent="0.2">
      <c r="A78" s="86"/>
      <c r="B78" s="86"/>
      <c r="C78" s="87" t="s">
        <v>142</v>
      </c>
      <c r="D78" s="86"/>
      <c r="E78" s="86" t="s">
        <v>143</v>
      </c>
      <c r="F78" s="88">
        <v>5170.1113640160002</v>
      </c>
      <c r="G78" s="89">
        <v>4.7020689999999997E-2</v>
      </c>
      <c r="H78" s="80" t="s">
        <v>143</v>
      </c>
    </row>
    <row r="79" spans="1:8" x14ac:dyDescent="0.2">
      <c r="A79" s="86"/>
      <c r="B79" s="86"/>
      <c r="C79" s="90"/>
      <c r="D79" s="86"/>
      <c r="E79" s="86"/>
      <c r="F79" s="91"/>
      <c r="G79" s="91"/>
      <c r="H79" s="80" t="s">
        <v>143</v>
      </c>
    </row>
    <row r="80" spans="1:8" x14ac:dyDescent="0.2">
      <c r="A80" s="86"/>
      <c r="B80" s="86"/>
      <c r="C80" s="87" t="s">
        <v>162</v>
      </c>
      <c r="D80" s="86"/>
      <c r="E80" s="86"/>
      <c r="F80" s="88">
        <v>5170.1113640160002</v>
      </c>
      <c r="G80" s="89">
        <v>4.7020689999999997E-2</v>
      </c>
      <c r="H80" s="80" t="s">
        <v>143</v>
      </c>
    </row>
    <row r="81" spans="1:10" x14ac:dyDescent="0.2">
      <c r="A81" s="86"/>
      <c r="B81" s="86"/>
      <c r="C81" s="91"/>
      <c r="D81" s="86"/>
      <c r="E81" s="86"/>
      <c r="F81" s="86"/>
      <c r="G81" s="86"/>
      <c r="H81" s="80" t="s">
        <v>143</v>
      </c>
    </row>
    <row r="82" spans="1:10" x14ac:dyDescent="0.2">
      <c r="A82" s="86"/>
      <c r="B82" s="86"/>
      <c r="C82" s="87" t="s">
        <v>163</v>
      </c>
      <c r="D82" s="86"/>
      <c r="E82" s="86"/>
      <c r="F82" s="86"/>
      <c r="G82" s="86"/>
      <c r="H82" s="80" t="s">
        <v>143</v>
      </c>
    </row>
    <row r="83" spans="1:10" x14ac:dyDescent="0.2">
      <c r="A83" s="86"/>
      <c r="B83" s="86"/>
      <c r="C83" s="87" t="s">
        <v>164</v>
      </c>
      <c r="D83" s="86"/>
      <c r="E83" s="86"/>
      <c r="F83" s="86"/>
      <c r="G83" s="86"/>
      <c r="H83" s="80" t="s">
        <v>143</v>
      </c>
    </row>
    <row r="84" spans="1:10" x14ac:dyDescent="0.2">
      <c r="A84" s="86"/>
      <c r="B84" s="86"/>
      <c r="C84" s="87" t="s">
        <v>142</v>
      </c>
      <c r="D84" s="86"/>
      <c r="E84" s="86" t="s">
        <v>143</v>
      </c>
      <c r="F84" s="92" t="s">
        <v>145</v>
      </c>
      <c r="G84" s="89">
        <v>0</v>
      </c>
      <c r="H84" s="80" t="s">
        <v>143</v>
      </c>
    </row>
    <row r="85" spans="1:10" x14ac:dyDescent="0.2">
      <c r="A85" s="86"/>
      <c r="B85" s="86"/>
      <c r="C85" s="90"/>
      <c r="D85" s="86"/>
      <c r="E85" s="86"/>
      <c r="F85" s="91"/>
      <c r="G85" s="91"/>
      <c r="H85" s="80" t="s">
        <v>143</v>
      </c>
    </row>
    <row r="86" spans="1:10" x14ac:dyDescent="0.2">
      <c r="A86" s="86"/>
      <c r="B86" s="86"/>
      <c r="C86" s="87" t="s">
        <v>165</v>
      </c>
      <c r="D86" s="86"/>
      <c r="E86" s="86"/>
      <c r="F86" s="86"/>
      <c r="G86" s="86"/>
      <c r="H86" s="80" t="s">
        <v>143</v>
      </c>
    </row>
    <row r="87" spans="1:10" x14ac:dyDescent="0.2">
      <c r="A87" s="86"/>
      <c r="B87" s="86"/>
      <c r="C87" s="87" t="s">
        <v>166</v>
      </c>
      <c r="D87" s="86"/>
      <c r="E87" s="86"/>
      <c r="F87" s="86"/>
      <c r="G87" s="86"/>
      <c r="H87" s="80" t="s">
        <v>143</v>
      </c>
    </row>
    <row r="88" spans="1:10" x14ac:dyDescent="0.2">
      <c r="A88" s="86"/>
      <c r="B88" s="86"/>
      <c r="C88" s="87" t="s">
        <v>142</v>
      </c>
      <c r="D88" s="86"/>
      <c r="E88" s="86" t="s">
        <v>143</v>
      </c>
      <c r="F88" s="92" t="s">
        <v>145</v>
      </c>
      <c r="G88" s="89">
        <v>0</v>
      </c>
      <c r="H88" s="80" t="s">
        <v>143</v>
      </c>
    </row>
    <row r="89" spans="1:10" x14ac:dyDescent="0.2">
      <c r="A89" s="86"/>
      <c r="B89" s="86"/>
      <c r="C89" s="90"/>
      <c r="D89" s="86"/>
      <c r="E89" s="86"/>
      <c r="F89" s="91"/>
      <c r="G89" s="91"/>
      <c r="H89" s="80" t="s">
        <v>143</v>
      </c>
    </row>
    <row r="90" spans="1:10" x14ac:dyDescent="0.2">
      <c r="A90" s="86"/>
      <c r="B90" s="86"/>
      <c r="C90" s="87" t="s">
        <v>167</v>
      </c>
      <c r="D90" s="86"/>
      <c r="E90" s="86"/>
      <c r="F90" s="91"/>
      <c r="G90" s="91"/>
      <c r="H90" s="80" t="s">
        <v>143</v>
      </c>
    </row>
    <row r="91" spans="1:10" x14ac:dyDescent="0.2">
      <c r="A91" s="86"/>
      <c r="B91" s="86"/>
      <c r="C91" s="87" t="s">
        <v>142</v>
      </c>
      <c r="D91" s="86"/>
      <c r="E91" s="86" t="s">
        <v>143</v>
      </c>
      <c r="F91" s="92" t="s">
        <v>145</v>
      </c>
      <c r="G91" s="89">
        <v>0</v>
      </c>
      <c r="H91" s="80" t="s">
        <v>143</v>
      </c>
    </row>
    <row r="92" spans="1:10" x14ac:dyDescent="0.2">
      <c r="A92" s="86"/>
      <c r="B92" s="82"/>
      <c r="C92" s="82"/>
      <c r="D92" s="87"/>
      <c r="E92" s="86"/>
      <c r="F92" s="82"/>
      <c r="G92" s="93"/>
      <c r="H92" s="80" t="s">
        <v>143</v>
      </c>
    </row>
    <row r="93" spans="1:10" x14ac:dyDescent="0.2">
      <c r="A93" s="93"/>
      <c r="B93" s="82"/>
      <c r="C93" s="82" t="s">
        <v>168</v>
      </c>
      <c r="D93" s="82"/>
      <c r="E93" s="93"/>
      <c r="F93" s="84">
        <v>199.72046964</v>
      </c>
      <c r="G93" s="85">
        <v>1.8163999999999999E-3</v>
      </c>
      <c r="H93" s="80" t="s">
        <v>143</v>
      </c>
    </row>
    <row r="94" spans="1:10" x14ac:dyDescent="0.2">
      <c r="A94" s="90"/>
      <c r="B94" s="90"/>
      <c r="C94" s="87" t="s">
        <v>169</v>
      </c>
      <c r="D94" s="91"/>
      <c r="E94" s="91"/>
      <c r="F94" s="88">
        <v>109953.95650365599</v>
      </c>
      <c r="G94" s="94">
        <v>1.0000000099999999</v>
      </c>
      <c r="H94" s="80" t="s">
        <v>143</v>
      </c>
    </row>
    <row r="95" spans="1:10" x14ac:dyDescent="0.2">
      <c r="A95" s="95"/>
      <c r="B95" s="95"/>
      <c r="C95" s="95"/>
      <c r="D95" s="96"/>
      <c r="E95" s="96"/>
      <c r="F95" s="96"/>
      <c r="G95" s="96"/>
    </row>
    <row r="96" spans="1:10" x14ac:dyDescent="0.2">
      <c r="A96" s="97"/>
      <c r="B96" s="201" t="s">
        <v>855</v>
      </c>
      <c r="C96" s="201"/>
      <c r="D96" s="201"/>
      <c r="E96" s="201"/>
      <c r="F96" s="201"/>
      <c r="G96" s="201"/>
      <c r="H96" s="201"/>
      <c r="J96" s="99"/>
    </row>
    <row r="97" spans="1:17" x14ac:dyDescent="0.2">
      <c r="A97" s="97"/>
      <c r="B97" s="201" t="s">
        <v>856</v>
      </c>
      <c r="C97" s="201"/>
      <c r="D97" s="201"/>
      <c r="E97" s="201"/>
      <c r="F97" s="201"/>
      <c r="G97" s="201"/>
      <c r="H97" s="201"/>
      <c r="J97" s="99"/>
    </row>
    <row r="98" spans="1:17" x14ac:dyDescent="0.2">
      <c r="A98" s="97"/>
      <c r="B98" s="201" t="s">
        <v>857</v>
      </c>
      <c r="C98" s="201"/>
      <c r="D98" s="201"/>
      <c r="E98" s="201"/>
      <c r="F98" s="201"/>
      <c r="G98" s="201"/>
      <c r="H98" s="201"/>
      <c r="J98" s="99"/>
    </row>
    <row r="99" spans="1:17" s="101" customFormat="1" ht="66.75" customHeight="1" x14ac:dyDescent="0.25">
      <c r="A99" s="100"/>
      <c r="B99" s="202" t="s">
        <v>858</v>
      </c>
      <c r="C99" s="202"/>
      <c r="D99" s="202"/>
      <c r="E99" s="202"/>
      <c r="F99" s="202"/>
      <c r="G99" s="202"/>
      <c r="H99" s="202"/>
      <c r="I99"/>
      <c r="J99" s="99"/>
      <c r="K99"/>
      <c r="L99"/>
      <c r="M99"/>
      <c r="N99"/>
      <c r="O99"/>
      <c r="P99"/>
      <c r="Q99"/>
    </row>
    <row r="100" spans="1:17" x14ac:dyDescent="0.2">
      <c r="A100" s="97"/>
      <c r="B100" s="201" t="s">
        <v>859</v>
      </c>
      <c r="C100" s="201"/>
      <c r="D100" s="201"/>
      <c r="E100" s="201"/>
      <c r="F100" s="201"/>
      <c r="G100" s="201"/>
      <c r="H100" s="201"/>
      <c r="J100" s="99"/>
    </row>
    <row r="101" spans="1:17" x14ac:dyDescent="0.2">
      <c r="A101" s="97"/>
      <c r="B101" s="97"/>
      <c r="C101" s="97"/>
      <c r="D101" s="102"/>
      <c r="E101" s="102"/>
      <c r="F101" s="102"/>
      <c r="G101" s="102"/>
    </row>
    <row r="102" spans="1:17" x14ac:dyDescent="0.2">
      <c r="A102" s="97"/>
      <c r="B102" s="203" t="s">
        <v>170</v>
      </c>
      <c r="C102" s="204"/>
      <c r="D102" s="205"/>
      <c r="E102" s="103"/>
      <c r="F102" s="102"/>
      <c r="G102" s="102"/>
    </row>
    <row r="103" spans="1:17" ht="27.75" customHeight="1" x14ac:dyDescent="0.2">
      <c r="A103" s="97"/>
      <c r="B103" s="199" t="s">
        <v>171</v>
      </c>
      <c r="C103" s="200"/>
      <c r="D103" s="79" t="s">
        <v>172</v>
      </c>
      <c r="E103" s="103"/>
      <c r="F103" s="102"/>
      <c r="G103" s="102"/>
    </row>
    <row r="104" spans="1:17" ht="12.75" customHeight="1" x14ac:dyDescent="0.2">
      <c r="A104" s="97"/>
      <c r="B104" s="199" t="s">
        <v>860</v>
      </c>
      <c r="C104" s="200"/>
      <c r="D104" s="79" t="s">
        <v>172</v>
      </c>
      <c r="E104" s="103"/>
      <c r="F104" s="102"/>
      <c r="G104" s="102"/>
    </row>
    <row r="105" spans="1:17" x14ac:dyDescent="0.2">
      <c r="A105" s="97"/>
      <c r="B105" s="199" t="s">
        <v>173</v>
      </c>
      <c r="C105" s="200"/>
      <c r="D105" s="104" t="s">
        <v>143</v>
      </c>
      <c r="E105" s="103"/>
      <c r="F105" s="102"/>
      <c r="G105" s="102"/>
    </row>
    <row r="106" spans="1:17" x14ac:dyDescent="0.2">
      <c r="A106" s="105"/>
      <c r="B106" s="106" t="s">
        <v>143</v>
      </c>
      <c r="C106" s="106" t="s">
        <v>861</v>
      </c>
      <c r="D106" s="106" t="s">
        <v>174</v>
      </c>
      <c r="E106" s="105"/>
      <c r="F106" s="105"/>
      <c r="G106" s="105"/>
      <c r="H106" s="105"/>
      <c r="J106" s="99"/>
    </row>
    <row r="107" spans="1:17" x14ac:dyDescent="0.2">
      <c r="A107" s="105"/>
      <c r="B107" s="107" t="s">
        <v>175</v>
      </c>
      <c r="C107" s="108">
        <v>45838</v>
      </c>
      <c r="D107" s="108">
        <v>45869</v>
      </c>
      <c r="E107" s="105"/>
      <c r="F107" s="105"/>
      <c r="G107" s="105"/>
      <c r="J107" s="99"/>
    </row>
    <row r="108" spans="1:17" x14ac:dyDescent="0.2">
      <c r="A108" s="109"/>
      <c r="B108" s="82" t="s">
        <v>176</v>
      </c>
      <c r="C108" s="111">
        <v>179.5427</v>
      </c>
      <c r="D108" s="111">
        <v>178.20410000000001</v>
      </c>
      <c r="E108" s="109"/>
      <c r="F108" s="112"/>
      <c r="G108" s="113"/>
    </row>
    <row r="109" spans="1:17" ht="25.5" x14ac:dyDescent="0.2">
      <c r="A109" s="109"/>
      <c r="B109" s="82" t="s">
        <v>1048</v>
      </c>
      <c r="C109" s="111">
        <v>45.654899999999998</v>
      </c>
      <c r="D109" s="111">
        <v>45.314500000000002</v>
      </c>
      <c r="E109" s="109"/>
      <c r="F109" s="112"/>
      <c r="G109" s="113"/>
    </row>
    <row r="110" spans="1:17" x14ac:dyDescent="0.2">
      <c r="A110" s="109"/>
      <c r="B110" s="82" t="s">
        <v>177</v>
      </c>
      <c r="C110" s="111">
        <v>162.2098</v>
      </c>
      <c r="D110" s="111">
        <v>160.86789999999999</v>
      </c>
      <c r="E110" s="109"/>
      <c r="F110" s="112"/>
      <c r="G110" s="113"/>
    </row>
    <row r="111" spans="1:17" ht="25.5" x14ac:dyDescent="0.2">
      <c r="A111" s="109"/>
      <c r="B111" s="82" t="s">
        <v>1049</v>
      </c>
      <c r="C111" s="111">
        <v>42.006599999999999</v>
      </c>
      <c r="D111" s="111">
        <v>41.659100000000002</v>
      </c>
      <c r="E111" s="109"/>
      <c r="F111" s="112"/>
      <c r="G111" s="113"/>
    </row>
    <row r="112" spans="1:17" x14ac:dyDescent="0.2">
      <c r="A112" s="109"/>
      <c r="B112" s="109"/>
      <c r="C112" s="109"/>
      <c r="D112" s="109"/>
      <c r="E112" s="109"/>
      <c r="F112" s="109"/>
      <c r="G112" s="109"/>
    </row>
    <row r="113" spans="1:7" x14ac:dyDescent="0.2">
      <c r="A113" s="109"/>
      <c r="B113" s="208" t="s">
        <v>862</v>
      </c>
      <c r="C113" s="209"/>
      <c r="D113" s="79" t="s">
        <v>172</v>
      </c>
      <c r="E113" s="109"/>
      <c r="F113" s="109"/>
      <c r="G113" s="109"/>
    </row>
    <row r="114" spans="1:7" x14ac:dyDescent="0.2">
      <c r="A114" s="109"/>
      <c r="B114" s="114"/>
      <c r="C114" s="114"/>
      <c r="D114" s="114"/>
      <c r="E114" s="109"/>
      <c r="F114" s="109"/>
      <c r="G114" s="109"/>
    </row>
    <row r="115" spans="1:7" ht="29.1" customHeight="1" x14ac:dyDescent="0.2">
      <c r="A115" s="105"/>
      <c r="B115" s="199" t="s">
        <v>178</v>
      </c>
      <c r="C115" s="200"/>
      <c r="D115" s="79" t="s">
        <v>172</v>
      </c>
      <c r="E115" s="115"/>
      <c r="F115" s="105"/>
      <c r="G115" s="105"/>
    </row>
    <row r="116" spans="1:7" ht="29.1" customHeight="1" x14ac:dyDescent="0.2">
      <c r="A116" s="105"/>
      <c r="B116" s="199" t="s">
        <v>179</v>
      </c>
      <c r="C116" s="200"/>
      <c r="D116" s="79" t="s">
        <v>172</v>
      </c>
      <c r="E116" s="115"/>
      <c r="F116" s="105"/>
      <c r="G116" s="105"/>
    </row>
    <row r="117" spans="1:7" ht="17.100000000000001" customHeight="1" x14ac:dyDescent="0.2">
      <c r="A117" s="105"/>
      <c r="B117" s="199" t="s">
        <v>180</v>
      </c>
      <c r="C117" s="200"/>
      <c r="D117" s="79" t="s">
        <v>172</v>
      </c>
      <c r="E117" s="115"/>
      <c r="F117" s="105"/>
      <c r="G117" s="105"/>
    </row>
    <row r="118" spans="1:7" ht="17.100000000000001" customHeight="1" x14ac:dyDescent="0.2">
      <c r="A118" s="105"/>
      <c r="B118" s="199" t="s">
        <v>181</v>
      </c>
      <c r="C118" s="200"/>
      <c r="D118" s="116">
        <v>0.85410427018007395</v>
      </c>
      <c r="E118" s="105"/>
      <c r="F118" s="98"/>
      <c r="G118" s="117"/>
    </row>
    <row r="120" spans="1:7" x14ac:dyDescent="0.2">
      <c r="B120" s="207" t="s">
        <v>863</v>
      </c>
      <c r="C120" s="207"/>
    </row>
    <row r="122" spans="1:7" ht="153.75" customHeight="1" x14ac:dyDescent="0.2"/>
    <row r="125" spans="1:7" x14ac:dyDescent="0.2">
      <c r="B125" s="118" t="s">
        <v>864</v>
      </c>
      <c r="C125" s="119"/>
      <c r="D125" s="118" t="s">
        <v>869</v>
      </c>
    </row>
    <row r="126" spans="1:7" x14ac:dyDescent="0.2">
      <c r="B126" s="118" t="s">
        <v>1021</v>
      </c>
      <c r="D126" s="118" t="s">
        <v>1022</v>
      </c>
    </row>
    <row r="127" spans="1:7" ht="165" customHeight="1" x14ac:dyDescent="0.2"/>
  </sheetData>
  <mergeCells count="18">
    <mergeCell ref="B104:C104"/>
    <mergeCell ref="B105:C105"/>
    <mergeCell ref="B120:C120"/>
    <mergeCell ref="B113:C113"/>
    <mergeCell ref="B117:C117"/>
    <mergeCell ref="B118:C118"/>
    <mergeCell ref="B115:C115"/>
    <mergeCell ref="B116:C116"/>
    <mergeCell ref="B98:H98"/>
    <mergeCell ref="B99:H99"/>
    <mergeCell ref="B100:H100"/>
    <mergeCell ref="B102:D102"/>
    <mergeCell ref="B103:C103"/>
    <mergeCell ref="A1:H1"/>
    <mergeCell ref="A2:H2"/>
    <mergeCell ref="A3:H3"/>
    <mergeCell ref="B96:H96"/>
    <mergeCell ref="B97:H97"/>
  </mergeCells>
  <hyperlinks>
    <hyperlink ref="I1" location="Index!B2" display="Index" xr:uid="{D71F8DD4-5B22-4AA6-8DDB-923AF2C0B917}"/>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C912A-18F5-46A9-86DF-FAE474BCFCDD}">
  <sheetPr>
    <outlinePr summaryBelow="0" summaryRight="0"/>
  </sheetPr>
  <dimension ref="A1:Q162"/>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1</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11</v>
      </c>
      <c r="C7" s="82" t="s">
        <v>12</v>
      </c>
      <c r="D7" s="82" t="s">
        <v>13</v>
      </c>
      <c r="E7" s="83">
        <v>415000</v>
      </c>
      <c r="F7" s="84">
        <v>7944.3450000000003</v>
      </c>
      <c r="G7" s="85">
        <v>8.2604070000000002E-2</v>
      </c>
      <c r="H7" s="80" t="s">
        <v>143</v>
      </c>
    </row>
    <row r="8" spans="1:9" x14ac:dyDescent="0.2">
      <c r="A8" s="81">
        <v>2</v>
      </c>
      <c r="B8" s="82" t="s">
        <v>14</v>
      </c>
      <c r="C8" s="82" t="s">
        <v>15</v>
      </c>
      <c r="D8" s="82" t="s">
        <v>16</v>
      </c>
      <c r="E8" s="83">
        <v>210000</v>
      </c>
      <c r="F8" s="84">
        <v>7636.65</v>
      </c>
      <c r="G8" s="85">
        <v>7.9404699999999995E-2</v>
      </c>
      <c r="H8" s="80" t="s">
        <v>143</v>
      </c>
    </row>
    <row r="9" spans="1:9" x14ac:dyDescent="0.2">
      <c r="A9" s="81">
        <v>3</v>
      </c>
      <c r="B9" s="82" t="s">
        <v>17</v>
      </c>
      <c r="C9" s="82" t="s">
        <v>18</v>
      </c>
      <c r="D9" s="82" t="s">
        <v>19</v>
      </c>
      <c r="E9" s="83">
        <v>525000</v>
      </c>
      <c r="F9" s="84">
        <v>7298.55</v>
      </c>
      <c r="G9" s="85">
        <v>7.5889189999999995E-2</v>
      </c>
      <c r="H9" s="80" t="s">
        <v>143</v>
      </c>
    </row>
    <row r="10" spans="1:9" x14ac:dyDescent="0.2">
      <c r="A10" s="81">
        <v>4</v>
      </c>
      <c r="B10" s="82" t="s">
        <v>20</v>
      </c>
      <c r="C10" s="82" t="s">
        <v>21</v>
      </c>
      <c r="D10" s="82" t="s">
        <v>22</v>
      </c>
      <c r="E10" s="83">
        <v>1340000</v>
      </c>
      <c r="F10" s="84">
        <v>4478.95</v>
      </c>
      <c r="G10" s="85">
        <v>4.6571429999999997E-2</v>
      </c>
      <c r="H10" s="80" t="s">
        <v>143</v>
      </c>
    </row>
    <row r="11" spans="1:9" ht="25.5" x14ac:dyDescent="0.2">
      <c r="A11" s="81">
        <v>5</v>
      </c>
      <c r="B11" s="82" t="s">
        <v>23</v>
      </c>
      <c r="C11" s="82" t="s">
        <v>24</v>
      </c>
      <c r="D11" s="82" t="s">
        <v>25</v>
      </c>
      <c r="E11" s="83">
        <v>28000</v>
      </c>
      <c r="F11" s="84">
        <v>3429.72</v>
      </c>
      <c r="G11" s="85">
        <v>3.5661699999999998E-2</v>
      </c>
      <c r="H11" s="80" t="s">
        <v>143</v>
      </c>
    </row>
    <row r="12" spans="1:9" x14ac:dyDescent="0.2">
      <c r="A12" s="81">
        <v>6</v>
      </c>
      <c r="B12" s="82" t="s">
        <v>26</v>
      </c>
      <c r="C12" s="82" t="s">
        <v>27</v>
      </c>
      <c r="D12" s="82" t="s">
        <v>28</v>
      </c>
      <c r="E12" s="83">
        <v>675000</v>
      </c>
      <c r="F12" s="84">
        <v>2585.9250000000002</v>
      </c>
      <c r="G12" s="85">
        <v>2.688805E-2</v>
      </c>
      <c r="H12" s="80" t="s">
        <v>143</v>
      </c>
    </row>
    <row r="13" spans="1:9" x14ac:dyDescent="0.2">
      <c r="A13" s="81">
        <v>7</v>
      </c>
      <c r="B13" s="82" t="s">
        <v>29</v>
      </c>
      <c r="C13" s="82" t="s">
        <v>30</v>
      </c>
      <c r="D13" s="82" t="s">
        <v>22</v>
      </c>
      <c r="E13" s="83">
        <v>800000</v>
      </c>
      <c r="F13" s="84">
        <v>2328</v>
      </c>
      <c r="G13" s="85">
        <v>2.4206180000000001E-2</v>
      </c>
      <c r="H13" s="80" t="s">
        <v>143</v>
      </c>
    </row>
    <row r="14" spans="1:9" x14ac:dyDescent="0.2">
      <c r="A14" s="81">
        <v>8</v>
      </c>
      <c r="B14" s="82" t="s">
        <v>31</v>
      </c>
      <c r="C14" s="82" t="s">
        <v>32</v>
      </c>
      <c r="D14" s="82" t="s">
        <v>33</v>
      </c>
      <c r="E14" s="83">
        <v>150000</v>
      </c>
      <c r="F14" s="84">
        <v>2222.1</v>
      </c>
      <c r="G14" s="85">
        <v>2.3105049999999999E-2</v>
      </c>
      <c r="H14" s="80" t="s">
        <v>143</v>
      </c>
    </row>
    <row r="15" spans="1:9" x14ac:dyDescent="0.2">
      <c r="A15" s="81">
        <v>9</v>
      </c>
      <c r="B15" s="82" t="s">
        <v>34</v>
      </c>
      <c r="C15" s="82" t="s">
        <v>35</v>
      </c>
      <c r="D15" s="82" t="s">
        <v>36</v>
      </c>
      <c r="E15" s="83">
        <v>70000</v>
      </c>
      <c r="F15" s="84">
        <v>1908.76</v>
      </c>
      <c r="G15" s="85">
        <v>1.9846989999999998E-2</v>
      </c>
      <c r="H15" s="80" t="s">
        <v>143</v>
      </c>
    </row>
    <row r="16" spans="1:9" x14ac:dyDescent="0.2">
      <c r="A16" s="81">
        <v>10</v>
      </c>
      <c r="B16" s="82" t="s">
        <v>37</v>
      </c>
      <c r="C16" s="82" t="s">
        <v>38</v>
      </c>
      <c r="D16" s="82" t="s">
        <v>19</v>
      </c>
      <c r="E16" s="83">
        <v>575000</v>
      </c>
      <c r="F16" s="84">
        <v>1893.4749999999999</v>
      </c>
      <c r="G16" s="85">
        <v>1.968806E-2</v>
      </c>
      <c r="H16" s="80" t="s">
        <v>143</v>
      </c>
    </row>
    <row r="17" spans="1:8" x14ac:dyDescent="0.2">
      <c r="A17" s="81">
        <v>11</v>
      </c>
      <c r="B17" s="82" t="s">
        <v>39</v>
      </c>
      <c r="C17" s="82" t="s">
        <v>40</v>
      </c>
      <c r="D17" s="82" t="s">
        <v>41</v>
      </c>
      <c r="E17" s="83">
        <v>21500</v>
      </c>
      <c r="F17" s="84">
        <v>1712.1524999999999</v>
      </c>
      <c r="G17" s="85">
        <v>1.7802700000000001E-2</v>
      </c>
      <c r="H17" s="80" t="s">
        <v>143</v>
      </c>
    </row>
    <row r="18" spans="1:8" ht="25.5" x14ac:dyDescent="0.2">
      <c r="A18" s="81">
        <v>12</v>
      </c>
      <c r="B18" s="82" t="s">
        <v>42</v>
      </c>
      <c r="C18" s="82" t="s">
        <v>43</v>
      </c>
      <c r="D18" s="82" t="s">
        <v>25</v>
      </c>
      <c r="E18" s="83">
        <v>25000</v>
      </c>
      <c r="F18" s="84">
        <v>1664.75</v>
      </c>
      <c r="G18" s="85">
        <v>1.7309809999999998E-2</v>
      </c>
      <c r="H18" s="80" t="s">
        <v>143</v>
      </c>
    </row>
    <row r="19" spans="1:8" x14ac:dyDescent="0.2">
      <c r="A19" s="81">
        <v>13</v>
      </c>
      <c r="B19" s="82" t="s">
        <v>44</v>
      </c>
      <c r="C19" s="82" t="s">
        <v>45</v>
      </c>
      <c r="D19" s="82" t="s">
        <v>22</v>
      </c>
      <c r="E19" s="83">
        <v>415000</v>
      </c>
      <c r="F19" s="84">
        <v>1650.6624999999999</v>
      </c>
      <c r="G19" s="85">
        <v>1.7163330000000001E-2</v>
      </c>
      <c r="H19" s="80" t="s">
        <v>143</v>
      </c>
    </row>
    <row r="20" spans="1:8" x14ac:dyDescent="0.2">
      <c r="A20" s="81">
        <v>14</v>
      </c>
      <c r="B20" s="82" t="s">
        <v>46</v>
      </c>
      <c r="C20" s="82" t="s">
        <v>47</v>
      </c>
      <c r="D20" s="82" t="s">
        <v>48</v>
      </c>
      <c r="E20" s="83">
        <v>125000</v>
      </c>
      <c r="F20" s="84">
        <v>1534</v>
      </c>
      <c r="G20" s="85">
        <v>1.5950289999999999E-2</v>
      </c>
      <c r="H20" s="80" t="s">
        <v>143</v>
      </c>
    </row>
    <row r="21" spans="1:8" x14ac:dyDescent="0.2">
      <c r="A21" s="81">
        <v>15</v>
      </c>
      <c r="B21" s="82" t="s">
        <v>49</v>
      </c>
      <c r="C21" s="82" t="s">
        <v>50</v>
      </c>
      <c r="D21" s="82" t="s">
        <v>33</v>
      </c>
      <c r="E21" s="83">
        <v>190000</v>
      </c>
      <c r="F21" s="84">
        <v>1513.4449999999999</v>
      </c>
      <c r="G21" s="85">
        <v>1.5736569999999998E-2</v>
      </c>
      <c r="H21" s="80" t="s">
        <v>143</v>
      </c>
    </row>
    <row r="22" spans="1:8" x14ac:dyDescent="0.2">
      <c r="A22" s="81">
        <v>16</v>
      </c>
      <c r="B22" s="82" t="s">
        <v>51</v>
      </c>
      <c r="C22" s="82" t="s">
        <v>52</v>
      </c>
      <c r="D22" s="82" t="s">
        <v>16</v>
      </c>
      <c r="E22" s="83">
        <v>130000</v>
      </c>
      <c r="F22" s="84">
        <v>1491.62</v>
      </c>
      <c r="G22" s="85">
        <v>1.550963E-2</v>
      </c>
      <c r="H22" s="80" t="s">
        <v>143</v>
      </c>
    </row>
    <row r="23" spans="1:8" x14ac:dyDescent="0.2">
      <c r="A23" s="81">
        <v>17</v>
      </c>
      <c r="B23" s="82" t="s">
        <v>53</v>
      </c>
      <c r="C23" s="82" t="s">
        <v>54</v>
      </c>
      <c r="D23" s="82" t="s">
        <v>55</v>
      </c>
      <c r="E23" s="83">
        <v>25000</v>
      </c>
      <c r="F23" s="84">
        <v>1477.625</v>
      </c>
      <c r="G23" s="85">
        <v>1.536412E-2</v>
      </c>
      <c r="H23" s="80" t="s">
        <v>143</v>
      </c>
    </row>
    <row r="24" spans="1:8" ht="25.5" x14ac:dyDescent="0.2">
      <c r="A24" s="81">
        <v>18</v>
      </c>
      <c r="B24" s="82" t="s">
        <v>56</v>
      </c>
      <c r="C24" s="82" t="s">
        <v>57</v>
      </c>
      <c r="D24" s="82" t="s">
        <v>58</v>
      </c>
      <c r="E24" s="83">
        <v>100000</v>
      </c>
      <c r="F24" s="84">
        <v>1373.1</v>
      </c>
      <c r="G24" s="85">
        <v>1.427728E-2</v>
      </c>
      <c r="H24" s="80" t="s">
        <v>143</v>
      </c>
    </row>
    <row r="25" spans="1:8" x14ac:dyDescent="0.2">
      <c r="A25" s="81">
        <v>19</v>
      </c>
      <c r="B25" s="82" t="s">
        <v>59</v>
      </c>
      <c r="C25" s="82" t="s">
        <v>60</v>
      </c>
      <c r="D25" s="82" t="s">
        <v>61</v>
      </c>
      <c r="E25" s="83">
        <v>25000</v>
      </c>
      <c r="F25" s="84">
        <v>1332.125</v>
      </c>
      <c r="G25" s="85">
        <v>1.3851230000000001E-2</v>
      </c>
      <c r="H25" s="80" t="s">
        <v>143</v>
      </c>
    </row>
    <row r="26" spans="1:8" x14ac:dyDescent="0.2">
      <c r="A26" s="81">
        <v>20</v>
      </c>
      <c r="B26" s="82" t="s">
        <v>62</v>
      </c>
      <c r="C26" s="82" t="s">
        <v>63</v>
      </c>
      <c r="D26" s="82" t="s">
        <v>64</v>
      </c>
      <c r="E26" s="83">
        <v>550000</v>
      </c>
      <c r="F26" s="84">
        <v>1325.5</v>
      </c>
      <c r="G26" s="85">
        <v>1.3782340000000001E-2</v>
      </c>
      <c r="H26" s="80" t="s">
        <v>143</v>
      </c>
    </row>
    <row r="27" spans="1:8" x14ac:dyDescent="0.2">
      <c r="A27" s="81">
        <v>21</v>
      </c>
      <c r="B27" s="82" t="s">
        <v>65</v>
      </c>
      <c r="C27" s="82" t="s">
        <v>66</v>
      </c>
      <c r="D27" s="82" t="s">
        <v>36</v>
      </c>
      <c r="E27" s="83">
        <v>6500</v>
      </c>
      <c r="F27" s="84">
        <v>1306.175</v>
      </c>
      <c r="G27" s="85">
        <v>1.358141E-2</v>
      </c>
      <c r="H27" s="80" t="s">
        <v>143</v>
      </c>
    </row>
    <row r="28" spans="1:8" x14ac:dyDescent="0.2">
      <c r="A28" s="81">
        <v>22</v>
      </c>
      <c r="B28" s="82" t="s">
        <v>67</v>
      </c>
      <c r="C28" s="82" t="s">
        <v>68</v>
      </c>
      <c r="D28" s="82" t="s">
        <v>61</v>
      </c>
      <c r="E28" s="83">
        <v>155000</v>
      </c>
      <c r="F28" s="84">
        <v>1299.83</v>
      </c>
      <c r="G28" s="85">
        <v>1.351543E-2</v>
      </c>
      <c r="H28" s="80" t="s">
        <v>143</v>
      </c>
    </row>
    <row r="29" spans="1:8" x14ac:dyDescent="0.2">
      <c r="A29" s="81">
        <v>23</v>
      </c>
      <c r="B29" s="82" t="s">
        <v>69</v>
      </c>
      <c r="C29" s="82" t="s">
        <v>70</v>
      </c>
      <c r="D29" s="82" t="s">
        <v>71</v>
      </c>
      <c r="E29" s="83">
        <v>127695</v>
      </c>
      <c r="F29" s="84">
        <v>1286.91021</v>
      </c>
      <c r="G29" s="85">
        <v>1.338109E-2</v>
      </c>
      <c r="H29" s="80" t="s">
        <v>143</v>
      </c>
    </row>
    <row r="30" spans="1:8" x14ac:dyDescent="0.2">
      <c r="A30" s="81">
        <v>24</v>
      </c>
      <c r="B30" s="82" t="s">
        <v>72</v>
      </c>
      <c r="C30" s="82" t="s">
        <v>73</v>
      </c>
      <c r="D30" s="82" t="s">
        <v>48</v>
      </c>
      <c r="E30" s="83">
        <v>9500</v>
      </c>
      <c r="F30" s="84">
        <v>1252.67</v>
      </c>
      <c r="G30" s="85">
        <v>1.302507E-2</v>
      </c>
      <c r="H30" s="80" t="s">
        <v>143</v>
      </c>
    </row>
    <row r="31" spans="1:8" x14ac:dyDescent="0.2">
      <c r="A31" s="81">
        <v>25</v>
      </c>
      <c r="B31" s="82" t="s">
        <v>74</v>
      </c>
      <c r="C31" s="82" t="s">
        <v>75</v>
      </c>
      <c r="D31" s="82" t="s">
        <v>36</v>
      </c>
      <c r="E31" s="83">
        <v>2000000</v>
      </c>
      <c r="F31" s="84">
        <v>1232</v>
      </c>
      <c r="G31" s="85">
        <v>1.2810149999999999E-2</v>
      </c>
      <c r="H31" s="80" t="s">
        <v>143</v>
      </c>
    </row>
    <row r="32" spans="1:8" x14ac:dyDescent="0.2">
      <c r="A32" s="81">
        <v>26</v>
      </c>
      <c r="B32" s="82" t="s">
        <v>76</v>
      </c>
      <c r="C32" s="82" t="s">
        <v>77</v>
      </c>
      <c r="D32" s="82" t="s">
        <v>48</v>
      </c>
      <c r="E32" s="83">
        <v>18000</v>
      </c>
      <c r="F32" s="84">
        <v>1215.3599999999999</v>
      </c>
      <c r="G32" s="85">
        <v>1.263713E-2</v>
      </c>
      <c r="H32" s="80" t="s">
        <v>143</v>
      </c>
    </row>
    <row r="33" spans="1:8" x14ac:dyDescent="0.2">
      <c r="A33" s="81">
        <v>27</v>
      </c>
      <c r="B33" s="82" t="s">
        <v>78</v>
      </c>
      <c r="C33" s="82" t="s">
        <v>79</v>
      </c>
      <c r="D33" s="82" t="s">
        <v>13</v>
      </c>
      <c r="E33" s="83">
        <v>65000</v>
      </c>
      <c r="F33" s="84">
        <v>1201.0050000000001</v>
      </c>
      <c r="G33" s="85">
        <v>1.248786E-2</v>
      </c>
      <c r="H33" s="80" t="s">
        <v>143</v>
      </c>
    </row>
    <row r="34" spans="1:8" x14ac:dyDescent="0.2">
      <c r="A34" s="81">
        <v>28</v>
      </c>
      <c r="B34" s="82" t="s">
        <v>80</v>
      </c>
      <c r="C34" s="82" t="s">
        <v>81</v>
      </c>
      <c r="D34" s="82" t="s">
        <v>71</v>
      </c>
      <c r="E34" s="83">
        <v>75000</v>
      </c>
      <c r="F34" s="84">
        <v>1199.7750000000001</v>
      </c>
      <c r="G34" s="85">
        <v>1.247507E-2</v>
      </c>
      <c r="H34" s="80" t="s">
        <v>143</v>
      </c>
    </row>
    <row r="35" spans="1:8" x14ac:dyDescent="0.2">
      <c r="A35" s="81">
        <v>29</v>
      </c>
      <c r="B35" s="82" t="s">
        <v>82</v>
      </c>
      <c r="C35" s="82" t="s">
        <v>83</v>
      </c>
      <c r="D35" s="82" t="s">
        <v>13</v>
      </c>
      <c r="E35" s="83">
        <v>325000</v>
      </c>
      <c r="F35" s="84">
        <v>1179.75</v>
      </c>
      <c r="G35" s="85">
        <v>1.2266859999999999E-2</v>
      </c>
      <c r="H35" s="80" t="s">
        <v>143</v>
      </c>
    </row>
    <row r="36" spans="1:8" x14ac:dyDescent="0.2">
      <c r="A36" s="81">
        <v>30</v>
      </c>
      <c r="B36" s="82" t="s">
        <v>84</v>
      </c>
      <c r="C36" s="82" t="s">
        <v>85</v>
      </c>
      <c r="D36" s="82" t="s">
        <v>36</v>
      </c>
      <c r="E36" s="83">
        <v>230000</v>
      </c>
      <c r="F36" s="84">
        <v>1173.23</v>
      </c>
      <c r="G36" s="85">
        <v>1.2199059999999999E-2</v>
      </c>
      <c r="H36" s="80" t="s">
        <v>143</v>
      </c>
    </row>
    <row r="37" spans="1:8" x14ac:dyDescent="0.2">
      <c r="A37" s="81">
        <v>31</v>
      </c>
      <c r="B37" s="82" t="s">
        <v>86</v>
      </c>
      <c r="C37" s="82" t="s">
        <v>87</v>
      </c>
      <c r="D37" s="82" t="s">
        <v>61</v>
      </c>
      <c r="E37" s="83">
        <v>29000</v>
      </c>
      <c r="F37" s="84">
        <v>1114.818</v>
      </c>
      <c r="G37" s="85">
        <v>1.159171E-2</v>
      </c>
      <c r="H37" s="80" t="s">
        <v>143</v>
      </c>
    </row>
    <row r="38" spans="1:8" x14ac:dyDescent="0.2">
      <c r="A38" s="81">
        <v>32</v>
      </c>
      <c r="B38" s="82" t="s">
        <v>88</v>
      </c>
      <c r="C38" s="82" t="s">
        <v>89</v>
      </c>
      <c r="D38" s="82" t="s">
        <v>90</v>
      </c>
      <c r="E38" s="83">
        <v>625000</v>
      </c>
      <c r="F38" s="84">
        <v>1110.5</v>
      </c>
      <c r="G38" s="85">
        <v>1.1546809999999999E-2</v>
      </c>
      <c r="H38" s="80" t="s">
        <v>143</v>
      </c>
    </row>
    <row r="39" spans="1:8" x14ac:dyDescent="0.2">
      <c r="A39" s="81">
        <v>33</v>
      </c>
      <c r="B39" s="82" t="s">
        <v>91</v>
      </c>
      <c r="C39" s="82" t="s">
        <v>92</v>
      </c>
      <c r="D39" s="82" t="s">
        <v>61</v>
      </c>
      <c r="E39" s="83">
        <v>30000</v>
      </c>
      <c r="F39" s="84">
        <v>1066.6500000000001</v>
      </c>
      <c r="G39" s="85">
        <v>1.1090859999999999E-2</v>
      </c>
      <c r="H39" s="80" t="s">
        <v>143</v>
      </c>
    </row>
    <row r="40" spans="1:8" x14ac:dyDescent="0.2">
      <c r="A40" s="81">
        <v>34</v>
      </c>
      <c r="B40" s="82" t="s">
        <v>93</v>
      </c>
      <c r="C40" s="82" t="s">
        <v>94</v>
      </c>
      <c r="D40" s="82" t="s">
        <v>22</v>
      </c>
      <c r="E40" s="83">
        <v>80000</v>
      </c>
      <c r="F40" s="84">
        <v>1048</v>
      </c>
      <c r="G40" s="85">
        <v>1.0896940000000001E-2</v>
      </c>
      <c r="H40" s="80" t="s">
        <v>143</v>
      </c>
    </row>
    <row r="41" spans="1:8" ht="25.5" x14ac:dyDescent="0.2">
      <c r="A41" s="81">
        <v>35</v>
      </c>
      <c r="B41" s="82" t="s">
        <v>95</v>
      </c>
      <c r="C41" s="82" t="s">
        <v>96</v>
      </c>
      <c r="D41" s="82" t="s">
        <v>25</v>
      </c>
      <c r="E41" s="83">
        <v>175000</v>
      </c>
      <c r="F41" s="84">
        <v>1037.2249999999999</v>
      </c>
      <c r="G41" s="85">
        <v>1.078491E-2</v>
      </c>
      <c r="H41" s="80" t="s">
        <v>143</v>
      </c>
    </row>
    <row r="42" spans="1:8" x14ac:dyDescent="0.2">
      <c r="A42" s="81">
        <v>36</v>
      </c>
      <c r="B42" s="82" t="s">
        <v>97</v>
      </c>
      <c r="C42" s="82" t="s">
        <v>98</v>
      </c>
      <c r="D42" s="82" t="s">
        <v>48</v>
      </c>
      <c r="E42" s="83">
        <v>25000</v>
      </c>
      <c r="F42" s="84">
        <v>1030.425</v>
      </c>
      <c r="G42" s="85">
        <v>1.07142E-2</v>
      </c>
      <c r="H42" s="80" t="s">
        <v>143</v>
      </c>
    </row>
    <row r="43" spans="1:8" x14ac:dyDescent="0.2">
      <c r="A43" s="81">
        <v>37</v>
      </c>
      <c r="B43" s="82" t="s">
        <v>99</v>
      </c>
      <c r="C43" s="82" t="s">
        <v>100</v>
      </c>
      <c r="D43" s="82" t="s">
        <v>61</v>
      </c>
      <c r="E43" s="83">
        <v>77000</v>
      </c>
      <c r="F43" s="84">
        <v>1015.707</v>
      </c>
      <c r="G43" s="85">
        <v>1.056116E-2</v>
      </c>
      <c r="H43" s="80" t="s">
        <v>143</v>
      </c>
    </row>
    <row r="44" spans="1:8" x14ac:dyDescent="0.2">
      <c r="A44" s="81">
        <v>38</v>
      </c>
      <c r="B44" s="82" t="s">
        <v>101</v>
      </c>
      <c r="C44" s="82" t="s">
        <v>102</v>
      </c>
      <c r="D44" s="82" t="s">
        <v>61</v>
      </c>
      <c r="E44" s="83">
        <v>112000</v>
      </c>
      <c r="F44" s="84">
        <v>1012.704</v>
      </c>
      <c r="G44" s="85">
        <v>1.052994E-2</v>
      </c>
      <c r="H44" s="80" t="s">
        <v>143</v>
      </c>
    </row>
    <row r="45" spans="1:8" x14ac:dyDescent="0.2">
      <c r="A45" s="81">
        <v>39</v>
      </c>
      <c r="B45" s="82" t="s">
        <v>103</v>
      </c>
      <c r="C45" s="82" t="s">
        <v>104</v>
      </c>
      <c r="D45" s="82" t="s">
        <v>36</v>
      </c>
      <c r="E45" s="83">
        <v>33000</v>
      </c>
      <c r="F45" s="84">
        <v>1001.022</v>
      </c>
      <c r="G45" s="85">
        <v>1.040847E-2</v>
      </c>
      <c r="H45" s="80" t="s">
        <v>143</v>
      </c>
    </row>
    <row r="46" spans="1:8" x14ac:dyDescent="0.2">
      <c r="A46" s="81">
        <v>40</v>
      </c>
      <c r="B46" s="82" t="s">
        <v>105</v>
      </c>
      <c r="C46" s="82" t="s">
        <v>106</v>
      </c>
      <c r="D46" s="82" t="s">
        <v>55</v>
      </c>
      <c r="E46" s="83">
        <v>235000</v>
      </c>
      <c r="F46" s="84">
        <v>999.33749999999998</v>
      </c>
      <c r="G46" s="85">
        <v>1.0390959999999999E-2</v>
      </c>
      <c r="H46" s="80" t="s">
        <v>143</v>
      </c>
    </row>
    <row r="47" spans="1:8" x14ac:dyDescent="0.2">
      <c r="A47" s="81">
        <v>41</v>
      </c>
      <c r="B47" s="82" t="s">
        <v>107</v>
      </c>
      <c r="C47" s="82" t="s">
        <v>108</v>
      </c>
      <c r="D47" s="82" t="s">
        <v>36</v>
      </c>
      <c r="E47" s="83">
        <v>175000</v>
      </c>
      <c r="F47" s="84">
        <v>997.9375</v>
      </c>
      <c r="G47" s="85">
        <v>1.0376399999999999E-2</v>
      </c>
      <c r="H47" s="80" t="s">
        <v>143</v>
      </c>
    </row>
    <row r="48" spans="1:8" x14ac:dyDescent="0.2">
      <c r="A48" s="81">
        <v>42</v>
      </c>
      <c r="B48" s="82" t="s">
        <v>109</v>
      </c>
      <c r="C48" s="82" t="s">
        <v>110</v>
      </c>
      <c r="D48" s="82" t="s">
        <v>36</v>
      </c>
      <c r="E48" s="83">
        <v>16000</v>
      </c>
      <c r="F48" s="84">
        <v>881.6</v>
      </c>
      <c r="G48" s="85">
        <v>9.1667399999999996E-3</v>
      </c>
      <c r="H48" s="80" t="s">
        <v>143</v>
      </c>
    </row>
    <row r="49" spans="1:8" x14ac:dyDescent="0.2">
      <c r="A49" s="81">
        <v>43</v>
      </c>
      <c r="B49" s="82" t="s">
        <v>111</v>
      </c>
      <c r="C49" s="82" t="s">
        <v>112</v>
      </c>
      <c r="D49" s="82" t="s">
        <v>16</v>
      </c>
      <c r="E49" s="83">
        <v>380000</v>
      </c>
      <c r="F49" s="84">
        <v>827.298</v>
      </c>
      <c r="G49" s="85">
        <v>8.6021199999999996E-3</v>
      </c>
      <c r="H49" s="80" t="s">
        <v>143</v>
      </c>
    </row>
    <row r="50" spans="1:8" x14ac:dyDescent="0.2">
      <c r="A50" s="81">
        <v>44</v>
      </c>
      <c r="B50" s="82" t="s">
        <v>113</v>
      </c>
      <c r="C50" s="82" t="s">
        <v>114</v>
      </c>
      <c r="D50" s="82" t="s">
        <v>36</v>
      </c>
      <c r="E50" s="83">
        <v>135000</v>
      </c>
      <c r="F50" s="84">
        <v>809.05499999999995</v>
      </c>
      <c r="G50" s="85">
        <v>8.4124300000000003E-3</v>
      </c>
      <c r="H50" s="80" t="s">
        <v>143</v>
      </c>
    </row>
    <row r="51" spans="1:8" ht="25.5" x14ac:dyDescent="0.2">
      <c r="A51" s="81">
        <v>45</v>
      </c>
      <c r="B51" s="82" t="s">
        <v>115</v>
      </c>
      <c r="C51" s="82" t="s">
        <v>116</v>
      </c>
      <c r="D51" s="82" t="s">
        <v>117</v>
      </c>
      <c r="E51" s="83">
        <v>170000</v>
      </c>
      <c r="F51" s="84">
        <v>793.98500000000001</v>
      </c>
      <c r="G51" s="85">
        <v>8.2557299999999993E-3</v>
      </c>
      <c r="H51" s="80" t="s">
        <v>143</v>
      </c>
    </row>
    <row r="52" spans="1:8" x14ac:dyDescent="0.2">
      <c r="A52" s="81">
        <v>46</v>
      </c>
      <c r="B52" s="82" t="s">
        <v>118</v>
      </c>
      <c r="C52" s="82" t="s">
        <v>119</v>
      </c>
      <c r="D52" s="82" t="s">
        <v>36</v>
      </c>
      <c r="E52" s="83">
        <v>20000</v>
      </c>
      <c r="F52" s="84">
        <v>788.08</v>
      </c>
      <c r="G52" s="85">
        <v>8.1943299999999997E-3</v>
      </c>
      <c r="H52" s="80" t="s">
        <v>143</v>
      </c>
    </row>
    <row r="53" spans="1:8" x14ac:dyDescent="0.2">
      <c r="A53" s="81">
        <v>47</v>
      </c>
      <c r="B53" s="82" t="s">
        <v>120</v>
      </c>
      <c r="C53" s="82" t="s">
        <v>121</v>
      </c>
      <c r="D53" s="82" t="s">
        <v>36</v>
      </c>
      <c r="E53" s="83">
        <v>325000</v>
      </c>
      <c r="F53" s="84">
        <v>774.96249999999998</v>
      </c>
      <c r="G53" s="85">
        <v>8.0579399999999995E-3</v>
      </c>
      <c r="H53" s="80" t="s">
        <v>143</v>
      </c>
    </row>
    <row r="54" spans="1:8" x14ac:dyDescent="0.2">
      <c r="A54" s="81">
        <v>48</v>
      </c>
      <c r="B54" s="82" t="s">
        <v>122</v>
      </c>
      <c r="C54" s="82" t="s">
        <v>123</v>
      </c>
      <c r="D54" s="82" t="s">
        <v>16</v>
      </c>
      <c r="E54" s="83">
        <v>70000</v>
      </c>
      <c r="F54" s="84">
        <v>726.95</v>
      </c>
      <c r="G54" s="85">
        <v>7.5587099999999997E-3</v>
      </c>
      <c r="H54" s="80" t="s">
        <v>143</v>
      </c>
    </row>
    <row r="55" spans="1:8" x14ac:dyDescent="0.2">
      <c r="A55" s="81">
        <v>49</v>
      </c>
      <c r="B55" s="82" t="s">
        <v>124</v>
      </c>
      <c r="C55" s="82" t="s">
        <v>125</v>
      </c>
      <c r="D55" s="82" t="s">
        <v>61</v>
      </c>
      <c r="E55" s="83">
        <v>45000</v>
      </c>
      <c r="F55" s="84">
        <v>720.54</v>
      </c>
      <c r="G55" s="85">
        <v>7.49206E-3</v>
      </c>
      <c r="H55" s="80" t="s">
        <v>143</v>
      </c>
    </row>
    <row r="56" spans="1:8" x14ac:dyDescent="0.2">
      <c r="A56" s="81">
        <v>50</v>
      </c>
      <c r="B56" s="82" t="s">
        <v>126</v>
      </c>
      <c r="C56" s="82" t="s">
        <v>127</v>
      </c>
      <c r="D56" s="82" t="s">
        <v>36</v>
      </c>
      <c r="E56" s="83">
        <v>21000</v>
      </c>
      <c r="F56" s="84">
        <v>679.95899999999995</v>
      </c>
      <c r="G56" s="85">
        <v>7.0701100000000001E-3</v>
      </c>
      <c r="H56" s="80" t="s">
        <v>143</v>
      </c>
    </row>
    <row r="57" spans="1:8" x14ac:dyDescent="0.2">
      <c r="A57" s="81">
        <v>51</v>
      </c>
      <c r="B57" s="82" t="s">
        <v>128</v>
      </c>
      <c r="C57" s="82" t="s">
        <v>129</v>
      </c>
      <c r="D57" s="82" t="s">
        <v>41</v>
      </c>
      <c r="E57" s="83">
        <v>4000</v>
      </c>
      <c r="F57" s="84">
        <v>673.64</v>
      </c>
      <c r="G57" s="85">
        <v>7.0044E-3</v>
      </c>
      <c r="H57" s="80" t="s">
        <v>143</v>
      </c>
    </row>
    <row r="58" spans="1:8" x14ac:dyDescent="0.2">
      <c r="A58" s="81">
        <v>52</v>
      </c>
      <c r="B58" s="82" t="s">
        <v>130</v>
      </c>
      <c r="C58" s="82" t="s">
        <v>131</v>
      </c>
      <c r="D58" s="82" t="s">
        <v>55</v>
      </c>
      <c r="E58" s="83">
        <v>112500</v>
      </c>
      <c r="F58" s="84">
        <v>650.47500000000002</v>
      </c>
      <c r="G58" s="85">
        <v>6.7635400000000002E-3</v>
      </c>
      <c r="H58" s="80" t="s">
        <v>143</v>
      </c>
    </row>
    <row r="59" spans="1:8" x14ac:dyDescent="0.2">
      <c r="A59" s="81">
        <v>53</v>
      </c>
      <c r="B59" s="82" t="s">
        <v>132</v>
      </c>
      <c r="C59" s="82" t="s">
        <v>133</v>
      </c>
      <c r="D59" s="82" t="s">
        <v>61</v>
      </c>
      <c r="E59" s="83">
        <v>81463</v>
      </c>
      <c r="F59" s="84">
        <v>605.43301599999995</v>
      </c>
      <c r="G59" s="85">
        <v>6.2951999999999999E-3</v>
      </c>
      <c r="H59" s="80" t="s">
        <v>143</v>
      </c>
    </row>
    <row r="60" spans="1:8" x14ac:dyDescent="0.2">
      <c r="A60" s="81">
        <v>54</v>
      </c>
      <c r="B60" s="82" t="s">
        <v>134</v>
      </c>
      <c r="C60" s="82" t="s">
        <v>135</v>
      </c>
      <c r="D60" s="82" t="s">
        <v>48</v>
      </c>
      <c r="E60" s="83">
        <v>45000</v>
      </c>
      <c r="F60" s="84">
        <v>526.09500000000003</v>
      </c>
      <c r="G60" s="85">
        <v>5.4702500000000003E-3</v>
      </c>
      <c r="H60" s="80" t="s">
        <v>143</v>
      </c>
    </row>
    <row r="61" spans="1:8" x14ac:dyDescent="0.2">
      <c r="A61" s="81">
        <v>55</v>
      </c>
      <c r="B61" s="82" t="s">
        <v>136</v>
      </c>
      <c r="C61" s="82" t="s">
        <v>137</v>
      </c>
      <c r="D61" s="82" t="s">
        <v>138</v>
      </c>
      <c r="E61" s="83">
        <v>50000</v>
      </c>
      <c r="F61" s="84">
        <v>482.5</v>
      </c>
      <c r="G61" s="85">
        <v>5.01696E-3</v>
      </c>
      <c r="H61" s="80" t="s">
        <v>143</v>
      </c>
    </row>
    <row r="62" spans="1:8" x14ac:dyDescent="0.2">
      <c r="A62" s="86"/>
      <c r="B62" s="86"/>
      <c r="C62" s="87" t="s">
        <v>142</v>
      </c>
      <c r="D62" s="86"/>
      <c r="E62" s="86" t="s">
        <v>143</v>
      </c>
      <c r="F62" s="88">
        <v>90523.058737189</v>
      </c>
      <c r="G62" s="89">
        <v>0.94124472999999997</v>
      </c>
      <c r="H62" s="80" t="s">
        <v>143</v>
      </c>
    </row>
    <row r="63" spans="1:8" x14ac:dyDescent="0.2">
      <c r="A63" s="86"/>
      <c r="B63" s="86"/>
      <c r="C63" s="90"/>
      <c r="D63" s="86"/>
      <c r="E63" s="86"/>
      <c r="F63" s="91"/>
      <c r="G63" s="91"/>
      <c r="H63" s="80" t="s">
        <v>143</v>
      </c>
    </row>
    <row r="64" spans="1:8" x14ac:dyDescent="0.2">
      <c r="A64" s="86"/>
      <c r="B64" s="86"/>
      <c r="C64" s="87" t="s">
        <v>144</v>
      </c>
      <c r="D64" s="86"/>
      <c r="E64" s="86"/>
      <c r="F64" s="86"/>
      <c r="G64" s="86"/>
      <c r="H64" s="80" t="s">
        <v>143</v>
      </c>
    </row>
    <row r="65" spans="1:8" x14ac:dyDescent="0.2">
      <c r="A65" s="86"/>
      <c r="B65" s="86"/>
      <c r="C65" s="87" t="s">
        <v>142</v>
      </c>
      <c r="D65" s="86"/>
      <c r="E65" s="86" t="s">
        <v>143</v>
      </c>
      <c r="F65" s="92" t="s">
        <v>145</v>
      </c>
      <c r="G65" s="89">
        <v>0</v>
      </c>
      <c r="H65" s="80" t="s">
        <v>143</v>
      </c>
    </row>
    <row r="66" spans="1:8" x14ac:dyDescent="0.2">
      <c r="A66" s="86"/>
      <c r="B66" s="86"/>
      <c r="C66" s="90"/>
      <c r="D66" s="86"/>
      <c r="E66" s="86"/>
      <c r="F66" s="91"/>
      <c r="G66" s="91"/>
      <c r="H66" s="80" t="s">
        <v>143</v>
      </c>
    </row>
    <row r="67" spans="1:8" x14ac:dyDescent="0.2">
      <c r="A67" s="86"/>
      <c r="B67" s="86"/>
      <c r="C67" s="87" t="s">
        <v>146</v>
      </c>
      <c r="D67" s="86"/>
      <c r="E67" s="86"/>
      <c r="F67" s="86"/>
      <c r="G67" s="86"/>
      <c r="H67" s="80" t="s">
        <v>143</v>
      </c>
    </row>
    <row r="68" spans="1:8" x14ac:dyDescent="0.2">
      <c r="A68" s="81">
        <v>1</v>
      </c>
      <c r="B68" s="82" t="s">
        <v>139</v>
      </c>
      <c r="C68" s="121" t="s">
        <v>854</v>
      </c>
      <c r="D68" s="82" t="s">
        <v>140</v>
      </c>
      <c r="E68" s="83">
        <v>559425</v>
      </c>
      <c r="F68" s="84">
        <v>1.1189000000000001E-5</v>
      </c>
      <c r="G68" s="93" t="s">
        <v>141</v>
      </c>
      <c r="H68" s="80" t="s">
        <v>143</v>
      </c>
    </row>
    <row r="69" spans="1:8" x14ac:dyDescent="0.2">
      <c r="A69" s="86"/>
      <c r="B69" s="86"/>
      <c r="C69" s="87" t="s">
        <v>142</v>
      </c>
      <c r="D69" s="86"/>
      <c r="E69" s="86" t="s">
        <v>143</v>
      </c>
      <c r="F69" s="92" t="s">
        <v>145</v>
      </c>
      <c r="G69" s="89">
        <v>0</v>
      </c>
      <c r="H69" s="80" t="s">
        <v>143</v>
      </c>
    </row>
    <row r="70" spans="1:8" x14ac:dyDescent="0.2">
      <c r="A70" s="86"/>
      <c r="B70" s="86"/>
      <c r="C70" s="90"/>
      <c r="D70" s="86"/>
      <c r="E70" s="86"/>
      <c r="F70" s="91"/>
      <c r="G70" s="91"/>
      <c r="H70" s="80" t="s">
        <v>143</v>
      </c>
    </row>
    <row r="71" spans="1:8" x14ac:dyDescent="0.2">
      <c r="A71" s="86"/>
      <c r="B71" s="86"/>
      <c r="C71" s="87" t="s">
        <v>147</v>
      </c>
      <c r="D71" s="86"/>
      <c r="E71" s="86"/>
      <c r="F71" s="86"/>
      <c r="G71" s="86"/>
      <c r="H71" s="80" t="s">
        <v>143</v>
      </c>
    </row>
    <row r="72" spans="1:8" x14ac:dyDescent="0.2">
      <c r="A72" s="86"/>
      <c r="B72" s="86"/>
      <c r="C72" s="87" t="s">
        <v>142</v>
      </c>
      <c r="D72" s="86"/>
      <c r="E72" s="86" t="s">
        <v>143</v>
      </c>
      <c r="F72" s="92" t="s">
        <v>145</v>
      </c>
      <c r="G72" s="89">
        <v>0</v>
      </c>
      <c r="H72" s="80" t="s">
        <v>143</v>
      </c>
    </row>
    <row r="73" spans="1:8" x14ac:dyDescent="0.2">
      <c r="A73" s="86"/>
      <c r="B73" s="86"/>
      <c r="C73" s="90"/>
      <c r="D73" s="86"/>
      <c r="E73" s="86"/>
      <c r="F73" s="91"/>
      <c r="G73" s="91"/>
      <c r="H73" s="80" t="s">
        <v>143</v>
      </c>
    </row>
    <row r="74" spans="1:8" x14ac:dyDescent="0.2">
      <c r="A74" s="86"/>
      <c r="B74" s="86"/>
      <c r="C74" s="87" t="s">
        <v>148</v>
      </c>
      <c r="D74" s="86"/>
      <c r="E74" s="86"/>
      <c r="F74" s="91"/>
      <c r="G74" s="91"/>
      <c r="H74" s="80" t="s">
        <v>143</v>
      </c>
    </row>
    <row r="75" spans="1:8" x14ac:dyDescent="0.2">
      <c r="A75" s="86"/>
      <c r="B75" s="86"/>
      <c r="C75" s="87" t="s">
        <v>142</v>
      </c>
      <c r="D75" s="86"/>
      <c r="E75" s="86" t="s">
        <v>143</v>
      </c>
      <c r="F75" s="92" t="s">
        <v>145</v>
      </c>
      <c r="G75" s="89">
        <v>0</v>
      </c>
      <c r="H75" s="80" t="s">
        <v>143</v>
      </c>
    </row>
    <row r="76" spans="1:8" x14ac:dyDescent="0.2">
      <c r="A76" s="86"/>
      <c r="B76" s="86"/>
      <c r="C76" s="90"/>
      <c r="D76" s="86"/>
      <c r="E76" s="86"/>
      <c r="F76" s="91"/>
      <c r="G76" s="91"/>
      <c r="H76" s="80" t="s">
        <v>143</v>
      </c>
    </row>
    <row r="77" spans="1:8" x14ac:dyDescent="0.2">
      <c r="A77" s="86"/>
      <c r="B77" s="86"/>
      <c r="C77" s="87" t="s">
        <v>149</v>
      </c>
      <c r="D77" s="86"/>
      <c r="E77" s="86"/>
      <c r="F77" s="91"/>
      <c r="G77" s="91"/>
      <c r="H77" s="80" t="s">
        <v>143</v>
      </c>
    </row>
    <row r="78" spans="1:8" x14ac:dyDescent="0.2">
      <c r="A78" s="86"/>
      <c r="B78" s="86"/>
      <c r="C78" s="87" t="s">
        <v>142</v>
      </c>
      <c r="D78" s="86"/>
      <c r="E78" s="86" t="s">
        <v>143</v>
      </c>
      <c r="F78" s="92" t="s">
        <v>145</v>
      </c>
      <c r="G78" s="89">
        <v>0</v>
      </c>
      <c r="H78" s="80" t="s">
        <v>143</v>
      </c>
    </row>
    <row r="79" spans="1:8" x14ac:dyDescent="0.2">
      <c r="A79" s="86"/>
      <c r="B79" s="86"/>
      <c r="C79" s="90"/>
      <c r="D79" s="86"/>
      <c r="E79" s="86"/>
      <c r="F79" s="91"/>
      <c r="G79" s="91"/>
      <c r="H79" s="80" t="s">
        <v>143</v>
      </c>
    </row>
    <row r="80" spans="1:8" x14ac:dyDescent="0.2">
      <c r="A80" s="86"/>
      <c r="B80" s="86"/>
      <c r="C80" s="87" t="s">
        <v>150</v>
      </c>
      <c r="D80" s="86"/>
      <c r="E80" s="86"/>
      <c r="F80" s="88">
        <v>90523.058737189</v>
      </c>
      <c r="G80" s="89">
        <v>0.94124472999999997</v>
      </c>
      <c r="H80" s="80" t="s">
        <v>143</v>
      </c>
    </row>
    <row r="81" spans="1:8" x14ac:dyDescent="0.2">
      <c r="A81" s="86"/>
      <c r="B81" s="86"/>
      <c r="C81" s="90"/>
      <c r="D81" s="86"/>
      <c r="E81" s="86"/>
      <c r="F81" s="91"/>
      <c r="G81" s="91"/>
      <c r="H81" s="80" t="s">
        <v>143</v>
      </c>
    </row>
    <row r="82" spans="1:8" x14ac:dyDescent="0.2">
      <c r="A82" s="86"/>
      <c r="B82" s="86"/>
      <c r="C82" s="87" t="s">
        <v>151</v>
      </c>
      <c r="D82" s="86"/>
      <c r="E82" s="86"/>
      <c r="F82" s="91"/>
      <c r="G82" s="91"/>
      <c r="H82" s="80" t="s">
        <v>143</v>
      </c>
    </row>
    <row r="83" spans="1:8" x14ac:dyDescent="0.2">
      <c r="A83" s="86"/>
      <c r="B83" s="86"/>
      <c r="C83" s="87" t="s">
        <v>10</v>
      </c>
      <c r="D83" s="86"/>
      <c r="E83" s="86"/>
      <c r="F83" s="91"/>
      <c r="G83" s="91"/>
      <c r="H83" s="80" t="s">
        <v>143</v>
      </c>
    </row>
    <row r="84" spans="1:8" x14ac:dyDescent="0.2">
      <c r="A84" s="86"/>
      <c r="B84" s="86"/>
      <c r="C84" s="87" t="s">
        <v>142</v>
      </c>
      <c r="D84" s="86"/>
      <c r="E84" s="86" t="s">
        <v>143</v>
      </c>
      <c r="F84" s="92" t="s">
        <v>145</v>
      </c>
      <c r="G84" s="89">
        <v>0</v>
      </c>
      <c r="H84" s="80" t="s">
        <v>143</v>
      </c>
    </row>
    <row r="85" spans="1:8" x14ac:dyDescent="0.2">
      <c r="A85" s="86"/>
      <c r="B85" s="86"/>
      <c r="C85" s="90"/>
      <c r="D85" s="86"/>
      <c r="E85" s="86"/>
      <c r="F85" s="91"/>
      <c r="G85" s="91"/>
      <c r="H85" s="80" t="s">
        <v>143</v>
      </c>
    </row>
    <row r="86" spans="1:8" x14ac:dyDescent="0.2">
      <c r="A86" s="86"/>
      <c r="B86" s="86"/>
      <c r="C86" s="87" t="s">
        <v>152</v>
      </c>
      <c r="D86" s="86"/>
      <c r="E86" s="86"/>
      <c r="F86" s="86"/>
      <c r="G86" s="86"/>
      <c r="H86" s="80" t="s">
        <v>143</v>
      </c>
    </row>
    <row r="87" spans="1:8" x14ac:dyDescent="0.2">
      <c r="A87" s="86"/>
      <c r="B87" s="86"/>
      <c r="C87" s="87" t="s">
        <v>142</v>
      </c>
      <c r="D87" s="86"/>
      <c r="E87" s="86" t="s">
        <v>143</v>
      </c>
      <c r="F87" s="92" t="s">
        <v>145</v>
      </c>
      <c r="G87" s="89">
        <v>0</v>
      </c>
      <c r="H87" s="80" t="s">
        <v>143</v>
      </c>
    </row>
    <row r="88" spans="1:8" x14ac:dyDescent="0.2">
      <c r="A88" s="86"/>
      <c r="B88" s="86"/>
      <c r="C88" s="90"/>
      <c r="D88" s="86"/>
      <c r="E88" s="86"/>
      <c r="F88" s="91"/>
      <c r="G88" s="91"/>
      <c r="H88" s="80" t="s">
        <v>143</v>
      </c>
    </row>
    <row r="89" spans="1:8" x14ac:dyDescent="0.2">
      <c r="A89" s="86"/>
      <c r="B89" s="86"/>
      <c r="C89" s="87" t="s">
        <v>153</v>
      </c>
      <c r="D89" s="86"/>
      <c r="E89" s="86"/>
      <c r="F89" s="86"/>
      <c r="G89" s="86"/>
      <c r="H89" s="80" t="s">
        <v>143</v>
      </c>
    </row>
    <row r="90" spans="1:8" x14ac:dyDescent="0.2">
      <c r="A90" s="86"/>
      <c r="B90" s="86"/>
      <c r="C90" s="87" t="s">
        <v>142</v>
      </c>
      <c r="D90" s="86"/>
      <c r="E90" s="86" t="s">
        <v>143</v>
      </c>
      <c r="F90" s="92" t="s">
        <v>145</v>
      </c>
      <c r="G90" s="89">
        <v>0</v>
      </c>
      <c r="H90" s="80" t="s">
        <v>143</v>
      </c>
    </row>
    <row r="91" spans="1:8" x14ac:dyDescent="0.2">
      <c r="A91" s="86"/>
      <c r="B91" s="86"/>
      <c r="C91" s="90"/>
      <c r="D91" s="86"/>
      <c r="E91" s="86"/>
      <c r="F91" s="91"/>
      <c r="G91" s="91"/>
      <c r="H91" s="80" t="s">
        <v>143</v>
      </c>
    </row>
    <row r="92" spans="1:8" x14ac:dyDescent="0.2">
      <c r="A92" s="86"/>
      <c r="B92" s="86"/>
      <c r="C92" s="87" t="s">
        <v>154</v>
      </c>
      <c r="D92" s="86"/>
      <c r="E92" s="86"/>
      <c r="F92" s="91"/>
      <c r="G92" s="91"/>
      <c r="H92" s="80" t="s">
        <v>143</v>
      </c>
    </row>
    <row r="93" spans="1:8" x14ac:dyDescent="0.2">
      <c r="A93" s="86"/>
      <c r="B93" s="86"/>
      <c r="C93" s="87" t="s">
        <v>142</v>
      </c>
      <c r="D93" s="86"/>
      <c r="E93" s="86" t="s">
        <v>143</v>
      </c>
      <c r="F93" s="92" t="s">
        <v>145</v>
      </c>
      <c r="G93" s="89">
        <v>0</v>
      </c>
      <c r="H93" s="80" t="s">
        <v>143</v>
      </c>
    </row>
    <row r="94" spans="1:8" x14ac:dyDescent="0.2">
      <c r="A94" s="86"/>
      <c r="B94" s="86"/>
      <c r="C94" s="90"/>
      <c r="D94" s="86"/>
      <c r="E94" s="86"/>
      <c r="F94" s="91"/>
      <c r="G94" s="91"/>
      <c r="H94" s="80" t="s">
        <v>143</v>
      </c>
    </row>
    <row r="95" spans="1:8" x14ac:dyDescent="0.2">
      <c r="A95" s="86"/>
      <c r="B95" s="86"/>
      <c r="C95" s="87" t="s">
        <v>155</v>
      </c>
      <c r="D95" s="86"/>
      <c r="E95" s="86"/>
      <c r="F95" s="88">
        <v>0</v>
      </c>
      <c r="G95" s="89">
        <v>0</v>
      </c>
      <c r="H95" s="80" t="s">
        <v>143</v>
      </c>
    </row>
    <row r="96" spans="1:8" x14ac:dyDescent="0.2">
      <c r="A96" s="86"/>
      <c r="B96" s="86"/>
      <c r="C96" s="90"/>
      <c r="D96" s="86"/>
      <c r="E96" s="86"/>
      <c r="F96" s="91"/>
      <c r="G96" s="91"/>
      <c r="H96" s="80" t="s">
        <v>143</v>
      </c>
    </row>
    <row r="97" spans="1:8" x14ac:dyDescent="0.2">
      <c r="A97" s="86"/>
      <c r="B97" s="86"/>
      <c r="C97" s="87" t="s">
        <v>156</v>
      </c>
      <c r="D97" s="86"/>
      <c r="E97" s="86"/>
      <c r="F97" s="91"/>
      <c r="G97" s="91"/>
      <c r="H97" s="80" t="s">
        <v>143</v>
      </c>
    </row>
    <row r="98" spans="1:8" x14ac:dyDescent="0.2">
      <c r="A98" s="86"/>
      <c r="B98" s="86"/>
      <c r="C98" s="87" t="s">
        <v>157</v>
      </c>
      <c r="D98" s="86"/>
      <c r="E98" s="86"/>
      <c r="F98" s="91"/>
      <c r="G98" s="91"/>
      <c r="H98" s="80" t="s">
        <v>143</v>
      </c>
    </row>
    <row r="99" spans="1:8" x14ac:dyDescent="0.2">
      <c r="A99" s="86"/>
      <c r="B99" s="86"/>
      <c r="C99" s="87" t="s">
        <v>142</v>
      </c>
      <c r="D99" s="86"/>
      <c r="E99" s="86" t="s">
        <v>143</v>
      </c>
      <c r="F99" s="92" t="s">
        <v>145</v>
      </c>
      <c r="G99" s="89">
        <v>0</v>
      </c>
      <c r="H99" s="80" t="s">
        <v>143</v>
      </c>
    </row>
    <row r="100" spans="1:8" x14ac:dyDescent="0.2">
      <c r="A100" s="86"/>
      <c r="B100" s="86"/>
      <c r="C100" s="90"/>
      <c r="D100" s="86"/>
      <c r="E100" s="86"/>
      <c r="F100" s="91"/>
      <c r="G100" s="91"/>
      <c r="H100" s="80" t="s">
        <v>143</v>
      </c>
    </row>
    <row r="101" spans="1:8" x14ac:dyDescent="0.2">
      <c r="A101" s="86"/>
      <c r="B101" s="86"/>
      <c r="C101" s="87" t="s">
        <v>158</v>
      </c>
      <c r="D101" s="86"/>
      <c r="E101" s="86"/>
      <c r="F101" s="91"/>
      <c r="G101" s="91"/>
      <c r="H101" s="80" t="s">
        <v>143</v>
      </c>
    </row>
    <row r="102" spans="1:8" x14ac:dyDescent="0.2">
      <c r="A102" s="86"/>
      <c r="B102" s="86"/>
      <c r="C102" s="87" t="s">
        <v>142</v>
      </c>
      <c r="D102" s="86"/>
      <c r="E102" s="86" t="s">
        <v>143</v>
      </c>
      <c r="F102" s="92" t="s">
        <v>145</v>
      </c>
      <c r="G102" s="89">
        <v>0</v>
      </c>
      <c r="H102" s="80" t="s">
        <v>143</v>
      </c>
    </row>
    <row r="103" spans="1:8" x14ac:dyDescent="0.2">
      <c r="A103" s="86"/>
      <c r="B103" s="86"/>
      <c r="C103" s="90"/>
      <c r="D103" s="86"/>
      <c r="E103" s="86"/>
      <c r="F103" s="91"/>
      <c r="G103" s="91"/>
      <c r="H103" s="80" t="s">
        <v>143</v>
      </c>
    </row>
    <row r="104" spans="1:8" x14ac:dyDescent="0.2">
      <c r="A104" s="86"/>
      <c r="B104" s="86"/>
      <c r="C104" s="87" t="s">
        <v>159</v>
      </c>
      <c r="D104" s="86"/>
      <c r="E104" s="86"/>
      <c r="F104" s="91"/>
      <c r="G104" s="91"/>
      <c r="H104" s="80" t="s">
        <v>143</v>
      </c>
    </row>
    <row r="105" spans="1:8" x14ac:dyDescent="0.2">
      <c r="A105" s="86"/>
      <c r="B105" s="86"/>
      <c r="C105" s="87" t="s">
        <v>142</v>
      </c>
      <c r="D105" s="86"/>
      <c r="E105" s="86" t="s">
        <v>143</v>
      </c>
      <c r="F105" s="92" t="s">
        <v>145</v>
      </c>
      <c r="G105" s="89">
        <v>0</v>
      </c>
      <c r="H105" s="80" t="s">
        <v>143</v>
      </c>
    </row>
    <row r="106" spans="1:8" x14ac:dyDescent="0.2">
      <c r="A106" s="86"/>
      <c r="B106" s="86"/>
      <c r="C106" s="90"/>
      <c r="D106" s="86"/>
      <c r="E106" s="86"/>
      <c r="F106" s="91"/>
      <c r="G106" s="91"/>
      <c r="H106" s="80" t="s">
        <v>143</v>
      </c>
    </row>
    <row r="107" spans="1:8" x14ac:dyDescent="0.2">
      <c r="A107" s="86"/>
      <c r="B107" s="86"/>
      <c r="C107" s="87" t="s">
        <v>160</v>
      </c>
      <c r="D107" s="86"/>
      <c r="E107" s="86"/>
      <c r="F107" s="91"/>
      <c r="G107" s="91"/>
      <c r="H107" s="80" t="s">
        <v>143</v>
      </c>
    </row>
    <row r="108" spans="1:8" x14ac:dyDescent="0.2">
      <c r="A108" s="81">
        <v>1</v>
      </c>
      <c r="B108" s="82"/>
      <c r="C108" s="82" t="s">
        <v>161</v>
      </c>
      <c r="D108" s="82"/>
      <c r="E108" s="93"/>
      <c r="F108" s="84">
        <v>4528.0775180219998</v>
      </c>
      <c r="G108" s="85">
        <v>4.7082249999999999E-2</v>
      </c>
      <c r="H108" s="80">
        <v>5.41</v>
      </c>
    </row>
    <row r="109" spans="1:8" x14ac:dyDescent="0.2">
      <c r="A109" s="86"/>
      <c r="B109" s="86"/>
      <c r="C109" s="87" t="s">
        <v>142</v>
      </c>
      <c r="D109" s="86"/>
      <c r="E109" s="86" t="s">
        <v>143</v>
      </c>
      <c r="F109" s="88">
        <v>4528.0775180219998</v>
      </c>
      <c r="G109" s="89">
        <v>4.7082249999999999E-2</v>
      </c>
      <c r="H109" s="80" t="s">
        <v>143</v>
      </c>
    </row>
    <row r="110" spans="1:8" x14ac:dyDescent="0.2">
      <c r="A110" s="86"/>
      <c r="B110" s="86"/>
      <c r="C110" s="90"/>
      <c r="D110" s="86"/>
      <c r="E110" s="86"/>
      <c r="F110" s="91"/>
      <c r="G110" s="91"/>
      <c r="H110" s="80" t="s">
        <v>143</v>
      </c>
    </row>
    <row r="111" spans="1:8" x14ac:dyDescent="0.2">
      <c r="A111" s="86"/>
      <c r="B111" s="86"/>
      <c r="C111" s="87" t="s">
        <v>162</v>
      </c>
      <c r="D111" s="86"/>
      <c r="E111" s="86"/>
      <c r="F111" s="88">
        <v>4528.0775180219998</v>
      </c>
      <c r="G111" s="89">
        <v>4.7082249999999999E-2</v>
      </c>
      <c r="H111" s="80" t="s">
        <v>143</v>
      </c>
    </row>
    <row r="112" spans="1:8" x14ac:dyDescent="0.2">
      <c r="A112" s="86"/>
      <c r="B112" s="86"/>
      <c r="C112" s="91"/>
      <c r="D112" s="86"/>
      <c r="E112" s="86"/>
      <c r="F112" s="86"/>
      <c r="G112" s="86"/>
      <c r="H112" s="80" t="s">
        <v>143</v>
      </c>
    </row>
    <row r="113" spans="1:10" x14ac:dyDescent="0.2">
      <c r="A113" s="86"/>
      <c r="B113" s="86"/>
      <c r="C113" s="87" t="s">
        <v>163</v>
      </c>
      <c r="D113" s="86"/>
      <c r="E113" s="86"/>
      <c r="F113" s="86"/>
      <c r="G113" s="86"/>
      <c r="H113" s="80" t="s">
        <v>143</v>
      </c>
    </row>
    <row r="114" spans="1:10" x14ac:dyDescent="0.2">
      <c r="A114" s="86"/>
      <c r="B114" s="86"/>
      <c r="C114" s="87" t="s">
        <v>164</v>
      </c>
      <c r="D114" s="86"/>
      <c r="E114" s="86"/>
      <c r="F114" s="86"/>
      <c r="G114" s="86"/>
      <c r="H114" s="80" t="s">
        <v>143</v>
      </c>
    </row>
    <row r="115" spans="1:10" x14ac:dyDescent="0.2">
      <c r="A115" s="86"/>
      <c r="B115" s="86"/>
      <c r="C115" s="87" t="s">
        <v>142</v>
      </c>
      <c r="D115" s="86"/>
      <c r="E115" s="86" t="s">
        <v>143</v>
      </c>
      <c r="F115" s="92" t="s">
        <v>145</v>
      </c>
      <c r="G115" s="89">
        <v>0</v>
      </c>
      <c r="H115" s="80" t="s">
        <v>143</v>
      </c>
    </row>
    <row r="116" spans="1:10" x14ac:dyDescent="0.2">
      <c r="A116" s="86"/>
      <c r="B116" s="86"/>
      <c r="C116" s="90"/>
      <c r="D116" s="86"/>
      <c r="E116" s="86"/>
      <c r="F116" s="91"/>
      <c r="G116" s="91"/>
      <c r="H116" s="80" t="s">
        <v>143</v>
      </c>
    </row>
    <row r="117" spans="1:10" x14ac:dyDescent="0.2">
      <c r="A117" s="86"/>
      <c r="B117" s="86"/>
      <c r="C117" s="87" t="s">
        <v>165</v>
      </c>
      <c r="D117" s="86"/>
      <c r="E117" s="86"/>
      <c r="F117" s="86"/>
      <c r="G117" s="86"/>
      <c r="H117" s="80" t="s">
        <v>143</v>
      </c>
    </row>
    <row r="118" spans="1:10" x14ac:dyDescent="0.2">
      <c r="A118" s="86"/>
      <c r="B118" s="86"/>
      <c r="C118" s="87" t="s">
        <v>166</v>
      </c>
      <c r="D118" s="86"/>
      <c r="E118" s="86"/>
      <c r="F118" s="86"/>
      <c r="G118" s="86"/>
      <c r="H118" s="80" t="s">
        <v>143</v>
      </c>
    </row>
    <row r="119" spans="1:10" x14ac:dyDescent="0.2">
      <c r="A119" s="86"/>
      <c r="B119" s="86"/>
      <c r="C119" s="87" t="s">
        <v>142</v>
      </c>
      <c r="D119" s="86"/>
      <c r="E119" s="86" t="s">
        <v>143</v>
      </c>
      <c r="F119" s="92" t="s">
        <v>145</v>
      </c>
      <c r="G119" s="89">
        <v>0</v>
      </c>
      <c r="H119" s="80" t="s">
        <v>143</v>
      </c>
    </row>
    <row r="120" spans="1:10" x14ac:dyDescent="0.2">
      <c r="A120" s="86"/>
      <c r="B120" s="86"/>
      <c r="C120" s="90"/>
      <c r="D120" s="86"/>
      <c r="E120" s="86"/>
      <c r="F120" s="91"/>
      <c r="G120" s="91"/>
      <c r="H120" s="80" t="s">
        <v>143</v>
      </c>
    </row>
    <row r="121" spans="1:10" x14ac:dyDescent="0.2">
      <c r="A121" s="86"/>
      <c r="B121" s="86"/>
      <c r="C121" s="87" t="s">
        <v>167</v>
      </c>
      <c r="D121" s="86"/>
      <c r="E121" s="86"/>
      <c r="F121" s="91"/>
      <c r="G121" s="91"/>
      <c r="H121" s="80" t="s">
        <v>143</v>
      </c>
    </row>
    <row r="122" spans="1:10" x14ac:dyDescent="0.2">
      <c r="A122" s="86"/>
      <c r="B122" s="86"/>
      <c r="C122" s="87" t="s">
        <v>142</v>
      </c>
      <c r="D122" s="86"/>
      <c r="E122" s="86" t="s">
        <v>143</v>
      </c>
      <c r="F122" s="92" t="s">
        <v>145</v>
      </c>
      <c r="G122" s="89">
        <v>0</v>
      </c>
      <c r="H122" s="80" t="s">
        <v>143</v>
      </c>
    </row>
    <row r="123" spans="1:10" x14ac:dyDescent="0.2">
      <c r="A123" s="86"/>
      <c r="B123" s="86"/>
      <c r="C123" s="90"/>
      <c r="D123" s="86"/>
      <c r="E123" s="86"/>
      <c r="F123" s="91"/>
      <c r="G123" s="91"/>
      <c r="H123" s="80" t="s">
        <v>143</v>
      </c>
    </row>
    <row r="124" spans="1:10" x14ac:dyDescent="0.2">
      <c r="A124" s="93"/>
      <c r="B124" s="82"/>
      <c r="C124" s="82" t="s">
        <v>168</v>
      </c>
      <c r="D124" s="82"/>
      <c r="E124" s="93"/>
      <c r="F124" s="84">
        <v>1122.6394351199999</v>
      </c>
      <c r="G124" s="85">
        <v>1.1673029999999999E-2</v>
      </c>
      <c r="H124" s="80" t="s">
        <v>143</v>
      </c>
    </row>
    <row r="125" spans="1:10" x14ac:dyDescent="0.2">
      <c r="A125" s="90"/>
      <c r="B125" s="90"/>
      <c r="C125" s="87" t="s">
        <v>169</v>
      </c>
      <c r="D125" s="91"/>
      <c r="E125" s="91"/>
      <c r="F125" s="88">
        <v>96173.775690330993</v>
      </c>
      <c r="G125" s="94">
        <v>1.0000000099999999</v>
      </c>
      <c r="H125" s="80" t="s">
        <v>143</v>
      </c>
    </row>
    <row r="126" spans="1:10" x14ac:dyDescent="0.2">
      <c r="A126" s="95"/>
      <c r="B126" s="95"/>
      <c r="C126" s="95"/>
      <c r="D126" s="96"/>
      <c r="E126" s="96"/>
      <c r="F126" s="96"/>
      <c r="G126" s="96"/>
    </row>
    <row r="127" spans="1:10" x14ac:dyDescent="0.2">
      <c r="A127" s="97"/>
      <c r="B127" s="201" t="s">
        <v>855</v>
      </c>
      <c r="C127" s="201"/>
      <c r="D127" s="201"/>
      <c r="E127" s="201"/>
      <c r="F127" s="201"/>
      <c r="G127" s="201"/>
      <c r="H127" s="201"/>
      <c r="J127" s="99"/>
    </row>
    <row r="128" spans="1:10" x14ac:dyDescent="0.2">
      <c r="A128" s="97"/>
      <c r="B128" s="201" t="s">
        <v>856</v>
      </c>
      <c r="C128" s="201"/>
      <c r="D128" s="201"/>
      <c r="E128" s="201"/>
      <c r="F128" s="201"/>
      <c r="G128" s="201"/>
      <c r="H128" s="201"/>
      <c r="J128" s="99"/>
    </row>
    <row r="129" spans="1:17" x14ac:dyDescent="0.2">
      <c r="A129" s="97"/>
      <c r="B129" s="201" t="s">
        <v>857</v>
      </c>
      <c r="C129" s="201"/>
      <c r="D129" s="201"/>
      <c r="E129" s="201"/>
      <c r="F129" s="201"/>
      <c r="G129" s="201"/>
      <c r="H129" s="201"/>
      <c r="J129" s="99"/>
    </row>
    <row r="130" spans="1:17" s="101" customFormat="1" ht="66.75" customHeight="1" x14ac:dyDescent="0.25">
      <c r="A130" s="100"/>
      <c r="B130" s="202" t="s">
        <v>858</v>
      </c>
      <c r="C130" s="202"/>
      <c r="D130" s="202"/>
      <c r="E130" s="202"/>
      <c r="F130" s="202"/>
      <c r="G130" s="202"/>
      <c r="H130" s="202"/>
      <c r="I130"/>
      <c r="J130" s="99"/>
      <c r="K130"/>
      <c r="L130"/>
      <c r="M130"/>
      <c r="N130"/>
      <c r="O130"/>
      <c r="P130"/>
      <c r="Q130"/>
    </row>
    <row r="131" spans="1:17" x14ac:dyDescent="0.2">
      <c r="A131" s="97"/>
      <c r="B131" s="201" t="s">
        <v>859</v>
      </c>
      <c r="C131" s="201"/>
      <c r="D131" s="201"/>
      <c r="E131" s="201"/>
      <c r="F131" s="201"/>
      <c r="G131" s="201"/>
      <c r="H131" s="201"/>
      <c r="J131" s="99"/>
    </row>
    <row r="132" spans="1:17" x14ac:dyDescent="0.2">
      <c r="A132" s="97"/>
      <c r="B132" s="97"/>
      <c r="C132" s="97"/>
      <c r="D132" s="102"/>
      <c r="E132" s="102"/>
      <c r="F132" s="102"/>
      <c r="G132" s="102"/>
    </row>
    <row r="133" spans="1:17" x14ac:dyDescent="0.2">
      <c r="A133" s="97"/>
      <c r="B133" s="203" t="s">
        <v>170</v>
      </c>
      <c r="C133" s="204"/>
      <c r="D133" s="205"/>
      <c r="E133" s="103"/>
      <c r="F133" s="102"/>
      <c r="G133" s="102"/>
    </row>
    <row r="134" spans="1:17" ht="27.75" customHeight="1" x14ac:dyDescent="0.2">
      <c r="A134" s="97"/>
      <c r="B134" s="199" t="s">
        <v>171</v>
      </c>
      <c r="C134" s="200"/>
      <c r="D134" s="79" t="s">
        <v>172</v>
      </c>
      <c r="E134" s="103"/>
      <c r="F134" s="102"/>
      <c r="G134" s="102"/>
    </row>
    <row r="135" spans="1:17" ht="12.75" customHeight="1" x14ac:dyDescent="0.2">
      <c r="A135" s="97"/>
      <c r="B135" s="199" t="s">
        <v>860</v>
      </c>
      <c r="C135" s="200"/>
      <c r="D135" s="79" t="str">
        <f>"Rs. "&amp;TEXT(F71,"0.00")&amp;" lacs/ #"</f>
        <v>Rs. 0.00 lacs/ #</v>
      </c>
      <c r="E135" s="103"/>
      <c r="F135" s="102"/>
      <c r="G135" s="102"/>
    </row>
    <row r="136" spans="1:17" x14ac:dyDescent="0.2">
      <c r="A136" s="97"/>
      <c r="B136" s="199" t="s">
        <v>173</v>
      </c>
      <c r="C136" s="200"/>
      <c r="D136" s="104" t="s">
        <v>143</v>
      </c>
      <c r="E136" s="103"/>
      <c r="F136" s="102"/>
      <c r="G136" s="102"/>
    </row>
    <row r="137" spans="1:17" x14ac:dyDescent="0.2">
      <c r="A137" s="105"/>
      <c r="B137" s="106" t="s">
        <v>143</v>
      </c>
      <c r="C137" s="106" t="s">
        <v>861</v>
      </c>
      <c r="D137" s="106" t="s">
        <v>174</v>
      </c>
      <c r="E137" s="105"/>
      <c r="F137" s="105"/>
      <c r="G137" s="105"/>
      <c r="H137" s="105"/>
      <c r="J137" s="99"/>
    </row>
    <row r="138" spans="1:17" x14ac:dyDescent="0.2">
      <c r="A138" s="105"/>
      <c r="B138" s="107" t="s">
        <v>175</v>
      </c>
      <c r="C138" s="108">
        <v>45838</v>
      </c>
      <c r="D138" s="108">
        <v>45869</v>
      </c>
      <c r="E138" s="105"/>
      <c r="F138" s="105"/>
      <c r="G138" s="105"/>
      <c r="J138" s="99"/>
    </row>
    <row r="139" spans="1:17" x14ac:dyDescent="0.2">
      <c r="A139" s="109"/>
      <c r="B139" s="82" t="s">
        <v>176</v>
      </c>
      <c r="C139" s="111">
        <v>103.2229</v>
      </c>
      <c r="D139" s="111">
        <v>101.5172</v>
      </c>
      <c r="E139" s="109"/>
      <c r="F139" s="112"/>
      <c r="G139" s="113"/>
    </row>
    <row r="140" spans="1:17" x14ac:dyDescent="0.2">
      <c r="A140" s="109"/>
      <c r="B140" s="82" t="s">
        <v>1004</v>
      </c>
      <c r="C140" s="111">
        <v>63.599299999999999</v>
      </c>
      <c r="D140" s="111">
        <v>62.548400000000001</v>
      </c>
      <c r="E140" s="109"/>
      <c r="F140" s="112"/>
      <c r="G140" s="113"/>
    </row>
    <row r="141" spans="1:17" x14ac:dyDescent="0.2">
      <c r="A141" s="109"/>
      <c r="B141" s="82" t="s">
        <v>177</v>
      </c>
      <c r="C141" s="111">
        <v>96.624499999999998</v>
      </c>
      <c r="D141" s="111">
        <v>94.985799999999998</v>
      </c>
      <c r="E141" s="109"/>
      <c r="F141" s="112"/>
      <c r="G141" s="113"/>
    </row>
    <row r="142" spans="1:17" x14ac:dyDescent="0.2">
      <c r="A142" s="109"/>
      <c r="B142" s="82" t="s">
        <v>1005</v>
      </c>
      <c r="C142" s="111">
        <v>59.228999999999999</v>
      </c>
      <c r="D142" s="111">
        <v>58.224600000000002</v>
      </c>
      <c r="E142" s="109"/>
      <c r="F142" s="112"/>
      <c r="G142" s="113"/>
    </row>
    <row r="143" spans="1:17" x14ac:dyDescent="0.2">
      <c r="A143" s="109"/>
      <c r="B143" s="109"/>
      <c r="C143" s="109"/>
      <c r="D143" s="109"/>
      <c r="E143" s="109"/>
      <c r="F143" s="109"/>
      <c r="G143" s="109"/>
    </row>
    <row r="144" spans="1:17" x14ac:dyDescent="0.2">
      <c r="A144" s="105"/>
      <c r="B144" s="199" t="s">
        <v>862</v>
      </c>
      <c r="C144" s="200"/>
      <c r="D144" s="79" t="s">
        <v>172</v>
      </c>
      <c r="E144" s="105"/>
      <c r="F144" s="105"/>
      <c r="G144" s="105"/>
    </row>
    <row r="145" spans="1:10" x14ac:dyDescent="0.2">
      <c r="A145" s="105"/>
      <c r="B145" s="190"/>
      <c r="C145" s="190"/>
      <c r="D145" s="191"/>
      <c r="E145" s="105"/>
      <c r="F145" s="98"/>
      <c r="G145" s="117"/>
      <c r="J145" s="99"/>
    </row>
    <row r="146" spans="1:10" x14ac:dyDescent="0.2">
      <c r="A146" s="105"/>
      <c r="B146" s="199" t="s">
        <v>178</v>
      </c>
      <c r="C146" s="200"/>
      <c r="D146" s="79" t="s">
        <v>172</v>
      </c>
      <c r="E146" s="115"/>
      <c r="F146" s="105"/>
      <c r="G146" s="105"/>
      <c r="J146" s="99"/>
    </row>
    <row r="147" spans="1:10" x14ac:dyDescent="0.2">
      <c r="A147" s="105"/>
      <c r="B147" s="199" t="s">
        <v>179</v>
      </c>
      <c r="C147" s="200"/>
      <c r="D147" s="79" t="s">
        <v>172</v>
      </c>
      <c r="E147" s="115"/>
      <c r="F147" s="105"/>
      <c r="G147" s="105"/>
      <c r="J147" s="99"/>
    </row>
    <row r="148" spans="1:10" x14ac:dyDescent="0.2">
      <c r="A148" s="105"/>
      <c r="B148" s="199" t="s">
        <v>180</v>
      </c>
      <c r="C148" s="200"/>
      <c r="D148" s="79" t="s">
        <v>172</v>
      </c>
      <c r="E148" s="115"/>
      <c r="F148" s="105"/>
      <c r="G148" s="105"/>
      <c r="J148" s="99"/>
    </row>
    <row r="149" spans="1:10" x14ac:dyDescent="0.2">
      <c r="A149" s="105"/>
      <c r="B149" s="199" t="s">
        <v>181</v>
      </c>
      <c r="C149" s="200"/>
      <c r="D149" s="116">
        <v>0.318950742461235</v>
      </c>
      <c r="E149" s="105"/>
      <c r="F149" s="98"/>
      <c r="G149" s="117"/>
      <c r="J149" s="99"/>
    </row>
    <row r="150" spans="1:10" x14ac:dyDescent="0.2">
      <c r="J150" s="99"/>
    </row>
    <row r="151" spans="1:10" x14ac:dyDescent="0.2">
      <c r="B151" s="207" t="s">
        <v>863</v>
      </c>
      <c r="C151" s="207"/>
    </row>
    <row r="153" spans="1:10" ht="153.75" customHeight="1" x14ac:dyDescent="0.2"/>
    <row r="156" spans="1:10" x14ac:dyDescent="0.2">
      <c r="B156" s="118" t="s">
        <v>864</v>
      </c>
      <c r="C156" s="119"/>
      <c r="D156" s="118"/>
    </row>
    <row r="157" spans="1:10" x14ac:dyDescent="0.2">
      <c r="B157" s="118" t="s">
        <v>865</v>
      </c>
      <c r="D157" s="118"/>
    </row>
    <row r="158" spans="1:10" ht="165" customHeight="1" x14ac:dyDescent="0.2"/>
    <row r="160" spans="1:10" x14ac:dyDescent="0.2">
      <c r="J160" s="77"/>
    </row>
    <row r="161" spans="10:10" x14ac:dyDescent="0.2">
      <c r="J161" s="77"/>
    </row>
    <row r="162" spans="10:10" x14ac:dyDescent="0.2">
      <c r="J162" s="77"/>
    </row>
  </sheetData>
  <mergeCells count="18">
    <mergeCell ref="B151:C151"/>
    <mergeCell ref="B144:C144"/>
    <mergeCell ref="B148:C148"/>
    <mergeCell ref="B149:C149"/>
    <mergeCell ref="B146:C146"/>
    <mergeCell ref="B147:C147"/>
    <mergeCell ref="A1:H1"/>
    <mergeCell ref="A2:H2"/>
    <mergeCell ref="A3:H3"/>
    <mergeCell ref="B127:H127"/>
    <mergeCell ref="B128:H128"/>
    <mergeCell ref="B135:C135"/>
    <mergeCell ref="B136:C136"/>
    <mergeCell ref="B129:H129"/>
    <mergeCell ref="B130:H130"/>
    <mergeCell ref="B131:H131"/>
    <mergeCell ref="B133:D133"/>
    <mergeCell ref="B134:C134"/>
  </mergeCells>
  <hyperlinks>
    <hyperlink ref="I1" location="Index!B2" display="Index" xr:uid="{CE33A16A-9880-455D-ADC9-91EB58ACCC0E}"/>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8715D-98A0-4B32-BD36-A67752CA5A48}">
  <sheetPr>
    <outlinePr summaryBelow="0" summaryRight="0"/>
  </sheetPr>
  <dimension ref="A1:Q178"/>
  <sheetViews>
    <sheetView showGridLines="0" workbookViewId="0">
      <selection sqref="A1:H1"/>
    </sheetView>
  </sheetViews>
  <sheetFormatPr defaultRowHeight="12.75" x14ac:dyDescent="0.2"/>
  <cols>
    <col min="1" max="1" width="5.85546875" bestFit="1" customWidth="1"/>
    <col min="2" max="2" width="19.5703125" bestFit="1" customWidth="1"/>
    <col min="3" max="3" width="43.85546875" bestFit="1" customWidth="1"/>
    <col min="4" max="4" width="21.85546875"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736</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856052</v>
      </c>
      <c r="F7" s="84">
        <v>17276.841464000001</v>
      </c>
      <c r="G7" s="85">
        <v>6.0790429999999999E-2</v>
      </c>
      <c r="H7" s="80" t="s">
        <v>143</v>
      </c>
    </row>
    <row r="8" spans="1:9" x14ac:dyDescent="0.2">
      <c r="A8" s="81">
        <v>2</v>
      </c>
      <c r="B8" s="82" t="s">
        <v>31</v>
      </c>
      <c r="C8" s="82" t="s">
        <v>32</v>
      </c>
      <c r="D8" s="82" t="s">
        <v>33</v>
      </c>
      <c r="E8" s="83">
        <v>922420</v>
      </c>
      <c r="F8" s="84">
        <v>13664.729880000001</v>
      </c>
      <c r="G8" s="85">
        <v>4.8080820000000003E-2</v>
      </c>
      <c r="H8" s="80" t="s">
        <v>143</v>
      </c>
    </row>
    <row r="9" spans="1:9" x14ac:dyDescent="0.2">
      <c r="A9" s="81">
        <v>3</v>
      </c>
      <c r="B9" s="82" t="s">
        <v>328</v>
      </c>
      <c r="C9" s="82" t="s">
        <v>329</v>
      </c>
      <c r="D9" s="82" t="s">
        <v>33</v>
      </c>
      <c r="E9" s="83">
        <v>561348</v>
      </c>
      <c r="F9" s="84">
        <v>11106.831528000001</v>
      </c>
      <c r="G9" s="85">
        <v>3.9080579999999997E-2</v>
      </c>
      <c r="H9" s="80" t="s">
        <v>143</v>
      </c>
    </row>
    <row r="10" spans="1:9" x14ac:dyDescent="0.2">
      <c r="A10" s="81">
        <v>4</v>
      </c>
      <c r="B10" s="82" t="s">
        <v>14</v>
      </c>
      <c r="C10" s="82" t="s">
        <v>15</v>
      </c>
      <c r="D10" s="82" t="s">
        <v>16</v>
      </c>
      <c r="E10" s="83">
        <v>281544</v>
      </c>
      <c r="F10" s="84">
        <v>10238.34756</v>
      </c>
      <c r="G10" s="85">
        <v>3.6024729999999998E-2</v>
      </c>
      <c r="H10" s="80" t="s">
        <v>143</v>
      </c>
    </row>
    <row r="11" spans="1:9" x14ac:dyDescent="0.2">
      <c r="A11" s="81">
        <v>5</v>
      </c>
      <c r="B11" s="82" t="s">
        <v>17</v>
      </c>
      <c r="C11" s="82" t="s">
        <v>18</v>
      </c>
      <c r="D11" s="82" t="s">
        <v>19</v>
      </c>
      <c r="E11" s="83">
        <v>692907</v>
      </c>
      <c r="F11" s="84">
        <v>9632.7931140000001</v>
      </c>
      <c r="G11" s="85">
        <v>3.3894019999999997E-2</v>
      </c>
      <c r="H11" s="80" t="s">
        <v>143</v>
      </c>
    </row>
    <row r="12" spans="1:9" x14ac:dyDescent="0.2">
      <c r="A12" s="81">
        <v>6</v>
      </c>
      <c r="B12" s="82" t="s">
        <v>11</v>
      </c>
      <c r="C12" s="82" t="s">
        <v>12</v>
      </c>
      <c r="D12" s="82" t="s">
        <v>13</v>
      </c>
      <c r="E12" s="83">
        <v>371388</v>
      </c>
      <c r="F12" s="84">
        <v>7109.4804839999997</v>
      </c>
      <c r="G12" s="85">
        <v>2.5015470000000001E-2</v>
      </c>
      <c r="H12" s="80" t="s">
        <v>143</v>
      </c>
    </row>
    <row r="13" spans="1:9" x14ac:dyDescent="0.2">
      <c r="A13" s="81">
        <v>7</v>
      </c>
      <c r="B13" s="82" t="s">
        <v>344</v>
      </c>
      <c r="C13" s="82" t="s">
        <v>345</v>
      </c>
      <c r="D13" s="82" t="s">
        <v>255</v>
      </c>
      <c r="E13" s="83">
        <v>330910</v>
      </c>
      <c r="F13" s="84">
        <v>6479.2178000000004</v>
      </c>
      <c r="G13" s="85">
        <v>2.2797830000000002E-2</v>
      </c>
      <c r="H13" s="80" t="s">
        <v>143</v>
      </c>
    </row>
    <row r="14" spans="1:9" x14ac:dyDescent="0.2">
      <c r="A14" s="81">
        <v>8</v>
      </c>
      <c r="B14" s="82" t="s">
        <v>39</v>
      </c>
      <c r="C14" s="82" t="s">
        <v>40</v>
      </c>
      <c r="D14" s="82" t="s">
        <v>41</v>
      </c>
      <c r="E14" s="83">
        <v>75199</v>
      </c>
      <c r="F14" s="84">
        <v>5988.4723649999996</v>
      </c>
      <c r="G14" s="85">
        <v>2.1071079999999999E-2</v>
      </c>
      <c r="H14" s="80" t="s">
        <v>143</v>
      </c>
    </row>
    <row r="15" spans="1:9" ht="25.5" x14ac:dyDescent="0.2">
      <c r="A15" s="81">
        <v>9</v>
      </c>
      <c r="B15" s="82" t="s">
        <v>42</v>
      </c>
      <c r="C15" s="82" t="s">
        <v>43</v>
      </c>
      <c r="D15" s="82" t="s">
        <v>25</v>
      </c>
      <c r="E15" s="83">
        <v>88054</v>
      </c>
      <c r="F15" s="84">
        <v>5863.5158600000004</v>
      </c>
      <c r="G15" s="85">
        <v>2.0631409999999999E-2</v>
      </c>
      <c r="H15" s="80" t="s">
        <v>143</v>
      </c>
    </row>
    <row r="16" spans="1:9" ht="25.5" x14ac:dyDescent="0.2">
      <c r="A16" s="81">
        <v>10</v>
      </c>
      <c r="B16" s="82" t="s">
        <v>194</v>
      </c>
      <c r="C16" s="82" t="s">
        <v>195</v>
      </c>
      <c r="D16" s="82" t="s">
        <v>196</v>
      </c>
      <c r="E16" s="83">
        <v>296369</v>
      </c>
      <c r="F16" s="84">
        <v>5717.254379</v>
      </c>
      <c r="G16" s="85">
        <v>2.0116780000000001E-2</v>
      </c>
      <c r="H16" s="80" t="s">
        <v>143</v>
      </c>
    </row>
    <row r="17" spans="1:8" x14ac:dyDescent="0.2">
      <c r="A17" s="81">
        <v>11</v>
      </c>
      <c r="B17" s="82" t="s">
        <v>86</v>
      </c>
      <c r="C17" s="82" t="s">
        <v>87</v>
      </c>
      <c r="D17" s="82" t="s">
        <v>61</v>
      </c>
      <c r="E17" s="83">
        <v>147730</v>
      </c>
      <c r="F17" s="84">
        <v>5679.0366599999998</v>
      </c>
      <c r="G17" s="85">
        <v>1.9982300000000001E-2</v>
      </c>
      <c r="H17" s="80" t="s">
        <v>143</v>
      </c>
    </row>
    <row r="18" spans="1:8" x14ac:dyDescent="0.2">
      <c r="A18" s="81">
        <v>12</v>
      </c>
      <c r="B18" s="82" t="s">
        <v>202</v>
      </c>
      <c r="C18" s="82" t="s">
        <v>203</v>
      </c>
      <c r="D18" s="82" t="s">
        <v>33</v>
      </c>
      <c r="E18" s="83">
        <v>908467</v>
      </c>
      <c r="F18" s="84">
        <v>5647.9393389999996</v>
      </c>
      <c r="G18" s="85">
        <v>1.9872879999999999E-2</v>
      </c>
      <c r="H18" s="80" t="s">
        <v>143</v>
      </c>
    </row>
    <row r="19" spans="1:8" x14ac:dyDescent="0.2">
      <c r="A19" s="81">
        <v>13</v>
      </c>
      <c r="B19" s="82" t="s">
        <v>188</v>
      </c>
      <c r="C19" s="82" t="s">
        <v>189</v>
      </c>
      <c r="D19" s="82" t="s">
        <v>190</v>
      </c>
      <c r="E19" s="83">
        <v>652550</v>
      </c>
      <c r="F19" s="84">
        <v>5595.2899749999997</v>
      </c>
      <c r="G19" s="85">
        <v>1.9687630000000001E-2</v>
      </c>
      <c r="H19" s="80" t="s">
        <v>143</v>
      </c>
    </row>
    <row r="20" spans="1:8" x14ac:dyDescent="0.2">
      <c r="A20" s="81">
        <v>14</v>
      </c>
      <c r="B20" s="82" t="s">
        <v>330</v>
      </c>
      <c r="C20" s="82" t="s">
        <v>331</v>
      </c>
      <c r="D20" s="82" t="s">
        <v>201</v>
      </c>
      <c r="E20" s="83">
        <v>364710</v>
      </c>
      <c r="F20" s="84">
        <v>5503.4739</v>
      </c>
      <c r="G20" s="85">
        <v>1.9364570000000001E-2</v>
      </c>
      <c r="H20" s="80" t="s">
        <v>143</v>
      </c>
    </row>
    <row r="21" spans="1:8" x14ac:dyDescent="0.2">
      <c r="A21" s="81">
        <v>15</v>
      </c>
      <c r="B21" s="82" t="s">
        <v>221</v>
      </c>
      <c r="C21" s="82" t="s">
        <v>222</v>
      </c>
      <c r="D21" s="82" t="s">
        <v>223</v>
      </c>
      <c r="E21" s="83">
        <v>823984</v>
      </c>
      <c r="F21" s="84">
        <v>5401.2151199999998</v>
      </c>
      <c r="G21" s="85">
        <v>1.9004759999999999E-2</v>
      </c>
      <c r="H21" s="80" t="s">
        <v>143</v>
      </c>
    </row>
    <row r="22" spans="1:8" x14ac:dyDescent="0.2">
      <c r="A22" s="81">
        <v>16</v>
      </c>
      <c r="B22" s="82" t="s">
        <v>737</v>
      </c>
      <c r="C22" s="82" t="s">
        <v>738</v>
      </c>
      <c r="D22" s="82" t="s">
        <v>739</v>
      </c>
      <c r="E22" s="83">
        <v>1574823</v>
      </c>
      <c r="F22" s="84">
        <v>5234.711652</v>
      </c>
      <c r="G22" s="85">
        <v>1.8418899999999998E-2</v>
      </c>
      <c r="H22" s="80" t="s">
        <v>143</v>
      </c>
    </row>
    <row r="23" spans="1:8" x14ac:dyDescent="0.2">
      <c r="A23" s="81">
        <v>17</v>
      </c>
      <c r="B23" s="82" t="s">
        <v>26</v>
      </c>
      <c r="C23" s="82" t="s">
        <v>27</v>
      </c>
      <c r="D23" s="82" t="s">
        <v>28</v>
      </c>
      <c r="E23" s="83">
        <v>1280435</v>
      </c>
      <c r="F23" s="84">
        <v>4905.346485</v>
      </c>
      <c r="G23" s="85">
        <v>1.7259989999999999E-2</v>
      </c>
      <c r="H23" s="80" t="s">
        <v>143</v>
      </c>
    </row>
    <row r="24" spans="1:8" x14ac:dyDescent="0.2">
      <c r="A24" s="81">
        <v>18</v>
      </c>
      <c r="B24" s="82" t="s">
        <v>197</v>
      </c>
      <c r="C24" s="82" t="s">
        <v>198</v>
      </c>
      <c r="D24" s="82" t="s">
        <v>19</v>
      </c>
      <c r="E24" s="83">
        <v>1161716</v>
      </c>
      <c r="F24" s="84">
        <v>4861.2006019999999</v>
      </c>
      <c r="G24" s="85">
        <v>1.7104660000000001E-2</v>
      </c>
      <c r="H24" s="80" t="s">
        <v>143</v>
      </c>
    </row>
    <row r="25" spans="1:8" x14ac:dyDescent="0.2">
      <c r="A25" s="81">
        <v>19</v>
      </c>
      <c r="B25" s="82" t="s">
        <v>191</v>
      </c>
      <c r="C25" s="82" t="s">
        <v>192</v>
      </c>
      <c r="D25" s="82" t="s">
        <v>193</v>
      </c>
      <c r="E25" s="83">
        <v>1862889</v>
      </c>
      <c r="F25" s="84">
        <v>4796.9391750000004</v>
      </c>
      <c r="G25" s="85">
        <v>1.6878549999999999E-2</v>
      </c>
      <c r="H25" s="80" t="s">
        <v>143</v>
      </c>
    </row>
    <row r="26" spans="1:8" x14ac:dyDescent="0.2">
      <c r="A26" s="81">
        <v>20</v>
      </c>
      <c r="B26" s="82" t="s">
        <v>476</v>
      </c>
      <c r="C26" s="82" t="s">
        <v>477</v>
      </c>
      <c r="D26" s="82" t="s">
        <v>117</v>
      </c>
      <c r="E26" s="83">
        <v>251657</v>
      </c>
      <c r="F26" s="84">
        <v>4796.5824199999997</v>
      </c>
      <c r="G26" s="85">
        <v>1.687729E-2</v>
      </c>
      <c r="H26" s="80" t="s">
        <v>143</v>
      </c>
    </row>
    <row r="27" spans="1:8" ht="25.5" x14ac:dyDescent="0.2">
      <c r="A27" s="81">
        <v>21</v>
      </c>
      <c r="B27" s="82" t="s">
        <v>23</v>
      </c>
      <c r="C27" s="82" t="s">
        <v>24</v>
      </c>
      <c r="D27" s="82" t="s">
        <v>25</v>
      </c>
      <c r="E27" s="83">
        <v>38374</v>
      </c>
      <c r="F27" s="84">
        <v>4700.4312600000003</v>
      </c>
      <c r="G27" s="85">
        <v>1.653897E-2</v>
      </c>
      <c r="H27" s="80" t="s">
        <v>143</v>
      </c>
    </row>
    <row r="28" spans="1:8" x14ac:dyDescent="0.2">
      <c r="A28" s="81">
        <v>22</v>
      </c>
      <c r="B28" s="82" t="s">
        <v>468</v>
      </c>
      <c r="C28" s="82" t="s">
        <v>469</v>
      </c>
      <c r="D28" s="82" t="s">
        <v>33</v>
      </c>
      <c r="E28" s="83">
        <v>3395290</v>
      </c>
      <c r="F28" s="84">
        <v>4569.0417530000004</v>
      </c>
      <c r="G28" s="85">
        <v>1.6076670000000001E-2</v>
      </c>
      <c r="H28" s="80" t="s">
        <v>143</v>
      </c>
    </row>
    <row r="29" spans="1:8" x14ac:dyDescent="0.2">
      <c r="A29" s="81">
        <v>23</v>
      </c>
      <c r="B29" s="82" t="s">
        <v>233</v>
      </c>
      <c r="C29" s="82" t="s">
        <v>234</v>
      </c>
      <c r="D29" s="82" t="s">
        <v>193</v>
      </c>
      <c r="E29" s="83">
        <v>39406</v>
      </c>
      <c r="F29" s="84">
        <v>4541.1474399999997</v>
      </c>
      <c r="G29" s="85">
        <v>1.597852E-2</v>
      </c>
      <c r="H29" s="80" t="s">
        <v>143</v>
      </c>
    </row>
    <row r="30" spans="1:8" x14ac:dyDescent="0.2">
      <c r="A30" s="81">
        <v>24</v>
      </c>
      <c r="B30" s="82" t="s">
        <v>44</v>
      </c>
      <c r="C30" s="82" t="s">
        <v>45</v>
      </c>
      <c r="D30" s="82" t="s">
        <v>22</v>
      </c>
      <c r="E30" s="83">
        <v>1094203</v>
      </c>
      <c r="F30" s="84">
        <v>4352.1924325</v>
      </c>
      <c r="G30" s="85">
        <v>1.531366E-2</v>
      </c>
      <c r="H30" s="80" t="s">
        <v>143</v>
      </c>
    </row>
    <row r="31" spans="1:8" x14ac:dyDescent="0.2">
      <c r="A31" s="81">
        <v>25</v>
      </c>
      <c r="B31" s="82" t="s">
        <v>76</v>
      </c>
      <c r="C31" s="82" t="s">
        <v>77</v>
      </c>
      <c r="D31" s="82" t="s">
        <v>48</v>
      </c>
      <c r="E31" s="83">
        <v>63972</v>
      </c>
      <c r="F31" s="84">
        <v>4319.3894399999999</v>
      </c>
      <c r="G31" s="85">
        <v>1.519824E-2</v>
      </c>
      <c r="H31" s="80" t="s">
        <v>143</v>
      </c>
    </row>
    <row r="32" spans="1:8" x14ac:dyDescent="0.2">
      <c r="A32" s="81">
        <v>26</v>
      </c>
      <c r="B32" s="82" t="s">
        <v>303</v>
      </c>
      <c r="C32" s="82" t="s">
        <v>304</v>
      </c>
      <c r="D32" s="82" t="s">
        <v>61</v>
      </c>
      <c r="E32" s="83">
        <v>88054</v>
      </c>
      <c r="F32" s="84">
        <v>4315.1743239999996</v>
      </c>
      <c r="G32" s="85">
        <v>1.518341E-2</v>
      </c>
      <c r="H32" s="80" t="s">
        <v>143</v>
      </c>
    </row>
    <row r="33" spans="1:8" x14ac:dyDescent="0.2">
      <c r="A33" s="81">
        <v>27</v>
      </c>
      <c r="B33" s="82" t="s">
        <v>326</v>
      </c>
      <c r="C33" s="82" t="s">
        <v>327</v>
      </c>
      <c r="D33" s="82" t="s">
        <v>33</v>
      </c>
      <c r="E33" s="83">
        <v>388125</v>
      </c>
      <c r="F33" s="84">
        <v>4146.7275</v>
      </c>
      <c r="G33" s="85">
        <v>1.459071E-2</v>
      </c>
      <c r="H33" s="80" t="s">
        <v>143</v>
      </c>
    </row>
    <row r="34" spans="1:8" x14ac:dyDescent="0.2">
      <c r="A34" s="81">
        <v>28</v>
      </c>
      <c r="B34" s="82" t="s">
        <v>673</v>
      </c>
      <c r="C34" s="82" t="s">
        <v>674</v>
      </c>
      <c r="D34" s="82" t="s">
        <v>675</v>
      </c>
      <c r="E34" s="83">
        <v>1097168</v>
      </c>
      <c r="F34" s="84">
        <v>4129.1917679999997</v>
      </c>
      <c r="G34" s="85">
        <v>1.452901E-2</v>
      </c>
      <c r="H34" s="80" t="s">
        <v>143</v>
      </c>
    </row>
    <row r="35" spans="1:8" x14ac:dyDescent="0.2">
      <c r="A35" s="81">
        <v>29</v>
      </c>
      <c r="B35" s="82" t="s">
        <v>69</v>
      </c>
      <c r="C35" s="82" t="s">
        <v>70</v>
      </c>
      <c r="D35" s="82" t="s">
        <v>71</v>
      </c>
      <c r="E35" s="83">
        <v>406619</v>
      </c>
      <c r="F35" s="84">
        <v>4097.9062819999999</v>
      </c>
      <c r="G35" s="85">
        <v>1.441892E-2</v>
      </c>
      <c r="H35" s="80" t="s">
        <v>143</v>
      </c>
    </row>
    <row r="36" spans="1:8" ht="25.5" x14ac:dyDescent="0.2">
      <c r="A36" s="81">
        <v>30</v>
      </c>
      <c r="B36" s="82" t="s">
        <v>384</v>
      </c>
      <c r="C36" s="82" t="s">
        <v>385</v>
      </c>
      <c r="D36" s="82" t="s">
        <v>196</v>
      </c>
      <c r="E36" s="83">
        <v>226901</v>
      </c>
      <c r="F36" s="84">
        <v>4014.559393</v>
      </c>
      <c r="G36" s="85">
        <v>1.412566E-2</v>
      </c>
      <c r="H36" s="80" t="s">
        <v>143</v>
      </c>
    </row>
    <row r="37" spans="1:8" x14ac:dyDescent="0.2">
      <c r="A37" s="81">
        <v>31</v>
      </c>
      <c r="B37" s="82" t="s">
        <v>49</v>
      </c>
      <c r="C37" s="82" t="s">
        <v>50</v>
      </c>
      <c r="D37" s="82" t="s">
        <v>33</v>
      </c>
      <c r="E37" s="83">
        <v>501750</v>
      </c>
      <c r="F37" s="84">
        <v>3996.689625</v>
      </c>
      <c r="G37" s="85">
        <v>1.406278E-2</v>
      </c>
      <c r="H37" s="80" t="s">
        <v>143</v>
      </c>
    </row>
    <row r="38" spans="1:8" x14ac:dyDescent="0.2">
      <c r="A38" s="81">
        <v>32</v>
      </c>
      <c r="B38" s="82" t="s">
        <v>336</v>
      </c>
      <c r="C38" s="82" t="s">
        <v>337</v>
      </c>
      <c r="D38" s="82" t="s">
        <v>258</v>
      </c>
      <c r="E38" s="83">
        <v>122084</v>
      </c>
      <c r="F38" s="84">
        <v>3910.472604</v>
      </c>
      <c r="G38" s="85">
        <v>1.375942E-2</v>
      </c>
      <c r="H38" s="80" t="s">
        <v>143</v>
      </c>
    </row>
    <row r="39" spans="1:8" x14ac:dyDescent="0.2">
      <c r="A39" s="81">
        <v>33</v>
      </c>
      <c r="B39" s="82" t="s">
        <v>91</v>
      </c>
      <c r="C39" s="82" t="s">
        <v>92</v>
      </c>
      <c r="D39" s="82" t="s">
        <v>61</v>
      </c>
      <c r="E39" s="83">
        <v>108339</v>
      </c>
      <c r="F39" s="84">
        <v>3851.9931449999999</v>
      </c>
      <c r="G39" s="85">
        <v>1.355365E-2</v>
      </c>
      <c r="H39" s="80" t="s">
        <v>143</v>
      </c>
    </row>
    <row r="40" spans="1:8" x14ac:dyDescent="0.2">
      <c r="A40" s="81">
        <v>34</v>
      </c>
      <c r="B40" s="82" t="s">
        <v>435</v>
      </c>
      <c r="C40" s="82" t="s">
        <v>436</v>
      </c>
      <c r="D40" s="82" t="s">
        <v>201</v>
      </c>
      <c r="E40" s="83">
        <v>260931</v>
      </c>
      <c r="F40" s="84">
        <v>3830.2061490000001</v>
      </c>
      <c r="G40" s="85">
        <v>1.3476989999999999E-2</v>
      </c>
      <c r="H40" s="80" t="s">
        <v>143</v>
      </c>
    </row>
    <row r="41" spans="1:8" x14ac:dyDescent="0.2">
      <c r="A41" s="81">
        <v>35</v>
      </c>
      <c r="B41" s="82" t="s">
        <v>235</v>
      </c>
      <c r="C41" s="82" t="s">
        <v>236</v>
      </c>
      <c r="D41" s="82" t="s">
        <v>223</v>
      </c>
      <c r="E41" s="83">
        <v>416636</v>
      </c>
      <c r="F41" s="84">
        <v>3790.7626460000001</v>
      </c>
      <c r="G41" s="85">
        <v>1.333821E-2</v>
      </c>
      <c r="H41" s="80" t="s">
        <v>143</v>
      </c>
    </row>
    <row r="42" spans="1:8" x14ac:dyDescent="0.2">
      <c r="A42" s="81">
        <v>36</v>
      </c>
      <c r="B42" s="82" t="s">
        <v>740</v>
      </c>
      <c r="C42" s="82" t="s">
        <v>741</v>
      </c>
      <c r="D42" s="82" t="s">
        <v>41</v>
      </c>
      <c r="E42" s="83">
        <v>216964</v>
      </c>
      <c r="F42" s="84">
        <v>3771.0512840000001</v>
      </c>
      <c r="G42" s="85">
        <v>1.326885E-2</v>
      </c>
      <c r="H42" s="80" t="s">
        <v>143</v>
      </c>
    </row>
    <row r="43" spans="1:8" x14ac:dyDescent="0.2">
      <c r="A43" s="81">
        <v>37</v>
      </c>
      <c r="B43" s="82" t="s">
        <v>523</v>
      </c>
      <c r="C43" s="82" t="s">
        <v>524</v>
      </c>
      <c r="D43" s="82" t="s">
        <v>48</v>
      </c>
      <c r="E43" s="83">
        <v>378475</v>
      </c>
      <c r="F43" s="84">
        <v>3646.9850999999999</v>
      </c>
      <c r="G43" s="85">
        <v>1.283231E-2</v>
      </c>
      <c r="H43" s="80" t="s">
        <v>143</v>
      </c>
    </row>
    <row r="44" spans="1:8" x14ac:dyDescent="0.2">
      <c r="A44" s="81">
        <v>38</v>
      </c>
      <c r="B44" s="82" t="s">
        <v>463</v>
      </c>
      <c r="C44" s="82" t="s">
        <v>464</v>
      </c>
      <c r="D44" s="82" t="s">
        <v>465</v>
      </c>
      <c r="E44" s="83">
        <v>291720</v>
      </c>
      <c r="F44" s="84">
        <v>3598.3661999999999</v>
      </c>
      <c r="G44" s="85">
        <v>1.2661240000000001E-2</v>
      </c>
      <c r="H44" s="80" t="s">
        <v>143</v>
      </c>
    </row>
    <row r="45" spans="1:8" x14ac:dyDescent="0.2">
      <c r="A45" s="81">
        <v>39</v>
      </c>
      <c r="B45" s="82" t="s">
        <v>101</v>
      </c>
      <c r="C45" s="82" t="s">
        <v>102</v>
      </c>
      <c r="D45" s="82" t="s">
        <v>61</v>
      </c>
      <c r="E45" s="83">
        <v>396735</v>
      </c>
      <c r="F45" s="84">
        <v>3587.2778699999999</v>
      </c>
      <c r="G45" s="85">
        <v>1.262222E-2</v>
      </c>
      <c r="H45" s="80" t="s">
        <v>143</v>
      </c>
    </row>
    <row r="46" spans="1:8" x14ac:dyDescent="0.2">
      <c r="A46" s="81">
        <v>40</v>
      </c>
      <c r="B46" s="82" t="s">
        <v>742</v>
      </c>
      <c r="C46" s="82" t="s">
        <v>743</v>
      </c>
      <c r="D46" s="82" t="s">
        <v>190</v>
      </c>
      <c r="E46" s="83">
        <v>174800</v>
      </c>
      <c r="F46" s="84">
        <v>3487.7844</v>
      </c>
      <c r="G46" s="85">
        <v>1.2272150000000001E-2</v>
      </c>
      <c r="H46" s="80" t="s">
        <v>143</v>
      </c>
    </row>
    <row r="47" spans="1:8" x14ac:dyDescent="0.2">
      <c r="A47" s="81">
        <v>41</v>
      </c>
      <c r="B47" s="82" t="s">
        <v>239</v>
      </c>
      <c r="C47" s="82" t="s">
        <v>240</v>
      </c>
      <c r="D47" s="82" t="s">
        <v>193</v>
      </c>
      <c r="E47" s="83">
        <v>554507</v>
      </c>
      <c r="F47" s="84">
        <v>3249.6882734999999</v>
      </c>
      <c r="G47" s="85">
        <v>1.1434379999999999E-2</v>
      </c>
      <c r="H47" s="80" t="s">
        <v>143</v>
      </c>
    </row>
    <row r="48" spans="1:8" x14ac:dyDescent="0.2">
      <c r="A48" s="81">
        <v>42</v>
      </c>
      <c r="B48" s="82" t="s">
        <v>186</v>
      </c>
      <c r="C48" s="82" t="s">
        <v>187</v>
      </c>
      <c r="D48" s="82" t="s">
        <v>41</v>
      </c>
      <c r="E48" s="83">
        <v>528822</v>
      </c>
      <c r="F48" s="84">
        <v>3144.904434</v>
      </c>
      <c r="G48" s="85">
        <v>1.106569E-2</v>
      </c>
      <c r="H48" s="80" t="s">
        <v>143</v>
      </c>
    </row>
    <row r="49" spans="1:8" x14ac:dyDescent="0.2">
      <c r="A49" s="81">
        <v>43</v>
      </c>
      <c r="B49" s="82" t="s">
        <v>261</v>
      </c>
      <c r="C49" s="82" t="s">
        <v>262</v>
      </c>
      <c r="D49" s="82" t="s">
        <v>223</v>
      </c>
      <c r="E49" s="83">
        <v>1902074</v>
      </c>
      <c r="F49" s="84">
        <v>3102.282694</v>
      </c>
      <c r="G49" s="85">
        <v>1.091572E-2</v>
      </c>
      <c r="H49" s="80" t="s">
        <v>143</v>
      </c>
    </row>
    <row r="50" spans="1:8" ht="25.5" x14ac:dyDescent="0.2">
      <c r="A50" s="81">
        <v>44</v>
      </c>
      <c r="B50" s="82" t="s">
        <v>206</v>
      </c>
      <c r="C50" s="82" t="s">
        <v>207</v>
      </c>
      <c r="D50" s="82" t="s">
        <v>208</v>
      </c>
      <c r="E50" s="83">
        <v>419089</v>
      </c>
      <c r="F50" s="84">
        <v>2974.693722</v>
      </c>
      <c r="G50" s="85">
        <v>1.046678E-2</v>
      </c>
      <c r="H50" s="80" t="s">
        <v>143</v>
      </c>
    </row>
    <row r="51" spans="1:8" x14ac:dyDescent="0.2">
      <c r="A51" s="81">
        <v>45</v>
      </c>
      <c r="B51" s="82" t="s">
        <v>226</v>
      </c>
      <c r="C51" s="82" t="s">
        <v>227</v>
      </c>
      <c r="D51" s="82" t="s">
        <v>228</v>
      </c>
      <c r="E51" s="83">
        <v>150641</v>
      </c>
      <c r="F51" s="84">
        <v>2930.8712959999998</v>
      </c>
      <c r="G51" s="85">
        <v>1.031259E-2</v>
      </c>
      <c r="H51" s="80" t="s">
        <v>143</v>
      </c>
    </row>
    <row r="52" spans="1:8" x14ac:dyDescent="0.2">
      <c r="A52" s="81">
        <v>46</v>
      </c>
      <c r="B52" s="82" t="s">
        <v>124</v>
      </c>
      <c r="C52" s="82" t="s">
        <v>125</v>
      </c>
      <c r="D52" s="82" t="s">
        <v>61</v>
      </c>
      <c r="E52" s="83">
        <v>182448</v>
      </c>
      <c r="F52" s="84">
        <v>2921.3573759999999</v>
      </c>
      <c r="G52" s="85">
        <v>1.0279109999999999E-2</v>
      </c>
      <c r="H52" s="80" t="s">
        <v>143</v>
      </c>
    </row>
    <row r="53" spans="1:8" x14ac:dyDescent="0.2">
      <c r="A53" s="81">
        <v>47</v>
      </c>
      <c r="B53" s="82" t="s">
        <v>450</v>
      </c>
      <c r="C53" s="82" t="s">
        <v>451</v>
      </c>
      <c r="D53" s="82" t="s">
        <v>358</v>
      </c>
      <c r="E53" s="83">
        <v>113230</v>
      </c>
      <c r="F53" s="84">
        <v>2854.7547599999998</v>
      </c>
      <c r="G53" s="85">
        <v>1.004476E-2</v>
      </c>
      <c r="H53" s="80" t="s">
        <v>143</v>
      </c>
    </row>
    <row r="54" spans="1:8" x14ac:dyDescent="0.2">
      <c r="A54" s="81">
        <v>48</v>
      </c>
      <c r="B54" s="82" t="s">
        <v>680</v>
      </c>
      <c r="C54" s="82" t="s">
        <v>681</v>
      </c>
      <c r="D54" s="82" t="s">
        <v>201</v>
      </c>
      <c r="E54" s="83">
        <v>99024</v>
      </c>
      <c r="F54" s="84">
        <v>2762.9676479999998</v>
      </c>
      <c r="G54" s="85">
        <v>9.7217999999999992E-3</v>
      </c>
      <c r="H54" s="80" t="s">
        <v>143</v>
      </c>
    </row>
    <row r="55" spans="1:8" ht="25.5" x14ac:dyDescent="0.2">
      <c r="A55" s="81">
        <v>49</v>
      </c>
      <c r="B55" s="82" t="s">
        <v>277</v>
      </c>
      <c r="C55" s="82" t="s">
        <v>278</v>
      </c>
      <c r="D55" s="82" t="s">
        <v>185</v>
      </c>
      <c r="E55" s="83">
        <v>62427</v>
      </c>
      <c r="F55" s="84">
        <v>2653.709343</v>
      </c>
      <c r="G55" s="85">
        <v>9.3373599999999994E-3</v>
      </c>
      <c r="H55" s="80" t="s">
        <v>143</v>
      </c>
    </row>
    <row r="56" spans="1:8" x14ac:dyDescent="0.2">
      <c r="A56" s="81">
        <v>50</v>
      </c>
      <c r="B56" s="82" t="s">
        <v>214</v>
      </c>
      <c r="C56" s="82" t="s">
        <v>215</v>
      </c>
      <c r="D56" s="82" t="s">
        <v>201</v>
      </c>
      <c r="E56" s="83">
        <v>150799</v>
      </c>
      <c r="F56" s="84">
        <v>2636.268118</v>
      </c>
      <c r="G56" s="85">
        <v>9.2759899999999996E-3</v>
      </c>
      <c r="H56" s="80" t="s">
        <v>143</v>
      </c>
    </row>
    <row r="57" spans="1:8" x14ac:dyDescent="0.2">
      <c r="A57" s="81">
        <v>51</v>
      </c>
      <c r="B57" s="82" t="s">
        <v>400</v>
      </c>
      <c r="C57" s="82" t="s">
        <v>401</v>
      </c>
      <c r="D57" s="82" t="s">
        <v>201</v>
      </c>
      <c r="E57" s="83">
        <v>585264</v>
      </c>
      <c r="F57" s="84">
        <v>2566.0900080000001</v>
      </c>
      <c r="G57" s="85">
        <v>9.0290600000000002E-3</v>
      </c>
      <c r="H57" s="80" t="s">
        <v>143</v>
      </c>
    </row>
    <row r="58" spans="1:8" x14ac:dyDescent="0.2">
      <c r="A58" s="81">
        <v>52</v>
      </c>
      <c r="B58" s="82" t="s">
        <v>482</v>
      </c>
      <c r="C58" s="82" t="s">
        <v>483</v>
      </c>
      <c r="D58" s="82" t="s">
        <v>484</v>
      </c>
      <c r="E58" s="83">
        <v>427321</v>
      </c>
      <c r="F58" s="84">
        <v>1987.8972920000001</v>
      </c>
      <c r="G58" s="85">
        <v>6.9946299999999999E-3</v>
      </c>
      <c r="H58" s="80" t="s">
        <v>143</v>
      </c>
    </row>
    <row r="59" spans="1:8" x14ac:dyDescent="0.2">
      <c r="A59" s="81">
        <v>53</v>
      </c>
      <c r="B59" s="82" t="s">
        <v>491</v>
      </c>
      <c r="C59" s="82" t="s">
        <v>492</v>
      </c>
      <c r="D59" s="82" t="s">
        <v>41</v>
      </c>
      <c r="E59" s="83">
        <v>872663</v>
      </c>
      <c r="F59" s="84">
        <v>1875.5273196000001</v>
      </c>
      <c r="G59" s="85">
        <v>6.5992500000000001E-3</v>
      </c>
      <c r="H59" s="80" t="s">
        <v>143</v>
      </c>
    </row>
    <row r="60" spans="1:8" x14ac:dyDescent="0.2">
      <c r="A60" s="81">
        <v>54</v>
      </c>
      <c r="B60" s="82" t="s">
        <v>271</v>
      </c>
      <c r="C60" s="82" t="s">
        <v>272</v>
      </c>
      <c r="D60" s="82" t="s">
        <v>211</v>
      </c>
      <c r="E60" s="83">
        <v>172272</v>
      </c>
      <c r="F60" s="84">
        <v>1813.5073440000001</v>
      </c>
      <c r="G60" s="85">
        <v>6.3810200000000003E-3</v>
      </c>
      <c r="H60" s="80" t="s">
        <v>143</v>
      </c>
    </row>
    <row r="61" spans="1:8" x14ac:dyDescent="0.2">
      <c r="A61" s="81">
        <v>55</v>
      </c>
      <c r="B61" s="82" t="s">
        <v>744</v>
      </c>
      <c r="C61" s="82" t="s">
        <v>745</v>
      </c>
      <c r="D61" s="82" t="s">
        <v>61</v>
      </c>
      <c r="E61" s="83">
        <v>649673</v>
      </c>
      <c r="F61" s="84">
        <v>1340.0155298</v>
      </c>
      <c r="G61" s="85">
        <v>4.7149899999999996E-3</v>
      </c>
      <c r="H61" s="80" t="s">
        <v>143</v>
      </c>
    </row>
    <row r="62" spans="1:8" ht="25.5" x14ac:dyDescent="0.2">
      <c r="A62" s="81">
        <v>56</v>
      </c>
      <c r="B62" s="82" t="s">
        <v>218</v>
      </c>
      <c r="C62" s="82" t="s">
        <v>219</v>
      </c>
      <c r="D62" s="82" t="s">
        <v>220</v>
      </c>
      <c r="E62" s="83">
        <v>62771</v>
      </c>
      <c r="F62" s="84">
        <v>1137.473291</v>
      </c>
      <c r="G62" s="85">
        <v>4.0023200000000002E-3</v>
      </c>
      <c r="H62" s="80" t="s">
        <v>143</v>
      </c>
    </row>
    <row r="63" spans="1:8" x14ac:dyDescent="0.2">
      <c r="A63" s="81">
        <v>57</v>
      </c>
      <c r="B63" s="82" t="s">
        <v>126</v>
      </c>
      <c r="C63" s="82" t="s">
        <v>127</v>
      </c>
      <c r="D63" s="82" t="s">
        <v>36</v>
      </c>
      <c r="E63" s="83">
        <v>34410</v>
      </c>
      <c r="F63" s="84">
        <v>1114.16139</v>
      </c>
      <c r="G63" s="85">
        <v>3.9202999999999998E-3</v>
      </c>
      <c r="H63" s="80" t="s">
        <v>143</v>
      </c>
    </row>
    <row r="64" spans="1:8" x14ac:dyDescent="0.2">
      <c r="A64" s="81">
        <v>58</v>
      </c>
      <c r="B64" s="82" t="s">
        <v>97</v>
      </c>
      <c r="C64" s="82" t="s">
        <v>98</v>
      </c>
      <c r="D64" s="82" t="s">
        <v>48</v>
      </c>
      <c r="E64" s="83">
        <v>22462</v>
      </c>
      <c r="F64" s="84">
        <v>925.81625399999996</v>
      </c>
      <c r="G64" s="85">
        <v>3.2575799999999999E-3</v>
      </c>
      <c r="H64" s="80" t="s">
        <v>143</v>
      </c>
    </row>
    <row r="65" spans="1:8" x14ac:dyDescent="0.2">
      <c r="A65" s="81">
        <v>59</v>
      </c>
      <c r="B65" s="82" t="s">
        <v>34</v>
      </c>
      <c r="C65" s="82" t="s">
        <v>35</v>
      </c>
      <c r="D65" s="82" t="s">
        <v>36</v>
      </c>
      <c r="E65" s="83">
        <v>25094</v>
      </c>
      <c r="F65" s="84">
        <v>684.263192</v>
      </c>
      <c r="G65" s="85">
        <v>2.4076499999999999E-3</v>
      </c>
      <c r="H65" s="80" t="s">
        <v>143</v>
      </c>
    </row>
    <row r="66" spans="1:8" x14ac:dyDescent="0.2">
      <c r="A66" s="81">
        <v>60</v>
      </c>
      <c r="B66" s="82" t="s">
        <v>53</v>
      </c>
      <c r="C66" s="82" t="s">
        <v>54</v>
      </c>
      <c r="D66" s="82" t="s">
        <v>55</v>
      </c>
      <c r="E66" s="83">
        <v>10490</v>
      </c>
      <c r="F66" s="84">
        <v>620.01144999999997</v>
      </c>
      <c r="G66" s="85">
        <v>2.1815799999999998E-3</v>
      </c>
      <c r="H66" s="80" t="s">
        <v>143</v>
      </c>
    </row>
    <row r="67" spans="1:8" x14ac:dyDescent="0.2">
      <c r="A67" s="81">
        <v>61</v>
      </c>
      <c r="B67" s="82" t="s">
        <v>209</v>
      </c>
      <c r="C67" s="82" t="s">
        <v>210</v>
      </c>
      <c r="D67" s="82" t="s">
        <v>211</v>
      </c>
      <c r="E67" s="83">
        <v>22315</v>
      </c>
      <c r="F67" s="84">
        <v>541.67430999999999</v>
      </c>
      <c r="G67" s="85">
        <v>1.9059400000000001E-3</v>
      </c>
      <c r="H67" s="80" t="s">
        <v>143</v>
      </c>
    </row>
    <row r="68" spans="1:8" ht="25.5" x14ac:dyDescent="0.2">
      <c r="A68" s="81">
        <v>62</v>
      </c>
      <c r="B68" s="82" t="s">
        <v>311</v>
      </c>
      <c r="C68" s="82" t="s">
        <v>312</v>
      </c>
      <c r="D68" s="82" t="s">
        <v>196</v>
      </c>
      <c r="E68" s="83">
        <v>11937</v>
      </c>
      <c r="F68" s="84">
        <v>246.475176</v>
      </c>
      <c r="G68" s="85">
        <v>8.6724999999999997E-4</v>
      </c>
      <c r="H68" s="80" t="s">
        <v>143</v>
      </c>
    </row>
    <row r="69" spans="1:8" x14ac:dyDescent="0.2">
      <c r="A69" s="86"/>
      <c r="B69" s="86"/>
      <c r="C69" s="87" t="s">
        <v>142</v>
      </c>
      <c r="D69" s="86"/>
      <c r="E69" s="86" t="s">
        <v>143</v>
      </c>
      <c r="F69" s="88">
        <f>SUM(F7:F68)</f>
        <v>270240.98059839988</v>
      </c>
      <c r="G69" s="89">
        <f>SUM(G7:G68)</f>
        <v>0.95087202000000004</v>
      </c>
      <c r="H69" s="80" t="s">
        <v>143</v>
      </c>
    </row>
    <row r="70" spans="1:8" x14ac:dyDescent="0.2">
      <c r="A70" s="86"/>
      <c r="B70" s="86"/>
      <c r="C70" s="90"/>
      <c r="D70" s="86"/>
      <c r="E70" s="86"/>
      <c r="F70" s="91"/>
      <c r="G70" s="91"/>
      <c r="H70" s="80" t="s">
        <v>143</v>
      </c>
    </row>
    <row r="71" spans="1:8" x14ac:dyDescent="0.2">
      <c r="A71" s="86"/>
      <c r="B71" s="86"/>
      <c r="C71" s="87" t="s">
        <v>144</v>
      </c>
      <c r="D71" s="86"/>
      <c r="E71" s="86"/>
      <c r="F71" s="86"/>
      <c r="G71" s="86"/>
      <c r="H71" s="80" t="s">
        <v>143</v>
      </c>
    </row>
    <row r="72" spans="1:8" x14ac:dyDescent="0.2">
      <c r="A72" s="86"/>
      <c r="B72" s="86"/>
      <c r="C72" s="87" t="s">
        <v>142</v>
      </c>
      <c r="D72" s="86"/>
      <c r="E72" s="86" t="s">
        <v>143</v>
      </c>
      <c r="F72" s="92" t="s">
        <v>145</v>
      </c>
      <c r="G72" s="89">
        <v>0</v>
      </c>
      <c r="H72" s="80" t="s">
        <v>143</v>
      </c>
    </row>
    <row r="73" spans="1:8" x14ac:dyDescent="0.2">
      <c r="A73" s="86"/>
      <c r="B73" s="86"/>
      <c r="C73" s="90"/>
      <c r="D73" s="86"/>
      <c r="E73" s="86"/>
      <c r="F73" s="91"/>
      <c r="G73" s="91"/>
      <c r="H73" s="80" t="s">
        <v>143</v>
      </c>
    </row>
    <row r="74" spans="1:8" x14ac:dyDescent="0.2">
      <c r="A74" s="86"/>
      <c r="B74" s="86"/>
      <c r="C74" s="87" t="s">
        <v>146</v>
      </c>
      <c r="D74" s="86"/>
      <c r="E74" s="86"/>
      <c r="F74" s="86"/>
      <c r="G74" s="86"/>
      <c r="H74" s="80" t="s">
        <v>143</v>
      </c>
    </row>
    <row r="75" spans="1:8" x14ac:dyDescent="0.2">
      <c r="A75" s="81">
        <v>63</v>
      </c>
      <c r="B75" s="82" t="s">
        <v>543</v>
      </c>
      <c r="C75" s="121" t="s">
        <v>882</v>
      </c>
      <c r="D75" s="82" t="s">
        <v>223</v>
      </c>
      <c r="E75" s="83">
        <v>511578</v>
      </c>
      <c r="F75" s="84">
        <v>83.796476400000003</v>
      </c>
      <c r="G75" s="85">
        <v>2.9484999999999998E-4</v>
      </c>
      <c r="H75" s="80" t="s">
        <v>143</v>
      </c>
    </row>
    <row r="76" spans="1:8" x14ac:dyDescent="0.2">
      <c r="A76" s="81">
        <v>64</v>
      </c>
      <c r="B76" s="82" t="s">
        <v>746</v>
      </c>
      <c r="C76" s="121" t="s">
        <v>1023</v>
      </c>
      <c r="D76" s="82" t="s">
        <v>211</v>
      </c>
      <c r="E76" s="83">
        <v>39500</v>
      </c>
      <c r="F76" s="84">
        <v>22.712499999999999</v>
      </c>
      <c r="G76" s="85">
        <v>7.9919999999999994E-5</v>
      </c>
      <c r="H76" s="80" t="s">
        <v>143</v>
      </c>
    </row>
    <row r="77" spans="1:8" x14ac:dyDescent="0.2">
      <c r="A77" s="81">
        <v>68</v>
      </c>
      <c r="B77" s="82" t="s">
        <v>751</v>
      </c>
      <c r="C77" s="121" t="s">
        <v>1024</v>
      </c>
      <c r="D77" s="82"/>
      <c r="E77" s="83">
        <v>54000</v>
      </c>
      <c r="F77" s="84">
        <v>5.4000000000000002E-7</v>
      </c>
      <c r="G77" s="93" t="s">
        <v>141</v>
      </c>
      <c r="H77" s="80" t="s">
        <v>143</v>
      </c>
    </row>
    <row r="78" spans="1:8" x14ac:dyDescent="0.2">
      <c r="A78" s="81">
        <v>70</v>
      </c>
      <c r="B78" s="82" t="s">
        <v>754</v>
      </c>
      <c r="C78" s="121" t="s">
        <v>1025</v>
      </c>
      <c r="D78" s="82"/>
      <c r="E78" s="83">
        <v>200</v>
      </c>
      <c r="F78" s="84">
        <v>2.0000000000000001E-9</v>
      </c>
      <c r="G78" s="93" t="s">
        <v>141</v>
      </c>
      <c r="H78" s="80" t="s">
        <v>143</v>
      </c>
    </row>
    <row r="79" spans="1:8" x14ac:dyDescent="0.2">
      <c r="A79" s="81">
        <v>65</v>
      </c>
      <c r="B79" s="82" t="s">
        <v>747</v>
      </c>
      <c r="C79" s="121" t="s">
        <v>1026</v>
      </c>
      <c r="D79" s="82"/>
      <c r="E79" s="83">
        <v>176305</v>
      </c>
      <c r="F79" s="84">
        <v>1.7630000000000001E-6</v>
      </c>
      <c r="G79" s="93" t="s">
        <v>141</v>
      </c>
      <c r="H79" s="80" t="s">
        <v>143</v>
      </c>
    </row>
    <row r="80" spans="1:8" x14ac:dyDescent="0.2">
      <c r="A80" s="81">
        <v>67</v>
      </c>
      <c r="B80" s="82" t="s">
        <v>750</v>
      </c>
      <c r="C80" s="121" t="s">
        <v>1027</v>
      </c>
      <c r="D80" s="82"/>
      <c r="E80" s="83">
        <v>93200</v>
      </c>
      <c r="F80" s="84">
        <v>9.3200000000000003E-7</v>
      </c>
      <c r="G80" s="93" t="s">
        <v>141</v>
      </c>
      <c r="H80" s="80" t="s">
        <v>143</v>
      </c>
    </row>
    <row r="81" spans="1:8" ht="25.5" x14ac:dyDescent="0.2">
      <c r="A81" s="81">
        <v>66</v>
      </c>
      <c r="B81" s="82" t="s">
        <v>748</v>
      </c>
      <c r="C81" s="121" t="s">
        <v>1028</v>
      </c>
      <c r="D81" s="82" t="s">
        <v>749</v>
      </c>
      <c r="E81" s="83">
        <v>200000</v>
      </c>
      <c r="F81" s="84">
        <v>1.9999999999999999E-6</v>
      </c>
      <c r="G81" s="93" t="s">
        <v>141</v>
      </c>
      <c r="H81" s="80" t="s">
        <v>143</v>
      </c>
    </row>
    <row r="82" spans="1:8" ht="25.5" x14ac:dyDescent="0.2">
      <c r="A82" s="81">
        <v>69</v>
      </c>
      <c r="B82" s="82" t="s">
        <v>752</v>
      </c>
      <c r="C82" s="121" t="s">
        <v>1029</v>
      </c>
      <c r="D82" s="82" t="s">
        <v>753</v>
      </c>
      <c r="E82" s="83">
        <v>50800</v>
      </c>
      <c r="F82" s="84">
        <v>5.0800000000000005E-7</v>
      </c>
      <c r="G82" s="93" t="s">
        <v>141</v>
      </c>
      <c r="H82" s="80" t="s">
        <v>143</v>
      </c>
    </row>
    <row r="83" spans="1:8" x14ac:dyDescent="0.2">
      <c r="A83" s="86"/>
      <c r="B83" s="86"/>
      <c r="C83" s="87" t="s">
        <v>142</v>
      </c>
      <c r="D83" s="86"/>
      <c r="E83" s="86" t="s">
        <v>143</v>
      </c>
      <c r="F83" s="88">
        <f>SUM(F75:F82)</f>
        <v>106.50898214499999</v>
      </c>
      <c r="G83" s="89">
        <f>SUM(G75:G82)</f>
        <v>3.7476999999999996E-4</v>
      </c>
      <c r="H83" s="80" t="s">
        <v>143</v>
      </c>
    </row>
    <row r="84" spans="1:8" x14ac:dyDescent="0.2">
      <c r="A84" s="86"/>
      <c r="B84" s="86"/>
      <c r="C84" s="90"/>
      <c r="D84" s="86"/>
      <c r="E84" s="86"/>
      <c r="F84" s="91"/>
      <c r="G84" s="91"/>
      <c r="H84" s="80" t="s">
        <v>143</v>
      </c>
    </row>
    <row r="85" spans="1:8" x14ac:dyDescent="0.2">
      <c r="A85" s="86"/>
      <c r="B85" s="86"/>
      <c r="C85" s="87" t="s">
        <v>147</v>
      </c>
      <c r="D85" s="86"/>
      <c r="E85" s="86"/>
      <c r="F85" s="86"/>
      <c r="G85" s="86"/>
      <c r="H85" s="80" t="s">
        <v>143</v>
      </c>
    </row>
    <row r="86" spans="1:8" x14ac:dyDescent="0.2">
      <c r="A86" s="86"/>
      <c r="B86" s="86"/>
      <c r="C86" s="87" t="s">
        <v>142</v>
      </c>
      <c r="D86" s="86"/>
      <c r="E86" s="86" t="s">
        <v>143</v>
      </c>
      <c r="F86" s="92" t="s">
        <v>145</v>
      </c>
      <c r="G86" s="89">
        <v>0</v>
      </c>
      <c r="H86" s="80" t="s">
        <v>143</v>
      </c>
    </row>
    <row r="87" spans="1:8" x14ac:dyDescent="0.2">
      <c r="A87" s="86"/>
      <c r="B87" s="86"/>
      <c r="C87" s="90"/>
      <c r="D87" s="86"/>
      <c r="E87" s="86"/>
      <c r="F87" s="91"/>
      <c r="G87" s="91"/>
      <c r="H87" s="80" t="s">
        <v>143</v>
      </c>
    </row>
    <row r="88" spans="1:8" x14ac:dyDescent="0.2">
      <c r="A88" s="86"/>
      <c r="B88" s="86"/>
      <c r="C88" s="87" t="s">
        <v>148</v>
      </c>
      <c r="D88" s="86"/>
      <c r="E88" s="86"/>
      <c r="F88" s="91"/>
      <c r="G88" s="91"/>
      <c r="H88" s="80" t="s">
        <v>143</v>
      </c>
    </row>
    <row r="89" spans="1:8" x14ac:dyDescent="0.2">
      <c r="A89" s="86"/>
      <c r="B89" s="86"/>
      <c r="C89" s="87" t="s">
        <v>142</v>
      </c>
      <c r="D89" s="86"/>
      <c r="E89" s="86" t="s">
        <v>143</v>
      </c>
      <c r="F89" s="92" t="s">
        <v>145</v>
      </c>
      <c r="G89" s="89">
        <v>0</v>
      </c>
      <c r="H89" s="80" t="s">
        <v>143</v>
      </c>
    </row>
    <row r="90" spans="1:8" x14ac:dyDescent="0.2">
      <c r="A90" s="86"/>
      <c r="B90" s="86"/>
      <c r="C90" s="90"/>
      <c r="D90" s="86"/>
      <c r="E90" s="86"/>
      <c r="F90" s="91"/>
      <c r="G90" s="91"/>
      <c r="H90" s="80" t="s">
        <v>143</v>
      </c>
    </row>
    <row r="91" spans="1:8" x14ac:dyDescent="0.2">
      <c r="A91" s="86"/>
      <c r="B91" s="86"/>
      <c r="C91" s="87" t="s">
        <v>149</v>
      </c>
      <c r="D91" s="86"/>
      <c r="E91" s="86"/>
      <c r="F91" s="91"/>
      <c r="G91" s="91"/>
      <c r="H91" s="80" t="s">
        <v>143</v>
      </c>
    </row>
    <row r="92" spans="1:8" x14ac:dyDescent="0.2">
      <c r="A92" s="86"/>
      <c r="B92" s="86"/>
      <c r="C92" s="87" t="s">
        <v>142</v>
      </c>
      <c r="D92" s="86"/>
      <c r="E92" s="86" t="s">
        <v>143</v>
      </c>
      <c r="F92" s="92" t="s">
        <v>145</v>
      </c>
      <c r="G92" s="89">
        <v>0</v>
      </c>
      <c r="H92" s="80" t="s">
        <v>143</v>
      </c>
    </row>
    <row r="93" spans="1:8" x14ac:dyDescent="0.2">
      <c r="A93" s="86"/>
      <c r="B93" s="86"/>
      <c r="C93" s="90"/>
      <c r="D93" s="86"/>
      <c r="E93" s="86"/>
      <c r="F93" s="91"/>
      <c r="G93" s="91"/>
      <c r="H93" s="80" t="s">
        <v>143</v>
      </c>
    </row>
    <row r="94" spans="1:8" x14ac:dyDescent="0.2">
      <c r="A94" s="86"/>
      <c r="B94" s="86"/>
      <c r="C94" s="87" t="s">
        <v>150</v>
      </c>
      <c r="D94" s="86"/>
      <c r="E94" s="86"/>
      <c r="F94" s="88">
        <v>270347.48958054499</v>
      </c>
      <c r="G94" s="89">
        <v>0.95124679000000001</v>
      </c>
      <c r="H94" s="80" t="s">
        <v>143</v>
      </c>
    </row>
    <row r="95" spans="1:8" x14ac:dyDescent="0.2">
      <c r="A95" s="86"/>
      <c r="B95" s="86"/>
      <c r="C95" s="90"/>
      <c r="D95" s="86"/>
      <c r="E95" s="86"/>
      <c r="F95" s="91"/>
      <c r="G95" s="91"/>
      <c r="H95" s="80" t="s">
        <v>143</v>
      </c>
    </row>
    <row r="96" spans="1:8" x14ac:dyDescent="0.2">
      <c r="A96" s="86"/>
      <c r="B96" s="86"/>
      <c r="C96" s="87" t="s">
        <v>151</v>
      </c>
      <c r="D96" s="86"/>
      <c r="E96" s="86"/>
      <c r="F96" s="91"/>
      <c r="G96" s="91"/>
      <c r="H96" s="80" t="s">
        <v>143</v>
      </c>
    </row>
    <row r="97" spans="1:8" x14ac:dyDescent="0.2">
      <c r="A97" s="86"/>
      <c r="B97" s="86"/>
      <c r="C97" s="87" t="s">
        <v>10</v>
      </c>
      <c r="D97" s="86"/>
      <c r="E97" s="86"/>
      <c r="F97" s="91"/>
      <c r="G97" s="91"/>
      <c r="H97" s="80" t="s">
        <v>143</v>
      </c>
    </row>
    <row r="98" spans="1:8" x14ac:dyDescent="0.2">
      <c r="A98" s="86"/>
      <c r="B98" s="86"/>
      <c r="C98" s="87" t="s">
        <v>142</v>
      </c>
      <c r="D98" s="86"/>
      <c r="E98" s="86" t="s">
        <v>143</v>
      </c>
      <c r="F98" s="92" t="s">
        <v>145</v>
      </c>
      <c r="G98" s="89">
        <v>0</v>
      </c>
      <c r="H98" s="80" t="s">
        <v>143</v>
      </c>
    </row>
    <row r="99" spans="1:8" x14ac:dyDescent="0.2">
      <c r="A99" s="86"/>
      <c r="B99" s="86"/>
      <c r="C99" s="90"/>
      <c r="D99" s="86"/>
      <c r="E99" s="86"/>
      <c r="F99" s="91"/>
      <c r="G99" s="91"/>
      <c r="H99" s="80" t="s">
        <v>143</v>
      </c>
    </row>
    <row r="100" spans="1:8" x14ac:dyDescent="0.2">
      <c r="A100" s="86"/>
      <c r="B100" s="86"/>
      <c r="C100" s="87" t="s">
        <v>152</v>
      </c>
      <c r="D100" s="86"/>
      <c r="E100" s="86"/>
      <c r="F100" s="86"/>
      <c r="G100" s="86"/>
      <c r="H100" s="80" t="s">
        <v>143</v>
      </c>
    </row>
    <row r="101" spans="1:8" x14ac:dyDescent="0.2">
      <c r="A101" s="86"/>
      <c r="B101" s="86"/>
      <c r="C101" s="87" t="s">
        <v>142</v>
      </c>
      <c r="D101" s="86"/>
      <c r="E101" s="86" t="s">
        <v>143</v>
      </c>
      <c r="F101" s="92" t="s">
        <v>145</v>
      </c>
      <c r="G101" s="89">
        <v>0</v>
      </c>
      <c r="H101" s="80" t="s">
        <v>143</v>
      </c>
    </row>
    <row r="102" spans="1:8" x14ac:dyDescent="0.2">
      <c r="A102" s="86"/>
      <c r="B102" s="86"/>
      <c r="C102" s="90"/>
      <c r="D102" s="86"/>
      <c r="E102" s="86"/>
      <c r="F102" s="91"/>
      <c r="G102" s="91"/>
      <c r="H102" s="80" t="s">
        <v>143</v>
      </c>
    </row>
    <row r="103" spans="1:8" x14ac:dyDescent="0.2">
      <c r="A103" s="86"/>
      <c r="B103" s="86"/>
      <c r="C103" s="87" t="s">
        <v>153</v>
      </c>
      <c r="D103" s="86"/>
      <c r="E103" s="86"/>
      <c r="F103" s="86"/>
      <c r="G103" s="86"/>
      <c r="H103" s="80" t="s">
        <v>143</v>
      </c>
    </row>
    <row r="104" spans="1:8" x14ac:dyDescent="0.2">
      <c r="A104" s="86"/>
      <c r="B104" s="86"/>
      <c r="C104" s="87" t="s">
        <v>142</v>
      </c>
      <c r="D104" s="86"/>
      <c r="E104" s="86" t="s">
        <v>143</v>
      </c>
      <c r="F104" s="92" t="s">
        <v>145</v>
      </c>
      <c r="G104" s="89">
        <v>0</v>
      </c>
      <c r="H104" s="80" t="s">
        <v>143</v>
      </c>
    </row>
    <row r="105" spans="1:8" x14ac:dyDescent="0.2">
      <c r="A105" s="86"/>
      <c r="B105" s="86"/>
      <c r="C105" s="90"/>
      <c r="D105" s="86"/>
      <c r="E105" s="86"/>
      <c r="F105" s="91"/>
      <c r="G105" s="91"/>
      <c r="H105" s="80" t="s">
        <v>143</v>
      </c>
    </row>
    <row r="106" spans="1:8" x14ac:dyDescent="0.2">
      <c r="A106" s="86"/>
      <c r="B106" s="86"/>
      <c r="C106" s="87" t="s">
        <v>154</v>
      </c>
      <c r="D106" s="86"/>
      <c r="E106" s="86"/>
      <c r="F106" s="91"/>
      <c r="G106" s="91"/>
      <c r="H106" s="80" t="s">
        <v>143</v>
      </c>
    </row>
    <row r="107" spans="1:8" x14ac:dyDescent="0.2">
      <c r="A107" s="86"/>
      <c r="B107" s="86"/>
      <c r="C107" s="87" t="s">
        <v>142</v>
      </c>
      <c r="D107" s="86"/>
      <c r="E107" s="86" t="s">
        <v>143</v>
      </c>
      <c r="F107" s="92" t="s">
        <v>145</v>
      </c>
      <c r="G107" s="89">
        <v>0</v>
      </c>
      <c r="H107" s="80" t="s">
        <v>143</v>
      </c>
    </row>
    <row r="108" spans="1:8" x14ac:dyDescent="0.2">
      <c r="A108" s="86"/>
      <c r="B108" s="86"/>
      <c r="C108" s="90"/>
      <c r="D108" s="86"/>
      <c r="E108" s="86"/>
      <c r="F108" s="91"/>
      <c r="G108" s="91"/>
      <c r="H108" s="80" t="s">
        <v>143</v>
      </c>
    </row>
    <row r="109" spans="1:8" x14ac:dyDescent="0.2">
      <c r="A109" s="86"/>
      <c r="B109" s="86"/>
      <c r="C109" s="87" t="s">
        <v>155</v>
      </c>
      <c r="D109" s="86"/>
      <c r="E109" s="86"/>
      <c r="F109" s="88">
        <v>0</v>
      </c>
      <c r="G109" s="89">
        <v>0</v>
      </c>
      <c r="H109" s="80" t="s">
        <v>143</v>
      </c>
    </row>
    <row r="110" spans="1:8" x14ac:dyDescent="0.2">
      <c r="A110" s="86"/>
      <c r="B110" s="86"/>
      <c r="C110" s="90"/>
      <c r="D110" s="86"/>
      <c r="E110" s="86"/>
      <c r="F110" s="91"/>
      <c r="G110" s="91"/>
      <c r="H110" s="80" t="s">
        <v>143</v>
      </c>
    </row>
    <row r="111" spans="1:8" x14ac:dyDescent="0.2">
      <c r="A111" s="86"/>
      <c r="B111" s="86"/>
      <c r="C111" s="87" t="s">
        <v>156</v>
      </c>
      <c r="D111" s="86"/>
      <c r="E111" s="86"/>
      <c r="F111" s="91"/>
      <c r="G111" s="91"/>
      <c r="H111" s="80" t="s">
        <v>143</v>
      </c>
    </row>
    <row r="112" spans="1:8" x14ac:dyDescent="0.2">
      <c r="A112" s="86"/>
      <c r="B112" s="86"/>
      <c r="C112" s="87" t="s">
        <v>157</v>
      </c>
      <c r="D112" s="86"/>
      <c r="E112" s="86"/>
      <c r="F112" s="91"/>
      <c r="G112" s="91"/>
      <c r="H112" s="80" t="s">
        <v>143</v>
      </c>
    </row>
    <row r="113" spans="1:8" x14ac:dyDescent="0.2">
      <c r="A113" s="86"/>
      <c r="B113" s="86"/>
      <c r="C113" s="87" t="s">
        <v>142</v>
      </c>
      <c r="D113" s="86"/>
      <c r="E113" s="86" t="s">
        <v>143</v>
      </c>
      <c r="F113" s="92" t="s">
        <v>145</v>
      </c>
      <c r="G113" s="89">
        <v>0</v>
      </c>
      <c r="H113" s="80" t="s">
        <v>143</v>
      </c>
    </row>
    <row r="114" spans="1:8" x14ac:dyDescent="0.2">
      <c r="A114" s="86"/>
      <c r="B114" s="86"/>
      <c r="C114" s="90"/>
      <c r="D114" s="86"/>
      <c r="E114" s="86"/>
      <c r="F114" s="91"/>
      <c r="G114" s="91"/>
      <c r="H114" s="80" t="s">
        <v>143</v>
      </c>
    </row>
    <row r="115" spans="1:8" x14ac:dyDescent="0.2">
      <c r="A115" s="86"/>
      <c r="B115" s="86"/>
      <c r="C115" s="87" t="s">
        <v>158</v>
      </c>
      <c r="D115" s="86"/>
      <c r="E115" s="86"/>
      <c r="F115" s="91"/>
      <c r="G115" s="91"/>
      <c r="H115" s="80" t="s">
        <v>143</v>
      </c>
    </row>
    <row r="116" spans="1:8" x14ac:dyDescent="0.2">
      <c r="A116" s="86"/>
      <c r="B116" s="86"/>
      <c r="C116" s="87" t="s">
        <v>142</v>
      </c>
      <c r="D116" s="86"/>
      <c r="E116" s="86" t="s">
        <v>143</v>
      </c>
      <c r="F116" s="92" t="s">
        <v>145</v>
      </c>
      <c r="G116" s="89">
        <v>0</v>
      </c>
      <c r="H116" s="80" t="s">
        <v>143</v>
      </c>
    </row>
    <row r="117" spans="1:8" x14ac:dyDescent="0.2">
      <c r="A117" s="86"/>
      <c r="B117" s="86"/>
      <c r="C117" s="90"/>
      <c r="D117" s="86"/>
      <c r="E117" s="86"/>
      <c r="F117" s="91"/>
      <c r="G117" s="91"/>
      <c r="H117" s="80" t="s">
        <v>143</v>
      </c>
    </row>
    <row r="118" spans="1:8" x14ac:dyDescent="0.2">
      <c r="A118" s="86"/>
      <c r="B118" s="86"/>
      <c r="C118" s="87" t="s">
        <v>159</v>
      </c>
      <c r="D118" s="86"/>
      <c r="E118" s="86"/>
      <c r="F118" s="91"/>
      <c r="G118" s="91"/>
      <c r="H118" s="80" t="s">
        <v>143</v>
      </c>
    </row>
    <row r="119" spans="1:8" x14ac:dyDescent="0.2">
      <c r="A119" s="86"/>
      <c r="B119" s="86"/>
      <c r="C119" s="87" t="s">
        <v>142</v>
      </c>
      <c r="D119" s="86"/>
      <c r="E119" s="86" t="s">
        <v>143</v>
      </c>
      <c r="F119" s="92" t="s">
        <v>145</v>
      </c>
      <c r="G119" s="89">
        <v>0</v>
      </c>
      <c r="H119" s="80" t="s">
        <v>143</v>
      </c>
    </row>
    <row r="120" spans="1:8" x14ac:dyDescent="0.2">
      <c r="A120" s="86"/>
      <c r="B120" s="86"/>
      <c r="C120" s="90"/>
      <c r="D120" s="86"/>
      <c r="E120" s="86"/>
      <c r="F120" s="91"/>
      <c r="G120" s="91"/>
      <c r="H120" s="80" t="s">
        <v>143</v>
      </c>
    </row>
    <row r="121" spans="1:8" x14ac:dyDescent="0.2">
      <c r="A121" s="86"/>
      <c r="B121" s="86"/>
      <c r="C121" s="87" t="s">
        <v>160</v>
      </c>
      <c r="D121" s="86"/>
      <c r="E121" s="86"/>
      <c r="F121" s="91"/>
      <c r="G121" s="91"/>
      <c r="H121" s="80" t="s">
        <v>143</v>
      </c>
    </row>
    <row r="122" spans="1:8" x14ac:dyDescent="0.2">
      <c r="A122" s="81">
        <v>1</v>
      </c>
      <c r="B122" s="82"/>
      <c r="C122" s="82" t="s">
        <v>161</v>
      </c>
      <c r="D122" s="82"/>
      <c r="E122" s="93"/>
      <c r="F122" s="84">
        <v>11608.716972022999</v>
      </c>
      <c r="G122" s="85">
        <v>4.0846519999999997E-2</v>
      </c>
      <c r="H122" s="80">
        <v>5.41</v>
      </c>
    </row>
    <row r="123" spans="1:8" x14ac:dyDescent="0.2">
      <c r="A123" s="86"/>
      <c r="B123" s="86"/>
      <c r="C123" s="87" t="s">
        <v>142</v>
      </c>
      <c r="D123" s="86"/>
      <c r="E123" s="86" t="s">
        <v>143</v>
      </c>
      <c r="F123" s="88">
        <v>11608.716972022999</v>
      </c>
      <c r="G123" s="89">
        <v>4.0846519999999997E-2</v>
      </c>
      <c r="H123" s="80" t="s">
        <v>143</v>
      </c>
    </row>
    <row r="124" spans="1:8" x14ac:dyDescent="0.2">
      <c r="A124" s="86"/>
      <c r="B124" s="86"/>
      <c r="C124" s="90"/>
      <c r="D124" s="86"/>
      <c r="E124" s="86"/>
      <c r="F124" s="91"/>
      <c r="G124" s="91"/>
      <c r="H124" s="80" t="s">
        <v>143</v>
      </c>
    </row>
    <row r="125" spans="1:8" x14ac:dyDescent="0.2">
      <c r="A125" s="86"/>
      <c r="B125" s="86"/>
      <c r="C125" s="87" t="s">
        <v>162</v>
      </c>
      <c r="D125" s="86"/>
      <c r="E125" s="86"/>
      <c r="F125" s="88">
        <v>11608.716972022999</v>
      </c>
      <c r="G125" s="89">
        <v>4.0846519999999997E-2</v>
      </c>
      <c r="H125" s="80" t="s">
        <v>143</v>
      </c>
    </row>
    <row r="126" spans="1:8" x14ac:dyDescent="0.2">
      <c r="A126" s="86"/>
      <c r="B126" s="86"/>
      <c r="C126" s="91"/>
      <c r="D126" s="86"/>
      <c r="E126" s="86"/>
      <c r="F126" s="86"/>
      <c r="G126" s="86"/>
      <c r="H126" s="80" t="s">
        <v>143</v>
      </c>
    </row>
    <row r="127" spans="1:8" x14ac:dyDescent="0.2">
      <c r="A127" s="86"/>
      <c r="B127" s="86"/>
      <c r="C127" s="87" t="s">
        <v>163</v>
      </c>
      <c r="D127" s="86"/>
      <c r="E127" s="86"/>
      <c r="F127" s="86"/>
      <c r="G127" s="86"/>
      <c r="H127" s="80" t="s">
        <v>143</v>
      </c>
    </row>
    <row r="128" spans="1:8" x14ac:dyDescent="0.2">
      <c r="A128" s="86"/>
      <c r="B128" s="86"/>
      <c r="C128" s="87" t="s">
        <v>164</v>
      </c>
      <c r="D128" s="86"/>
      <c r="E128" s="86"/>
      <c r="F128" s="86"/>
      <c r="G128" s="86"/>
      <c r="H128" s="80" t="s">
        <v>143</v>
      </c>
    </row>
    <row r="129" spans="1:17" x14ac:dyDescent="0.2">
      <c r="A129" s="86"/>
      <c r="B129" s="86"/>
      <c r="C129" s="87" t="s">
        <v>142</v>
      </c>
      <c r="D129" s="86"/>
      <c r="E129" s="86" t="s">
        <v>143</v>
      </c>
      <c r="F129" s="92" t="s">
        <v>145</v>
      </c>
      <c r="G129" s="89">
        <v>0</v>
      </c>
      <c r="H129" s="80" t="s">
        <v>143</v>
      </c>
    </row>
    <row r="130" spans="1:17" x14ac:dyDescent="0.2">
      <c r="A130" s="86"/>
      <c r="B130" s="86"/>
      <c r="C130" s="90"/>
      <c r="D130" s="86"/>
      <c r="E130" s="86"/>
      <c r="F130" s="91"/>
      <c r="G130" s="91"/>
      <c r="H130" s="80" t="s">
        <v>143</v>
      </c>
    </row>
    <row r="131" spans="1:17" x14ac:dyDescent="0.2">
      <c r="A131" s="86"/>
      <c r="B131" s="86"/>
      <c r="C131" s="87" t="s">
        <v>165</v>
      </c>
      <c r="D131" s="86"/>
      <c r="E131" s="86"/>
      <c r="F131" s="86"/>
      <c r="G131" s="86"/>
      <c r="H131" s="80" t="s">
        <v>143</v>
      </c>
    </row>
    <row r="132" spans="1:17" x14ac:dyDescent="0.2">
      <c r="A132" s="86"/>
      <c r="B132" s="86"/>
      <c r="C132" s="87" t="s">
        <v>166</v>
      </c>
      <c r="D132" s="86"/>
      <c r="E132" s="86"/>
      <c r="F132" s="86"/>
      <c r="G132" s="86"/>
      <c r="H132" s="80" t="s">
        <v>143</v>
      </c>
    </row>
    <row r="133" spans="1:17" x14ac:dyDescent="0.2">
      <c r="A133" s="86"/>
      <c r="B133" s="86"/>
      <c r="C133" s="87" t="s">
        <v>142</v>
      </c>
      <c r="D133" s="86"/>
      <c r="E133" s="86" t="s">
        <v>143</v>
      </c>
      <c r="F133" s="92" t="s">
        <v>145</v>
      </c>
      <c r="G133" s="89">
        <v>0</v>
      </c>
      <c r="H133" s="80" t="s">
        <v>143</v>
      </c>
    </row>
    <row r="134" spans="1:17" x14ac:dyDescent="0.2">
      <c r="A134" s="86"/>
      <c r="B134" s="86"/>
      <c r="C134" s="90"/>
      <c r="D134" s="86"/>
      <c r="E134" s="86"/>
      <c r="F134" s="91"/>
      <c r="G134" s="91"/>
      <c r="H134" s="80" t="s">
        <v>143</v>
      </c>
    </row>
    <row r="135" spans="1:17" x14ac:dyDescent="0.2">
      <c r="A135" s="86"/>
      <c r="B135" s="86"/>
      <c r="C135" s="87" t="s">
        <v>167</v>
      </c>
      <c r="D135" s="86"/>
      <c r="E135" s="86"/>
      <c r="F135" s="91"/>
      <c r="G135" s="91"/>
      <c r="H135" s="80" t="s">
        <v>143</v>
      </c>
    </row>
    <row r="136" spans="1:17" x14ac:dyDescent="0.2">
      <c r="A136" s="86"/>
      <c r="B136" s="86"/>
      <c r="C136" s="87" t="s">
        <v>142</v>
      </c>
      <c r="D136" s="86"/>
      <c r="E136" s="86" t="s">
        <v>143</v>
      </c>
      <c r="F136" s="92" t="s">
        <v>145</v>
      </c>
      <c r="G136" s="89">
        <v>0</v>
      </c>
      <c r="H136" s="80" t="s">
        <v>143</v>
      </c>
    </row>
    <row r="137" spans="1:17" x14ac:dyDescent="0.2">
      <c r="A137" s="86"/>
      <c r="B137" s="86"/>
      <c r="C137" s="90"/>
      <c r="D137" s="86"/>
      <c r="E137" s="86"/>
      <c r="F137" s="91"/>
      <c r="G137" s="91"/>
      <c r="H137" s="80" t="s">
        <v>143</v>
      </c>
    </row>
    <row r="138" spans="1:17" x14ac:dyDescent="0.2">
      <c r="A138" s="93"/>
      <c r="B138" s="82"/>
      <c r="C138" s="82" t="s">
        <v>168</v>
      </c>
      <c r="D138" s="82"/>
      <c r="E138" s="93"/>
      <c r="F138" s="84">
        <v>2247.1267117299999</v>
      </c>
      <c r="G138" s="85">
        <v>7.9067600000000005E-3</v>
      </c>
      <c r="H138" s="80" t="s">
        <v>143</v>
      </c>
    </row>
    <row r="139" spans="1:17" x14ac:dyDescent="0.2">
      <c r="A139" s="90"/>
      <c r="B139" s="90"/>
      <c r="C139" s="87" t="s">
        <v>169</v>
      </c>
      <c r="D139" s="91"/>
      <c r="E139" s="91"/>
      <c r="F139" s="88">
        <v>284203.33326429798</v>
      </c>
      <c r="G139" s="94">
        <v>1.00000007</v>
      </c>
      <c r="H139" s="80" t="s">
        <v>143</v>
      </c>
    </row>
    <row r="140" spans="1:17" x14ac:dyDescent="0.2">
      <c r="A140" s="95"/>
      <c r="B140" s="95"/>
      <c r="C140" s="95"/>
      <c r="D140" s="96"/>
      <c r="E140" s="96"/>
      <c r="F140" s="96"/>
      <c r="G140" s="96"/>
    </row>
    <row r="141" spans="1:17" x14ac:dyDescent="0.2">
      <c r="A141" s="97"/>
      <c r="B141" s="201" t="s">
        <v>855</v>
      </c>
      <c r="C141" s="201"/>
      <c r="D141" s="201"/>
      <c r="E141" s="201"/>
      <c r="F141" s="201"/>
      <c r="G141" s="201"/>
      <c r="H141" s="201"/>
      <c r="J141" s="99"/>
    </row>
    <row r="142" spans="1:17" x14ac:dyDescent="0.2">
      <c r="A142" s="97"/>
      <c r="B142" s="201" t="s">
        <v>856</v>
      </c>
      <c r="C142" s="201"/>
      <c r="D142" s="201"/>
      <c r="E142" s="201"/>
      <c r="F142" s="201"/>
      <c r="G142" s="201"/>
      <c r="H142" s="201"/>
      <c r="J142" s="99"/>
    </row>
    <row r="143" spans="1:17" x14ac:dyDescent="0.2">
      <c r="A143" s="97"/>
      <c r="B143" s="201" t="s">
        <v>857</v>
      </c>
      <c r="C143" s="201"/>
      <c r="D143" s="201"/>
      <c r="E143" s="201"/>
      <c r="F143" s="201"/>
      <c r="G143" s="201"/>
      <c r="H143" s="201"/>
      <c r="J143" s="99"/>
    </row>
    <row r="144" spans="1:17" s="101" customFormat="1" ht="66.75" customHeight="1" x14ac:dyDescent="0.25">
      <c r="A144" s="100"/>
      <c r="B144" s="202" t="s">
        <v>858</v>
      </c>
      <c r="C144" s="202"/>
      <c r="D144" s="202"/>
      <c r="E144" s="202"/>
      <c r="F144" s="202"/>
      <c r="G144" s="202"/>
      <c r="H144" s="202"/>
      <c r="I144"/>
      <c r="J144" s="99"/>
      <c r="K144"/>
      <c r="L144"/>
      <c r="M144"/>
      <c r="N144"/>
      <c r="O144"/>
      <c r="P144"/>
      <c r="Q144"/>
    </row>
    <row r="145" spans="1:10" x14ac:dyDescent="0.2">
      <c r="A145" s="97"/>
      <c r="B145" s="201" t="s">
        <v>859</v>
      </c>
      <c r="C145" s="201"/>
      <c r="D145" s="201"/>
      <c r="E145" s="201"/>
      <c r="F145" s="201"/>
      <c r="G145" s="201"/>
      <c r="H145" s="201"/>
      <c r="J145" s="99"/>
    </row>
    <row r="146" spans="1:10" x14ac:dyDescent="0.2">
      <c r="A146" s="97"/>
      <c r="B146" s="97"/>
      <c r="C146" s="97"/>
      <c r="D146" s="102"/>
      <c r="E146" s="102"/>
      <c r="F146" s="102"/>
      <c r="G146" s="102"/>
    </row>
    <row r="147" spans="1:10" x14ac:dyDescent="0.2">
      <c r="A147" s="97"/>
      <c r="B147" s="203" t="s">
        <v>170</v>
      </c>
      <c r="C147" s="204"/>
      <c r="D147" s="205"/>
      <c r="E147" s="103"/>
      <c r="F147" s="102"/>
      <c r="G147" s="102"/>
    </row>
    <row r="148" spans="1:10" ht="27.75" customHeight="1" x14ac:dyDescent="0.2">
      <c r="A148" s="97"/>
      <c r="B148" s="199" t="s">
        <v>171</v>
      </c>
      <c r="C148" s="200"/>
      <c r="D148" s="79" t="s">
        <v>927</v>
      </c>
      <c r="E148" s="103"/>
      <c r="F148" s="102"/>
      <c r="G148" s="102"/>
    </row>
    <row r="149" spans="1:10" ht="12.75" customHeight="1" x14ac:dyDescent="0.2">
      <c r="A149" s="97"/>
      <c r="B149" s="199" t="s">
        <v>860</v>
      </c>
      <c r="C149" s="200"/>
      <c r="D149" s="79" t="str">
        <f>"Rs. "&amp;TEXT(F83,"0.00")&amp;" lacs/ 0.04%"</f>
        <v>Rs. 106.51 lacs/ 0.04%</v>
      </c>
      <c r="E149" s="103"/>
      <c r="F149" s="102"/>
      <c r="G149" s="102"/>
    </row>
    <row r="150" spans="1:10" x14ac:dyDescent="0.2">
      <c r="A150" s="97"/>
      <c r="B150" s="199" t="s">
        <v>173</v>
      </c>
      <c r="C150" s="200"/>
      <c r="D150" s="104" t="s">
        <v>143</v>
      </c>
      <c r="E150" s="103"/>
      <c r="F150" s="102"/>
      <c r="G150" s="102"/>
    </row>
    <row r="151" spans="1:10" x14ac:dyDescent="0.2">
      <c r="A151" s="105"/>
      <c r="B151" s="106" t="s">
        <v>143</v>
      </c>
      <c r="C151" s="106" t="s">
        <v>861</v>
      </c>
      <c r="D151" s="106" t="s">
        <v>174</v>
      </c>
      <c r="E151" s="105"/>
      <c r="F151" s="105"/>
      <c r="G151" s="105"/>
      <c r="H151" s="105"/>
      <c r="J151" s="99"/>
    </row>
    <row r="152" spans="1:10" x14ac:dyDescent="0.2">
      <c r="A152" s="105"/>
      <c r="B152" s="107" t="s">
        <v>175</v>
      </c>
      <c r="C152" s="108">
        <v>45838</v>
      </c>
      <c r="D152" s="108">
        <v>45869</v>
      </c>
      <c r="E152" s="105"/>
      <c r="F152" s="105"/>
      <c r="G152" s="105"/>
      <c r="J152" s="99"/>
    </row>
    <row r="153" spans="1:10" x14ac:dyDescent="0.2">
      <c r="A153" s="109"/>
      <c r="B153" s="82" t="s">
        <v>176</v>
      </c>
      <c r="C153" s="111">
        <v>425.6891</v>
      </c>
      <c r="D153" s="111">
        <v>423.49759999999998</v>
      </c>
      <c r="E153" s="109"/>
      <c r="F153" s="112"/>
      <c r="G153" s="113"/>
    </row>
    <row r="154" spans="1:10" x14ac:dyDescent="0.2">
      <c r="A154" s="109"/>
      <c r="B154" s="82" t="s">
        <v>1004</v>
      </c>
      <c r="C154" s="111">
        <v>90.735699999999994</v>
      </c>
      <c r="D154" s="111">
        <v>90.268600000000006</v>
      </c>
      <c r="E154" s="109"/>
      <c r="F154" s="112"/>
      <c r="G154" s="113"/>
    </row>
    <row r="155" spans="1:10" x14ac:dyDescent="0.2">
      <c r="A155" s="109"/>
      <c r="B155" s="82" t="s">
        <v>177</v>
      </c>
      <c r="C155" s="111">
        <v>382.60120000000001</v>
      </c>
      <c r="D155" s="111">
        <v>380.29230000000001</v>
      </c>
      <c r="E155" s="109"/>
      <c r="F155" s="112"/>
      <c r="G155" s="113"/>
    </row>
    <row r="156" spans="1:10" x14ac:dyDescent="0.2">
      <c r="A156" s="109"/>
      <c r="B156" s="82" t="s">
        <v>1005</v>
      </c>
      <c r="C156" s="111">
        <v>67.320700000000002</v>
      </c>
      <c r="D156" s="111">
        <v>66.914400000000001</v>
      </c>
      <c r="E156" s="109"/>
      <c r="F156" s="112"/>
      <c r="G156" s="113"/>
    </row>
    <row r="157" spans="1:10" x14ac:dyDescent="0.2">
      <c r="A157" s="109"/>
      <c r="B157" s="109"/>
      <c r="C157" s="109"/>
      <c r="D157" s="109"/>
      <c r="E157" s="109"/>
      <c r="F157" s="109"/>
      <c r="G157" s="109"/>
    </row>
    <row r="158" spans="1:10" x14ac:dyDescent="0.2">
      <c r="A158" s="109"/>
      <c r="B158" s="208" t="s">
        <v>862</v>
      </c>
      <c r="C158" s="209"/>
      <c r="D158" s="79" t="s">
        <v>172</v>
      </c>
      <c r="E158" s="109"/>
      <c r="F158" s="109"/>
      <c r="G158" s="109"/>
    </row>
    <row r="159" spans="1:10" x14ac:dyDescent="0.2">
      <c r="A159" s="109"/>
      <c r="B159" s="114"/>
      <c r="C159" s="114"/>
      <c r="D159" s="114"/>
      <c r="E159" s="109"/>
      <c r="F159" s="109"/>
      <c r="G159" s="109"/>
    </row>
    <row r="160" spans="1:10" ht="29.1" customHeight="1" x14ac:dyDescent="0.2">
      <c r="A160" s="105"/>
      <c r="B160" s="199" t="s">
        <v>178</v>
      </c>
      <c r="C160" s="200"/>
      <c r="D160" s="79" t="s">
        <v>172</v>
      </c>
      <c r="E160" s="115"/>
      <c r="F160" s="105"/>
      <c r="G160" s="105"/>
    </row>
    <row r="161" spans="1:7" ht="29.1" customHeight="1" x14ac:dyDescent="0.2">
      <c r="A161" s="105"/>
      <c r="B161" s="199" t="s">
        <v>179</v>
      </c>
      <c r="C161" s="200"/>
      <c r="D161" s="79" t="s">
        <v>172</v>
      </c>
      <c r="E161" s="115"/>
      <c r="F161" s="105"/>
      <c r="G161" s="105"/>
    </row>
    <row r="162" spans="1:7" ht="17.100000000000001" customHeight="1" x14ac:dyDescent="0.2">
      <c r="A162" s="105"/>
      <c r="B162" s="199" t="s">
        <v>180</v>
      </c>
      <c r="C162" s="200"/>
      <c r="D162" s="79" t="s">
        <v>172</v>
      </c>
      <c r="E162" s="115"/>
      <c r="F162" s="105"/>
      <c r="G162" s="105"/>
    </row>
    <row r="163" spans="1:7" ht="17.100000000000001" customHeight="1" x14ac:dyDescent="0.2">
      <c r="A163" s="105"/>
      <c r="B163" s="199" t="s">
        <v>181</v>
      </c>
      <c r="C163" s="200"/>
      <c r="D163" s="116">
        <v>0.5740955799858406</v>
      </c>
      <c r="E163" s="105"/>
      <c r="F163" s="98"/>
      <c r="G163" s="117"/>
    </row>
    <row r="165" spans="1:7" x14ac:dyDescent="0.2">
      <c r="B165" s="129" t="s">
        <v>1045</v>
      </c>
    </row>
    <row r="166" spans="1:7" ht="67.5" x14ac:dyDescent="0.2">
      <c r="B166" s="135" t="s">
        <v>1006</v>
      </c>
      <c r="C166" s="135" t="s">
        <v>1007</v>
      </c>
      <c r="D166" s="135" t="s">
        <v>1008</v>
      </c>
      <c r="E166" s="135" t="s">
        <v>1009</v>
      </c>
      <c r="F166" s="135" t="s">
        <v>1010</v>
      </c>
    </row>
    <row r="167" spans="1:7" ht="13.5" x14ac:dyDescent="0.2">
      <c r="B167" s="136" t="s">
        <v>1030</v>
      </c>
      <c r="C167" s="137" t="s">
        <v>1012</v>
      </c>
      <c r="D167" s="10">
        <v>0</v>
      </c>
      <c r="E167" s="11">
        <v>0</v>
      </c>
      <c r="F167" s="138">
        <v>29.407129999999999</v>
      </c>
    </row>
    <row r="169" spans="1:7" x14ac:dyDescent="0.2">
      <c r="B169" s="207" t="s">
        <v>863</v>
      </c>
      <c r="C169" s="207"/>
    </row>
    <row r="171" spans="1:7" ht="153.75" customHeight="1" x14ac:dyDescent="0.2"/>
    <row r="174" spans="1:7" x14ac:dyDescent="0.2">
      <c r="B174" s="118" t="s">
        <v>864</v>
      </c>
      <c r="C174" s="119"/>
      <c r="D174" s="118"/>
    </row>
    <row r="175" spans="1:7" x14ac:dyDescent="0.2">
      <c r="B175" s="118" t="s">
        <v>1104</v>
      </c>
      <c r="D175" s="118"/>
    </row>
    <row r="176" spans="1:7" ht="165" customHeight="1" x14ac:dyDescent="0.2"/>
    <row r="178" spans="10:10" x14ac:dyDescent="0.2">
      <c r="J178" s="77"/>
    </row>
  </sheetData>
  <mergeCells count="18">
    <mergeCell ref="B149:C149"/>
    <mergeCell ref="B150:C150"/>
    <mergeCell ref="B158:C158"/>
    <mergeCell ref="B143:H143"/>
    <mergeCell ref="B144:H144"/>
    <mergeCell ref="B145:H145"/>
    <mergeCell ref="B147:D147"/>
    <mergeCell ref="B148:C148"/>
    <mergeCell ref="A1:H1"/>
    <mergeCell ref="A2:H2"/>
    <mergeCell ref="A3:H3"/>
    <mergeCell ref="B141:H141"/>
    <mergeCell ref="B142:H142"/>
    <mergeCell ref="B162:C162"/>
    <mergeCell ref="B163:C163"/>
    <mergeCell ref="B160:C160"/>
    <mergeCell ref="B161:C161"/>
    <mergeCell ref="B169:C169"/>
  </mergeCells>
  <hyperlinks>
    <hyperlink ref="I1" location="Index!B2" display="Index" xr:uid="{B7BA57D9-B983-4AD2-9C26-008A0DEDA9F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9697B-D601-447B-94EE-9644BF0D6758}">
  <sheetPr>
    <outlinePr summaryBelow="0" summaryRight="0"/>
  </sheetPr>
  <dimension ref="A1:Q227"/>
  <sheetViews>
    <sheetView showGridLines="0" workbookViewId="0">
      <selection sqref="A1:H1"/>
    </sheetView>
  </sheetViews>
  <sheetFormatPr defaultRowHeight="12.75" x14ac:dyDescent="0.2"/>
  <cols>
    <col min="1" max="1" width="5.85546875" bestFit="1" customWidth="1"/>
    <col min="2" max="2" width="19.7109375" bestFit="1" customWidth="1"/>
    <col min="3" max="3" width="41.710937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755</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756</v>
      </c>
      <c r="C7" s="82" t="s">
        <v>757</v>
      </c>
      <c r="D7" s="82" t="s">
        <v>48</v>
      </c>
      <c r="E7" s="83">
        <v>337</v>
      </c>
      <c r="F7" s="84">
        <v>136.09745000000001</v>
      </c>
      <c r="G7" s="85">
        <v>1.258164E-2</v>
      </c>
      <c r="H7" s="80" t="s">
        <v>143</v>
      </c>
    </row>
    <row r="8" spans="1:9" x14ac:dyDescent="0.2">
      <c r="A8" s="81">
        <v>2</v>
      </c>
      <c r="B8" s="82" t="s">
        <v>346</v>
      </c>
      <c r="C8" s="82" t="s">
        <v>347</v>
      </c>
      <c r="D8" s="82" t="s">
        <v>285</v>
      </c>
      <c r="E8" s="83">
        <v>41426</v>
      </c>
      <c r="F8" s="84">
        <v>127.50922799999999</v>
      </c>
      <c r="G8" s="85">
        <v>1.17877E-2</v>
      </c>
      <c r="H8" s="80" t="s">
        <v>143</v>
      </c>
    </row>
    <row r="9" spans="1:9" ht="25.5" x14ac:dyDescent="0.2">
      <c r="A9" s="81">
        <v>3</v>
      </c>
      <c r="B9" s="82" t="s">
        <v>758</v>
      </c>
      <c r="C9" s="82" t="s">
        <v>759</v>
      </c>
      <c r="D9" s="82" t="s">
        <v>196</v>
      </c>
      <c r="E9" s="83">
        <v>3310</v>
      </c>
      <c r="F9" s="84">
        <v>123.85689000000001</v>
      </c>
      <c r="G9" s="85">
        <v>1.145005E-2</v>
      </c>
      <c r="H9" s="80" t="s">
        <v>143</v>
      </c>
    </row>
    <row r="10" spans="1:9" x14ac:dyDescent="0.2">
      <c r="A10" s="81">
        <v>4</v>
      </c>
      <c r="B10" s="82" t="s">
        <v>354</v>
      </c>
      <c r="C10" s="82" t="s">
        <v>355</v>
      </c>
      <c r="D10" s="82" t="s">
        <v>228</v>
      </c>
      <c r="E10" s="83">
        <v>23673</v>
      </c>
      <c r="F10" s="84">
        <v>123.715098</v>
      </c>
      <c r="G10" s="85">
        <v>1.143695E-2</v>
      </c>
      <c r="H10" s="80" t="s">
        <v>143</v>
      </c>
    </row>
    <row r="11" spans="1:9" x14ac:dyDescent="0.2">
      <c r="A11" s="81">
        <v>5</v>
      </c>
      <c r="B11" s="82" t="s">
        <v>760</v>
      </c>
      <c r="C11" s="82" t="s">
        <v>761</v>
      </c>
      <c r="D11" s="82" t="s">
        <v>290</v>
      </c>
      <c r="E11" s="83">
        <v>22725</v>
      </c>
      <c r="F11" s="84">
        <v>120.21525</v>
      </c>
      <c r="G11" s="85">
        <v>1.1113400000000001E-2</v>
      </c>
      <c r="H11" s="80" t="s">
        <v>143</v>
      </c>
    </row>
    <row r="12" spans="1:9" x14ac:dyDescent="0.2">
      <c r="A12" s="81">
        <v>6</v>
      </c>
      <c r="B12" s="82" t="s">
        <v>450</v>
      </c>
      <c r="C12" s="82" t="s">
        <v>451</v>
      </c>
      <c r="D12" s="82" t="s">
        <v>358</v>
      </c>
      <c r="E12" s="83">
        <v>4751</v>
      </c>
      <c r="F12" s="84">
        <v>119.782212</v>
      </c>
      <c r="G12" s="85">
        <v>1.1073370000000001E-2</v>
      </c>
      <c r="H12" s="80" t="s">
        <v>143</v>
      </c>
    </row>
    <row r="13" spans="1:9" x14ac:dyDescent="0.2">
      <c r="A13" s="81">
        <v>7</v>
      </c>
      <c r="B13" s="82" t="s">
        <v>728</v>
      </c>
      <c r="C13" s="82" t="s">
        <v>729</v>
      </c>
      <c r="D13" s="82" t="s">
        <v>190</v>
      </c>
      <c r="E13" s="83">
        <v>1556</v>
      </c>
      <c r="F13" s="84">
        <v>116.66888</v>
      </c>
      <c r="G13" s="85">
        <v>1.078555E-2</v>
      </c>
      <c r="H13" s="80" t="s">
        <v>143</v>
      </c>
    </row>
    <row r="14" spans="1:9" x14ac:dyDescent="0.2">
      <c r="A14" s="81">
        <v>8</v>
      </c>
      <c r="B14" s="82" t="s">
        <v>762</v>
      </c>
      <c r="C14" s="82" t="s">
        <v>763</v>
      </c>
      <c r="D14" s="82" t="s">
        <v>193</v>
      </c>
      <c r="E14" s="83">
        <v>35270</v>
      </c>
      <c r="F14" s="84">
        <v>116.126475</v>
      </c>
      <c r="G14" s="85">
        <v>1.0735410000000001E-2</v>
      </c>
      <c r="H14" s="80" t="s">
        <v>143</v>
      </c>
    </row>
    <row r="15" spans="1:9" ht="25.5" x14ac:dyDescent="0.2">
      <c r="A15" s="81">
        <v>9</v>
      </c>
      <c r="B15" s="82" t="s">
        <v>764</v>
      </c>
      <c r="C15" s="82" t="s">
        <v>765</v>
      </c>
      <c r="D15" s="82" t="s">
        <v>25</v>
      </c>
      <c r="E15" s="83">
        <v>376</v>
      </c>
      <c r="F15" s="84">
        <v>115.8456</v>
      </c>
      <c r="G15" s="85">
        <v>1.0709440000000001E-2</v>
      </c>
      <c r="H15" s="80" t="s">
        <v>143</v>
      </c>
    </row>
    <row r="16" spans="1:9" x14ac:dyDescent="0.2">
      <c r="A16" s="81">
        <v>10</v>
      </c>
      <c r="B16" s="82" t="s">
        <v>690</v>
      </c>
      <c r="C16" s="82" t="s">
        <v>691</v>
      </c>
      <c r="D16" s="82" t="s">
        <v>290</v>
      </c>
      <c r="E16" s="83">
        <v>9151</v>
      </c>
      <c r="F16" s="84">
        <v>115.21109</v>
      </c>
      <c r="G16" s="85">
        <v>1.065079E-2</v>
      </c>
      <c r="H16" s="80" t="s">
        <v>143</v>
      </c>
    </row>
    <row r="17" spans="1:8" x14ac:dyDescent="0.2">
      <c r="A17" s="81">
        <v>11</v>
      </c>
      <c r="B17" s="82" t="s">
        <v>533</v>
      </c>
      <c r="C17" s="82" t="s">
        <v>534</v>
      </c>
      <c r="D17" s="82" t="s">
        <v>41</v>
      </c>
      <c r="E17" s="83">
        <v>4802</v>
      </c>
      <c r="F17" s="84">
        <v>115.060722</v>
      </c>
      <c r="G17" s="85">
        <v>1.063688E-2</v>
      </c>
      <c r="H17" s="80" t="s">
        <v>143</v>
      </c>
    </row>
    <row r="18" spans="1:8" ht="25.5" x14ac:dyDescent="0.2">
      <c r="A18" s="81">
        <v>12</v>
      </c>
      <c r="B18" s="82" t="s">
        <v>95</v>
      </c>
      <c r="C18" s="82" t="s">
        <v>96</v>
      </c>
      <c r="D18" s="82" t="s">
        <v>25</v>
      </c>
      <c r="E18" s="83">
        <v>19346</v>
      </c>
      <c r="F18" s="84">
        <v>114.663742</v>
      </c>
      <c r="G18" s="85">
        <v>1.0600190000000001E-2</v>
      </c>
      <c r="H18" s="80" t="s">
        <v>143</v>
      </c>
    </row>
    <row r="19" spans="1:8" ht="25.5" x14ac:dyDescent="0.2">
      <c r="A19" s="81">
        <v>13</v>
      </c>
      <c r="B19" s="82" t="s">
        <v>23</v>
      </c>
      <c r="C19" s="82" t="s">
        <v>24</v>
      </c>
      <c r="D19" s="82" t="s">
        <v>25</v>
      </c>
      <c r="E19" s="83">
        <v>932</v>
      </c>
      <c r="F19" s="84">
        <v>114.16068</v>
      </c>
      <c r="G19" s="85">
        <v>1.0553679999999999E-2</v>
      </c>
      <c r="H19" s="80" t="s">
        <v>143</v>
      </c>
    </row>
    <row r="20" spans="1:8" x14ac:dyDescent="0.2">
      <c r="A20" s="81">
        <v>14</v>
      </c>
      <c r="B20" s="82" t="s">
        <v>766</v>
      </c>
      <c r="C20" s="82" t="s">
        <v>767</v>
      </c>
      <c r="D20" s="82" t="s">
        <v>22</v>
      </c>
      <c r="E20" s="83">
        <v>19323</v>
      </c>
      <c r="F20" s="84">
        <v>113.638563</v>
      </c>
      <c r="G20" s="85">
        <v>1.050541E-2</v>
      </c>
      <c r="H20" s="80" t="s">
        <v>143</v>
      </c>
    </row>
    <row r="21" spans="1:8" x14ac:dyDescent="0.2">
      <c r="A21" s="81">
        <v>15</v>
      </c>
      <c r="B21" s="82" t="s">
        <v>31</v>
      </c>
      <c r="C21" s="82" t="s">
        <v>32</v>
      </c>
      <c r="D21" s="82" t="s">
        <v>33</v>
      </c>
      <c r="E21" s="83">
        <v>7642</v>
      </c>
      <c r="F21" s="84">
        <v>113.20858800000001</v>
      </c>
      <c r="G21" s="85">
        <v>1.046566E-2</v>
      </c>
      <c r="H21" s="80" t="s">
        <v>143</v>
      </c>
    </row>
    <row r="22" spans="1:8" x14ac:dyDescent="0.2">
      <c r="A22" s="81">
        <v>16</v>
      </c>
      <c r="B22" s="82" t="s">
        <v>136</v>
      </c>
      <c r="C22" s="82" t="s">
        <v>137</v>
      </c>
      <c r="D22" s="82" t="s">
        <v>138</v>
      </c>
      <c r="E22" s="83">
        <v>11712</v>
      </c>
      <c r="F22" s="84">
        <v>113.02079999999999</v>
      </c>
      <c r="G22" s="85">
        <v>1.0448300000000001E-2</v>
      </c>
      <c r="H22" s="80" t="s">
        <v>143</v>
      </c>
    </row>
    <row r="23" spans="1:8" x14ac:dyDescent="0.2">
      <c r="A23" s="81">
        <v>17</v>
      </c>
      <c r="B23" s="82" t="s">
        <v>37</v>
      </c>
      <c r="C23" s="82" t="s">
        <v>38</v>
      </c>
      <c r="D23" s="82" t="s">
        <v>19</v>
      </c>
      <c r="E23" s="83">
        <v>33961</v>
      </c>
      <c r="F23" s="84">
        <v>111.833573</v>
      </c>
      <c r="G23" s="85">
        <v>1.033855E-2</v>
      </c>
      <c r="H23" s="80" t="s">
        <v>143</v>
      </c>
    </row>
    <row r="24" spans="1:8" ht="25.5" x14ac:dyDescent="0.2">
      <c r="A24" s="81">
        <v>18</v>
      </c>
      <c r="B24" s="82" t="s">
        <v>444</v>
      </c>
      <c r="C24" s="82" t="s">
        <v>445</v>
      </c>
      <c r="D24" s="82" t="s">
        <v>196</v>
      </c>
      <c r="E24" s="83">
        <v>7164</v>
      </c>
      <c r="F24" s="84">
        <v>111.371544</v>
      </c>
      <c r="G24" s="85">
        <v>1.0295840000000001E-2</v>
      </c>
      <c r="H24" s="80" t="s">
        <v>143</v>
      </c>
    </row>
    <row r="25" spans="1:8" x14ac:dyDescent="0.2">
      <c r="A25" s="81">
        <v>19</v>
      </c>
      <c r="B25" s="82" t="s">
        <v>699</v>
      </c>
      <c r="C25" s="82" t="s">
        <v>700</v>
      </c>
      <c r="D25" s="82" t="s">
        <v>138</v>
      </c>
      <c r="E25" s="83">
        <v>10624</v>
      </c>
      <c r="F25" s="84">
        <v>111.371392</v>
      </c>
      <c r="G25" s="85">
        <v>1.0295820000000001E-2</v>
      </c>
      <c r="H25" s="80" t="s">
        <v>143</v>
      </c>
    </row>
    <row r="26" spans="1:8" x14ac:dyDescent="0.2">
      <c r="A26" s="81">
        <v>20</v>
      </c>
      <c r="B26" s="82" t="s">
        <v>686</v>
      </c>
      <c r="C26" s="82" t="s">
        <v>687</v>
      </c>
      <c r="D26" s="82" t="s">
        <v>19</v>
      </c>
      <c r="E26" s="83">
        <v>76407</v>
      </c>
      <c r="F26" s="84">
        <v>111.26387339999999</v>
      </c>
      <c r="G26" s="85">
        <v>1.0285880000000001E-2</v>
      </c>
      <c r="H26" s="80" t="s">
        <v>143</v>
      </c>
    </row>
    <row r="27" spans="1:8" x14ac:dyDescent="0.2">
      <c r="A27" s="81">
        <v>21</v>
      </c>
      <c r="B27" s="82" t="s">
        <v>768</v>
      </c>
      <c r="C27" s="82" t="s">
        <v>769</v>
      </c>
      <c r="D27" s="82" t="s">
        <v>285</v>
      </c>
      <c r="E27" s="83">
        <v>27521</v>
      </c>
      <c r="F27" s="84">
        <v>111.1160375</v>
      </c>
      <c r="G27" s="85">
        <v>1.027221E-2</v>
      </c>
      <c r="H27" s="80" t="s">
        <v>143</v>
      </c>
    </row>
    <row r="28" spans="1:8" x14ac:dyDescent="0.2">
      <c r="A28" s="81">
        <v>22</v>
      </c>
      <c r="B28" s="82" t="s">
        <v>324</v>
      </c>
      <c r="C28" s="82" t="s">
        <v>325</v>
      </c>
      <c r="D28" s="82" t="s">
        <v>33</v>
      </c>
      <c r="E28" s="83">
        <v>5502</v>
      </c>
      <c r="F28" s="84">
        <v>111.041364</v>
      </c>
      <c r="G28" s="85">
        <v>1.026531E-2</v>
      </c>
      <c r="H28" s="80" t="s">
        <v>143</v>
      </c>
    </row>
    <row r="29" spans="1:8" x14ac:dyDescent="0.2">
      <c r="A29" s="81">
        <v>23</v>
      </c>
      <c r="B29" s="82" t="s">
        <v>53</v>
      </c>
      <c r="C29" s="82" t="s">
        <v>54</v>
      </c>
      <c r="D29" s="82" t="s">
        <v>55</v>
      </c>
      <c r="E29" s="83">
        <v>1875</v>
      </c>
      <c r="F29" s="84">
        <v>110.82187500000001</v>
      </c>
      <c r="G29" s="85">
        <v>1.0245020000000001E-2</v>
      </c>
      <c r="H29" s="80" t="s">
        <v>143</v>
      </c>
    </row>
    <row r="30" spans="1:8" x14ac:dyDescent="0.2">
      <c r="A30" s="81">
        <v>24</v>
      </c>
      <c r="B30" s="82" t="s">
        <v>20</v>
      </c>
      <c r="C30" s="82" t="s">
        <v>21</v>
      </c>
      <c r="D30" s="82" t="s">
        <v>22</v>
      </c>
      <c r="E30" s="83">
        <v>33079</v>
      </c>
      <c r="F30" s="84">
        <v>110.5665575</v>
      </c>
      <c r="G30" s="85">
        <v>1.022142E-2</v>
      </c>
      <c r="H30" s="80" t="s">
        <v>143</v>
      </c>
    </row>
    <row r="31" spans="1:8" x14ac:dyDescent="0.2">
      <c r="A31" s="81">
        <v>25</v>
      </c>
      <c r="B31" s="82" t="s">
        <v>529</v>
      </c>
      <c r="C31" s="82" t="s">
        <v>530</v>
      </c>
      <c r="D31" s="82" t="s">
        <v>22</v>
      </c>
      <c r="E31" s="83">
        <v>21460</v>
      </c>
      <c r="F31" s="84">
        <v>110.52973</v>
      </c>
      <c r="G31" s="85">
        <v>1.021801E-2</v>
      </c>
      <c r="H31" s="80" t="s">
        <v>143</v>
      </c>
    </row>
    <row r="32" spans="1:8" ht="25.5" x14ac:dyDescent="0.2">
      <c r="A32" s="81">
        <v>26</v>
      </c>
      <c r="B32" s="82" t="s">
        <v>352</v>
      </c>
      <c r="C32" s="82" t="s">
        <v>353</v>
      </c>
      <c r="D32" s="82" t="s">
        <v>196</v>
      </c>
      <c r="E32" s="83">
        <v>6459</v>
      </c>
      <c r="F32" s="84">
        <v>110.235753</v>
      </c>
      <c r="G32" s="85">
        <v>1.019084E-2</v>
      </c>
      <c r="H32" s="80" t="s">
        <v>143</v>
      </c>
    </row>
    <row r="33" spans="1:8" x14ac:dyDescent="0.2">
      <c r="A33" s="81">
        <v>27</v>
      </c>
      <c r="B33" s="82" t="s">
        <v>439</v>
      </c>
      <c r="C33" s="82" t="s">
        <v>440</v>
      </c>
      <c r="D33" s="82" t="s">
        <v>441</v>
      </c>
      <c r="E33" s="83">
        <v>16115</v>
      </c>
      <c r="F33" s="84">
        <v>110.07350750000001</v>
      </c>
      <c r="G33" s="85">
        <v>1.017584E-2</v>
      </c>
      <c r="H33" s="80" t="s">
        <v>143</v>
      </c>
    </row>
    <row r="34" spans="1:8" x14ac:dyDescent="0.2">
      <c r="A34" s="81">
        <v>28</v>
      </c>
      <c r="B34" s="82" t="s">
        <v>419</v>
      </c>
      <c r="C34" s="82" t="s">
        <v>420</v>
      </c>
      <c r="D34" s="82" t="s">
        <v>138</v>
      </c>
      <c r="E34" s="83">
        <v>69455</v>
      </c>
      <c r="F34" s="84">
        <v>109.697227</v>
      </c>
      <c r="G34" s="85">
        <v>1.014105E-2</v>
      </c>
      <c r="H34" s="80" t="s">
        <v>143</v>
      </c>
    </row>
    <row r="35" spans="1:8" x14ac:dyDescent="0.2">
      <c r="A35" s="81">
        <v>29</v>
      </c>
      <c r="B35" s="82" t="s">
        <v>661</v>
      </c>
      <c r="C35" s="82" t="s">
        <v>662</v>
      </c>
      <c r="D35" s="82" t="s">
        <v>465</v>
      </c>
      <c r="E35" s="83">
        <v>1896</v>
      </c>
      <c r="F35" s="84">
        <v>109.41816</v>
      </c>
      <c r="G35" s="85">
        <v>1.0115249999999999E-2</v>
      </c>
      <c r="H35" s="80" t="s">
        <v>143</v>
      </c>
    </row>
    <row r="36" spans="1:8" x14ac:dyDescent="0.2">
      <c r="A36" s="81">
        <v>30</v>
      </c>
      <c r="B36" s="82" t="s">
        <v>770</v>
      </c>
      <c r="C36" s="82" t="s">
        <v>771</v>
      </c>
      <c r="D36" s="82" t="s">
        <v>193</v>
      </c>
      <c r="E36" s="83">
        <v>783</v>
      </c>
      <c r="F36" s="84">
        <v>109.33029000000001</v>
      </c>
      <c r="G36" s="85">
        <v>1.0107130000000001E-2</v>
      </c>
      <c r="H36" s="80" t="s">
        <v>143</v>
      </c>
    </row>
    <row r="37" spans="1:8" x14ac:dyDescent="0.2">
      <c r="A37" s="81">
        <v>31</v>
      </c>
      <c r="B37" s="82" t="s">
        <v>14</v>
      </c>
      <c r="C37" s="82" t="s">
        <v>15</v>
      </c>
      <c r="D37" s="82" t="s">
        <v>16</v>
      </c>
      <c r="E37" s="83">
        <v>2992</v>
      </c>
      <c r="F37" s="84">
        <v>108.80408</v>
      </c>
      <c r="G37" s="85">
        <v>1.005848E-2</v>
      </c>
      <c r="H37" s="80" t="s">
        <v>143</v>
      </c>
    </row>
    <row r="38" spans="1:8" x14ac:dyDescent="0.2">
      <c r="A38" s="81">
        <v>32</v>
      </c>
      <c r="B38" s="82" t="s">
        <v>509</v>
      </c>
      <c r="C38" s="82" t="s">
        <v>510</v>
      </c>
      <c r="D38" s="82" t="s">
        <v>258</v>
      </c>
      <c r="E38" s="83">
        <v>2551</v>
      </c>
      <c r="F38" s="84">
        <v>108.69045699999999</v>
      </c>
      <c r="G38" s="85">
        <v>1.004798E-2</v>
      </c>
      <c r="H38" s="80" t="s">
        <v>143</v>
      </c>
    </row>
    <row r="39" spans="1:8" x14ac:dyDescent="0.2">
      <c r="A39" s="81">
        <v>33</v>
      </c>
      <c r="B39" s="82" t="s">
        <v>29</v>
      </c>
      <c r="C39" s="82" t="s">
        <v>30</v>
      </c>
      <c r="D39" s="82" t="s">
        <v>22</v>
      </c>
      <c r="E39" s="83">
        <v>37294</v>
      </c>
      <c r="F39" s="84">
        <v>108.52554000000001</v>
      </c>
      <c r="G39" s="85">
        <v>1.003273E-2</v>
      </c>
      <c r="H39" s="80" t="s">
        <v>143</v>
      </c>
    </row>
    <row r="40" spans="1:8" x14ac:dyDescent="0.2">
      <c r="A40" s="81">
        <v>34</v>
      </c>
      <c r="B40" s="82" t="s">
        <v>336</v>
      </c>
      <c r="C40" s="82" t="s">
        <v>337</v>
      </c>
      <c r="D40" s="82" t="s">
        <v>258</v>
      </c>
      <c r="E40" s="83">
        <v>3385</v>
      </c>
      <c r="F40" s="84">
        <v>108.424935</v>
      </c>
      <c r="G40" s="85">
        <v>1.002343E-2</v>
      </c>
      <c r="H40" s="80" t="s">
        <v>143</v>
      </c>
    </row>
    <row r="41" spans="1:8" x14ac:dyDescent="0.2">
      <c r="A41" s="81">
        <v>35</v>
      </c>
      <c r="B41" s="82" t="s">
        <v>507</v>
      </c>
      <c r="C41" s="82" t="s">
        <v>508</v>
      </c>
      <c r="D41" s="82" t="s">
        <v>258</v>
      </c>
      <c r="E41" s="83">
        <v>859</v>
      </c>
      <c r="F41" s="84">
        <v>108.30271999999999</v>
      </c>
      <c r="G41" s="85">
        <v>1.0012139999999999E-2</v>
      </c>
      <c r="H41" s="80" t="s">
        <v>143</v>
      </c>
    </row>
    <row r="42" spans="1:8" x14ac:dyDescent="0.2">
      <c r="A42" s="81">
        <v>36</v>
      </c>
      <c r="B42" s="82" t="s">
        <v>437</v>
      </c>
      <c r="C42" s="82" t="s">
        <v>438</v>
      </c>
      <c r="D42" s="82" t="s">
        <v>268</v>
      </c>
      <c r="E42" s="83">
        <v>5876</v>
      </c>
      <c r="F42" s="84">
        <v>108.159532</v>
      </c>
      <c r="G42" s="85">
        <v>9.9988999999999998E-3</v>
      </c>
      <c r="H42" s="80" t="s">
        <v>143</v>
      </c>
    </row>
    <row r="43" spans="1:8" ht="25.5" x14ac:dyDescent="0.2">
      <c r="A43" s="81">
        <v>37</v>
      </c>
      <c r="B43" s="82" t="s">
        <v>275</v>
      </c>
      <c r="C43" s="82" t="s">
        <v>276</v>
      </c>
      <c r="D43" s="82" t="s">
        <v>196</v>
      </c>
      <c r="E43" s="83">
        <v>11131</v>
      </c>
      <c r="F43" s="84">
        <v>107.948438</v>
      </c>
      <c r="G43" s="85">
        <v>9.9793799999999995E-3</v>
      </c>
      <c r="H43" s="80" t="s">
        <v>143</v>
      </c>
    </row>
    <row r="44" spans="1:8" x14ac:dyDescent="0.2">
      <c r="A44" s="81">
        <v>38</v>
      </c>
      <c r="B44" s="82" t="s">
        <v>44</v>
      </c>
      <c r="C44" s="82" t="s">
        <v>45</v>
      </c>
      <c r="D44" s="82" t="s">
        <v>22</v>
      </c>
      <c r="E44" s="83">
        <v>27131</v>
      </c>
      <c r="F44" s="84">
        <v>107.91355249999999</v>
      </c>
      <c r="G44" s="85">
        <v>9.9761599999999995E-3</v>
      </c>
      <c r="H44" s="80" t="s">
        <v>143</v>
      </c>
    </row>
    <row r="45" spans="1:8" x14ac:dyDescent="0.2">
      <c r="A45" s="81">
        <v>39</v>
      </c>
      <c r="B45" s="82" t="s">
        <v>62</v>
      </c>
      <c r="C45" s="82" t="s">
        <v>63</v>
      </c>
      <c r="D45" s="82" t="s">
        <v>64</v>
      </c>
      <c r="E45" s="83">
        <v>44662</v>
      </c>
      <c r="F45" s="84">
        <v>107.63542</v>
      </c>
      <c r="G45" s="85">
        <v>9.9504499999999996E-3</v>
      </c>
      <c r="H45" s="80" t="s">
        <v>143</v>
      </c>
    </row>
    <row r="46" spans="1:8" x14ac:dyDescent="0.2">
      <c r="A46" s="81">
        <v>40</v>
      </c>
      <c r="B46" s="82" t="s">
        <v>772</v>
      </c>
      <c r="C46" s="82" t="s">
        <v>773</v>
      </c>
      <c r="D46" s="82" t="s">
        <v>258</v>
      </c>
      <c r="E46" s="83">
        <v>4992</v>
      </c>
      <c r="F46" s="84">
        <v>107.417856</v>
      </c>
      <c r="G46" s="85">
        <v>9.9303299999999994E-3</v>
      </c>
      <c r="H46" s="80" t="s">
        <v>143</v>
      </c>
    </row>
    <row r="47" spans="1:8" x14ac:dyDescent="0.2">
      <c r="A47" s="81">
        <v>41</v>
      </c>
      <c r="B47" s="82" t="s">
        <v>541</v>
      </c>
      <c r="C47" s="82" t="s">
        <v>542</v>
      </c>
      <c r="D47" s="82" t="s">
        <v>193</v>
      </c>
      <c r="E47" s="83">
        <v>27159</v>
      </c>
      <c r="F47" s="84">
        <v>107.332368</v>
      </c>
      <c r="G47" s="85">
        <v>9.9224299999999994E-3</v>
      </c>
      <c r="H47" s="80" t="s">
        <v>143</v>
      </c>
    </row>
    <row r="48" spans="1:8" x14ac:dyDescent="0.2">
      <c r="A48" s="81">
        <v>42</v>
      </c>
      <c r="B48" s="82" t="s">
        <v>356</v>
      </c>
      <c r="C48" s="82" t="s">
        <v>357</v>
      </c>
      <c r="D48" s="82" t="s">
        <v>358</v>
      </c>
      <c r="E48" s="83">
        <v>26049</v>
      </c>
      <c r="F48" s="84">
        <v>107.30885550000001</v>
      </c>
      <c r="G48" s="85">
        <v>9.9202600000000002E-3</v>
      </c>
      <c r="H48" s="80" t="s">
        <v>143</v>
      </c>
    </row>
    <row r="49" spans="1:8" x14ac:dyDescent="0.2">
      <c r="A49" s="81">
        <v>43</v>
      </c>
      <c r="B49" s="82" t="s">
        <v>724</v>
      </c>
      <c r="C49" s="82" t="s">
        <v>725</v>
      </c>
      <c r="D49" s="82" t="s">
        <v>285</v>
      </c>
      <c r="E49" s="83">
        <v>2511</v>
      </c>
      <c r="F49" s="84">
        <v>107.154414</v>
      </c>
      <c r="G49" s="85">
        <v>9.90598E-3</v>
      </c>
      <c r="H49" s="80" t="s">
        <v>143</v>
      </c>
    </row>
    <row r="50" spans="1:8" x14ac:dyDescent="0.2">
      <c r="A50" s="81">
        <v>44</v>
      </c>
      <c r="B50" s="82" t="s">
        <v>774</v>
      </c>
      <c r="C50" s="82" t="s">
        <v>775</v>
      </c>
      <c r="D50" s="82" t="s">
        <v>22</v>
      </c>
      <c r="E50" s="83">
        <v>10878</v>
      </c>
      <c r="F50" s="84">
        <v>107.115666</v>
      </c>
      <c r="G50" s="85">
        <v>9.9024000000000004E-3</v>
      </c>
      <c r="H50" s="80" t="s">
        <v>143</v>
      </c>
    </row>
    <row r="51" spans="1:8" ht="25.5" x14ac:dyDescent="0.2">
      <c r="A51" s="81">
        <v>45</v>
      </c>
      <c r="B51" s="82" t="s">
        <v>539</v>
      </c>
      <c r="C51" s="82" t="s">
        <v>540</v>
      </c>
      <c r="D51" s="82" t="s">
        <v>196</v>
      </c>
      <c r="E51" s="83">
        <v>1624</v>
      </c>
      <c r="F51" s="84">
        <v>107.11091999999999</v>
      </c>
      <c r="G51" s="85">
        <v>9.9019599999999996E-3</v>
      </c>
      <c r="H51" s="80" t="s">
        <v>143</v>
      </c>
    </row>
    <row r="52" spans="1:8" x14ac:dyDescent="0.2">
      <c r="A52" s="81">
        <v>46</v>
      </c>
      <c r="B52" s="82" t="s">
        <v>776</v>
      </c>
      <c r="C52" s="82" t="s">
        <v>777</v>
      </c>
      <c r="D52" s="82" t="s">
        <v>258</v>
      </c>
      <c r="E52" s="83">
        <v>1952</v>
      </c>
      <c r="F52" s="84">
        <v>106.74512</v>
      </c>
      <c r="G52" s="85">
        <v>9.8681399999999992E-3</v>
      </c>
      <c r="H52" s="80" t="s">
        <v>143</v>
      </c>
    </row>
    <row r="53" spans="1:8" x14ac:dyDescent="0.2">
      <c r="A53" s="81">
        <v>47</v>
      </c>
      <c r="B53" s="82" t="s">
        <v>11</v>
      </c>
      <c r="C53" s="82" t="s">
        <v>12</v>
      </c>
      <c r="D53" s="82" t="s">
        <v>13</v>
      </c>
      <c r="E53" s="83">
        <v>5570</v>
      </c>
      <c r="F53" s="84">
        <v>106.62651</v>
      </c>
      <c r="G53" s="85">
        <v>9.8571800000000001E-3</v>
      </c>
      <c r="H53" s="80" t="s">
        <v>143</v>
      </c>
    </row>
    <row r="54" spans="1:8" ht="25.5" x14ac:dyDescent="0.2">
      <c r="A54" s="81">
        <v>48</v>
      </c>
      <c r="B54" s="82" t="s">
        <v>56</v>
      </c>
      <c r="C54" s="82" t="s">
        <v>57</v>
      </c>
      <c r="D54" s="82" t="s">
        <v>58</v>
      </c>
      <c r="E54" s="83">
        <v>7754</v>
      </c>
      <c r="F54" s="84">
        <v>106.470174</v>
      </c>
      <c r="G54" s="85">
        <v>9.8427199999999992E-3</v>
      </c>
      <c r="H54" s="80" t="s">
        <v>143</v>
      </c>
    </row>
    <row r="55" spans="1:8" x14ac:dyDescent="0.2">
      <c r="A55" s="81">
        <v>49</v>
      </c>
      <c r="B55" s="82" t="s">
        <v>431</v>
      </c>
      <c r="C55" s="82" t="s">
        <v>432</v>
      </c>
      <c r="D55" s="82" t="s">
        <v>258</v>
      </c>
      <c r="E55" s="83">
        <v>15986</v>
      </c>
      <c r="F55" s="84">
        <v>106.45876699999999</v>
      </c>
      <c r="G55" s="85">
        <v>9.8416700000000003E-3</v>
      </c>
      <c r="H55" s="80" t="s">
        <v>143</v>
      </c>
    </row>
    <row r="56" spans="1:8" x14ac:dyDescent="0.2">
      <c r="A56" s="81">
        <v>50</v>
      </c>
      <c r="B56" s="82" t="s">
        <v>519</v>
      </c>
      <c r="C56" s="82" t="s">
        <v>520</v>
      </c>
      <c r="D56" s="82" t="s">
        <v>193</v>
      </c>
      <c r="E56" s="83">
        <v>25961</v>
      </c>
      <c r="F56" s="84">
        <v>106.4271195</v>
      </c>
      <c r="G56" s="85">
        <v>9.8387400000000003E-3</v>
      </c>
      <c r="H56" s="80" t="s">
        <v>143</v>
      </c>
    </row>
    <row r="57" spans="1:8" x14ac:dyDescent="0.2">
      <c r="A57" s="81">
        <v>51</v>
      </c>
      <c r="B57" s="82" t="s">
        <v>49</v>
      </c>
      <c r="C57" s="82" t="s">
        <v>50</v>
      </c>
      <c r="D57" s="82" t="s">
        <v>33</v>
      </c>
      <c r="E57" s="83">
        <v>13319</v>
      </c>
      <c r="F57" s="84">
        <v>106.0924945</v>
      </c>
      <c r="G57" s="85">
        <v>9.8078100000000001E-3</v>
      </c>
      <c r="H57" s="80" t="s">
        <v>143</v>
      </c>
    </row>
    <row r="58" spans="1:8" ht="25.5" x14ac:dyDescent="0.2">
      <c r="A58" s="81">
        <v>52</v>
      </c>
      <c r="B58" s="82" t="s">
        <v>446</v>
      </c>
      <c r="C58" s="82" t="s">
        <v>447</v>
      </c>
      <c r="D58" s="82" t="s">
        <v>208</v>
      </c>
      <c r="E58" s="83">
        <v>9858</v>
      </c>
      <c r="F58" s="84">
        <v>105.79605599999999</v>
      </c>
      <c r="G58" s="85">
        <v>9.7803999999999999E-3</v>
      </c>
      <c r="H58" s="80" t="s">
        <v>143</v>
      </c>
    </row>
    <row r="59" spans="1:8" x14ac:dyDescent="0.2">
      <c r="A59" s="81">
        <v>53</v>
      </c>
      <c r="B59" s="82" t="s">
        <v>778</v>
      </c>
      <c r="C59" s="82" t="s">
        <v>779</v>
      </c>
      <c r="D59" s="82" t="s">
        <v>41</v>
      </c>
      <c r="E59" s="83">
        <v>7022</v>
      </c>
      <c r="F59" s="84">
        <v>105.37213199999999</v>
      </c>
      <c r="G59" s="85">
        <v>9.7412100000000001E-3</v>
      </c>
      <c r="H59" s="80" t="s">
        <v>143</v>
      </c>
    </row>
    <row r="60" spans="1:8" ht="25.5" x14ac:dyDescent="0.2">
      <c r="A60" s="81">
        <v>54</v>
      </c>
      <c r="B60" s="82" t="s">
        <v>342</v>
      </c>
      <c r="C60" s="82" t="s">
        <v>343</v>
      </c>
      <c r="D60" s="82" t="s">
        <v>25</v>
      </c>
      <c r="E60" s="83">
        <v>3836</v>
      </c>
      <c r="F60" s="84">
        <v>105.351904</v>
      </c>
      <c r="G60" s="85">
        <v>9.7393400000000008E-3</v>
      </c>
      <c r="H60" s="80" t="s">
        <v>143</v>
      </c>
    </row>
    <row r="61" spans="1:8" x14ac:dyDescent="0.2">
      <c r="A61" s="81">
        <v>55</v>
      </c>
      <c r="B61" s="82" t="s">
        <v>780</v>
      </c>
      <c r="C61" s="82" t="s">
        <v>781</v>
      </c>
      <c r="D61" s="82" t="s">
        <v>36</v>
      </c>
      <c r="E61" s="83">
        <v>15869</v>
      </c>
      <c r="F61" s="84">
        <v>105.005173</v>
      </c>
      <c r="G61" s="85">
        <v>9.7072900000000004E-3</v>
      </c>
      <c r="H61" s="80" t="s">
        <v>143</v>
      </c>
    </row>
    <row r="62" spans="1:8" ht="25.5" x14ac:dyDescent="0.2">
      <c r="A62" s="81">
        <v>56</v>
      </c>
      <c r="B62" s="82" t="s">
        <v>642</v>
      </c>
      <c r="C62" s="82" t="s">
        <v>643</v>
      </c>
      <c r="D62" s="82" t="s">
        <v>644</v>
      </c>
      <c r="E62" s="83">
        <v>4319</v>
      </c>
      <c r="F62" s="84">
        <v>104.981933</v>
      </c>
      <c r="G62" s="85">
        <v>9.7051399999999993E-3</v>
      </c>
      <c r="H62" s="80" t="s">
        <v>143</v>
      </c>
    </row>
    <row r="63" spans="1:8" x14ac:dyDescent="0.2">
      <c r="A63" s="81">
        <v>57</v>
      </c>
      <c r="B63" s="82" t="s">
        <v>332</v>
      </c>
      <c r="C63" s="82" t="s">
        <v>333</v>
      </c>
      <c r="D63" s="82" t="s">
        <v>33</v>
      </c>
      <c r="E63" s="83">
        <v>44124</v>
      </c>
      <c r="F63" s="84">
        <v>104.95775879999999</v>
      </c>
      <c r="G63" s="85">
        <v>9.7029100000000004E-3</v>
      </c>
      <c r="H63" s="80" t="s">
        <v>143</v>
      </c>
    </row>
    <row r="64" spans="1:8" x14ac:dyDescent="0.2">
      <c r="A64" s="81">
        <v>58</v>
      </c>
      <c r="B64" s="82" t="s">
        <v>88</v>
      </c>
      <c r="C64" s="82" t="s">
        <v>89</v>
      </c>
      <c r="D64" s="82" t="s">
        <v>90</v>
      </c>
      <c r="E64" s="83">
        <v>59042</v>
      </c>
      <c r="F64" s="84">
        <v>104.9058256</v>
      </c>
      <c r="G64" s="85">
        <v>9.6981099999999994E-3</v>
      </c>
      <c r="H64" s="80" t="s">
        <v>143</v>
      </c>
    </row>
    <row r="65" spans="1:8" x14ac:dyDescent="0.2">
      <c r="A65" s="81">
        <v>59</v>
      </c>
      <c r="B65" s="82" t="s">
        <v>782</v>
      </c>
      <c r="C65" s="82" t="s">
        <v>783</v>
      </c>
      <c r="D65" s="82" t="s">
        <v>784</v>
      </c>
      <c r="E65" s="83">
        <v>24612</v>
      </c>
      <c r="F65" s="84">
        <v>104.76097799999999</v>
      </c>
      <c r="G65" s="85">
        <v>9.6847200000000008E-3</v>
      </c>
      <c r="H65" s="80" t="s">
        <v>143</v>
      </c>
    </row>
    <row r="66" spans="1:8" x14ac:dyDescent="0.2">
      <c r="A66" s="81">
        <v>60</v>
      </c>
      <c r="B66" s="82" t="s">
        <v>535</v>
      </c>
      <c r="C66" s="82" t="s">
        <v>536</v>
      </c>
      <c r="D66" s="82" t="s">
        <v>193</v>
      </c>
      <c r="E66" s="83">
        <v>5363</v>
      </c>
      <c r="F66" s="84">
        <v>104.47123999999999</v>
      </c>
      <c r="G66" s="85">
        <v>9.6579300000000003E-3</v>
      </c>
      <c r="H66" s="80" t="s">
        <v>143</v>
      </c>
    </row>
    <row r="67" spans="1:8" x14ac:dyDescent="0.2">
      <c r="A67" s="81">
        <v>61</v>
      </c>
      <c r="B67" s="82" t="s">
        <v>673</v>
      </c>
      <c r="C67" s="82" t="s">
        <v>674</v>
      </c>
      <c r="D67" s="82" t="s">
        <v>675</v>
      </c>
      <c r="E67" s="83">
        <v>27749</v>
      </c>
      <c r="F67" s="84">
        <v>104.4333615</v>
      </c>
      <c r="G67" s="85">
        <v>9.6544300000000003E-3</v>
      </c>
      <c r="H67" s="80" t="s">
        <v>143</v>
      </c>
    </row>
    <row r="68" spans="1:8" x14ac:dyDescent="0.2">
      <c r="A68" s="81">
        <v>62</v>
      </c>
      <c r="B68" s="82" t="s">
        <v>256</v>
      </c>
      <c r="C68" s="82" t="s">
        <v>257</v>
      </c>
      <c r="D68" s="82" t="s">
        <v>258</v>
      </c>
      <c r="E68" s="83">
        <v>3726</v>
      </c>
      <c r="F68" s="84">
        <v>104.39506799999999</v>
      </c>
      <c r="G68" s="85">
        <v>9.6508900000000005E-3</v>
      </c>
      <c r="H68" s="80" t="s">
        <v>143</v>
      </c>
    </row>
    <row r="69" spans="1:8" ht="25.5" x14ac:dyDescent="0.2">
      <c r="A69" s="81">
        <v>63</v>
      </c>
      <c r="B69" s="82" t="s">
        <v>722</v>
      </c>
      <c r="C69" s="82" t="s">
        <v>723</v>
      </c>
      <c r="D69" s="82" t="s">
        <v>196</v>
      </c>
      <c r="E69" s="83">
        <v>8215</v>
      </c>
      <c r="F69" s="84">
        <v>104.35514499999999</v>
      </c>
      <c r="G69" s="85">
        <v>9.6471999999999999E-3</v>
      </c>
      <c r="H69" s="80" t="s">
        <v>143</v>
      </c>
    </row>
    <row r="70" spans="1:8" x14ac:dyDescent="0.2">
      <c r="A70" s="81">
        <v>64</v>
      </c>
      <c r="B70" s="82" t="s">
        <v>647</v>
      </c>
      <c r="C70" s="82" t="s">
        <v>648</v>
      </c>
      <c r="D70" s="82" t="s">
        <v>33</v>
      </c>
      <c r="E70" s="83">
        <v>98957</v>
      </c>
      <c r="F70" s="84">
        <v>104.2808866</v>
      </c>
      <c r="G70" s="85">
        <v>9.6403300000000008E-3</v>
      </c>
      <c r="H70" s="80" t="s">
        <v>143</v>
      </c>
    </row>
    <row r="71" spans="1:8" x14ac:dyDescent="0.2">
      <c r="A71" s="81">
        <v>65</v>
      </c>
      <c r="B71" s="82" t="s">
        <v>350</v>
      </c>
      <c r="C71" s="82" t="s">
        <v>351</v>
      </c>
      <c r="D71" s="82" t="s">
        <v>223</v>
      </c>
      <c r="E71" s="83">
        <v>14012</v>
      </c>
      <c r="F71" s="84">
        <v>103.79389</v>
      </c>
      <c r="G71" s="85">
        <v>9.5953099999999993E-3</v>
      </c>
      <c r="H71" s="80" t="s">
        <v>143</v>
      </c>
    </row>
    <row r="72" spans="1:8" x14ac:dyDescent="0.2">
      <c r="A72" s="81">
        <v>66</v>
      </c>
      <c r="B72" s="82" t="s">
        <v>297</v>
      </c>
      <c r="C72" s="82" t="s">
        <v>298</v>
      </c>
      <c r="D72" s="82" t="s">
        <v>268</v>
      </c>
      <c r="E72" s="83">
        <v>16840</v>
      </c>
      <c r="F72" s="84">
        <v>103.72598000000001</v>
      </c>
      <c r="G72" s="85">
        <v>9.5890300000000001E-3</v>
      </c>
      <c r="H72" s="80" t="s">
        <v>143</v>
      </c>
    </row>
    <row r="73" spans="1:8" ht="25.5" x14ac:dyDescent="0.2">
      <c r="A73" s="81">
        <v>67</v>
      </c>
      <c r="B73" s="82" t="s">
        <v>517</v>
      </c>
      <c r="C73" s="82" t="s">
        <v>518</v>
      </c>
      <c r="D73" s="82" t="s">
        <v>265</v>
      </c>
      <c r="E73" s="83">
        <v>3609</v>
      </c>
      <c r="F73" s="84">
        <v>103.571082</v>
      </c>
      <c r="G73" s="85">
        <v>9.5747100000000002E-3</v>
      </c>
      <c r="H73" s="80" t="s">
        <v>143</v>
      </c>
    </row>
    <row r="74" spans="1:8" x14ac:dyDescent="0.2">
      <c r="A74" s="81">
        <v>68</v>
      </c>
      <c r="B74" s="82" t="s">
        <v>785</v>
      </c>
      <c r="C74" s="82" t="s">
        <v>786</v>
      </c>
      <c r="D74" s="82" t="s">
        <v>22</v>
      </c>
      <c r="E74" s="83">
        <v>12798</v>
      </c>
      <c r="F74" s="84">
        <v>103.45903199999999</v>
      </c>
      <c r="G74" s="85">
        <v>9.5643599999999992E-3</v>
      </c>
      <c r="H74" s="80" t="s">
        <v>143</v>
      </c>
    </row>
    <row r="75" spans="1:8" x14ac:dyDescent="0.2">
      <c r="A75" s="81">
        <v>69</v>
      </c>
      <c r="B75" s="82" t="s">
        <v>515</v>
      </c>
      <c r="C75" s="82" t="s">
        <v>516</v>
      </c>
      <c r="D75" s="82" t="s">
        <v>258</v>
      </c>
      <c r="E75" s="83">
        <v>1289</v>
      </c>
      <c r="F75" s="84">
        <v>103.22311999999999</v>
      </c>
      <c r="G75" s="85">
        <v>9.5425500000000003E-3</v>
      </c>
      <c r="H75" s="80" t="s">
        <v>143</v>
      </c>
    </row>
    <row r="76" spans="1:8" x14ac:dyDescent="0.2">
      <c r="A76" s="81">
        <v>70</v>
      </c>
      <c r="B76" s="82" t="s">
        <v>334</v>
      </c>
      <c r="C76" s="82" t="s">
        <v>335</v>
      </c>
      <c r="D76" s="82" t="s">
        <v>193</v>
      </c>
      <c r="E76" s="83">
        <v>11713</v>
      </c>
      <c r="F76" s="84">
        <v>103.214956</v>
      </c>
      <c r="G76" s="85">
        <v>9.5417899999999996E-3</v>
      </c>
      <c r="H76" s="80" t="s">
        <v>143</v>
      </c>
    </row>
    <row r="77" spans="1:8" x14ac:dyDescent="0.2">
      <c r="A77" s="81">
        <v>71</v>
      </c>
      <c r="B77" s="82" t="s">
        <v>787</v>
      </c>
      <c r="C77" s="82" t="s">
        <v>788</v>
      </c>
      <c r="D77" s="82" t="s">
        <v>48</v>
      </c>
      <c r="E77" s="83">
        <v>105972</v>
      </c>
      <c r="F77" s="84">
        <v>102.9729924</v>
      </c>
      <c r="G77" s="85">
        <v>9.5194200000000007E-3</v>
      </c>
      <c r="H77" s="80" t="s">
        <v>143</v>
      </c>
    </row>
    <row r="78" spans="1:8" x14ac:dyDescent="0.2">
      <c r="A78" s="81">
        <v>72</v>
      </c>
      <c r="B78" s="82" t="s">
        <v>452</v>
      </c>
      <c r="C78" s="82" t="s">
        <v>453</v>
      </c>
      <c r="D78" s="82" t="s">
        <v>33</v>
      </c>
      <c r="E78" s="83">
        <v>12873</v>
      </c>
      <c r="F78" s="84">
        <v>102.84239700000001</v>
      </c>
      <c r="G78" s="85">
        <v>9.5073499999999995E-3</v>
      </c>
      <c r="H78" s="80" t="s">
        <v>143</v>
      </c>
    </row>
    <row r="79" spans="1:8" x14ac:dyDescent="0.2">
      <c r="A79" s="81">
        <v>73</v>
      </c>
      <c r="B79" s="82" t="s">
        <v>537</v>
      </c>
      <c r="C79" s="82" t="s">
        <v>538</v>
      </c>
      <c r="D79" s="82" t="s">
        <v>268</v>
      </c>
      <c r="E79" s="83">
        <v>13603</v>
      </c>
      <c r="F79" s="84">
        <v>102.77066499999999</v>
      </c>
      <c r="G79" s="85">
        <v>9.5007200000000007E-3</v>
      </c>
      <c r="H79" s="80" t="s">
        <v>143</v>
      </c>
    </row>
    <row r="80" spans="1:8" x14ac:dyDescent="0.2">
      <c r="A80" s="81">
        <v>74</v>
      </c>
      <c r="B80" s="82" t="s">
        <v>17</v>
      </c>
      <c r="C80" s="82" t="s">
        <v>18</v>
      </c>
      <c r="D80" s="82" t="s">
        <v>19</v>
      </c>
      <c r="E80" s="83">
        <v>7386</v>
      </c>
      <c r="F80" s="84">
        <v>102.680172</v>
      </c>
      <c r="G80" s="85">
        <v>9.4923500000000001E-3</v>
      </c>
      <c r="H80" s="80" t="s">
        <v>143</v>
      </c>
    </row>
    <row r="81" spans="1:8" x14ac:dyDescent="0.2">
      <c r="A81" s="81">
        <v>75</v>
      </c>
      <c r="B81" s="82" t="s">
        <v>338</v>
      </c>
      <c r="C81" s="82" t="s">
        <v>339</v>
      </c>
      <c r="D81" s="82" t="s">
        <v>28</v>
      </c>
      <c r="E81" s="83">
        <v>2258</v>
      </c>
      <c r="F81" s="84">
        <v>102.375462</v>
      </c>
      <c r="G81" s="85">
        <v>9.4641800000000009E-3</v>
      </c>
      <c r="H81" s="80" t="s">
        <v>143</v>
      </c>
    </row>
    <row r="82" spans="1:8" x14ac:dyDescent="0.2">
      <c r="A82" s="81">
        <v>76</v>
      </c>
      <c r="B82" s="82" t="s">
        <v>730</v>
      </c>
      <c r="C82" s="82" t="s">
        <v>731</v>
      </c>
      <c r="D82" s="82" t="s">
        <v>268</v>
      </c>
      <c r="E82" s="83">
        <v>5309</v>
      </c>
      <c r="F82" s="84">
        <v>102.30443</v>
      </c>
      <c r="G82" s="85">
        <v>9.4576199999999999E-3</v>
      </c>
      <c r="H82" s="80" t="s">
        <v>143</v>
      </c>
    </row>
    <row r="83" spans="1:8" x14ac:dyDescent="0.2">
      <c r="A83" s="81">
        <v>77</v>
      </c>
      <c r="B83" s="82" t="s">
        <v>649</v>
      </c>
      <c r="C83" s="82" t="s">
        <v>650</v>
      </c>
      <c r="D83" s="82" t="s">
        <v>33</v>
      </c>
      <c r="E83" s="83">
        <v>95298</v>
      </c>
      <c r="F83" s="84">
        <v>102.207105</v>
      </c>
      <c r="G83" s="85">
        <v>9.4486199999999996E-3</v>
      </c>
      <c r="H83" s="80" t="s">
        <v>143</v>
      </c>
    </row>
    <row r="84" spans="1:8" x14ac:dyDescent="0.2">
      <c r="A84" s="81">
        <v>78</v>
      </c>
      <c r="B84" s="82" t="s">
        <v>684</v>
      </c>
      <c r="C84" s="82" t="s">
        <v>685</v>
      </c>
      <c r="D84" s="82" t="s">
        <v>201</v>
      </c>
      <c r="E84" s="83">
        <v>1998</v>
      </c>
      <c r="F84" s="84">
        <v>102.01788000000001</v>
      </c>
      <c r="G84" s="85">
        <v>9.4311299999999994E-3</v>
      </c>
      <c r="H84" s="80" t="s">
        <v>143</v>
      </c>
    </row>
    <row r="85" spans="1:8" x14ac:dyDescent="0.2">
      <c r="A85" s="81">
        <v>79</v>
      </c>
      <c r="B85" s="82" t="s">
        <v>789</v>
      </c>
      <c r="C85" s="82" t="s">
        <v>790</v>
      </c>
      <c r="D85" s="82" t="s">
        <v>465</v>
      </c>
      <c r="E85" s="83">
        <v>4525</v>
      </c>
      <c r="F85" s="84">
        <v>101.70842500000001</v>
      </c>
      <c r="G85" s="85">
        <v>9.4025199999999993E-3</v>
      </c>
      <c r="H85" s="80" t="s">
        <v>143</v>
      </c>
    </row>
    <row r="86" spans="1:8" x14ac:dyDescent="0.2">
      <c r="A86" s="81">
        <v>80</v>
      </c>
      <c r="B86" s="82" t="s">
        <v>791</v>
      </c>
      <c r="C86" s="82" t="s">
        <v>792</v>
      </c>
      <c r="D86" s="82" t="s">
        <v>193</v>
      </c>
      <c r="E86" s="83">
        <v>89197</v>
      </c>
      <c r="F86" s="84">
        <v>101.56862390000001</v>
      </c>
      <c r="G86" s="85">
        <v>9.3895999999999997E-3</v>
      </c>
      <c r="H86" s="80" t="s">
        <v>143</v>
      </c>
    </row>
    <row r="87" spans="1:8" x14ac:dyDescent="0.2">
      <c r="A87" s="81">
        <v>81</v>
      </c>
      <c r="B87" s="82" t="s">
        <v>330</v>
      </c>
      <c r="C87" s="82" t="s">
        <v>331</v>
      </c>
      <c r="D87" s="82" t="s">
        <v>201</v>
      </c>
      <c r="E87" s="83">
        <v>6720</v>
      </c>
      <c r="F87" s="84">
        <v>101.40479999999999</v>
      </c>
      <c r="G87" s="85">
        <v>9.3744499999999994E-3</v>
      </c>
      <c r="H87" s="80" t="s">
        <v>143</v>
      </c>
    </row>
    <row r="88" spans="1:8" x14ac:dyDescent="0.2">
      <c r="A88" s="81">
        <v>82</v>
      </c>
      <c r="B88" s="82" t="s">
        <v>348</v>
      </c>
      <c r="C88" s="82" t="s">
        <v>349</v>
      </c>
      <c r="D88" s="82" t="s">
        <v>285</v>
      </c>
      <c r="E88" s="83">
        <v>7279</v>
      </c>
      <c r="F88" s="84">
        <v>101.345517</v>
      </c>
      <c r="G88" s="85">
        <v>9.3689700000000008E-3</v>
      </c>
      <c r="H88" s="80" t="s">
        <v>143</v>
      </c>
    </row>
    <row r="89" spans="1:8" x14ac:dyDescent="0.2">
      <c r="A89" s="81">
        <v>83</v>
      </c>
      <c r="B89" s="82" t="s">
        <v>103</v>
      </c>
      <c r="C89" s="82" t="s">
        <v>104</v>
      </c>
      <c r="D89" s="82" t="s">
        <v>36</v>
      </c>
      <c r="E89" s="83">
        <v>3336</v>
      </c>
      <c r="F89" s="84">
        <v>101.19422400000001</v>
      </c>
      <c r="G89" s="85">
        <v>9.3549800000000006E-3</v>
      </c>
      <c r="H89" s="80" t="s">
        <v>143</v>
      </c>
    </row>
    <row r="90" spans="1:8" x14ac:dyDescent="0.2">
      <c r="A90" s="81">
        <v>84</v>
      </c>
      <c r="B90" s="82" t="s">
        <v>26</v>
      </c>
      <c r="C90" s="82" t="s">
        <v>27</v>
      </c>
      <c r="D90" s="82" t="s">
        <v>28</v>
      </c>
      <c r="E90" s="83">
        <v>26358</v>
      </c>
      <c r="F90" s="84">
        <v>100.977498</v>
      </c>
      <c r="G90" s="85">
        <v>9.3349499999999998E-3</v>
      </c>
      <c r="H90" s="80" t="s">
        <v>143</v>
      </c>
    </row>
    <row r="91" spans="1:8" x14ac:dyDescent="0.2">
      <c r="A91" s="81">
        <v>85</v>
      </c>
      <c r="B91" s="82" t="s">
        <v>511</v>
      </c>
      <c r="C91" s="82" t="s">
        <v>512</v>
      </c>
      <c r="D91" s="82" t="s">
        <v>228</v>
      </c>
      <c r="E91" s="83">
        <v>7513</v>
      </c>
      <c r="F91" s="84">
        <v>100.68922600000001</v>
      </c>
      <c r="G91" s="85">
        <v>9.3083000000000003E-3</v>
      </c>
      <c r="H91" s="80" t="s">
        <v>143</v>
      </c>
    </row>
    <row r="92" spans="1:8" x14ac:dyDescent="0.2">
      <c r="A92" s="81">
        <v>86</v>
      </c>
      <c r="B92" s="82" t="s">
        <v>793</v>
      </c>
      <c r="C92" s="82" t="s">
        <v>794</v>
      </c>
      <c r="D92" s="82" t="s">
        <v>268</v>
      </c>
      <c r="E92" s="83">
        <v>11202</v>
      </c>
      <c r="F92" s="84">
        <v>100.25790000000001</v>
      </c>
      <c r="G92" s="85">
        <v>9.2684299999999994E-3</v>
      </c>
      <c r="H92" s="80" t="s">
        <v>143</v>
      </c>
    </row>
    <row r="93" spans="1:8" x14ac:dyDescent="0.2">
      <c r="A93" s="81">
        <v>87</v>
      </c>
      <c r="B93" s="82" t="s">
        <v>651</v>
      </c>
      <c r="C93" s="82" t="s">
        <v>652</v>
      </c>
      <c r="D93" s="82" t="s">
        <v>71</v>
      </c>
      <c r="E93" s="83">
        <v>12765</v>
      </c>
      <c r="F93" s="84">
        <v>100.10951249999999</v>
      </c>
      <c r="G93" s="85">
        <v>9.2547099999999993E-3</v>
      </c>
      <c r="H93" s="80" t="s">
        <v>143</v>
      </c>
    </row>
    <row r="94" spans="1:8" x14ac:dyDescent="0.2">
      <c r="A94" s="81">
        <v>88</v>
      </c>
      <c r="B94" s="82" t="s">
        <v>454</v>
      </c>
      <c r="C94" s="82" t="s">
        <v>455</v>
      </c>
      <c r="D94" s="82" t="s">
        <v>201</v>
      </c>
      <c r="E94" s="83">
        <v>40294</v>
      </c>
      <c r="F94" s="84">
        <v>100.05000200000001</v>
      </c>
      <c r="G94" s="85">
        <v>9.2492100000000008E-3</v>
      </c>
      <c r="H94" s="80" t="s">
        <v>143</v>
      </c>
    </row>
    <row r="95" spans="1:8" x14ac:dyDescent="0.2">
      <c r="A95" s="81">
        <v>89</v>
      </c>
      <c r="B95" s="82" t="s">
        <v>245</v>
      </c>
      <c r="C95" s="82" t="s">
        <v>246</v>
      </c>
      <c r="D95" s="82" t="s">
        <v>193</v>
      </c>
      <c r="E95" s="83">
        <v>15828</v>
      </c>
      <c r="F95" s="84">
        <v>99.850937999999999</v>
      </c>
      <c r="G95" s="85">
        <v>9.2308000000000008E-3</v>
      </c>
      <c r="H95" s="80" t="s">
        <v>143</v>
      </c>
    </row>
    <row r="96" spans="1:8" x14ac:dyDescent="0.2">
      <c r="A96" s="81">
        <v>90</v>
      </c>
      <c r="B96" s="82" t="s">
        <v>109</v>
      </c>
      <c r="C96" s="82" t="s">
        <v>110</v>
      </c>
      <c r="D96" s="82" t="s">
        <v>36</v>
      </c>
      <c r="E96" s="83">
        <v>1812</v>
      </c>
      <c r="F96" s="84">
        <v>99.841200000000001</v>
      </c>
      <c r="G96" s="85">
        <v>9.2298999999999992E-3</v>
      </c>
      <c r="H96" s="80" t="s">
        <v>143</v>
      </c>
    </row>
    <row r="97" spans="1:8" x14ac:dyDescent="0.2">
      <c r="A97" s="81">
        <v>91</v>
      </c>
      <c r="B97" s="82" t="s">
        <v>328</v>
      </c>
      <c r="C97" s="82" t="s">
        <v>329</v>
      </c>
      <c r="D97" s="82" t="s">
        <v>33</v>
      </c>
      <c r="E97" s="83">
        <v>4982</v>
      </c>
      <c r="F97" s="84">
        <v>98.573852000000002</v>
      </c>
      <c r="G97" s="85">
        <v>9.1127399999999994E-3</v>
      </c>
      <c r="H97" s="80" t="s">
        <v>143</v>
      </c>
    </row>
    <row r="98" spans="1:8" x14ac:dyDescent="0.2">
      <c r="A98" s="81">
        <v>92</v>
      </c>
      <c r="B98" s="82" t="s">
        <v>433</v>
      </c>
      <c r="C98" s="82" t="s">
        <v>434</v>
      </c>
      <c r="D98" s="82" t="s">
        <v>41</v>
      </c>
      <c r="E98" s="83">
        <v>2943</v>
      </c>
      <c r="F98" s="84">
        <v>98.511038999999997</v>
      </c>
      <c r="G98" s="85">
        <v>9.1069399999999991E-3</v>
      </c>
      <c r="H98" s="80" t="s">
        <v>143</v>
      </c>
    </row>
    <row r="99" spans="1:8" x14ac:dyDescent="0.2">
      <c r="A99" s="81">
        <v>93</v>
      </c>
      <c r="B99" s="82" t="s">
        <v>795</v>
      </c>
      <c r="C99" s="82" t="s">
        <v>796</v>
      </c>
      <c r="D99" s="82" t="s">
        <v>193</v>
      </c>
      <c r="E99" s="83">
        <v>76649</v>
      </c>
      <c r="F99" s="84">
        <v>98.371326600000003</v>
      </c>
      <c r="G99" s="85">
        <v>9.0940199999999995E-3</v>
      </c>
      <c r="H99" s="80" t="s">
        <v>143</v>
      </c>
    </row>
    <row r="100" spans="1:8" ht="25.5" x14ac:dyDescent="0.2">
      <c r="A100" s="81">
        <v>94</v>
      </c>
      <c r="B100" s="82" t="s">
        <v>361</v>
      </c>
      <c r="C100" s="82" t="s">
        <v>362</v>
      </c>
      <c r="D100" s="82" t="s">
        <v>193</v>
      </c>
      <c r="E100" s="83">
        <v>6815</v>
      </c>
      <c r="F100" s="84">
        <v>98.354079999999996</v>
      </c>
      <c r="G100" s="85">
        <v>9.0924200000000004E-3</v>
      </c>
      <c r="H100" s="80" t="s">
        <v>143</v>
      </c>
    </row>
    <row r="101" spans="1:8" x14ac:dyDescent="0.2">
      <c r="A101" s="81">
        <v>95</v>
      </c>
      <c r="B101" s="82" t="s">
        <v>326</v>
      </c>
      <c r="C101" s="82" t="s">
        <v>327</v>
      </c>
      <c r="D101" s="82" t="s">
        <v>33</v>
      </c>
      <c r="E101" s="83">
        <v>9008</v>
      </c>
      <c r="F101" s="84">
        <v>96.241472000000002</v>
      </c>
      <c r="G101" s="85">
        <v>8.8971199999999997E-3</v>
      </c>
      <c r="H101" s="80" t="s">
        <v>143</v>
      </c>
    </row>
    <row r="102" spans="1:8" x14ac:dyDescent="0.2">
      <c r="A102" s="81">
        <v>96</v>
      </c>
      <c r="B102" s="82" t="s">
        <v>442</v>
      </c>
      <c r="C102" s="82" t="s">
        <v>443</v>
      </c>
      <c r="D102" s="82" t="s">
        <v>201</v>
      </c>
      <c r="E102" s="83">
        <v>3129</v>
      </c>
      <c r="F102" s="84">
        <v>95.021472000000003</v>
      </c>
      <c r="G102" s="85">
        <v>8.7843399999999999E-3</v>
      </c>
      <c r="H102" s="80" t="s">
        <v>143</v>
      </c>
    </row>
    <row r="103" spans="1:8" x14ac:dyDescent="0.2">
      <c r="A103" s="81">
        <v>97</v>
      </c>
      <c r="B103" s="82" t="s">
        <v>797</v>
      </c>
      <c r="C103" s="82" t="s">
        <v>798</v>
      </c>
      <c r="D103" s="82" t="s">
        <v>71</v>
      </c>
      <c r="E103" s="83">
        <v>7596</v>
      </c>
      <c r="F103" s="84">
        <v>93.552335999999997</v>
      </c>
      <c r="G103" s="85">
        <v>8.6485199999999998E-3</v>
      </c>
      <c r="H103" s="80" t="s">
        <v>143</v>
      </c>
    </row>
    <row r="104" spans="1:8" x14ac:dyDescent="0.2">
      <c r="A104" s="81">
        <v>98</v>
      </c>
      <c r="B104" s="82" t="s">
        <v>521</v>
      </c>
      <c r="C104" s="82" t="s">
        <v>522</v>
      </c>
      <c r="D104" s="82" t="s">
        <v>201</v>
      </c>
      <c r="E104" s="83">
        <v>6356</v>
      </c>
      <c r="F104" s="84">
        <v>93.032771999999994</v>
      </c>
      <c r="G104" s="85">
        <v>8.6004900000000006E-3</v>
      </c>
      <c r="H104" s="80" t="s">
        <v>143</v>
      </c>
    </row>
    <row r="105" spans="1:8" x14ac:dyDescent="0.2">
      <c r="A105" s="81">
        <v>99</v>
      </c>
      <c r="B105" s="82" t="s">
        <v>435</v>
      </c>
      <c r="C105" s="82" t="s">
        <v>436</v>
      </c>
      <c r="D105" s="82" t="s">
        <v>201</v>
      </c>
      <c r="E105" s="83">
        <v>6307</v>
      </c>
      <c r="F105" s="84">
        <v>92.580453000000006</v>
      </c>
      <c r="G105" s="85">
        <v>8.5586800000000008E-3</v>
      </c>
      <c r="H105" s="80" t="s">
        <v>143</v>
      </c>
    </row>
    <row r="106" spans="1:8" x14ac:dyDescent="0.2">
      <c r="A106" s="81">
        <v>100</v>
      </c>
      <c r="B106" s="82" t="s">
        <v>315</v>
      </c>
      <c r="C106" s="82" t="s">
        <v>316</v>
      </c>
      <c r="D106" s="82" t="s">
        <v>285</v>
      </c>
      <c r="E106" s="83">
        <v>1767</v>
      </c>
      <c r="F106" s="84">
        <v>88.668059999999997</v>
      </c>
      <c r="G106" s="85">
        <v>8.1969899999999995E-3</v>
      </c>
      <c r="H106" s="80" t="s">
        <v>143</v>
      </c>
    </row>
    <row r="107" spans="1:8" x14ac:dyDescent="0.2">
      <c r="A107" s="86"/>
      <c r="B107" s="86"/>
      <c r="C107" s="87" t="s">
        <v>142</v>
      </c>
      <c r="D107" s="86"/>
      <c r="E107" s="86" t="s">
        <v>143</v>
      </c>
      <c r="F107" s="88">
        <v>10670.2484448</v>
      </c>
      <c r="G107" s="89">
        <v>0.98641997999999997</v>
      </c>
      <c r="H107" s="80" t="s">
        <v>143</v>
      </c>
    </row>
    <row r="108" spans="1:8" x14ac:dyDescent="0.2">
      <c r="A108" s="86"/>
      <c r="B108" s="86"/>
      <c r="C108" s="90"/>
      <c r="D108" s="86"/>
      <c r="E108" s="86"/>
      <c r="F108" s="91"/>
      <c r="G108" s="91"/>
      <c r="H108" s="80" t="s">
        <v>143</v>
      </c>
    </row>
    <row r="109" spans="1:8" x14ac:dyDescent="0.2">
      <c r="A109" s="86"/>
      <c r="B109" s="86"/>
      <c r="C109" s="87" t="s">
        <v>144</v>
      </c>
      <c r="D109" s="86"/>
      <c r="E109" s="86"/>
      <c r="F109" s="86"/>
      <c r="G109" s="86"/>
      <c r="H109" s="80" t="s">
        <v>143</v>
      </c>
    </row>
    <row r="110" spans="1:8" x14ac:dyDescent="0.2">
      <c r="A110" s="86"/>
      <c r="B110" s="86"/>
      <c r="C110" s="87" t="s">
        <v>142</v>
      </c>
      <c r="D110" s="86"/>
      <c r="E110" s="86" t="s">
        <v>143</v>
      </c>
      <c r="F110" s="92" t="s">
        <v>145</v>
      </c>
      <c r="G110" s="89">
        <v>0</v>
      </c>
      <c r="H110" s="80" t="s">
        <v>143</v>
      </c>
    </row>
    <row r="111" spans="1:8" x14ac:dyDescent="0.2">
      <c r="A111" s="86"/>
      <c r="B111" s="86"/>
      <c r="C111" s="90"/>
      <c r="D111" s="86"/>
      <c r="E111" s="86"/>
      <c r="F111" s="91"/>
      <c r="G111" s="91"/>
      <c r="H111" s="80" t="s">
        <v>143</v>
      </c>
    </row>
    <row r="112" spans="1:8" x14ac:dyDescent="0.2">
      <c r="A112" s="86"/>
      <c r="B112" s="86"/>
      <c r="C112" s="87" t="s">
        <v>146</v>
      </c>
      <c r="D112" s="86"/>
      <c r="E112" s="86"/>
      <c r="F112" s="86"/>
      <c r="G112" s="86"/>
      <c r="H112" s="80" t="s">
        <v>143</v>
      </c>
    </row>
    <row r="113" spans="1:8" x14ac:dyDescent="0.2">
      <c r="A113" s="86"/>
      <c r="B113" s="86"/>
      <c r="C113" s="87" t="s">
        <v>142</v>
      </c>
      <c r="D113" s="86"/>
      <c r="E113" s="86" t="s">
        <v>143</v>
      </c>
      <c r="F113" s="92" t="s">
        <v>145</v>
      </c>
      <c r="G113" s="89">
        <v>0</v>
      </c>
      <c r="H113" s="80" t="s">
        <v>143</v>
      </c>
    </row>
    <row r="114" spans="1:8" x14ac:dyDescent="0.2">
      <c r="A114" s="86"/>
      <c r="B114" s="86"/>
      <c r="C114" s="90"/>
      <c r="D114" s="86"/>
      <c r="E114" s="86"/>
      <c r="F114" s="91"/>
      <c r="G114" s="91"/>
      <c r="H114" s="80" t="s">
        <v>143</v>
      </c>
    </row>
    <row r="115" spans="1:8" x14ac:dyDescent="0.2">
      <c r="A115" s="86"/>
      <c r="B115" s="86"/>
      <c r="C115" s="87" t="s">
        <v>147</v>
      </c>
      <c r="D115" s="86"/>
      <c r="E115" s="86"/>
      <c r="F115" s="86"/>
      <c r="G115" s="86"/>
      <c r="H115" s="80" t="s">
        <v>143</v>
      </c>
    </row>
    <row r="116" spans="1:8" x14ac:dyDescent="0.2">
      <c r="A116" s="86"/>
      <c r="B116" s="86"/>
      <c r="C116" s="87" t="s">
        <v>142</v>
      </c>
      <c r="D116" s="86"/>
      <c r="E116" s="86" t="s">
        <v>143</v>
      </c>
      <c r="F116" s="92" t="s">
        <v>145</v>
      </c>
      <c r="G116" s="89">
        <v>0</v>
      </c>
      <c r="H116" s="80" t="s">
        <v>143</v>
      </c>
    </row>
    <row r="117" spans="1:8" x14ac:dyDescent="0.2">
      <c r="A117" s="86"/>
      <c r="B117" s="86"/>
      <c r="C117" s="90"/>
      <c r="D117" s="86"/>
      <c r="E117" s="86"/>
      <c r="F117" s="91"/>
      <c r="G117" s="91"/>
      <c r="H117" s="80" t="s">
        <v>143</v>
      </c>
    </row>
    <row r="118" spans="1:8" x14ac:dyDescent="0.2">
      <c r="A118" s="86"/>
      <c r="B118" s="86"/>
      <c r="C118" s="87" t="s">
        <v>148</v>
      </c>
      <c r="D118" s="86"/>
      <c r="E118" s="86"/>
      <c r="F118" s="91"/>
      <c r="G118" s="91"/>
      <c r="H118" s="80" t="s">
        <v>143</v>
      </c>
    </row>
    <row r="119" spans="1:8" x14ac:dyDescent="0.2">
      <c r="A119" s="86"/>
      <c r="B119" s="86"/>
      <c r="C119" s="87" t="s">
        <v>142</v>
      </c>
      <c r="D119" s="86"/>
      <c r="E119" s="86" t="s">
        <v>143</v>
      </c>
      <c r="F119" s="92" t="s">
        <v>145</v>
      </c>
      <c r="G119" s="89">
        <v>0</v>
      </c>
      <c r="H119" s="80" t="s">
        <v>143</v>
      </c>
    </row>
    <row r="120" spans="1:8" x14ac:dyDescent="0.2">
      <c r="A120" s="86"/>
      <c r="B120" s="86"/>
      <c r="C120" s="90"/>
      <c r="D120" s="86"/>
      <c r="E120" s="86"/>
      <c r="F120" s="91"/>
      <c r="G120" s="91"/>
      <c r="H120" s="80" t="s">
        <v>143</v>
      </c>
    </row>
    <row r="121" spans="1:8" x14ac:dyDescent="0.2">
      <c r="A121" s="86"/>
      <c r="B121" s="86"/>
      <c r="C121" s="87" t="s">
        <v>149</v>
      </c>
      <c r="D121" s="86"/>
      <c r="E121" s="86"/>
      <c r="F121" s="91"/>
      <c r="G121" s="91"/>
      <c r="H121" s="80" t="s">
        <v>143</v>
      </c>
    </row>
    <row r="122" spans="1:8" x14ac:dyDescent="0.2">
      <c r="A122" s="86"/>
      <c r="B122" s="86"/>
      <c r="C122" s="87" t="s">
        <v>142</v>
      </c>
      <c r="D122" s="86"/>
      <c r="E122" s="86" t="s">
        <v>143</v>
      </c>
      <c r="F122" s="92" t="s">
        <v>145</v>
      </c>
      <c r="G122" s="89">
        <v>0</v>
      </c>
      <c r="H122" s="80" t="s">
        <v>143</v>
      </c>
    </row>
    <row r="123" spans="1:8" x14ac:dyDescent="0.2">
      <c r="A123" s="86"/>
      <c r="B123" s="86"/>
      <c r="C123" s="90"/>
      <c r="D123" s="86"/>
      <c r="E123" s="86"/>
      <c r="F123" s="91"/>
      <c r="G123" s="91"/>
      <c r="H123" s="80" t="s">
        <v>143</v>
      </c>
    </row>
    <row r="124" spans="1:8" x14ac:dyDescent="0.2">
      <c r="A124" s="86"/>
      <c r="B124" s="86"/>
      <c r="C124" s="87" t="s">
        <v>150</v>
      </c>
      <c r="D124" s="86"/>
      <c r="E124" s="86"/>
      <c r="F124" s="88">
        <v>10670.2484448</v>
      </c>
      <c r="G124" s="89">
        <v>0.98641997999999997</v>
      </c>
      <c r="H124" s="80" t="s">
        <v>143</v>
      </c>
    </row>
    <row r="125" spans="1:8" x14ac:dyDescent="0.2">
      <c r="A125" s="86"/>
      <c r="B125" s="86"/>
      <c r="C125" s="90"/>
      <c r="D125" s="86"/>
      <c r="E125" s="86"/>
      <c r="F125" s="91"/>
      <c r="G125" s="91"/>
      <c r="H125" s="80" t="s">
        <v>143</v>
      </c>
    </row>
    <row r="126" spans="1:8" x14ac:dyDescent="0.2">
      <c r="A126" s="86"/>
      <c r="B126" s="86"/>
      <c r="C126" s="87" t="s">
        <v>151</v>
      </c>
      <c r="D126" s="86"/>
      <c r="E126" s="86"/>
      <c r="F126" s="91"/>
      <c r="G126" s="91"/>
      <c r="H126" s="80" t="s">
        <v>143</v>
      </c>
    </row>
    <row r="127" spans="1:8" x14ac:dyDescent="0.2">
      <c r="A127" s="86"/>
      <c r="B127" s="86"/>
      <c r="C127" s="87" t="s">
        <v>10</v>
      </c>
      <c r="D127" s="86"/>
      <c r="E127" s="86"/>
      <c r="F127" s="91"/>
      <c r="G127" s="91"/>
      <c r="H127" s="80" t="s">
        <v>143</v>
      </c>
    </row>
    <row r="128" spans="1:8" x14ac:dyDescent="0.2">
      <c r="A128" s="86"/>
      <c r="B128" s="86"/>
      <c r="C128" s="87" t="s">
        <v>142</v>
      </c>
      <c r="D128" s="86"/>
      <c r="E128" s="86" t="s">
        <v>143</v>
      </c>
      <c r="F128" s="92" t="s">
        <v>145</v>
      </c>
      <c r="G128" s="89">
        <v>0</v>
      </c>
      <c r="H128" s="80" t="s">
        <v>143</v>
      </c>
    </row>
    <row r="129" spans="1:8" x14ac:dyDescent="0.2">
      <c r="A129" s="86"/>
      <c r="B129" s="86"/>
      <c r="C129" s="90"/>
      <c r="D129" s="86"/>
      <c r="E129" s="86"/>
      <c r="F129" s="91"/>
      <c r="G129" s="91"/>
      <c r="H129" s="80" t="s">
        <v>143</v>
      </c>
    </row>
    <row r="130" spans="1:8" x14ac:dyDescent="0.2">
      <c r="A130" s="86"/>
      <c r="B130" s="86"/>
      <c r="C130" s="87" t="s">
        <v>152</v>
      </c>
      <c r="D130" s="86"/>
      <c r="E130" s="86"/>
      <c r="F130" s="86"/>
      <c r="G130" s="86"/>
      <c r="H130" s="80" t="s">
        <v>143</v>
      </c>
    </row>
    <row r="131" spans="1:8" x14ac:dyDescent="0.2">
      <c r="A131" s="86"/>
      <c r="B131" s="86"/>
      <c r="C131" s="87" t="s">
        <v>142</v>
      </c>
      <c r="D131" s="86"/>
      <c r="E131" s="86" t="s">
        <v>143</v>
      </c>
      <c r="F131" s="92" t="s">
        <v>145</v>
      </c>
      <c r="G131" s="89">
        <v>0</v>
      </c>
      <c r="H131" s="80" t="s">
        <v>143</v>
      </c>
    </row>
    <row r="132" spans="1:8" x14ac:dyDescent="0.2">
      <c r="A132" s="86"/>
      <c r="B132" s="86"/>
      <c r="C132" s="90"/>
      <c r="D132" s="86"/>
      <c r="E132" s="86"/>
      <c r="F132" s="91"/>
      <c r="G132" s="91"/>
      <c r="H132" s="80" t="s">
        <v>143</v>
      </c>
    </row>
    <row r="133" spans="1:8" x14ac:dyDescent="0.2">
      <c r="A133" s="86"/>
      <c r="B133" s="86"/>
      <c r="C133" s="87" t="s">
        <v>153</v>
      </c>
      <c r="D133" s="86"/>
      <c r="E133" s="86"/>
      <c r="F133" s="86"/>
      <c r="G133" s="86"/>
      <c r="H133" s="80" t="s">
        <v>143</v>
      </c>
    </row>
    <row r="134" spans="1:8" x14ac:dyDescent="0.2">
      <c r="A134" s="86"/>
      <c r="B134" s="86"/>
      <c r="C134" s="87" t="s">
        <v>142</v>
      </c>
      <c r="D134" s="86"/>
      <c r="E134" s="86" t="s">
        <v>143</v>
      </c>
      <c r="F134" s="92" t="s">
        <v>145</v>
      </c>
      <c r="G134" s="89">
        <v>0</v>
      </c>
      <c r="H134" s="80" t="s">
        <v>143</v>
      </c>
    </row>
    <row r="135" spans="1:8" x14ac:dyDescent="0.2">
      <c r="A135" s="86"/>
      <c r="B135" s="86"/>
      <c r="C135" s="90"/>
      <c r="D135" s="86"/>
      <c r="E135" s="86"/>
      <c r="F135" s="91"/>
      <c r="G135" s="91"/>
      <c r="H135" s="80" t="s">
        <v>143</v>
      </c>
    </row>
    <row r="136" spans="1:8" x14ac:dyDescent="0.2">
      <c r="A136" s="86"/>
      <c r="B136" s="86"/>
      <c r="C136" s="87" t="s">
        <v>154</v>
      </c>
      <c r="D136" s="86"/>
      <c r="E136" s="86"/>
      <c r="F136" s="91"/>
      <c r="G136" s="91"/>
      <c r="H136" s="80" t="s">
        <v>143</v>
      </c>
    </row>
    <row r="137" spans="1:8" x14ac:dyDescent="0.2">
      <c r="A137" s="86"/>
      <c r="B137" s="86"/>
      <c r="C137" s="87" t="s">
        <v>142</v>
      </c>
      <c r="D137" s="86"/>
      <c r="E137" s="86" t="s">
        <v>143</v>
      </c>
      <c r="F137" s="92" t="s">
        <v>145</v>
      </c>
      <c r="G137" s="89">
        <v>0</v>
      </c>
      <c r="H137" s="80" t="s">
        <v>143</v>
      </c>
    </row>
    <row r="138" spans="1:8" x14ac:dyDescent="0.2">
      <c r="A138" s="86"/>
      <c r="B138" s="86"/>
      <c r="C138" s="90"/>
      <c r="D138" s="86"/>
      <c r="E138" s="86"/>
      <c r="F138" s="91"/>
      <c r="G138" s="91"/>
      <c r="H138" s="80" t="s">
        <v>143</v>
      </c>
    </row>
    <row r="139" spans="1:8" x14ac:dyDescent="0.2">
      <c r="A139" s="86"/>
      <c r="B139" s="86"/>
      <c r="C139" s="87" t="s">
        <v>155</v>
      </c>
      <c r="D139" s="86"/>
      <c r="E139" s="86"/>
      <c r="F139" s="88">
        <v>0</v>
      </c>
      <c r="G139" s="89">
        <v>0</v>
      </c>
      <c r="H139" s="80" t="s">
        <v>143</v>
      </c>
    </row>
    <row r="140" spans="1:8" x14ac:dyDescent="0.2">
      <c r="A140" s="86"/>
      <c r="B140" s="86"/>
      <c r="C140" s="90"/>
      <c r="D140" s="86"/>
      <c r="E140" s="86"/>
      <c r="F140" s="91"/>
      <c r="G140" s="91"/>
      <c r="H140" s="80" t="s">
        <v>143</v>
      </c>
    </row>
    <row r="141" spans="1:8" x14ac:dyDescent="0.2">
      <c r="A141" s="86"/>
      <c r="B141" s="86"/>
      <c r="C141" s="87" t="s">
        <v>156</v>
      </c>
      <c r="D141" s="86"/>
      <c r="E141" s="86"/>
      <c r="F141" s="91"/>
      <c r="G141" s="91"/>
      <c r="H141" s="80" t="s">
        <v>143</v>
      </c>
    </row>
    <row r="142" spans="1:8" x14ac:dyDescent="0.2">
      <c r="A142" s="86"/>
      <c r="B142" s="86"/>
      <c r="C142" s="87" t="s">
        <v>157</v>
      </c>
      <c r="D142" s="86"/>
      <c r="E142" s="86"/>
      <c r="F142" s="91"/>
      <c r="G142" s="91"/>
      <c r="H142" s="80" t="s">
        <v>143</v>
      </c>
    </row>
    <row r="143" spans="1:8" x14ac:dyDescent="0.2">
      <c r="A143" s="86"/>
      <c r="B143" s="86"/>
      <c r="C143" s="87" t="s">
        <v>142</v>
      </c>
      <c r="D143" s="86"/>
      <c r="E143" s="86" t="s">
        <v>143</v>
      </c>
      <c r="F143" s="92" t="s">
        <v>145</v>
      </c>
      <c r="G143" s="89">
        <v>0</v>
      </c>
      <c r="H143" s="80" t="s">
        <v>143</v>
      </c>
    </row>
    <row r="144" spans="1:8" x14ac:dyDescent="0.2">
      <c r="A144" s="86"/>
      <c r="B144" s="86"/>
      <c r="C144" s="90"/>
      <c r="D144" s="86"/>
      <c r="E144" s="86"/>
      <c r="F144" s="91"/>
      <c r="G144" s="91"/>
      <c r="H144" s="80" t="s">
        <v>143</v>
      </c>
    </row>
    <row r="145" spans="1:8" x14ac:dyDescent="0.2">
      <c r="A145" s="86"/>
      <c r="B145" s="86"/>
      <c r="C145" s="87" t="s">
        <v>158</v>
      </c>
      <c r="D145" s="86"/>
      <c r="E145" s="86"/>
      <c r="F145" s="91"/>
      <c r="G145" s="91"/>
      <c r="H145" s="80" t="s">
        <v>143</v>
      </c>
    </row>
    <row r="146" spans="1:8" x14ac:dyDescent="0.2">
      <c r="A146" s="86"/>
      <c r="B146" s="86"/>
      <c r="C146" s="87" t="s">
        <v>142</v>
      </c>
      <c r="D146" s="86"/>
      <c r="E146" s="86" t="s">
        <v>143</v>
      </c>
      <c r="F146" s="92" t="s">
        <v>145</v>
      </c>
      <c r="G146" s="89">
        <v>0</v>
      </c>
      <c r="H146" s="80" t="s">
        <v>143</v>
      </c>
    </row>
    <row r="147" spans="1:8" x14ac:dyDescent="0.2">
      <c r="A147" s="86"/>
      <c r="B147" s="86"/>
      <c r="C147" s="90"/>
      <c r="D147" s="86"/>
      <c r="E147" s="86"/>
      <c r="F147" s="91"/>
      <c r="G147" s="91"/>
      <c r="H147" s="80" t="s">
        <v>143</v>
      </c>
    </row>
    <row r="148" spans="1:8" x14ac:dyDescent="0.2">
      <c r="A148" s="86"/>
      <c r="B148" s="86"/>
      <c r="C148" s="87" t="s">
        <v>159</v>
      </c>
      <c r="D148" s="86"/>
      <c r="E148" s="86"/>
      <c r="F148" s="91"/>
      <c r="G148" s="91"/>
      <c r="H148" s="80" t="s">
        <v>143</v>
      </c>
    </row>
    <row r="149" spans="1:8" x14ac:dyDescent="0.2">
      <c r="A149" s="86"/>
      <c r="B149" s="86"/>
      <c r="C149" s="87" t="s">
        <v>142</v>
      </c>
      <c r="D149" s="86"/>
      <c r="E149" s="86" t="s">
        <v>143</v>
      </c>
      <c r="F149" s="92" t="s">
        <v>145</v>
      </c>
      <c r="G149" s="89">
        <v>0</v>
      </c>
      <c r="H149" s="80" t="s">
        <v>143</v>
      </c>
    </row>
    <row r="150" spans="1:8" x14ac:dyDescent="0.2">
      <c r="A150" s="86"/>
      <c r="B150" s="86"/>
      <c r="C150" s="90"/>
      <c r="D150" s="86"/>
      <c r="E150" s="86"/>
      <c r="F150" s="91"/>
      <c r="G150" s="91"/>
      <c r="H150" s="80" t="s">
        <v>143</v>
      </c>
    </row>
    <row r="151" spans="1:8" x14ac:dyDescent="0.2">
      <c r="A151" s="86"/>
      <c r="B151" s="86"/>
      <c r="C151" s="87" t="s">
        <v>160</v>
      </c>
      <c r="D151" s="86"/>
      <c r="E151" s="86"/>
      <c r="F151" s="91"/>
      <c r="G151" s="91"/>
      <c r="H151" s="80" t="s">
        <v>143</v>
      </c>
    </row>
    <row r="152" spans="1:8" x14ac:dyDescent="0.2">
      <c r="A152" s="81">
        <v>1</v>
      </c>
      <c r="B152" s="82"/>
      <c r="C152" s="82" t="s">
        <v>161</v>
      </c>
      <c r="D152" s="82"/>
      <c r="E152" s="93"/>
      <c r="F152" s="84">
        <v>135.33663100000001</v>
      </c>
      <c r="G152" s="85">
        <v>1.2511309999999999E-2</v>
      </c>
      <c r="H152" s="80">
        <v>5.41</v>
      </c>
    </row>
    <row r="153" spans="1:8" x14ac:dyDescent="0.2">
      <c r="A153" s="86"/>
      <c r="B153" s="86"/>
      <c r="C153" s="87" t="s">
        <v>142</v>
      </c>
      <c r="D153" s="86"/>
      <c r="E153" s="86" t="s">
        <v>143</v>
      </c>
      <c r="F153" s="88">
        <v>135.33663100000001</v>
      </c>
      <c r="G153" s="89">
        <v>1.2511309999999999E-2</v>
      </c>
      <c r="H153" s="80" t="s">
        <v>143</v>
      </c>
    </row>
    <row r="154" spans="1:8" x14ac:dyDescent="0.2">
      <c r="A154" s="86"/>
      <c r="B154" s="86"/>
      <c r="C154" s="90"/>
      <c r="D154" s="86"/>
      <c r="E154" s="86"/>
      <c r="F154" s="91"/>
      <c r="G154" s="91"/>
      <c r="H154" s="80" t="s">
        <v>143</v>
      </c>
    </row>
    <row r="155" spans="1:8" x14ac:dyDescent="0.2">
      <c r="A155" s="86"/>
      <c r="B155" s="86"/>
      <c r="C155" s="87" t="s">
        <v>162</v>
      </c>
      <c r="D155" s="86"/>
      <c r="E155" s="86"/>
      <c r="F155" s="88">
        <v>135.33663100000001</v>
      </c>
      <c r="G155" s="89">
        <v>1.2511309999999999E-2</v>
      </c>
      <c r="H155" s="80" t="s">
        <v>143</v>
      </c>
    </row>
    <row r="156" spans="1:8" x14ac:dyDescent="0.2">
      <c r="A156" s="86"/>
      <c r="B156" s="86"/>
      <c r="C156" s="91"/>
      <c r="D156" s="86"/>
      <c r="E156" s="86"/>
      <c r="F156" s="86"/>
      <c r="G156" s="86"/>
      <c r="H156" s="80" t="s">
        <v>143</v>
      </c>
    </row>
    <row r="157" spans="1:8" x14ac:dyDescent="0.2">
      <c r="A157" s="86"/>
      <c r="B157" s="86"/>
      <c r="C157" s="87" t="s">
        <v>163</v>
      </c>
      <c r="D157" s="86"/>
      <c r="E157" s="86"/>
      <c r="F157" s="86"/>
      <c r="G157" s="86"/>
      <c r="H157" s="80" t="s">
        <v>143</v>
      </c>
    </row>
    <row r="158" spans="1:8" x14ac:dyDescent="0.2">
      <c r="A158" s="86"/>
      <c r="B158" s="86"/>
      <c r="C158" s="87" t="s">
        <v>164</v>
      </c>
      <c r="D158" s="86"/>
      <c r="E158" s="86"/>
      <c r="F158" s="86"/>
      <c r="G158" s="86"/>
      <c r="H158" s="80" t="s">
        <v>143</v>
      </c>
    </row>
    <row r="159" spans="1:8" x14ac:dyDescent="0.2">
      <c r="A159" s="86"/>
      <c r="B159" s="86"/>
      <c r="C159" s="87" t="s">
        <v>142</v>
      </c>
      <c r="D159" s="86"/>
      <c r="E159" s="86" t="s">
        <v>143</v>
      </c>
      <c r="F159" s="92" t="s">
        <v>145</v>
      </c>
      <c r="G159" s="89">
        <v>0</v>
      </c>
      <c r="H159" s="80" t="s">
        <v>143</v>
      </c>
    </row>
    <row r="160" spans="1:8" x14ac:dyDescent="0.2">
      <c r="A160" s="86"/>
      <c r="B160" s="86"/>
      <c r="C160" s="90"/>
      <c r="D160" s="86"/>
      <c r="E160" s="86"/>
      <c r="F160" s="91"/>
      <c r="G160" s="91"/>
      <c r="H160" s="80" t="s">
        <v>143</v>
      </c>
    </row>
    <row r="161" spans="1:17" x14ac:dyDescent="0.2">
      <c r="A161" s="86"/>
      <c r="B161" s="86"/>
      <c r="C161" s="87" t="s">
        <v>165</v>
      </c>
      <c r="D161" s="86"/>
      <c r="E161" s="86"/>
      <c r="F161" s="86"/>
      <c r="G161" s="86"/>
      <c r="H161" s="80" t="s">
        <v>143</v>
      </c>
    </row>
    <row r="162" spans="1:17" x14ac:dyDescent="0.2">
      <c r="A162" s="86"/>
      <c r="B162" s="86"/>
      <c r="C162" s="87" t="s">
        <v>166</v>
      </c>
      <c r="D162" s="86"/>
      <c r="E162" s="86"/>
      <c r="F162" s="86"/>
      <c r="G162" s="86"/>
      <c r="H162" s="80" t="s">
        <v>143</v>
      </c>
    </row>
    <row r="163" spans="1:17" x14ac:dyDescent="0.2">
      <c r="A163" s="86"/>
      <c r="B163" s="86"/>
      <c r="C163" s="87" t="s">
        <v>142</v>
      </c>
      <c r="D163" s="86"/>
      <c r="E163" s="86" t="s">
        <v>143</v>
      </c>
      <c r="F163" s="92" t="s">
        <v>145</v>
      </c>
      <c r="G163" s="89">
        <v>0</v>
      </c>
      <c r="H163" s="80" t="s">
        <v>143</v>
      </c>
    </row>
    <row r="164" spans="1:17" x14ac:dyDescent="0.2">
      <c r="A164" s="86"/>
      <c r="B164" s="86"/>
      <c r="C164" s="90"/>
      <c r="D164" s="86"/>
      <c r="E164" s="86"/>
      <c r="F164" s="91"/>
      <c r="G164" s="91"/>
      <c r="H164" s="80" t="s">
        <v>143</v>
      </c>
    </row>
    <row r="165" spans="1:17" x14ac:dyDescent="0.2">
      <c r="A165" s="86"/>
      <c r="B165" s="86"/>
      <c r="C165" s="87" t="s">
        <v>167</v>
      </c>
      <c r="D165" s="86"/>
      <c r="E165" s="86"/>
      <c r="F165" s="91"/>
      <c r="G165" s="91"/>
      <c r="H165" s="80" t="s">
        <v>143</v>
      </c>
    </row>
    <row r="166" spans="1:17" x14ac:dyDescent="0.2">
      <c r="A166" s="86"/>
      <c r="B166" s="86"/>
      <c r="C166" s="87" t="s">
        <v>142</v>
      </c>
      <c r="D166" s="86"/>
      <c r="E166" s="86" t="s">
        <v>143</v>
      </c>
      <c r="F166" s="92" t="s">
        <v>145</v>
      </c>
      <c r="G166" s="89">
        <v>0</v>
      </c>
      <c r="H166" s="80" t="s">
        <v>143</v>
      </c>
    </row>
    <row r="167" spans="1:17" x14ac:dyDescent="0.2">
      <c r="A167" s="86"/>
      <c r="B167" s="82"/>
      <c r="C167" s="82"/>
      <c r="D167" s="87"/>
      <c r="E167" s="86"/>
      <c r="F167" s="82"/>
      <c r="G167" s="93"/>
      <c r="H167" s="80" t="s">
        <v>143</v>
      </c>
    </row>
    <row r="168" spans="1:17" x14ac:dyDescent="0.2">
      <c r="A168" s="93"/>
      <c r="B168" s="82"/>
      <c r="C168" s="82" t="s">
        <v>168</v>
      </c>
      <c r="D168" s="82"/>
      <c r="E168" s="93"/>
      <c r="F168" s="84">
        <v>11.56071092</v>
      </c>
      <c r="G168" s="85">
        <v>1.0687400000000001E-3</v>
      </c>
      <c r="H168" s="80" t="s">
        <v>143</v>
      </c>
    </row>
    <row r="169" spans="1:17" x14ac:dyDescent="0.2">
      <c r="A169" s="90"/>
      <c r="B169" s="90"/>
      <c r="C169" s="87" t="s">
        <v>169</v>
      </c>
      <c r="D169" s="91"/>
      <c r="E169" s="91"/>
      <c r="F169" s="88">
        <v>10817.145786720001</v>
      </c>
      <c r="G169" s="94">
        <v>1.00000003</v>
      </c>
      <c r="H169" s="80" t="s">
        <v>143</v>
      </c>
    </row>
    <row r="170" spans="1:17" x14ac:dyDescent="0.2">
      <c r="A170" s="95"/>
      <c r="B170" s="95"/>
      <c r="C170" s="95"/>
      <c r="D170" s="96"/>
      <c r="E170" s="96"/>
      <c r="F170" s="96"/>
      <c r="G170" s="96"/>
    </row>
    <row r="171" spans="1:17" x14ac:dyDescent="0.2">
      <c r="A171" s="97"/>
      <c r="B171" s="201" t="s">
        <v>855</v>
      </c>
      <c r="C171" s="201"/>
      <c r="D171" s="201"/>
      <c r="E171" s="201"/>
      <c r="F171" s="201"/>
      <c r="G171" s="201"/>
      <c r="H171" s="201"/>
      <c r="J171" s="99"/>
    </row>
    <row r="172" spans="1:17" x14ac:dyDescent="0.2">
      <c r="A172" s="97"/>
      <c r="B172" s="201" t="s">
        <v>856</v>
      </c>
      <c r="C172" s="201"/>
      <c r="D172" s="201"/>
      <c r="E172" s="201"/>
      <c r="F172" s="201"/>
      <c r="G172" s="201"/>
      <c r="H172" s="201"/>
      <c r="J172" s="99"/>
    </row>
    <row r="173" spans="1:17" x14ac:dyDescent="0.2">
      <c r="A173" s="97"/>
      <c r="B173" s="201" t="s">
        <v>857</v>
      </c>
      <c r="C173" s="201"/>
      <c r="D173" s="201"/>
      <c r="E173" s="201"/>
      <c r="F173" s="201"/>
      <c r="G173" s="201"/>
      <c r="H173" s="201"/>
      <c r="J173" s="99"/>
    </row>
    <row r="174" spans="1:17" s="101" customFormat="1" ht="66.75" customHeight="1" x14ac:dyDescent="0.25">
      <c r="A174" s="100"/>
      <c r="B174" s="202" t="s">
        <v>858</v>
      </c>
      <c r="C174" s="202"/>
      <c r="D174" s="202"/>
      <c r="E174" s="202"/>
      <c r="F174" s="202"/>
      <c r="G174" s="202"/>
      <c r="H174" s="202"/>
      <c r="I174"/>
      <c r="J174" s="99"/>
      <c r="K174"/>
      <c r="L174"/>
      <c r="M174"/>
      <c r="N174"/>
      <c r="O174"/>
      <c r="P174"/>
      <c r="Q174"/>
    </row>
    <row r="175" spans="1:17" x14ac:dyDescent="0.2">
      <c r="A175" s="97"/>
      <c r="B175" s="201" t="s">
        <v>859</v>
      </c>
      <c r="C175" s="201"/>
      <c r="D175" s="201"/>
      <c r="E175" s="201"/>
      <c r="F175" s="201"/>
      <c r="G175" s="201"/>
      <c r="H175" s="201"/>
      <c r="J175" s="99"/>
    </row>
    <row r="176" spans="1:17" x14ac:dyDescent="0.2">
      <c r="A176" s="97"/>
      <c r="B176" s="97"/>
      <c r="C176" s="97"/>
      <c r="D176" s="102"/>
      <c r="E176" s="102"/>
      <c r="F176" s="102"/>
      <c r="G176" s="102"/>
    </row>
    <row r="177" spans="1:10" x14ac:dyDescent="0.2">
      <c r="A177" s="97"/>
      <c r="B177" s="203" t="s">
        <v>170</v>
      </c>
      <c r="C177" s="204"/>
      <c r="D177" s="205"/>
      <c r="E177" s="103"/>
      <c r="F177" s="102"/>
      <c r="G177" s="102"/>
    </row>
    <row r="178" spans="1:10" ht="27.75" customHeight="1" x14ac:dyDescent="0.2">
      <c r="A178" s="97"/>
      <c r="B178" s="199" t="s">
        <v>171</v>
      </c>
      <c r="C178" s="200"/>
      <c r="D178" s="79" t="s">
        <v>172</v>
      </c>
      <c r="E178" s="103"/>
      <c r="F178" s="102"/>
      <c r="G178" s="102"/>
    </row>
    <row r="179" spans="1:10" ht="12.75" customHeight="1" x14ac:dyDescent="0.2">
      <c r="A179" s="97"/>
      <c r="B179" s="199" t="s">
        <v>860</v>
      </c>
      <c r="C179" s="200"/>
      <c r="D179" s="79" t="s">
        <v>172</v>
      </c>
      <c r="E179" s="103"/>
      <c r="F179" s="102"/>
      <c r="G179" s="102"/>
    </row>
    <row r="180" spans="1:10" x14ac:dyDescent="0.2">
      <c r="A180" s="97"/>
      <c r="B180" s="199" t="s">
        <v>173</v>
      </c>
      <c r="C180" s="200"/>
      <c r="D180" s="104" t="s">
        <v>143</v>
      </c>
      <c r="E180" s="103"/>
      <c r="F180" s="102"/>
      <c r="G180" s="102"/>
    </row>
    <row r="181" spans="1:10" x14ac:dyDescent="0.2">
      <c r="A181" s="105"/>
      <c r="B181" s="106" t="s">
        <v>143</v>
      </c>
      <c r="C181" s="106" t="s">
        <v>861</v>
      </c>
      <c r="D181" s="106" t="s">
        <v>174</v>
      </c>
      <c r="E181" s="105"/>
      <c r="F181" s="105"/>
      <c r="G181" s="105"/>
      <c r="H181" s="105"/>
      <c r="J181" s="99"/>
    </row>
    <row r="182" spans="1:10" x14ac:dyDescent="0.2">
      <c r="A182" s="105"/>
      <c r="B182" s="107" t="s">
        <v>175</v>
      </c>
      <c r="C182" s="108">
        <v>45838</v>
      </c>
      <c r="D182" s="108">
        <v>45869</v>
      </c>
      <c r="E182" s="105"/>
      <c r="F182" s="105"/>
      <c r="G182" s="105"/>
      <c r="J182" s="99"/>
    </row>
    <row r="183" spans="1:10" x14ac:dyDescent="0.2">
      <c r="A183" s="109"/>
      <c r="B183" s="82" t="s">
        <v>176</v>
      </c>
      <c r="C183" s="111">
        <v>185.8399</v>
      </c>
      <c r="D183" s="111">
        <v>180.72149999999999</v>
      </c>
      <c r="E183" s="109"/>
      <c r="F183" s="112"/>
      <c r="G183" s="113"/>
    </row>
    <row r="184" spans="1:10" x14ac:dyDescent="0.2">
      <c r="A184" s="109"/>
      <c r="B184" s="82" t="s">
        <v>1004</v>
      </c>
      <c r="C184" s="111">
        <v>87.617800000000003</v>
      </c>
      <c r="D184" s="111">
        <v>85.204599999999999</v>
      </c>
      <c r="E184" s="109"/>
      <c r="F184" s="112"/>
      <c r="G184" s="113"/>
    </row>
    <row r="185" spans="1:10" x14ac:dyDescent="0.2">
      <c r="A185" s="109"/>
      <c r="B185" s="82" t="s">
        <v>177</v>
      </c>
      <c r="C185" s="111">
        <v>176.47300000000001</v>
      </c>
      <c r="D185" s="111">
        <v>171.54409999999999</v>
      </c>
      <c r="E185" s="109"/>
      <c r="F185" s="112"/>
      <c r="G185" s="113"/>
    </row>
    <row r="186" spans="1:10" x14ac:dyDescent="0.2">
      <c r="A186" s="109"/>
      <c r="B186" s="82" t="s">
        <v>1005</v>
      </c>
      <c r="C186" s="111">
        <v>83.204999999999998</v>
      </c>
      <c r="D186" s="111">
        <v>80.881100000000004</v>
      </c>
      <c r="E186" s="109"/>
      <c r="F186" s="112"/>
      <c r="G186" s="113"/>
    </row>
    <row r="187" spans="1:10" x14ac:dyDescent="0.2">
      <c r="A187" s="109"/>
      <c r="B187" s="109"/>
      <c r="C187" s="109"/>
      <c r="D187" s="109"/>
      <c r="E187" s="109"/>
      <c r="F187" s="109"/>
      <c r="G187" s="109"/>
    </row>
    <row r="188" spans="1:10" x14ac:dyDescent="0.2">
      <c r="A188" s="105"/>
      <c r="B188" s="199" t="s">
        <v>862</v>
      </c>
      <c r="C188" s="200"/>
      <c r="D188" s="79" t="s">
        <v>172</v>
      </c>
      <c r="E188" s="105"/>
      <c r="F188" s="105"/>
      <c r="G188" s="105"/>
    </row>
    <row r="189" spans="1:10" x14ac:dyDescent="0.2">
      <c r="A189" s="105"/>
      <c r="B189" s="114"/>
      <c r="C189" s="114"/>
      <c r="D189" s="114"/>
      <c r="E189" s="105"/>
      <c r="F189" s="105"/>
      <c r="G189" s="105"/>
    </row>
    <row r="190" spans="1:10" x14ac:dyDescent="0.2">
      <c r="A190" s="105"/>
      <c r="B190" s="199" t="s">
        <v>178</v>
      </c>
      <c r="C190" s="200"/>
      <c r="D190" s="79" t="s">
        <v>172</v>
      </c>
      <c r="E190" s="115"/>
      <c r="F190" s="105"/>
      <c r="G190" s="105"/>
    </row>
    <row r="191" spans="1:10" x14ac:dyDescent="0.2">
      <c r="A191" s="105"/>
      <c r="B191" s="199" t="s">
        <v>179</v>
      </c>
      <c r="C191" s="200"/>
      <c r="D191" s="79" t="s">
        <v>172</v>
      </c>
      <c r="E191" s="115"/>
      <c r="F191" s="105"/>
      <c r="G191" s="105"/>
    </row>
    <row r="192" spans="1:10" x14ac:dyDescent="0.2">
      <c r="A192" s="105"/>
      <c r="B192" s="199" t="s">
        <v>180</v>
      </c>
      <c r="C192" s="200"/>
      <c r="D192" s="79" t="s">
        <v>172</v>
      </c>
      <c r="E192" s="115"/>
      <c r="F192" s="105"/>
      <c r="G192" s="105"/>
    </row>
    <row r="193" spans="1:10" x14ac:dyDescent="0.2">
      <c r="A193" s="105"/>
      <c r="B193" s="199" t="s">
        <v>181</v>
      </c>
      <c r="C193" s="200"/>
      <c r="D193" s="116">
        <v>0.27181727372040509</v>
      </c>
      <c r="E193" s="105"/>
      <c r="F193" s="98"/>
      <c r="G193" s="117"/>
    </row>
    <row r="195" spans="1:10" x14ac:dyDescent="0.2">
      <c r="B195" s="207" t="s">
        <v>863</v>
      </c>
      <c r="C195" s="207"/>
    </row>
    <row r="197" spans="1:10" ht="153.75" customHeight="1" x14ac:dyDescent="0.2"/>
    <row r="199" spans="1:10" x14ac:dyDescent="0.2">
      <c r="B199" s="118" t="s">
        <v>864</v>
      </c>
      <c r="C199" s="119"/>
      <c r="D199" s="118"/>
    </row>
    <row r="200" spans="1:10" x14ac:dyDescent="0.2">
      <c r="B200" s="118" t="s">
        <v>1108</v>
      </c>
      <c r="D200" s="118"/>
    </row>
    <row r="201" spans="1:10" ht="165" customHeight="1" x14ac:dyDescent="0.2"/>
    <row r="203" spans="1:10" x14ac:dyDescent="0.2">
      <c r="J203" s="77"/>
    </row>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sheetData>
  <mergeCells count="18">
    <mergeCell ref="B179:C179"/>
    <mergeCell ref="B180:C180"/>
    <mergeCell ref="B195:C195"/>
    <mergeCell ref="B188:C188"/>
    <mergeCell ref="B192:C192"/>
    <mergeCell ref="B193:C193"/>
    <mergeCell ref="B190:C190"/>
    <mergeCell ref="B191:C191"/>
    <mergeCell ref="B173:H173"/>
    <mergeCell ref="B174:H174"/>
    <mergeCell ref="B175:H175"/>
    <mergeCell ref="B177:D177"/>
    <mergeCell ref="B178:C178"/>
    <mergeCell ref="A1:H1"/>
    <mergeCell ref="A2:H2"/>
    <mergeCell ref="A3:H3"/>
    <mergeCell ref="B171:H171"/>
    <mergeCell ref="B172:H172"/>
  </mergeCells>
  <hyperlinks>
    <hyperlink ref="I1" location="Index!B2" display="Index" xr:uid="{6798AA60-AEDC-4D7D-B264-89B60C9ED07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33D7F-308C-46B3-816E-94BAE43CF040}">
  <sheetPr>
    <outlinePr summaryBelow="0" summaryRight="0"/>
  </sheetPr>
  <dimension ref="A1:Q164"/>
  <sheetViews>
    <sheetView showGridLines="0" workbookViewId="0">
      <selection sqref="A1:H1"/>
    </sheetView>
  </sheetViews>
  <sheetFormatPr defaultRowHeight="12.75" x14ac:dyDescent="0.2"/>
  <cols>
    <col min="1" max="1" width="5.85546875" bestFit="1" customWidth="1"/>
    <col min="2" max="2" width="19.5703125" bestFit="1" customWidth="1"/>
    <col min="3" max="3" width="41.7109375" bestFit="1" customWidth="1"/>
    <col min="4" max="4" width="17.7109375" bestFit="1" customWidth="1"/>
    <col min="5" max="5" width="10.4257812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799</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644000</v>
      </c>
      <c r="F7" s="84">
        <v>12997.208000000001</v>
      </c>
      <c r="G7" s="85">
        <v>9.4391020000000006E-2</v>
      </c>
      <c r="H7" s="80" t="s">
        <v>143</v>
      </c>
    </row>
    <row r="8" spans="1:9" x14ac:dyDescent="0.2">
      <c r="A8" s="81">
        <v>2</v>
      </c>
      <c r="B8" s="82" t="s">
        <v>31</v>
      </c>
      <c r="C8" s="82" t="s">
        <v>32</v>
      </c>
      <c r="D8" s="82" t="s">
        <v>33</v>
      </c>
      <c r="E8" s="83">
        <v>737000</v>
      </c>
      <c r="F8" s="84">
        <v>10917.918</v>
      </c>
      <c r="G8" s="85">
        <v>7.9290369999999999E-2</v>
      </c>
      <c r="H8" s="80" t="s">
        <v>143</v>
      </c>
    </row>
    <row r="9" spans="1:9" x14ac:dyDescent="0.2">
      <c r="A9" s="81">
        <v>3</v>
      </c>
      <c r="B9" s="82" t="s">
        <v>17</v>
      </c>
      <c r="C9" s="82" t="s">
        <v>18</v>
      </c>
      <c r="D9" s="82" t="s">
        <v>19</v>
      </c>
      <c r="E9" s="83">
        <v>434000</v>
      </c>
      <c r="F9" s="84">
        <v>6033.4679999999998</v>
      </c>
      <c r="G9" s="85">
        <v>4.3817500000000002E-2</v>
      </c>
      <c r="H9" s="80" t="s">
        <v>143</v>
      </c>
    </row>
    <row r="10" spans="1:9" x14ac:dyDescent="0.2">
      <c r="A10" s="81">
        <v>4</v>
      </c>
      <c r="B10" s="82" t="s">
        <v>326</v>
      </c>
      <c r="C10" s="82" t="s">
        <v>327</v>
      </c>
      <c r="D10" s="82" t="s">
        <v>33</v>
      </c>
      <c r="E10" s="83">
        <v>440000</v>
      </c>
      <c r="F10" s="84">
        <v>4700.96</v>
      </c>
      <c r="G10" s="85">
        <v>3.4140289999999997E-2</v>
      </c>
      <c r="H10" s="80" t="s">
        <v>143</v>
      </c>
    </row>
    <row r="11" spans="1:9" x14ac:dyDescent="0.2">
      <c r="A11" s="81">
        <v>5</v>
      </c>
      <c r="B11" s="82" t="s">
        <v>14</v>
      </c>
      <c r="C11" s="82" t="s">
        <v>15</v>
      </c>
      <c r="D11" s="82" t="s">
        <v>16</v>
      </c>
      <c r="E11" s="83">
        <v>126000</v>
      </c>
      <c r="F11" s="84">
        <v>4581.99</v>
      </c>
      <c r="G11" s="85">
        <v>3.3276279999999998E-2</v>
      </c>
      <c r="H11" s="80" t="s">
        <v>143</v>
      </c>
    </row>
    <row r="12" spans="1:9" x14ac:dyDescent="0.2">
      <c r="A12" s="81">
        <v>6</v>
      </c>
      <c r="B12" s="82" t="s">
        <v>11</v>
      </c>
      <c r="C12" s="82" t="s">
        <v>12</v>
      </c>
      <c r="D12" s="82" t="s">
        <v>13</v>
      </c>
      <c r="E12" s="83">
        <v>230000</v>
      </c>
      <c r="F12" s="84">
        <v>4402.8900000000003</v>
      </c>
      <c r="G12" s="85">
        <v>3.1975580000000003E-2</v>
      </c>
      <c r="H12" s="80" t="s">
        <v>143</v>
      </c>
    </row>
    <row r="13" spans="1:9" x14ac:dyDescent="0.2">
      <c r="A13" s="81">
        <v>7</v>
      </c>
      <c r="B13" s="82" t="s">
        <v>49</v>
      </c>
      <c r="C13" s="82" t="s">
        <v>50</v>
      </c>
      <c r="D13" s="82" t="s">
        <v>33</v>
      </c>
      <c r="E13" s="83">
        <v>532000</v>
      </c>
      <c r="F13" s="84">
        <v>4237.6459999999997</v>
      </c>
      <c r="G13" s="85">
        <v>3.0775509999999999E-2</v>
      </c>
      <c r="H13" s="80" t="s">
        <v>143</v>
      </c>
    </row>
    <row r="14" spans="1:9" x14ac:dyDescent="0.2">
      <c r="A14" s="81">
        <v>8</v>
      </c>
      <c r="B14" s="82" t="s">
        <v>330</v>
      </c>
      <c r="C14" s="82" t="s">
        <v>331</v>
      </c>
      <c r="D14" s="82" t="s">
        <v>201</v>
      </c>
      <c r="E14" s="83">
        <v>276000</v>
      </c>
      <c r="F14" s="84">
        <v>4164.84</v>
      </c>
      <c r="G14" s="85">
        <v>3.0246769999999999E-2</v>
      </c>
      <c r="H14" s="80" t="s">
        <v>143</v>
      </c>
    </row>
    <row r="15" spans="1:9" x14ac:dyDescent="0.2">
      <c r="A15" s="81">
        <v>9</v>
      </c>
      <c r="B15" s="82" t="s">
        <v>356</v>
      </c>
      <c r="C15" s="82" t="s">
        <v>357</v>
      </c>
      <c r="D15" s="82" t="s">
        <v>358</v>
      </c>
      <c r="E15" s="83">
        <v>951000</v>
      </c>
      <c r="F15" s="84">
        <v>3917.6444999999999</v>
      </c>
      <c r="G15" s="85">
        <v>2.8451529999999999E-2</v>
      </c>
      <c r="H15" s="80" t="s">
        <v>143</v>
      </c>
    </row>
    <row r="16" spans="1:9" x14ac:dyDescent="0.2">
      <c r="A16" s="81">
        <v>10</v>
      </c>
      <c r="B16" s="82" t="s">
        <v>328</v>
      </c>
      <c r="C16" s="82" t="s">
        <v>329</v>
      </c>
      <c r="D16" s="82" t="s">
        <v>33</v>
      </c>
      <c r="E16" s="83">
        <v>190000</v>
      </c>
      <c r="F16" s="84">
        <v>3759.34</v>
      </c>
      <c r="G16" s="85">
        <v>2.7301860000000001E-2</v>
      </c>
      <c r="H16" s="80" t="s">
        <v>143</v>
      </c>
    </row>
    <row r="17" spans="1:8" ht="25.5" x14ac:dyDescent="0.2">
      <c r="A17" s="81">
        <v>11</v>
      </c>
      <c r="B17" s="82" t="s">
        <v>23</v>
      </c>
      <c r="C17" s="82" t="s">
        <v>24</v>
      </c>
      <c r="D17" s="82" t="s">
        <v>25</v>
      </c>
      <c r="E17" s="83">
        <v>27000</v>
      </c>
      <c r="F17" s="84">
        <v>3307.23</v>
      </c>
      <c r="G17" s="85">
        <v>2.401845E-2</v>
      </c>
      <c r="H17" s="80" t="s">
        <v>143</v>
      </c>
    </row>
    <row r="18" spans="1:8" x14ac:dyDescent="0.2">
      <c r="A18" s="81">
        <v>12</v>
      </c>
      <c r="B18" s="82" t="s">
        <v>450</v>
      </c>
      <c r="C18" s="82" t="s">
        <v>451</v>
      </c>
      <c r="D18" s="82" t="s">
        <v>358</v>
      </c>
      <c r="E18" s="83">
        <v>113000</v>
      </c>
      <c r="F18" s="84">
        <v>2848.9560000000001</v>
      </c>
      <c r="G18" s="85">
        <v>2.0690279999999998E-2</v>
      </c>
      <c r="H18" s="80" t="s">
        <v>143</v>
      </c>
    </row>
    <row r="19" spans="1:8" x14ac:dyDescent="0.2">
      <c r="A19" s="81">
        <v>13</v>
      </c>
      <c r="B19" s="82" t="s">
        <v>507</v>
      </c>
      <c r="C19" s="82" t="s">
        <v>508</v>
      </c>
      <c r="D19" s="82" t="s">
        <v>258</v>
      </c>
      <c r="E19" s="83">
        <v>20000</v>
      </c>
      <c r="F19" s="84">
        <v>2521.6</v>
      </c>
      <c r="G19" s="85">
        <v>1.8312889999999998E-2</v>
      </c>
      <c r="H19" s="80" t="s">
        <v>143</v>
      </c>
    </row>
    <row r="20" spans="1:8" x14ac:dyDescent="0.2">
      <c r="A20" s="81">
        <v>14</v>
      </c>
      <c r="B20" s="82" t="s">
        <v>800</v>
      </c>
      <c r="C20" s="82" t="s">
        <v>801</v>
      </c>
      <c r="D20" s="82" t="s">
        <v>258</v>
      </c>
      <c r="E20" s="83">
        <v>14000</v>
      </c>
      <c r="F20" s="84">
        <v>2372.16</v>
      </c>
      <c r="G20" s="85">
        <v>1.7227590000000001E-2</v>
      </c>
      <c r="H20" s="80" t="s">
        <v>143</v>
      </c>
    </row>
    <row r="21" spans="1:8" ht="25.5" x14ac:dyDescent="0.2">
      <c r="A21" s="81">
        <v>15</v>
      </c>
      <c r="B21" s="82" t="s">
        <v>352</v>
      </c>
      <c r="C21" s="82" t="s">
        <v>353</v>
      </c>
      <c r="D21" s="82" t="s">
        <v>196</v>
      </c>
      <c r="E21" s="83">
        <v>134000</v>
      </c>
      <c r="F21" s="84">
        <v>2286.9780000000001</v>
      </c>
      <c r="G21" s="85">
        <v>1.6608970000000001E-2</v>
      </c>
      <c r="H21" s="80" t="s">
        <v>143</v>
      </c>
    </row>
    <row r="22" spans="1:8" x14ac:dyDescent="0.2">
      <c r="A22" s="81">
        <v>16</v>
      </c>
      <c r="B22" s="82" t="s">
        <v>768</v>
      </c>
      <c r="C22" s="82" t="s">
        <v>769</v>
      </c>
      <c r="D22" s="82" t="s">
        <v>285</v>
      </c>
      <c r="E22" s="83">
        <v>503000</v>
      </c>
      <c r="F22" s="84">
        <v>2030.8625</v>
      </c>
      <c r="G22" s="85">
        <v>1.474895E-2</v>
      </c>
      <c r="H22" s="80" t="s">
        <v>143</v>
      </c>
    </row>
    <row r="23" spans="1:8" x14ac:dyDescent="0.2">
      <c r="A23" s="81">
        <v>17</v>
      </c>
      <c r="B23" s="82" t="s">
        <v>742</v>
      </c>
      <c r="C23" s="82" t="s">
        <v>743</v>
      </c>
      <c r="D23" s="82" t="s">
        <v>190</v>
      </c>
      <c r="E23" s="83">
        <v>98000</v>
      </c>
      <c r="F23" s="84">
        <v>1955.394</v>
      </c>
      <c r="G23" s="85">
        <v>1.4200870000000001E-2</v>
      </c>
      <c r="H23" s="80" t="s">
        <v>143</v>
      </c>
    </row>
    <row r="24" spans="1:8" x14ac:dyDescent="0.2">
      <c r="A24" s="81">
        <v>18</v>
      </c>
      <c r="B24" s="82" t="s">
        <v>452</v>
      </c>
      <c r="C24" s="82" t="s">
        <v>453</v>
      </c>
      <c r="D24" s="82" t="s">
        <v>33</v>
      </c>
      <c r="E24" s="83">
        <v>241000</v>
      </c>
      <c r="F24" s="84">
        <v>1925.3489999999999</v>
      </c>
      <c r="G24" s="85">
        <v>1.3982670000000001E-2</v>
      </c>
      <c r="H24" s="80" t="s">
        <v>143</v>
      </c>
    </row>
    <row r="25" spans="1:8" ht="25.5" x14ac:dyDescent="0.2">
      <c r="A25" s="81">
        <v>19</v>
      </c>
      <c r="B25" s="82" t="s">
        <v>361</v>
      </c>
      <c r="C25" s="82" t="s">
        <v>362</v>
      </c>
      <c r="D25" s="82" t="s">
        <v>193</v>
      </c>
      <c r="E25" s="83">
        <v>133000</v>
      </c>
      <c r="F25" s="84">
        <v>1919.4559999999999</v>
      </c>
      <c r="G25" s="85">
        <v>1.393987E-2</v>
      </c>
      <c r="H25" s="80" t="s">
        <v>143</v>
      </c>
    </row>
    <row r="26" spans="1:8" ht="25.5" x14ac:dyDescent="0.2">
      <c r="A26" s="81">
        <v>20</v>
      </c>
      <c r="B26" s="82" t="s">
        <v>95</v>
      </c>
      <c r="C26" s="82" t="s">
        <v>96</v>
      </c>
      <c r="D26" s="82" t="s">
        <v>25</v>
      </c>
      <c r="E26" s="83">
        <v>303000</v>
      </c>
      <c r="F26" s="84">
        <v>1795.8810000000001</v>
      </c>
      <c r="G26" s="85">
        <v>1.3042420000000001E-2</v>
      </c>
      <c r="H26" s="80" t="s">
        <v>143</v>
      </c>
    </row>
    <row r="27" spans="1:8" ht="25.5" x14ac:dyDescent="0.2">
      <c r="A27" s="81">
        <v>21</v>
      </c>
      <c r="B27" s="82" t="s">
        <v>802</v>
      </c>
      <c r="C27" s="82" t="s">
        <v>803</v>
      </c>
      <c r="D27" s="82" t="s">
        <v>185</v>
      </c>
      <c r="E27" s="83">
        <v>241000</v>
      </c>
      <c r="F27" s="84">
        <v>1696.1579999999999</v>
      </c>
      <c r="G27" s="85">
        <v>1.231819E-2</v>
      </c>
      <c r="H27" s="80" t="s">
        <v>143</v>
      </c>
    </row>
    <row r="28" spans="1:8" x14ac:dyDescent="0.2">
      <c r="A28" s="81">
        <v>22</v>
      </c>
      <c r="B28" s="82" t="s">
        <v>105</v>
      </c>
      <c r="C28" s="82" t="s">
        <v>106</v>
      </c>
      <c r="D28" s="82" t="s">
        <v>55</v>
      </c>
      <c r="E28" s="83">
        <v>398000</v>
      </c>
      <c r="F28" s="84">
        <v>1692.4949999999999</v>
      </c>
      <c r="G28" s="85">
        <v>1.229159E-2</v>
      </c>
      <c r="H28" s="80" t="s">
        <v>143</v>
      </c>
    </row>
    <row r="29" spans="1:8" x14ac:dyDescent="0.2">
      <c r="A29" s="81">
        <v>23</v>
      </c>
      <c r="B29" s="82" t="s">
        <v>346</v>
      </c>
      <c r="C29" s="82" t="s">
        <v>347</v>
      </c>
      <c r="D29" s="82" t="s">
        <v>285</v>
      </c>
      <c r="E29" s="83">
        <v>549000</v>
      </c>
      <c r="F29" s="84">
        <v>1689.8219999999999</v>
      </c>
      <c r="G29" s="85">
        <v>1.2272180000000001E-2</v>
      </c>
      <c r="H29" s="80" t="s">
        <v>143</v>
      </c>
    </row>
    <row r="30" spans="1:8" x14ac:dyDescent="0.2">
      <c r="A30" s="81">
        <v>24</v>
      </c>
      <c r="B30" s="82" t="s">
        <v>53</v>
      </c>
      <c r="C30" s="82" t="s">
        <v>54</v>
      </c>
      <c r="D30" s="82" t="s">
        <v>55</v>
      </c>
      <c r="E30" s="83">
        <v>28445</v>
      </c>
      <c r="F30" s="84">
        <v>1681.2417250000001</v>
      </c>
      <c r="G30" s="85">
        <v>1.2209859999999999E-2</v>
      </c>
      <c r="H30" s="80" t="s">
        <v>143</v>
      </c>
    </row>
    <row r="31" spans="1:8" x14ac:dyDescent="0.2">
      <c r="A31" s="81">
        <v>25</v>
      </c>
      <c r="B31" s="82" t="s">
        <v>20</v>
      </c>
      <c r="C31" s="82" t="s">
        <v>21</v>
      </c>
      <c r="D31" s="82" t="s">
        <v>22</v>
      </c>
      <c r="E31" s="83">
        <v>502000</v>
      </c>
      <c r="F31" s="84">
        <v>1677.9349999999999</v>
      </c>
      <c r="G31" s="85">
        <v>1.218585E-2</v>
      </c>
      <c r="H31" s="80" t="s">
        <v>143</v>
      </c>
    </row>
    <row r="32" spans="1:8" x14ac:dyDescent="0.2">
      <c r="A32" s="81">
        <v>26</v>
      </c>
      <c r="B32" s="82" t="s">
        <v>88</v>
      </c>
      <c r="C32" s="82" t="s">
        <v>89</v>
      </c>
      <c r="D32" s="82" t="s">
        <v>90</v>
      </c>
      <c r="E32" s="83">
        <v>935000</v>
      </c>
      <c r="F32" s="84">
        <v>1661.308</v>
      </c>
      <c r="G32" s="85">
        <v>1.20651E-2</v>
      </c>
      <c r="H32" s="80" t="s">
        <v>143</v>
      </c>
    </row>
    <row r="33" spans="1:8" x14ac:dyDescent="0.2">
      <c r="A33" s="81">
        <v>27</v>
      </c>
      <c r="B33" s="82" t="s">
        <v>34</v>
      </c>
      <c r="C33" s="82" t="s">
        <v>35</v>
      </c>
      <c r="D33" s="82" t="s">
        <v>36</v>
      </c>
      <c r="E33" s="83">
        <v>60000</v>
      </c>
      <c r="F33" s="84">
        <v>1636.08</v>
      </c>
      <c r="G33" s="85">
        <v>1.1881879999999999E-2</v>
      </c>
      <c r="H33" s="80" t="s">
        <v>143</v>
      </c>
    </row>
    <row r="34" spans="1:8" x14ac:dyDescent="0.2">
      <c r="A34" s="81">
        <v>28</v>
      </c>
      <c r="B34" s="82" t="s">
        <v>336</v>
      </c>
      <c r="C34" s="82" t="s">
        <v>337</v>
      </c>
      <c r="D34" s="82" t="s">
        <v>258</v>
      </c>
      <c r="E34" s="83">
        <v>50000</v>
      </c>
      <c r="F34" s="84">
        <v>1601.55</v>
      </c>
      <c r="G34" s="85">
        <v>1.163111E-2</v>
      </c>
      <c r="H34" s="80" t="s">
        <v>143</v>
      </c>
    </row>
    <row r="35" spans="1:8" x14ac:dyDescent="0.2">
      <c r="A35" s="81">
        <v>29</v>
      </c>
      <c r="B35" s="82" t="s">
        <v>728</v>
      </c>
      <c r="C35" s="82" t="s">
        <v>729</v>
      </c>
      <c r="D35" s="82" t="s">
        <v>190</v>
      </c>
      <c r="E35" s="83">
        <v>21000</v>
      </c>
      <c r="F35" s="84">
        <v>1574.58</v>
      </c>
      <c r="G35" s="85">
        <v>1.1435239999999999E-2</v>
      </c>
      <c r="H35" s="80" t="s">
        <v>143</v>
      </c>
    </row>
    <row r="36" spans="1:8" x14ac:dyDescent="0.2">
      <c r="A36" s="81">
        <v>30</v>
      </c>
      <c r="B36" s="82" t="s">
        <v>354</v>
      </c>
      <c r="C36" s="82" t="s">
        <v>355</v>
      </c>
      <c r="D36" s="82" t="s">
        <v>228</v>
      </c>
      <c r="E36" s="83">
        <v>300000</v>
      </c>
      <c r="F36" s="84">
        <v>1567.8</v>
      </c>
      <c r="G36" s="85">
        <v>1.1386E-2</v>
      </c>
      <c r="H36" s="80" t="s">
        <v>143</v>
      </c>
    </row>
    <row r="37" spans="1:8" ht="25.5" x14ac:dyDescent="0.2">
      <c r="A37" s="81">
        <v>31</v>
      </c>
      <c r="B37" s="82" t="s">
        <v>247</v>
      </c>
      <c r="C37" s="82" t="s">
        <v>248</v>
      </c>
      <c r="D37" s="82" t="s">
        <v>196</v>
      </c>
      <c r="E37" s="83">
        <v>30000</v>
      </c>
      <c r="F37" s="84">
        <v>1509.33</v>
      </c>
      <c r="G37" s="85">
        <v>1.096137E-2</v>
      </c>
      <c r="H37" s="80" t="s">
        <v>143</v>
      </c>
    </row>
    <row r="38" spans="1:8" x14ac:dyDescent="0.2">
      <c r="A38" s="81">
        <v>32</v>
      </c>
      <c r="B38" s="82" t="s">
        <v>204</v>
      </c>
      <c r="C38" s="82" t="s">
        <v>205</v>
      </c>
      <c r="D38" s="82" t="s">
        <v>33</v>
      </c>
      <c r="E38" s="83">
        <v>722000</v>
      </c>
      <c r="F38" s="84">
        <v>1461.5445999999999</v>
      </c>
      <c r="G38" s="85">
        <v>1.061433E-2</v>
      </c>
      <c r="H38" s="80" t="s">
        <v>143</v>
      </c>
    </row>
    <row r="39" spans="1:8" ht="25.5" x14ac:dyDescent="0.2">
      <c r="A39" s="81">
        <v>33</v>
      </c>
      <c r="B39" s="82" t="s">
        <v>444</v>
      </c>
      <c r="C39" s="82" t="s">
        <v>445</v>
      </c>
      <c r="D39" s="82" t="s">
        <v>196</v>
      </c>
      <c r="E39" s="83">
        <v>93000</v>
      </c>
      <c r="F39" s="84">
        <v>1445.778</v>
      </c>
      <c r="G39" s="85">
        <v>1.049983E-2</v>
      </c>
      <c r="H39" s="80" t="s">
        <v>143</v>
      </c>
    </row>
    <row r="40" spans="1:8" x14ac:dyDescent="0.2">
      <c r="A40" s="81">
        <v>34</v>
      </c>
      <c r="B40" s="82" t="s">
        <v>91</v>
      </c>
      <c r="C40" s="82" t="s">
        <v>92</v>
      </c>
      <c r="D40" s="82" t="s">
        <v>61</v>
      </c>
      <c r="E40" s="83">
        <v>40000</v>
      </c>
      <c r="F40" s="84">
        <v>1422.2</v>
      </c>
      <c r="G40" s="85">
        <v>1.03286E-2</v>
      </c>
      <c r="H40" s="80" t="s">
        <v>143</v>
      </c>
    </row>
    <row r="41" spans="1:8" x14ac:dyDescent="0.2">
      <c r="A41" s="81">
        <v>35</v>
      </c>
      <c r="B41" s="82" t="s">
        <v>511</v>
      </c>
      <c r="C41" s="82" t="s">
        <v>512</v>
      </c>
      <c r="D41" s="82" t="s">
        <v>228</v>
      </c>
      <c r="E41" s="83">
        <v>101000</v>
      </c>
      <c r="F41" s="84">
        <v>1353.6020000000001</v>
      </c>
      <c r="G41" s="85">
        <v>9.8304099999999995E-3</v>
      </c>
      <c r="H41" s="80" t="s">
        <v>143</v>
      </c>
    </row>
    <row r="42" spans="1:8" x14ac:dyDescent="0.2">
      <c r="A42" s="81">
        <v>36</v>
      </c>
      <c r="B42" s="82" t="s">
        <v>523</v>
      </c>
      <c r="C42" s="82" t="s">
        <v>524</v>
      </c>
      <c r="D42" s="82" t="s">
        <v>48</v>
      </c>
      <c r="E42" s="83">
        <v>140000</v>
      </c>
      <c r="F42" s="84">
        <v>1349.04</v>
      </c>
      <c r="G42" s="85">
        <v>9.7972800000000002E-3</v>
      </c>
      <c r="H42" s="80" t="s">
        <v>143</v>
      </c>
    </row>
    <row r="43" spans="1:8" x14ac:dyDescent="0.2">
      <c r="A43" s="81">
        <v>37</v>
      </c>
      <c r="B43" s="82" t="s">
        <v>261</v>
      </c>
      <c r="C43" s="82" t="s">
        <v>262</v>
      </c>
      <c r="D43" s="82" t="s">
        <v>223</v>
      </c>
      <c r="E43" s="83">
        <v>800000</v>
      </c>
      <c r="F43" s="84">
        <v>1304.8</v>
      </c>
      <c r="G43" s="85">
        <v>9.4759900000000001E-3</v>
      </c>
      <c r="H43" s="80" t="s">
        <v>143</v>
      </c>
    </row>
    <row r="44" spans="1:8" ht="25.5" x14ac:dyDescent="0.2">
      <c r="A44" s="81">
        <v>38</v>
      </c>
      <c r="B44" s="82" t="s">
        <v>446</v>
      </c>
      <c r="C44" s="82" t="s">
        <v>447</v>
      </c>
      <c r="D44" s="82" t="s">
        <v>208</v>
      </c>
      <c r="E44" s="83">
        <v>120522</v>
      </c>
      <c r="F44" s="84">
        <v>1293.442104</v>
      </c>
      <c r="G44" s="85">
        <v>9.3935000000000008E-3</v>
      </c>
      <c r="H44" s="80" t="s">
        <v>143</v>
      </c>
    </row>
    <row r="45" spans="1:8" ht="25.5" x14ac:dyDescent="0.2">
      <c r="A45" s="81">
        <v>39</v>
      </c>
      <c r="B45" s="82" t="s">
        <v>263</v>
      </c>
      <c r="C45" s="82" t="s">
        <v>264</v>
      </c>
      <c r="D45" s="82" t="s">
        <v>265</v>
      </c>
      <c r="E45" s="83">
        <v>70000</v>
      </c>
      <c r="F45" s="84">
        <v>1288.28</v>
      </c>
      <c r="G45" s="85">
        <v>9.3560199999999996E-3</v>
      </c>
      <c r="H45" s="80" t="s">
        <v>143</v>
      </c>
    </row>
    <row r="46" spans="1:8" x14ac:dyDescent="0.2">
      <c r="A46" s="81">
        <v>40</v>
      </c>
      <c r="B46" s="82" t="s">
        <v>431</v>
      </c>
      <c r="C46" s="82" t="s">
        <v>432</v>
      </c>
      <c r="D46" s="82" t="s">
        <v>258</v>
      </c>
      <c r="E46" s="83">
        <v>189000</v>
      </c>
      <c r="F46" s="84">
        <v>1258.6455000000001</v>
      </c>
      <c r="G46" s="85">
        <v>9.1407999999999993E-3</v>
      </c>
      <c r="H46" s="80" t="s">
        <v>143</v>
      </c>
    </row>
    <row r="47" spans="1:8" x14ac:dyDescent="0.2">
      <c r="A47" s="81">
        <v>41</v>
      </c>
      <c r="B47" s="82" t="s">
        <v>348</v>
      </c>
      <c r="C47" s="82" t="s">
        <v>349</v>
      </c>
      <c r="D47" s="82" t="s">
        <v>285</v>
      </c>
      <c r="E47" s="83">
        <v>90000</v>
      </c>
      <c r="F47" s="84">
        <v>1253.07</v>
      </c>
      <c r="G47" s="85">
        <v>9.1003100000000003E-3</v>
      </c>
      <c r="H47" s="80" t="s">
        <v>143</v>
      </c>
    </row>
    <row r="48" spans="1:8" x14ac:dyDescent="0.2">
      <c r="A48" s="81">
        <v>42</v>
      </c>
      <c r="B48" s="82" t="s">
        <v>221</v>
      </c>
      <c r="C48" s="82" t="s">
        <v>222</v>
      </c>
      <c r="D48" s="82" t="s">
        <v>223</v>
      </c>
      <c r="E48" s="83">
        <v>188000</v>
      </c>
      <c r="F48" s="84">
        <v>1232.3399999999999</v>
      </c>
      <c r="G48" s="85">
        <v>8.9497599999999993E-3</v>
      </c>
      <c r="H48" s="80" t="s">
        <v>143</v>
      </c>
    </row>
    <row r="49" spans="1:8" ht="25.5" x14ac:dyDescent="0.2">
      <c r="A49" s="81">
        <v>43</v>
      </c>
      <c r="B49" s="82" t="s">
        <v>115</v>
      </c>
      <c r="C49" s="82" t="s">
        <v>116</v>
      </c>
      <c r="D49" s="82" t="s">
        <v>117</v>
      </c>
      <c r="E49" s="83">
        <v>261000</v>
      </c>
      <c r="F49" s="84">
        <v>1219.0005000000001</v>
      </c>
      <c r="G49" s="85">
        <v>8.8528800000000005E-3</v>
      </c>
      <c r="H49" s="80" t="s">
        <v>143</v>
      </c>
    </row>
    <row r="50" spans="1:8" x14ac:dyDescent="0.2">
      <c r="A50" s="81">
        <v>44</v>
      </c>
      <c r="B50" s="82" t="s">
        <v>804</v>
      </c>
      <c r="C50" s="82" t="s">
        <v>805</v>
      </c>
      <c r="D50" s="82" t="s">
        <v>41</v>
      </c>
      <c r="E50" s="83">
        <v>98690</v>
      </c>
      <c r="F50" s="84">
        <v>1161.5813000000001</v>
      </c>
      <c r="G50" s="85">
        <v>8.4358799999999998E-3</v>
      </c>
      <c r="H50" s="80" t="s">
        <v>143</v>
      </c>
    </row>
    <row r="51" spans="1:8" x14ac:dyDescent="0.2">
      <c r="A51" s="81">
        <v>45</v>
      </c>
      <c r="B51" s="82" t="s">
        <v>740</v>
      </c>
      <c r="C51" s="82" t="s">
        <v>741</v>
      </c>
      <c r="D51" s="82" t="s">
        <v>41</v>
      </c>
      <c r="E51" s="83">
        <v>65375</v>
      </c>
      <c r="F51" s="84">
        <v>1136.2828750000001</v>
      </c>
      <c r="G51" s="85">
        <v>8.2521499999999998E-3</v>
      </c>
      <c r="H51" s="80" t="s">
        <v>143</v>
      </c>
    </row>
    <row r="52" spans="1:8" x14ac:dyDescent="0.2">
      <c r="A52" s="81">
        <v>46</v>
      </c>
      <c r="B52" s="82" t="s">
        <v>521</v>
      </c>
      <c r="C52" s="82" t="s">
        <v>522</v>
      </c>
      <c r="D52" s="82" t="s">
        <v>201</v>
      </c>
      <c r="E52" s="83">
        <v>74000</v>
      </c>
      <c r="F52" s="84">
        <v>1083.1379999999999</v>
      </c>
      <c r="G52" s="85">
        <v>7.8661900000000003E-3</v>
      </c>
      <c r="H52" s="80" t="s">
        <v>143</v>
      </c>
    </row>
    <row r="53" spans="1:8" x14ac:dyDescent="0.2">
      <c r="A53" s="81">
        <v>47</v>
      </c>
      <c r="B53" s="82" t="s">
        <v>338</v>
      </c>
      <c r="C53" s="82" t="s">
        <v>339</v>
      </c>
      <c r="D53" s="82" t="s">
        <v>28</v>
      </c>
      <c r="E53" s="83">
        <v>20800</v>
      </c>
      <c r="F53" s="84">
        <v>943.05119999999999</v>
      </c>
      <c r="G53" s="85">
        <v>6.8488200000000003E-3</v>
      </c>
      <c r="H53" s="80" t="s">
        <v>143</v>
      </c>
    </row>
    <row r="54" spans="1:8" x14ac:dyDescent="0.2">
      <c r="A54" s="81">
        <v>48</v>
      </c>
      <c r="B54" s="82" t="s">
        <v>101</v>
      </c>
      <c r="C54" s="82" t="s">
        <v>102</v>
      </c>
      <c r="D54" s="82" t="s">
        <v>61</v>
      </c>
      <c r="E54" s="83">
        <v>100000</v>
      </c>
      <c r="F54" s="84">
        <v>904.2</v>
      </c>
      <c r="G54" s="85">
        <v>6.5666700000000001E-3</v>
      </c>
      <c r="H54" s="80" t="s">
        <v>143</v>
      </c>
    </row>
    <row r="55" spans="1:8" x14ac:dyDescent="0.2">
      <c r="A55" s="81">
        <v>49</v>
      </c>
      <c r="B55" s="82" t="s">
        <v>288</v>
      </c>
      <c r="C55" s="82" t="s">
        <v>289</v>
      </c>
      <c r="D55" s="82" t="s">
        <v>290</v>
      </c>
      <c r="E55" s="83">
        <v>148000</v>
      </c>
      <c r="F55" s="84">
        <v>888.96199999999999</v>
      </c>
      <c r="G55" s="85">
        <v>6.4559999999999999E-3</v>
      </c>
      <c r="H55" s="80" t="s">
        <v>143</v>
      </c>
    </row>
    <row r="56" spans="1:8" x14ac:dyDescent="0.2">
      <c r="A56" s="81">
        <v>50</v>
      </c>
      <c r="B56" s="82" t="s">
        <v>344</v>
      </c>
      <c r="C56" s="82" t="s">
        <v>345</v>
      </c>
      <c r="D56" s="82" t="s">
        <v>255</v>
      </c>
      <c r="E56" s="83">
        <v>42000</v>
      </c>
      <c r="F56" s="84">
        <v>822.36</v>
      </c>
      <c r="G56" s="85">
        <v>5.9723099999999998E-3</v>
      </c>
      <c r="H56" s="80" t="s">
        <v>143</v>
      </c>
    </row>
    <row r="57" spans="1:8" x14ac:dyDescent="0.2">
      <c r="A57" s="81">
        <v>51</v>
      </c>
      <c r="B57" s="82" t="s">
        <v>197</v>
      </c>
      <c r="C57" s="82" t="s">
        <v>198</v>
      </c>
      <c r="D57" s="82" t="s">
        <v>19</v>
      </c>
      <c r="E57" s="83">
        <v>180000</v>
      </c>
      <c r="F57" s="84">
        <v>753.21</v>
      </c>
      <c r="G57" s="85">
        <v>5.4701200000000002E-3</v>
      </c>
      <c r="H57" s="80" t="s">
        <v>143</v>
      </c>
    </row>
    <row r="58" spans="1:8" ht="25.5" x14ac:dyDescent="0.2">
      <c r="A58" s="81">
        <v>52</v>
      </c>
      <c r="B58" s="82" t="s">
        <v>470</v>
      </c>
      <c r="C58" s="82" t="s">
        <v>471</v>
      </c>
      <c r="D58" s="82" t="s">
        <v>196</v>
      </c>
      <c r="E58" s="83">
        <v>5576</v>
      </c>
      <c r="F58" s="84">
        <v>740.54855999999995</v>
      </c>
      <c r="G58" s="85">
        <v>5.3781699999999998E-3</v>
      </c>
      <c r="H58" s="80" t="s">
        <v>143</v>
      </c>
    </row>
    <row r="59" spans="1:8" x14ac:dyDescent="0.2">
      <c r="A59" s="81">
        <v>53</v>
      </c>
      <c r="B59" s="82" t="s">
        <v>93</v>
      </c>
      <c r="C59" s="82" t="s">
        <v>94</v>
      </c>
      <c r="D59" s="82" t="s">
        <v>22</v>
      </c>
      <c r="E59" s="83">
        <v>50000</v>
      </c>
      <c r="F59" s="84">
        <v>655</v>
      </c>
      <c r="G59" s="85">
        <v>4.7568799999999998E-3</v>
      </c>
      <c r="H59" s="80" t="s">
        <v>143</v>
      </c>
    </row>
    <row r="60" spans="1:8" x14ac:dyDescent="0.2">
      <c r="A60" s="86"/>
      <c r="B60" s="86"/>
      <c r="C60" s="87" t="s">
        <v>142</v>
      </c>
      <c r="D60" s="86"/>
      <c r="E60" s="86" t="s">
        <v>143</v>
      </c>
      <c r="F60" s="88">
        <f>SUM(F7:F59)</f>
        <v>125636.14736400003</v>
      </c>
      <c r="G60" s="89">
        <f>SUM(G7:G59)</f>
        <v>0.91242093999999985</v>
      </c>
      <c r="H60" s="80" t="s">
        <v>143</v>
      </c>
    </row>
    <row r="61" spans="1:8" x14ac:dyDescent="0.2">
      <c r="A61" s="86"/>
      <c r="B61" s="86"/>
      <c r="C61" s="90"/>
      <c r="D61" s="86"/>
      <c r="E61" s="86"/>
      <c r="F61" s="91"/>
      <c r="G61" s="91"/>
      <c r="H61" s="80" t="s">
        <v>143</v>
      </c>
    </row>
    <row r="62" spans="1:8" x14ac:dyDescent="0.2">
      <c r="A62" s="86"/>
      <c r="B62" s="86"/>
      <c r="C62" s="87" t="s">
        <v>144</v>
      </c>
      <c r="D62" s="86"/>
      <c r="E62" s="86"/>
      <c r="F62" s="86"/>
      <c r="G62" s="86"/>
      <c r="H62" s="80" t="s">
        <v>143</v>
      </c>
    </row>
    <row r="63" spans="1:8" x14ac:dyDescent="0.2">
      <c r="A63" s="86"/>
      <c r="B63" s="86"/>
      <c r="C63" s="87" t="s">
        <v>142</v>
      </c>
      <c r="D63" s="86"/>
      <c r="E63" s="86" t="s">
        <v>143</v>
      </c>
      <c r="F63" s="92" t="s">
        <v>145</v>
      </c>
      <c r="G63" s="89">
        <v>0</v>
      </c>
      <c r="H63" s="80" t="s">
        <v>143</v>
      </c>
    </row>
    <row r="64" spans="1:8" x14ac:dyDescent="0.2">
      <c r="A64" s="86"/>
      <c r="B64" s="86"/>
      <c r="C64" s="90"/>
      <c r="D64" s="86"/>
      <c r="E64" s="86"/>
      <c r="F64" s="91"/>
      <c r="G64" s="91"/>
      <c r="H64" s="80" t="s">
        <v>143</v>
      </c>
    </row>
    <row r="65" spans="1:8" x14ac:dyDescent="0.2">
      <c r="A65" s="86"/>
      <c r="B65" s="86"/>
      <c r="C65" s="87" t="s">
        <v>146</v>
      </c>
      <c r="D65" s="86"/>
      <c r="E65" s="86"/>
      <c r="F65" s="86"/>
      <c r="G65" s="86"/>
      <c r="H65" s="80" t="s">
        <v>143</v>
      </c>
    </row>
    <row r="66" spans="1:8" x14ac:dyDescent="0.2">
      <c r="A66" s="81">
        <v>1</v>
      </c>
      <c r="B66" s="82" t="s">
        <v>543</v>
      </c>
      <c r="C66" s="121" t="s">
        <v>882</v>
      </c>
      <c r="D66" s="82" t="s">
        <v>223</v>
      </c>
      <c r="E66" s="83">
        <v>374002</v>
      </c>
      <c r="F66" s="84">
        <v>61.261527600000001</v>
      </c>
      <c r="G66" s="85">
        <v>4.4491000000000002E-4</v>
      </c>
      <c r="H66" s="80" t="s">
        <v>143</v>
      </c>
    </row>
    <row r="67" spans="1:8" x14ac:dyDescent="0.2">
      <c r="A67" s="81">
        <v>2</v>
      </c>
      <c r="B67" s="82" t="s">
        <v>747</v>
      </c>
      <c r="C67" s="121" t="s">
        <v>1026</v>
      </c>
      <c r="D67" s="82"/>
      <c r="E67" s="83">
        <v>200000</v>
      </c>
      <c r="F67" s="84">
        <v>1.9999999999999999E-6</v>
      </c>
      <c r="G67" s="93" t="s">
        <v>141</v>
      </c>
      <c r="H67" s="80" t="s">
        <v>143</v>
      </c>
    </row>
    <row r="68" spans="1:8" x14ac:dyDescent="0.2">
      <c r="A68" s="86"/>
      <c r="B68" s="86"/>
      <c r="C68" s="87" t="s">
        <v>142</v>
      </c>
      <c r="D68" s="86"/>
      <c r="E68" s="86" t="s">
        <v>143</v>
      </c>
      <c r="F68" s="88">
        <f>SUM(F66:F67)</f>
        <v>61.261529600000003</v>
      </c>
      <c r="G68" s="89">
        <f>SUM(G66:G67)</f>
        <v>4.4491000000000002E-4</v>
      </c>
      <c r="H68" s="80" t="s">
        <v>143</v>
      </c>
    </row>
    <row r="69" spans="1:8" x14ac:dyDescent="0.2">
      <c r="A69" s="86"/>
      <c r="B69" s="86"/>
      <c r="C69" s="90"/>
      <c r="D69" s="86"/>
      <c r="E69" s="86"/>
      <c r="F69" s="91"/>
      <c r="G69" s="91"/>
      <c r="H69" s="80" t="s">
        <v>143</v>
      </c>
    </row>
    <row r="70" spans="1:8" x14ac:dyDescent="0.2">
      <c r="A70" s="86"/>
      <c r="B70" s="86"/>
      <c r="C70" s="87" t="s">
        <v>147</v>
      </c>
      <c r="D70" s="86"/>
      <c r="E70" s="86"/>
      <c r="F70" s="86"/>
      <c r="G70" s="86"/>
      <c r="H70" s="80" t="s">
        <v>143</v>
      </c>
    </row>
    <row r="71" spans="1:8" x14ac:dyDescent="0.2">
      <c r="A71" s="86"/>
      <c r="B71" s="86"/>
      <c r="C71" s="87" t="s">
        <v>142</v>
      </c>
      <c r="D71" s="86"/>
      <c r="E71" s="86" t="s">
        <v>143</v>
      </c>
      <c r="F71" s="92" t="s">
        <v>145</v>
      </c>
      <c r="G71" s="89">
        <v>0</v>
      </c>
      <c r="H71" s="80" t="s">
        <v>143</v>
      </c>
    </row>
    <row r="72" spans="1:8" x14ac:dyDescent="0.2">
      <c r="A72" s="86"/>
      <c r="B72" s="86"/>
      <c r="C72" s="90"/>
      <c r="D72" s="86"/>
      <c r="E72" s="86"/>
      <c r="F72" s="91"/>
      <c r="G72" s="91"/>
      <c r="H72" s="80" t="s">
        <v>143</v>
      </c>
    </row>
    <row r="73" spans="1:8" x14ac:dyDescent="0.2">
      <c r="A73" s="86"/>
      <c r="B73" s="86"/>
      <c r="C73" s="87" t="s">
        <v>148</v>
      </c>
      <c r="D73" s="86"/>
      <c r="E73" s="86"/>
      <c r="F73" s="91"/>
      <c r="G73" s="91"/>
      <c r="H73" s="80" t="s">
        <v>143</v>
      </c>
    </row>
    <row r="74" spans="1:8" x14ac:dyDescent="0.2">
      <c r="A74" s="86"/>
      <c r="B74" s="86"/>
      <c r="C74" s="87" t="s">
        <v>142</v>
      </c>
      <c r="D74" s="86"/>
      <c r="E74" s="86" t="s">
        <v>143</v>
      </c>
      <c r="F74" s="92" t="s">
        <v>145</v>
      </c>
      <c r="G74" s="89">
        <v>0</v>
      </c>
      <c r="H74" s="80" t="s">
        <v>143</v>
      </c>
    </row>
    <row r="75" spans="1:8" x14ac:dyDescent="0.2">
      <c r="A75" s="86"/>
      <c r="B75" s="86"/>
      <c r="C75" s="90"/>
      <c r="D75" s="86"/>
      <c r="E75" s="86"/>
      <c r="F75" s="91"/>
      <c r="G75" s="91"/>
      <c r="H75" s="80" t="s">
        <v>143</v>
      </c>
    </row>
    <row r="76" spans="1:8" x14ac:dyDescent="0.2">
      <c r="A76" s="86"/>
      <c r="B76" s="86"/>
      <c r="C76" s="87" t="s">
        <v>149</v>
      </c>
      <c r="D76" s="86"/>
      <c r="E76" s="86"/>
      <c r="F76" s="91"/>
      <c r="G76" s="91"/>
      <c r="H76" s="80" t="s">
        <v>143</v>
      </c>
    </row>
    <row r="77" spans="1:8" x14ac:dyDescent="0.2">
      <c r="A77" s="86"/>
      <c r="B77" s="86"/>
      <c r="C77" s="87" t="s">
        <v>142</v>
      </c>
      <c r="D77" s="86"/>
      <c r="E77" s="86" t="s">
        <v>143</v>
      </c>
      <c r="F77" s="92" t="s">
        <v>145</v>
      </c>
      <c r="G77" s="89">
        <v>0</v>
      </c>
      <c r="H77" s="80" t="s">
        <v>143</v>
      </c>
    </row>
    <row r="78" spans="1:8" x14ac:dyDescent="0.2">
      <c r="A78" s="86"/>
      <c r="B78" s="86"/>
      <c r="C78" s="90"/>
      <c r="D78" s="86"/>
      <c r="E78" s="86"/>
      <c r="F78" s="91"/>
      <c r="G78" s="91"/>
      <c r="H78" s="80" t="s">
        <v>143</v>
      </c>
    </row>
    <row r="79" spans="1:8" x14ac:dyDescent="0.2">
      <c r="A79" s="86"/>
      <c r="B79" s="86"/>
      <c r="C79" s="87" t="s">
        <v>150</v>
      </c>
      <c r="D79" s="86"/>
      <c r="E79" s="86"/>
      <c r="F79" s="88">
        <v>125697.4088936</v>
      </c>
      <c r="G79" s="89">
        <v>0.91286584999999998</v>
      </c>
      <c r="H79" s="80" t="s">
        <v>143</v>
      </c>
    </row>
    <row r="80" spans="1:8" x14ac:dyDescent="0.2">
      <c r="A80" s="86"/>
      <c r="B80" s="86"/>
      <c r="C80" s="90"/>
      <c r="D80" s="86"/>
      <c r="E80" s="86"/>
      <c r="F80" s="91"/>
      <c r="G80" s="91"/>
      <c r="H80" s="80" t="s">
        <v>143</v>
      </c>
    </row>
    <row r="81" spans="1:8" x14ac:dyDescent="0.2">
      <c r="A81" s="86"/>
      <c r="B81" s="86"/>
      <c r="C81" s="87" t="s">
        <v>151</v>
      </c>
      <c r="D81" s="86"/>
      <c r="E81" s="86"/>
      <c r="F81" s="91"/>
      <c r="G81" s="91"/>
      <c r="H81" s="80" t="s">
        <v>143</v>
      </c>
    </row>
    <row r="82" spans="1:8" x14ac:dyDescent="0.2">
      <c r="A82" s="86"/>
      <c r="B82" s="86"/>
      <c r="C82" s="87" t="s">
        <v>10</v>
      </c>
      <c r="D82" s="86"/>
      <c r="E82" s="86"/>
      <c r="F82" s="91"/>
      <c r="G82" s="91"/>
      <c r="H82" s="80" t="s">
        <v>143</v>
      </c>
    </row>
    <row r="83" spans="1:8" x14ac:dyDescent="0.2">
      <c r="A83" s="86"/>
      <c r="B83" s="86"/>
      <c r="C83" s="87" t="s">
        <v>142</v>
      </c>
      <c r="D83" s="86"/>
      <c r="E83" s="86" t="s">
        <v>143</v>
      </c>
      <c r="F83" s="92" t="s">
        <v>145</v>
      </c>
      <c r="G83" s="89">
        <v>0</v>
      </c>
      <c r="H83" s="80" t="s">
        <v>143</v>
      </c>
    </row>
    <row r="84" spans="1:8" x14ac:dyDescent="0.2">
      <c r="A84" s="86"/>
      <c r="B84" s="86"/>
      <c r="C84" s="90"/>
      <c r="D84" s="86"/>
      <c r="E84" s="86"/>
      <c r="F84" s="91"/>
      <c r="G84" s="91"/>
      <c r="H84" s="80" t="s">
        <v>143</v>
      </c>
    </row>
    <row r="85" spans="1:8" x14ac:dyDescent="0.2">
      <c r="A85" s="86"/>
      <c r="B85" s="86"/>
      <c r="C85" s="87" t="s">
        <v>152</v>
      </c>
      <c r="D85" s="86"/>
      <c r="E85" s="86"/>
      <c r="F85" s="86"/>
      <c r="G85" s="86"/>
      <c r="H85" s="80" t="s">
        <v>143</v>
      </c>
    </row>
    <row r="86" spans="1:8" x14ac:dyDescent="0.2">
      <c r="A86" s="86"/>
      <c r="B86" s="86"/>
      <c r="C86" s="87" t="s">
        <v>142</v>
      </c>
      <c r="D86" s="86"/>
      <c r="E86" s="86" t="s">
        <v>143</v>
      </c>
      <c r="F86" s="92" t="s">
        <v>145</v>
      </c>
      <c r="G86" s="89">
        <v>0</v>
      </c>
      <c r="H86" s="80" t="s">
        <v>143</v>
      </c>
    </row>
    <row r="87" spans="1:8" x14ac:dyDescent="0.2">
      <c r="A87" s="86"/>
      <c r="B87" s="86"/>
      <c r="C87" s="90"/>
      <c r="D87" s="86"/>
      <c r="E87" s="86"/>
      <c r="F87" s="91"/>
      <c r="G87" s="91"/>
      <c r="H87" s="80" t="s">
        <v>143</v>
      </c>
    </row>
    <row r="88" spans="1:8" x14ac:dyDescent="0.2">
      <c r="A88" s="86"/>
      <c r="B88" s="86"/>
      <c r="C88" s="87" t="s">
        <v>153</v>
      </c>
      <c r="D88" s="86"/>
      <c r="E88" s="86"/>
      <c r="F88" s="86"/>
      <c r="G88" s="86"/>
      <c r="H88" s="80" t="s">
        <v>143</v>
      </c>
    </row>
    <row r="89" spans="1:8" x14ac:dyDescent="0.2">
      <c r="A89" s="86"/>
      <c r="B89" s="86"/>
      <c r="C89" s="87" t="s">
        <v>142</v>
      </c>
      <c r="D89" s="86"/>
      <c r="E89" s="86" t="s">
        <v>143</v>
      </c>
      <c r="F89" s="92" t="s">
        <v>145</v>
      </c>
      <c r="G89" s="89">
        <v>0</v>
      </c>
      <c r="H89" s="80" t="s">
        <v>143</v>
      </c>
    </row>
    <row r="90" spans="1:8" x14ac:dyDescent="0.2">
      <c r="A90" s="86"/>
      <c r="B90" s="86"/>
      <c r="C90" s="90"/>
      <c r="D90" s="86"/>
      <c r="E90" s="86"/>
      <c r="F90" s="91"/>
      <c r="G90" s="91"/>
      <c r="H90" s="80" t="s">
        <v>143</v>
      </c>
    </row>
    <row r="91" spans="1:8" x14ac:dyDescent="0.2">
      <c r="A91" s="86"/>
      <c r="B91" s="86"/>
      <c r="C91" s="87" t="s">
        <v>154</v>
      </c>
      <c r="D91" s="86"/>
      <c r="E91" s="86"/>
      <c r="F91" s="91"/>
      <c r="G91" s="91"/>
      <c r="H91" s="80" t="s">
        <v>143</v>
      </c>
    </row>
    <row r="92" spans="1:8" x14ac:dyDescent="0.2">
      <c r="A92" s="86"/>
      <c r="B92" s="86"/>
      <c r="C92" s="87" t="s">
        <v>142</v>
      </c>
      <c r="D92" s="86"/>
      <c r="E92" s="86" t="s">
        <v>143</v>
      </c>
      <c r="F92" s="92" t="s">
        <v>145</v>
      </c>
      <c r="G92" s="89">
        <v>0</v>
      </c>
      <c r="H92" s="80" t="s">
        <v>143</v>
      </c>
    </row>
    <row r="93" spans="1:8" x14ac:dyDescent="0.2">
      <c r="A93" s="86"/>
      <c r="B93" s="86"/>
      <c r="C93" s="90"/>
      <c r="D93" s="86"/>
      <c r="E93" s="86"/>
      <c r="F93" s="91"/>
      <c r="G93" s="91"/>
      <c r="H93" s="80" t="s">
        <v>143</v>
      </c>
    </row>
    <row r="94" spans="1:8" x14ac:dyDescent="0.2">
      <c r="A94" s="86"/>
      <c r="B94" s="86"/>
      <c r="C94" s="87" t="s">
        <v>155</v>
      </c>
      <c r="D94" s="86"/>
      <c r="E94" s="86"/>
      <c r="F94" s="88">
        <v>0</v>
      </c>
      <c r="G94" s="89">
        <v>0</v>
      </c>
      <c r="H94" s="80" t="s">
        <v>143</v>
      </c>
    </row>
    <row r="95" spans="1:8" x14ac:dyDescent="0.2">
      <c r="A95" s="86"/>
      <c r="B95" s="86"/>
      <c r="C95" s="90"/>
      <c r="D95" s="86"/>
      <c r="E95" s="86"/>
      <c r="F95" s="91"/>
      <c r="G95" s="91"/>
      <c r="H95" s="80" t="s">
        <v>143</v>
      </c>
    </row>
    <row r="96" spans="1:8" x14ac:dyDescent="0.2">
      <c r="A96" s="86"/>
      <c r="B96" s="86"/>
      <c r="C96" s="87" t="s">
        <v>156</v>
      </c>
      <c r="D96" s="86"/>
      <c r="E96" s="86"/>
      <c r="F96" s="91"/>
      <c r="G96" s="91"/>
      <c r="H96" s="80" t="s">
        <v>143</v>
      </c>
    </row>
    <row r="97" spans="1:8" x14ac:dyDescent="0.2">
      <c r="A97" s="86"/>
      <c r="B97" s="86"/>
      <c r="C97" s="87" t="s">
        <v>157</v>
      </c>
      <c r="D97" s="86"/>
      <c r="E97" s="86"/>
      <c r="F97" s="91"/>
      <c r="G97" s="91"/>
      <c r="H97" s="80" t="s">
        <v>143</v>
      </c>
    </row>
    <row r="98" spans="1:8" x14ac:dyDescent="0.2">
      <c r="A98" s="86"/>
      <c r="B98" s="86"/>
      <c r="C98" s="87" t="s">
        <v>142</v>
      </c>
      <c r="D98" s="86"/>
      <c r="E98" s="86" t="s">
        <v>143</v>
      </c>
      <c r="F98" s="92" t="s">
        <v>145</v>
      </c>
      <c r="G98" s="89">
        <v>0</v>
      </c>
      <c r="H98" s="80" t="s">
        <v>143</v>
      </c>
    </row>
    <row r="99" spans="1:8" x14ac:dyDescent="0.2">
      <c r="A99" s="86"/>
      <c r="B99" s="86"/>
      <c r="C99" s="90"/>
      <c r="D99" s="86"/>
      <c r="E99" s="86"/>
      <c r="F99" s="91"/>
      <c r="G99" s="91"/>
      <c r="H99" s="80" t="s">
        <v>143</v>
      </c>
    </row>
    <row r="100" spans="1:8" x14ac:dyDescent="0.2">
      <c r="A100" s="86"/>
      <c r="B100" s="86"/>
      <c r="C100" s="87" t="s">
        <v>158</v>
      </c>
      <c r="D100" s="86"/>
      <c r="E100" s="86"/>
      <c r="F100" s="91"/>
      <c r="G100" s="91"/>
      <c r="H100" s="80" t="s">
        <v>143</v>
      </c>
    </row>
    <row r="101" spans="1:8" x14ac:dyDescent="0.2">
      <c r="A101" s="86"/>
      <c r="B101" s="86"/>
      <c r="C101" s="87" t="s">
        <v>142</v>
      </c>
      <c r="D101" s="86"/>
      <c r="E101" s="86" t="s">
        <v>143</v>
      </c>
      <c r="F101" s="92" t="s">
        <v>145</v>
      </c>
      <c r="G101" s="89">
        <v>0</v>
      </c>
      <c r="H101" s="80" t="s">
        <v>143</v>
      </c>
    </row>
    <row r="102" spans="1:8" x14ac:dyDescent="0.2">
      <c r="A102" s="86"/>
      <c r="B102" s="86"/>
      <c r="C102" s="90"/>
      <c r="D102" s="86"/>
      <c r="E102" s="86"/>
      <c r="F102" s="91"/>
      <c r="G102" s="91"/>
      <c r="H102" s="80" t="s">
        <v>143</v>
      </c>
    </row>
    <row r="103" spans="1:8" x14ac:dyDescent="0.2">
      <c r="A103" s="86"/>
      <c r="B103" s="86"/>
      <c r="C103" s="87" t="s">
        <v>159</v>
      </c>
      <c r="D103" s="86"/>
      <c r="E103" s="86"/>
      <c r="F103" s="91"/>
      <c r="G103" s="91"/>
      <c r="H103" s="80" t="s">
        <v>143</v>
      </c>
    </row>
    <row r="104" spans="1:8" x14ac:dyDescent="0.2">
      <c r="A104" s="86"/>
      <c r="B104" s="86"/>
      <c r="C104" s="87" t="s">
        <v>142</v>
      </c>
      <c r="D104" s="86"/>
      <c r="E104" s="86" t="s">
        <v>143</v>
      </c>
      <c r="F104" s="92" t="s">
        <v>145</v>
      </c>
      <c r="G104" s="89">
        <v>0</v>
      </c>
      <c r="H104" s="80" t="s">
        <v>143</v>
      </c>
    </row>
    <row r="105" spans="1:8" x14ac:dyDescent="0.2">
      <c r="A105" s="86"/>
      <c r="B105" s="86"/>
      <c r="C105" s="90"/>
      <c r="D105" s="86"/>
      <c r="E105" s="86"/>
      <c r="F105" s="91"/>
      <c r="G105" s="91"/>
      <c r="H105" s="80" t="s">
        <v>143</v>
      </c>
    </row>
    <row r="106" spans="1:8" x14ac:dyDescent="0.2">
      <c r="A106" s="86"/>
      <c r="B106" s="86"/>
      <c r="C106" s="87" t="s">
        <v>160</v>
      </c>
      <c r="D106" s="86"/>
      <c r="E106" s="86"/>
      <c r="F106" s="91"/>
      <c r="G106" s="91"/>
      <c r="H106" s="80" t="s">
        <v>143</v>
      </c>
    </row>
    <row r="107" spans="1:8" x14ac:dyDescent="0.2">
      <c r="A107" s="81">
        <v>1</v>
      </c>
      <c r="B107" s="82"/>
      <c r="C107" s="82" t="s">
        <v>161</v>
      </c>
      <c r="D107" s="82"/>
      <c r="E107" s="93"/>
      <c r="F107" s="84">
        <v>8396.7460649860004</v>
      </c>
      <c r="G107" s="85">
        <v>6.0980590000000001E-2</v>
      </c>
      <c r="H107" s="80">
        <v>5.41</v>
      </c>
    </row>
    <row r="108" spans="1:8" x14ac:dyDescent="0.2">
      <c r="A108" s="86"/>
      <c r="B108" s="86"/>
      <c r="C108" s="87" t="s">
        <v>142</v>
      </c>
      <c r="D108" s="86"/>
      <c r="E108" s="86" t="s">
        <v>143</v>
      </c>
      <c r="F108" s="88">
        <v>8396.7460649860004</v>
      </c>
      <c r="G108" s="89">
        <v>6.0980590000000001E-2</v>
      </c>
      <c r="H108" s="80" t="s">
        <v>143</v>
      </c>
    </row>
    <row r="109" spans="1:8" x14ac:dyDescent="0.2">
      <c r="A109" s="86"/>
      <c r="B109" s="86"/>
      <c r="C109" s="90"/>
      <c r="D109" s="86"/>
      <c r="E109" s="86"/>
      <c r="F109" s="91"/>
      <c r="G109" s="91"/>
      <c r="H109" s="80" t="s">
        <v>143</v>
      </c>
    </row>
    <row r="110" spans="1:8" x14ac:dyDescent="0.2">
      <c r="A110" s="86"/>
      <c r="B110" s="86"/>
      <c r="C110" s="87" t="s">
        <v>162</v>
      </c>
      <c r="D110" s="86"/>
      <c r="E110" s="86"/>
      <c r="F110" s="88">
        <v>8396.7460649860004</v>
      </c>
      <c r="G110" s="89">
        <v>6.0980590000000001E-2</v>
      </c>
      <c r="H110" s="80" t="s">
        <v>143</v>
      </c>
    </row>
    <row r="111" spans="1:8" x14ac:dyDescent="0.2">
      <c r="A111" s="86"/>
      <c r="B111" s="86"/>
      <c r="C111" s="91"/>
      <c r="D111" s="86"/>
      <c r="E111" s="86"/>
      <c r="F111" s="86"/>
      <c r="G111" s="86"/>
      <c r="H111" s="80" t="s">
        <v>143</v>
      </c>
    </row>
    <row r="112" spans="1:8" x14ac:dyDescent="0.2">
      <c r="A112" s="86"/>
      <c r="B112" s="86"/>
      <c r="C112" s="87" t="s">
        <v>163</v>
      </c>
      <c r="D112" s="86"/>
      <c r="E112" s="86"/>
      <c r="F112" s="86"/>
      <c r="G112" s="86"/>
      <c r="H112" s="80" t="s">
        <v>143</v>
      </c>
    </row>
    <row r="113" spans="1:10" x14ac:dyDescent="0.2">
      <c r="A113" s="86"/>
      <c r="B113" s="86"/>
      <c r="C113" s="87" t="s">
        <v>164</v>
      </c>
      <c r="D113" s="86"/>
      <c r="E113" s="86"/>
      <c r="F113" s="86"/>
      <c r="G113" s="86"/>
      <c r="H113" s="80" t="s">
        <v>143</v>
      </c>
    </row>
    <row r="114" spans="1:10" x14ac:dyDescent="0.2">
      <c r="A114" s="81">
        <v>1</v>
      </c>
      <c r="B114" s="82" t="s">
        <v>806</v>
      </c>
      <c r="C114" s="82" t="s">
        <v>807</v>
      </c>
      <c r="D114" s="82"/>
      <c r="E114" s="120">
        <v>93623.755999999994</v>
      </c>
      <c r="F114" s="84">
        <v>3500.9822734069999</v>
      </c>
      <c r="G114" s="85">
        <v>2.542556E-2</v>
      </c>
      <c r="H114" s="80" t="s">
        <v>143</v>
      </c>
    </row>
    <row r="115" spans="1:10" x14ac:dyDescent="0.2">
      <c r="A115" s="86"/>
      <c r="B115" s="86"/>
      <c r="C115" s="87" t="s">
        <v>142</v>
      </c>
      <c r="D115" s="86"/>
      <c r="E115" s="86" t="s">
        <v>143</v>
      </c>
      <c r="F115" s="88">
        <v>3500.9822734069999</v>
      </c>
      <c r="G115" s="89">
        <v>2.542556E-2</v>
      </c>
      <c r="H115" s="80" t="s">
        <v>143</v>
      </c>
    </row>
    <row r="116" spans="1:10" x14ac:dyDescent="0.2">
      <c r="A116" s="86"/>
      <c r="B116" s="86"/>
      <c r="C116" s="90"/>
      <c r="D116" s="86"/>
      <c r="E116" s="86"/>
      <c r="F116" s="91"/>
      <c r="G116" s="91"/>
      <c r="H116" s="80" t="s">
        <v>143</v>
      </c>
    </row>
    <row r="117" spans="1:10" x14ac:dyDescent="0.2">
      <c r="A117" s="86"/>
      <c r="B117" s="86"/>
      <c r="C117" s="87" t="s">
        <v>165</v>
      </c>
      <c r="D117" s="86"/>
      <c r="E117" s="86"/>
      <c r="F117" s="86"/>
      <c r="G117" s="86"/>
      <c r="H117" s="80" t="s">
        <v>143</v>
      </c>
    </row>
    <row r="118" spans="1:10" x14ac:dyDescent="0.2">
      <c r="A118" s="86"/>
      <c r="B118" s="86"/>
      <c r="C118" s="87" t="s">
        <v>166</v>
      </c>
      <c r="D118" s="86"/>
      <c r="E118" s="86"/>
      <c r="F118" s="86"/>
      <c r="G118" s="86"/>
      <c r="H118" s="80" t="s">
        <v>143</v>
      </c>
    </row>
    <row r="119" spans="1:10" x14ac:dyDescent="0.2">
      <c r="A119" s="86"/>
      <c r="B119" s="86"/>
      <c r="C119" s="87" t="s">
        <v>142</v>
      </c>
      <c r="D119" s="86"/>
      <c r="E119" s="86" t="s">
        <v>143</v>
      </c>
      <c r="F119" s="92" t="s">
        <v>145</v>
      </c>
      <c r="G119" s="89">
        <v>0</v>
      </c>
      <c r="H119" s="80" t="s">
        <v>143</v>
      </c>
    </row>
    <row r="120" spans="1:10" x14ac:dyDescent="0.2">
      <c r="A120" s="86"/>
      <c r="B120" s="86"/>
      <c r="C120" s="90"/>
      <c r="D120" s="86"/>
      <c r="E120" s="86"/>
      <c r="F120" s="91"/>
      <c r="G120" s="91"/>
      <c r="H120" s="80" t="s">
        <v>143</v>
      </c>
    </row>
    <row r="121" spans="1:10" x14ac:dyDescent="0.2">
      <c r="A121" s="86"/>
      <c r="B121" s="86"/>
      <c r="C121" s="87" t="s">
        <v>167</v>
      </c>
      <c r="D121" s="86"/>
      <c r="E121" s="86"/>
      <c r="F121" s="91"/>
      <c r="G121" s="91"/>
      <c r="H121" s="80" t="s">
        <v>143</v>
      </c>
    </row>
    <row r="122" spans="1:10" x14ac:dyDescent="0.2">
      <c r="A122" s="86"/>
      <c r="B122" s="86"/>
      <c r="C122" s="87" t="s">
        <v>142</v>
      </c>
      <c r="D122" s="86"/>
      <c r="E122" s="86" t="s">
        <v>143</v>
      </c>
      <c r="F122" s="92" t="s">
        <v>145</v>
      </c>
      <c r="G122" s="89">
        <v>0</v>
      </c>
      <c r="H122" s="80" t="s">
        <v>143</v>
      </c>
    </row>
    <row r="123" spans="1:10" x14ac:dyDescent="0.2">
      <c r="A123" s="86"/>
      <c r="B123" s="86"/>
      <c r="C123" s="90"/>
      <c r="D123" s="86"/>
      <c r="E123" s="86"/>
      <c r="F123" s="91"/>
      <c r="G123" s="91"/>
      <c r="H123" s="80" t="s">
        <v>143</v>
      </c>
    </row>
    <row r="124" spans="1:10" x14ac:dyDescent="0.2">
      <c r="A124" s="93"/>
      <c r="B124" s="82"/>
      <c r="C124" s="82" t="s">
        <v>168</v>
      </c>
      <c r="D124" s="82"/>
      <c r="E124" s="93"/>
      <c r="F124" s="84">
        <v>100.24530867</v>
      </c>
      <c r="G124" s="85">
        <v>7.2802000000000001E-4</v>
      </c>
      <c r="H124" s="80" t="s">
        <v>143</v>
      </c>
    </row>
    <row r="125" spans="1:10" x14ac:dyDescent="0.2">
      <c r="A125" s="90"/>
      <c r="B125" s="90"/>
      <c r="C125" s="87" t="s">
        <v>169</v>
      </c>
      <c r="D125" s="91"/>
      <c r="E125" s="91"/>
      <c r="F125" s="88">
        <v>137695.38254066301</v>
      </c>
      <c r="G125" s="94">
        <v>1.0000000200000001</v>
      </c>
      <c r="H125" s="80" t="s">
        <v>143</v>
      </c>
    </row>
    <row r="126" spans="1:10" x14ac:dyDescent="0.2">
      <c r="A126" s="95"/>
      <c r="B126" s="95"/>
      <c r="C126" s="95"/>
      <c r="D126" s="96"/>
      <c r="E126" s="96"/>
      <c r="F126" s="96"/>
      <c r="G126" s="96"/>
    </row>
    <row r="127" spans="1:10" x14ac:dyDescent="0.2">
      <c r="A127" s="97"/>
      <c r="B127" s="201" t="s">
        <v>855</v>
      </c>
      <c r="C127" s="201"/>
      <c r="D127" s="201"/>
      <c r="E127" s="201"/>
      <c r="F127" s="201"/>
      <c r="G127" s="201"/>
      <c r="H127" s="201"/>
      <c r="J127" s="99"/>
    </row>
    <row r="128" spans="1:10" x14ac:dyDescent="0.2">
      <c r="A128" s="97"/>
      <c r="B128" s="201" t="s">
        <v>856</v>
      </c>
      <c r="C128" s="201"/>
      <c r="D128" s="201"/>
      <c r="E128" s="201"/>
      <c r="F128" s="201"/>
      <c r="G128" s="201"/>
      <c r="H128" s="201"/>
      <c r="J128" s="99"/>
    </row>
    <row r="129" spans="1:17" x14ac:dyDescent="0.2">
      <c r="A129" s="97"/>
      <c r="B129" s="201" t="s">
        <v>857</v>
      </c>
      <c r="C129" s="201"/>
      <c r="D129" s="201"/>
      <c r="E129" s="201"/>
      <c r="F129" s="201"/>
      <c r="G129" s="201"/>
      <c r="H129" s="201"/>
      <c r="J129" s="99"/>
    </row>
    <row r="130" spans="1:17" s="101" customFormat="1" ht="66.75" customHeight="1" x14ac:dyDescent="0.25">
      <c r="A130" s="100"/>
      <c r="B130" s="202" t="s">
        <v>858</v>
      </c>
      <c r="C130" s="202"/>
      <c r="D130" s="202"/>
      <c r="E130" s="202"/>
      <c r="F130" s="202"/>
      <c r="G130" s="202"/>
      <c r="H130" s="202"/>
      <c r="I130"/>
      <c r="J130" s="99"/>
      <c r="K130"/>
      <c r="L130"/>
      <c r="M130"/>
      <c r="N130"/>
      <c r="O130"/>
      <c r="P130"/>
      <c r="Q130"/>
    </row>
    <row r="131" spans="1:17" x14ac:dyDescent="0.2">
      <c r="A131" s="97"/>
      <c r="B131" s="201" t="s">
        <v>859</v>
      </c>
      <c r="C131" s="201"/>
      <c r="D131" s="201"/>
      <c r="E131" s="201"/>
      <c r="F131" s="201"/>
      <c r="G131" s="201"/>
      <c r="H131" s="201"/>
      <c r="J131" s="99"/>
    </row>
    <row r="132" spans="1:17" x14ac:dyDescent="0.2">
      <c r="A132" s="97"/>
      <c r="B132" s="97"/>
      <c r="C132" s="97"/>
      <c r="D132" s="102"/>
      <c r="E132" s="102"/>
      <c r="F132" s="102"/>
      <c r="G132" s="102"/>
    </row>
    <row r="133" spans="1:17" x14ac:dyDescent="0.2">
      <c r="A133" s="97"/>
      <c r="B133" s="203" t="s">
        <v>170</v>
      </c>
      <c r="C133" s="204"/>
      <c r="D133" s="205"/>
      <c r="E133" s="103"/>
      <c r="F133" s="102"/>
      <c r="G133" s="102"/>
    </row>
    <row r="134" spans="1:17" ht="27.75" customHeight="1" x14ac:dyDescent="0.2">
      <c r="A134" s="97"/>
      <c r="B134" s="199" t="s">
        <v>171</v>
      </c>
      <c r="C134" s="200"/>
      <c r="D134" s="79" t="s">
        <v>927</v>
      </c>
      <c r="E134" s="103"/>
      <c r="F134" s="102"/>
      <c r="G134" s="102"/>
    </row>
    <row r="135" spans="1:17" ht="12.75" customHeight="1" x14ac:dyDescent="0.2">
      <c r="A135" s="97"/>
      <c r="B135" s="199" t="s">
        <v>860</v>
      </c>
      <c r="C135" s="200"/>
      <c r="D135" s="79" t="str">
        <f>"Rs. "&amp;TEXT(F68,"0.00")&amp;" lacs/ 0.04%"</f>
        <v>Rs. 61.26 lacs/ 0.04%</v>
      </c>
      <c r="E135" s="103"/>
      <c r="F135" s="102"/>
      <c r="G135" s="102"/>
    </row>
    <row r="136" spans="1:17" x14ac:dyDescent="0.2">
      <c r="A136" s="97"/>
      <c r="B136" s="199" t="s">
        <v>173</v>
      </c>
      <c r="C136" s="200"/>
      <c r="D136" s="104" t="s">
        <v>143</v>
      </c>
      <c r="E136" s="103"/>
      <c r="F136" s="102"/>
      <c r="G136" s="102"/>
    </row>
    <row r="137" spans="1:17" x14ac:dyDescent="0.2">
      <c r="A137" s="105"/>
      <c r="B137" s="106" t="s">
        <v>143</v>
      </c>
      <c r="C137" s="106" t="s">
        <v>861</v>
      </c>
      <c r="D137" s="106" t="s">
        <v>174</v>
      </c>
      <c r="E137" s="105"/>
      <c r="F137" s="105"/>
      <c r="G137" s="105"/>
      <c r="H137" s="105"/>
      <c r="J137" s="99"/>
    </row>
    <row r="138" spans="1:17" x14ac:dyDescent="0.2">
      <c r="A138" s="105"/>
      <c r="B138" s="107" t="s">
        <v>175</v>
      </c>
      <c r="C138" s="108">
        <v>45838</v>
      </c>
      <c r="D138" s="108">
        <v>45869</v>
      </c>
      <c r="E138" s="105"/>
      <c r="F138" s="105"/>
      <c r="G138" s="105"/>
      <c r="J138" s="99"/>
    </row>
    <row r="139" spans="1:17" x14ac:dyDescent="0.2">
      <c r="A139" s="109"/>
      <c r="B139" s="82" t="s">
        <v>176</v>
      </c>
      <c r="C139" s="111">
        <v>549.51570000000004</v>
      </c>
      <c r="D139" s="111">
        <v>545.33630000000005</v>
      </c>
      <c r="E139" s="109"/>
      <c r="F139" s="112"/>
      <c r="G139" s="113"/>
    </row>
    <row r="140" spans="1:17" x14ac:dyDescent="0.2">
      <c r="A140" s="109"/>
      <c r="B140" s="82" t="s">
        <v>1004</v>
      </c>
      <c r="C140" s="111">
        <v>548.9624</v>
      </c>
      <c r="D140" s="111">
        <v>544.78420000000006</v>
      </c>
      <c r="E140" s="109"/>
      <c r="F140" s="112"/>
      <c r="G140" s="113"/>
    </row>
    <row r="141" spans="1:17" x14ac:dyDescent="0.2">
      <c r="A141" s="109"/>
      <c r="B141" s="82" t="s">
        <v>177</v>
      </c>
      <c r="C141" s="111">
        <v>514.1653</v>
      </c>
      <c r="D141" s="111">
        <v>510.03370000000001</v>
      </c>
      <c r="E141" s="109"/>
      <c r="F141" s="112"/>
      <c r="G141" s="113"/>
    </row>
    <row r="142" spans="1:17" x14ac:dyDescent="0.2">
      <c r="A142" s="109"/>
      <c r="B142" s="82" t="s">
        <v>1005</v>
      </c>
      <c r="C142" s="111">
        <v>412.3347</v>
      </c>
      <c r="D142" s="111">
        <v>409.01909999999998</v>
      </c>
      <c r="E142" s="109"/>
      <c r="F142" s="112"/>
      <c r="G142" s="113"/>
    </row>
    <row r="143" spans="1:17" x14ac:dyDescent="0.2">
      <c r="A143" s="109"/>
      <c r="B143" s="109"/>
      <c r="C143" s="109"/>
      <c r="D143" s="109"/>
      <c r="E143" s="109"/>
      <c r="F143" s="109"/>
      <c r="G143" s="109"/>
    </row>
    <row r="144" spans="1:17" x14ac:dyDescent="0.2">
      <c r="A144" s="109"/>
      <c r="B144" s="208" t="s">
        <v>862</v>
      </c>
      <c r="C144" s="209"/>
      <c r="D144" s="79" t="s">
        <v>172</v>
      </c>
      <c r="E144" s="109"/>
      <c r="F144" s="109"/>
      <c r="G144" s="109"/>
    </row>
    <row r="145" spans="1:7" x14ac:dyDescent="0.2">
      <c r="A145" s="109"/>
      <c r="B145" s="114"/>
      <c r="C145" s="114"/>
      <c r="D145" s="114"/>
      <c r="E145" s="109"/>
      <c r="F145" s="109"/>
      <c r="G145" s="109"/>
    </row>
    <row r="146" spans="1:7" ht="29.1" customHeight="1" x14ac:dyDescent="0.2">
      <c r="A146" s="105"/>
      <c r="B146" s="199" t="s">
        <v>178</v>
      </c>
      <c r="C146" s="200"/>
      <c r="D146" s="79" t="s">
        <v>172</v>
      </c>
      <c r="E146" s="115"/>
      <c r="F146" s="105"/>
      <c r="G146" s="105"/>
    </row>
    <row r="147" spans="1:7" ht="29.1" customHeight="1" x14ac:dyDescent="0.2">
      <c r="A147" s="105"/>
      <c r="B147" s="199" t="s">
        <v>179</v>
      </c>
      <c r="C147" s="200"/>
      <c r="D147" s="79" t="s">
        <v>172</v>
      </c>
      <c r="E147" s="115"/>
      <c r="F147" s="105"/>
      <c r="G147" s="105"/>
    </row>
    <row r="148" spans="1:7" ht="17.100000000000001" customHeight="1" x14ac:dyDescent="0.2">
      <c r="A148" s="105"/>
      <c r="B148" s="199" t="s">
        <v>180</v>
      </c>
      <c r="C148" s="200"/>
      <c r="D148" s="79" t="s">
        <v>172</v>
      </c>
      <c r="E148" s="115"/>
      <c r="F148" s="105"/>
      <c r="G148" s="105"/>
    </row>
    <row r="149" spans="1:7" ht="17.100000000000001" customHeight="1" x14ac:dyDescent="0.2">
      <c r="A149" s="105"/>
      <c r="B149" s="199" t="s">
        <v>181</v>
      </c>
      <c r="C149" s="200"/>
      <c r="D149" s="116">
        <v>0.44197697645272033</v>
      </c>
      <c r="E149" s="105"/>
      <c r="F149" s="98"/>
      <c r="G149" s="117"/>
    </row>
    <row r="151" spans="1:7" ht="13.5" x14ac:dyDescent="0.25">
      <c r="B151" s="129" t="s">
        <v>1045</v>
      </c>
      <c r="C151" s="130"/>
      <c r="D151" s="130"/>
      <c r="E151" s="12"/>
      <c r="F151" s="13"/>
    </row>
    <row r="152" spans="1:7" ht="67.5" x14ac:dyDescent="0.25">
      <c r="B152" s="131" t="s">
        <v>1006</v>
      </c>
      <c r="C152" s="131" t="s">
        <v>1007</v>
      </c>
      <c r="D152" s="131" t="s">
        <v>1008</v>
      </c>
      <c r="E152" s="131" t="s">
        <v>1009</v>
      </c>
      <c r="F152" s="131" t="s">
        <v>1010</v>
      </c>
    </row>
    <row r="153" spans="1:7" ht="13.5" x14ac:dyDescent="0.2">
      <c r="B153" s="132" t="s">
        <v>1031</v>
      </c>
      <c r="C153" s="133" t="s">
        <v>1012</v>
      </c>
      <c r="D153" s="14">
        <v>0</v>
      </c>
      <c r="E153" s="15">
        <v>0</v>
      </c>
      <c r="F153" s="134">
        <v>0.54925000000000002</v>
      </c>
    </row>
    <row r="155" spans="1:7" x14ac:dyDescent="0.2">
      <c r="B155" s="207" t="s">
        <v>863</v>
      </c>
      <c r="C155" s="207"/>
    </row>
    <row r="157" spans="1:7" ht="153.75" customHeight="1" x14ac:dyDescent="0.2"/>
    <row r="160" spans="1:7" x14ac:dyDescent="0.2">
      <c r="B160" s="118" t="s">
        <v>864</v>
      </c>
      <c r="C160" s="119"/>
      <c r="D160" s="118"/>
    </row>
    <row r="161" spans="2:10" x14ac:dyDescent="0.2">
      <c r="B161" s="118" t="s">
        <v>1112</v>
      </c>
      <c r="D161" s="118"/>
    </row>
    <row r="162" spans="2:10" ht="165" customHeight="1" x14ac:dyDescent="0.2"/>
    <row r="164" spans="2:10" x14ac:dyDescent="0.2">
      <c r="J164" s="77"/>
    </row>
  </sheetData>
  <mergeCells count="18">
    <mergeCell ref="B135:C135"/>
    <mergeCell ref="B136:C136"/>
    <mergeCell ref="B144:C144"/>
    <mergeCell ref="B129:H129"/>
    <mergeCell ref="B130:H130"/>
    <mergeCell ref="B131:H131"/>
    <mergeCell ref="B133:D133"/>
    <mergeCell ref="B134:C134"/>
    <mergeCell ref="A1:H1"/>
    <mergeCell ref="A2:H2"/>
    <mergeCell ref="A3:H3"/>
    <mergeCell ref="B127:H127"/>
    <mergeCell ref="B128:H128"/>
    <mergeCell ref="B148:C148"/>
    <mergeCell ref="B149:C149"/>
    <mergeCell ref="B146:C146"/>
    <mergeCell ref="B147:C147"/>
    <mergeCell ref="B155:C155"/>
  </mergeCells>
  <hyperlinks>
    <hyperlink ref="I1" location="Index!B2" display="Index" xr:uid="{18DD251A-F265-4A90-A151-4FB90C483FC3}"/>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738E9-151B-447F-ACA5-EE649506EA75}">
  <sheetPr>
    <outlinePr summaryBelow="0" summaryRight="0"/>
  </sheetPr>
  <dimension ref="A1:Q136"/>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808</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11</v>
      </c>
      <c r="C7" s="82" t="s">
        <v>12</v>
      </c>
      <c r="D7" s="82" t="s">
        <v>13</v>
      </c>
      <c r="E7" s="83">
        <v>789519</v>
      </c>
      <c r="F7" s="84">
        <v>15113.762217</v>
      </c>
      <c r="G7" s="85">
        <v>9.5874920000000002E-2</v>
      </c>
      <c r="H7" s="80" t="s">
        <v>143</v>
      </c>
    </row>
    <row r="8" spans="1:9" x14ac:dyDescent="0.2">
      <c r="A8" s="81">
        <v>2</v>
      </c>
      <c r="B8" s="82" t="s">
        <v>356</v>
      </c>
      <c r="C8" s="82" t="s">
        <v>357</v>
      </c>
      <c r="D8" s="82" t="s">
        <v>358</v>
      </c>
      <c r="E8" s="83">
        <v>3085016</v>
      </c>
      <c r="F8" s="84">
        <v>12708.723411999999</v>
      </c>
      <c r="G8" s="85">
        <v>8.0618430000000005E-2</v>
      </c>
      <c r="H8" s="80" t="s">
        <v>143</v>
      </c>
    </row>
    <row r="9" spans="1:9" x14ac:dyDescent="0.2">
      <c r="A9" s="81">
        <v>3</v>
      </c>
      <c r="B9" s="82" t="s">
        <v>336</v>
      </c>
      <c r="C9" s="82" t="s">
        <v>337</v>
      </c>
      <c r="D9" s="82" t="s">
        <v>258</v>
      </c>
      <c r="E9" s="83">
        <v>390720</v>
      </c>
      <c r="F9" s="84">
        <v>12515.152319999999</v>
      </c>
      <c r="G9" s="85">
        <v>7.9390500000000003E-2</v>
      </c>
      <c r="H9" s="80" t="s">
        <v>143</v>
      </c>
    </row>
    <row r="10" spans="1:9" x14ac:dyDescent="0.2">
      <c r="A10" s="81">
        <v>4</v>
      </c>
      <c r="B10" s="82" t="s">
        <v>450</v>
      </c>
      <c r="C10" s="82" t="s">
        <v>451</v>
      </c>
      <c r="D10" s="82" t="s">
        <v>358</v>
      </c>
      <c r="E10" s="83">
        <v>440212</v>
      </c>
      <c r="F10" s="84">
        <v>11098.624943999999</v>
      </c>
      <c r="G10" s="85">
        <v>7.0404690000000006E-2</v>
      </c>
      <c r="H10" s="80" t="s">
        <v>143</v>
      </c>
    </row>
    <row r="11" spans="1:9" x14ac:dyDescent="0.2">
      <c r="A11" s="81">
        <v>5</v>
      </c>
      <c r="B11" s="82" t="s">
        <v>346</v>
      </c>
      <c r="C11" s="82" t="s">
        <v>347</v>
      </c>
      <c r="D11" s="82" t="s">
        <v>285</v>
      </c>
      <c r="E11" s="83">
        <v>2892836</v>
      </c>
      <c r="F11" s="84">
        <v>8904.1492080000007</v>
      </c>
      <c r="G11" s="85">
        <v>5.648392E-2</v>
      </c>
      <c r="H11" s="80" t="s">
        <v>143</v>
      </c>
    </row>
    <row r="12" spans="1:9" x14ac:dyDescent="0.2">
      <c r="A12" s="81">
        <v>6</v>
      </c>
      <c r="B12" s="82" t="s">
        <v>433</v>
      </c>
      <c r="C12" s="82" t="s">
        <v>434</v>
      </c>
      <c r="D12" s="82" t="s">
        <v>41</v>
      </c>
      <c r="E12" s="83">
        <v>212692</v>
      </c>
      <c r="F12" s="84">
        <v>7119.439316</v>
      </c>
      <c r="G12" s="85">
        <v>4.5162529999999999E-2</v>
      </c>
      <c r="H12" s="80" t="s">
        <v>143</v>
      </c>
    </row>
    <row r="13" spans="1:9" x14ac:dyDescent="0.2">
      <c r="A13" s="81">
        <v>7</v>
      </c>
      <c r="B13" s="82" t="s">
        <v>507</v>
      </c>
      <c r="C13" s="82" t="s">
        <v>508</v>
      </c>
      <c r="D13" s="82" t="s">
        <v>258</v>
      </c>
      <c r="E13" s="83">
        <v>50511</v>
      </c>
      <c r="F13" s="84">
        <v>6368.42688</v>
      </c>
      <c r="G13" s="85">
        <v>4.0398440000000001E-2</v>
      </c>
      <c r="H13" s="80" t="s">
        <v>143</v>
      </c>
    </row>
    <row r="14" spans="1:9" x14ac:dyDescent="0.2">
      <c r="A14" s="81">
        <v>8</v>
      </c>
      <c r="B14" s="82" t="s">
        <v>728</v>
      </c>
      <c r="C14" s="82" t="s">
        <v>729</v>
      </c>
      <c r="D14" s="82" t="s">
        <v>190</v>
      </c>
      <c r="E14" s="83">
        <v>79027</v>
      </c>
      <c r="F14" s="84">
        <v>5925.4444599999997</v>
      </c>
      <c r="G14" s="85">
        <v>3.7588360000000001E-2</v>
      </c>
      <c r="H14" s="80" t="s">
        <v>143</v>
      </c>
    </row>
    <row r="15" spans="1:9" x14ac:dyDescent="0.2">
      <c r="A15" s="81">
        <v>9</v>
      </c>
      <c r="B15" s="82" t="s">
        <v>186</v>
      </c>
      <c r="C15" s="82" t="s">
        <v>187</v>
      </c>
      <c r="D15" s="82" t="s">
        <v>41</v>
      </c>
      <c r="E15" s="83">
        <v>837090</v>
      </c>
      <c r="F15" s="84">
        <v>4978.1742299999996</v>
      </c>
      <c r="G15" s="85">
        <v>3.1579299999999998E-2</v>
      </c>
      <c r="H15" s="80" t="s">
        <v>143</v>
      </c>
    </row>
    <row r="16" spans="1:9" x14ac:dyDescent="0.2">
      <c r="A16" s="81">
        <v>10</v>
      </c>
      <c r="B16" s="82" t="s">
        <v>770</v>
      </c>
      <c r="C16" s="82" t="s">
        <v>771</v>
      </c>
      <c r="D16" s="82" t="s">
        <v>193</v>
      </c>
      <c r="E16" s="83">
        <v>34697</v>
      </c>
      <c r="F16" s="84">
        <v>4844.7421100000001</v>
      </c>
      <c r="G16" s="85">
        <v>3.0732869999999999E-2</v>
      </c>
      <c r="H16" s="80" t="s">
        <v>143</v>
      </c>
    </row>
    <row r="17" spans="1:8" x14ac:dyDescent="0.2">
      <c r="A17" s="81">
        <v>11</v>
      </c>
      <c r="B17" s="82" t="s">
        <v>372</v>
      </c>
      <c r="C17" s="82" t="s">
        <v>373</v>
      </c>
      <c r="D17" s="82" t="s">
        <v>41</v>
      </c>
      <c r="E17" s="83">
        <v>225560</v>
      </c>
      <c r="F17" s="84">
        <v>4732.69992</v>
      </c>
      <c r="G17" s="85">
        <v>3.0022119999999999E-2</v>
      </c>
      <c r="H17" s="80" t="s">
        <v>143</v>
      </c>
    </row>
    <row r="18" spans="1:8" x14ac:dyDescent="0.2">
      <c r="A18" s="81">
        <v>12</v>
      </c>
      <c r="B18" s="82" t="s">
        <v>315</v>
      </c>
      <c r="C18" s="82" t="s">
        <v>316</v>
      </c>
      <c r="D18" s="82" t="s">
        <v>285</v>
      </c>
      <c r="E18" s="83">
        <v>89438</v>
      </c>
      <c r="F18" s="84">
        <v>4487.9988400000002</v>
      </c>
      <c r="G18" s="85">
        <v>2.8469850000000001E-2</v>
      </c>
      <c r="H18" s="80" t="s">
        <v>143</v>
      </c>
    </row>
    <row r="19" spans="1:8" x14ac:dyDescent="0.2">
      <c r="A19" s="81">
        <v>13</v>
      </c>
      <c r="B19" s="82" t="s">
        <v>511</v>
      </c>
      <c r="C19" s="82" t="s">
        <v>512</v>
      </c>
      <c r="D19" s="82" t="s">
        <v>228</v>
      </c>
      <c r="E19" s="83">
        <v>320033</v>
      </c>
      <c r="F19" s="84">
        <v>4289.0822660000003</v>
      </c>
      <c r="G19" s="85">
        <v>2.7208010000000001E-2</v>
      </c>
      <c r="H19" s="80" t="s">
        <v>143</v>
      </c>
    </row>
    <row r="20" spans="1:8" x14ac:dyDescent="0.2">
      <c r="A20" s="81">
        <v>14</v>
      </c>
      <c r="B20" s="82" t="s">
        <v>661</v>
      </c>
      <c r="C20" s="82" t="s">
        <v>662</v>
      </c>
      <c r="D20" s="82" t="s">
        <v>465</v>
      </c>
      <c r="E20" s="83">
        <v>66325</v>
      </c>
      <c r="F20" s="84">
        <v>3827.6157499999999</v>
      </c>
      <c r="G20" s="85">
        <v>2.4280679999999999E-2</v>
      </c>
      <c r="H20" s="80" t="s">
        <v>143</v>
      </c>
    </row>
    <row r="21" spans="1:8" x14ac:dyDescent="0.2">
      <c r="A21" s="81">
        <v>15</v>
      </c>
      <c r="B21" s="82" t="s">
        <v>789</v>
      </c>
      <c r="C21" s="82" t="s">
        <v>790</v>
      </c>
      <c r="D21" s="82" t="s">
        <v>465</v>
      </c>
      <c r="E21" s="83">
        <v>169170</v>
      </c>
      <c r="F21" s="84">
        <v>3802.4340900000002</v>
      </c>
      <c r="G21" s="85">
        <v>2.4120929999999999E-2</v>
      </c>
      <c r="H21" s="80" t="s">
        <v>143</v>
      </c>
    </row>
    <row r="22" spans="1:8" x14ac:dyDescent="0.2">
      <c r="A22" s="81">
        <v>16</v>
      </c>
      <c r="B22" s="82" t="s">
        <v>724</v>
      </c>
      <c r="C22" s="82" t="s">
        <v>725</v>
      </c>
      <c r="D22" s="82" t="s">
        <v>285</v>
      </c>
      <c r="E22" s="83">
        <v>80568</v>
      </c>
      <c r="F22" s="84">
        <v>3438.1588320000001</v>
      </c>
      <c r="G22" s="85">
        <v>2.1810139999999999E-2</v>
      </c>
      <c r="H22" s="80" t="s">
        <v>143</v>
      </c>
    </row>
    <row r="23" spans="1:8" x14ac:dyDescent="0.2">
      <c r="A23" s="81">
        <v>17</v>
      </c>
      <c r="B23" s="82" t="s">
        <v>69</v>
      </c>
      <c r="C23" s="82" t="s">
        <v>70</v>
      </c>
      <c r="D23" s="82" t="s">
        <v>71</v>
      </c>
      <c r="E23" s="83">
        <v>320251</v>
      </c>
      <c r="F23" s="84">
        <v>3227.4895780000002</v>
      </c>
      <c r="G23" s="85">
        <v>2.0473740000000001E-2</v>
      </c>
      <c r="H23" s="80" t="s">
        <v>143</v>
      </c>
    </row>
    <row r="24" spans="1:8" x14ac:dyDescent="0.2">
      <c r="A24" s="81">
        <v>18</v>
      </c>
      <c r="B24" s="82" t="s">
        <v>348</v>
      </c>
      <c r="C24" s="82" t="s">
        <v>349</v>
      </c>
      <c r="D24" s="82" t="s">
        <v>285</v>
      </c>
      <c r="E24" s="83">
        <v>217005</v>
      </c>
      <c r="F24" s="84">
        <v>3021.3606150000001</v>
      </c>
      <c r="G24" s="85">
        <v>1.9166160000000002E-2</v>
      </c>
      <c r="H24" s="80" t="s">
        <v>143</v>
      </c>
    </row>
    <row r="25" spans="1:8" x14ac:dyDescent="0.2">
      <c r="A25" s="81">
        <v>19</v>
      </c>
      <c r="B25" s="82" t="s">
        <v>737</v>
      </c>
      <c r="C25" s="82" t="s">
        <v>738</v>
      </c>
      <c r="D25" s="82" t="s">
        <v>739</v>
      </c>
      <c r="E25" s="83">
        <v>897068</v>
      </c>
      <c r="F25" s="84">
        <v>2981.8540320000002</v>
      </c>
      <c r="G25" s="85">
        <v>1.8915540000000002E-2</v>
      </c>
      <c r="H25" s="80" t="s">
        <v>143</v>
      </c>
    </row>
    <row r="26" spans="1:8" x14ac:dyDescent="0.2">
      <c r="A26" s="81">
        <v>20</v>
      </c>
      <c r="B26" s="82" t="s">
        <v>46</v>
      </c>
      <c r="C26" s="82" t="s">
        <v>47</v>
      </c>
      <c r="D26" s="82" t="s">
        <v>48</v>
      </c>
      <c r="E26" s="83">
        <v>236298</v>
      </c>
      <c r="F26" s="84">
        <v>2899.849056</v>
      </c>
      <c r="G26" s="85">
        <v>1.839534E-2</v>
      </c>
      <c r="H26" s="80" t="s">
        <v>143</v>
      </c>
    </row>
    <row r="27" spans="1:8" x14ac:dyDescent="0.2">
      <c r="A27" s="81">
        <v>21</v>
      </c>
      <c r="B27" s="82" t="s">
        <v>509</v>
      </c>
      <c r="C27" s="82" t="s">
        <v>510</v>
      </c>
      <c r="D27" s="82" t="s">
        <v>258</v>
      </c>
      <c r="E27" s="83">
        <v>58394</v>
      </c>
      <c r="F27" s="84">
        <v>2487.9931580000002</v>
      </c>
      <c r="G27" s="85">
        <v>1.5782709999999998E-2</v>
      </c>
      <c r="H27" s="80" t="s">
        <v>143</v>
      </c>
    </row>
    <row r="28" spans="1:8" x14ac:dyDescent="0.2">
      <c r="A28" s="81">
        <v>22</v>
      </c>
      <c r="B28" s="82" t="s">
        <v>221</v>
      </c>
      <c r="C28" s="82" t="s">
        <v>222</v>
      </c>
      <c r="D28" s="82" t="s">
        <v>223</v>
      </c>
      <c r="E28" s="83">
        <v>355836</v>
      </c>
      <c r="F28" s="84">
        <v>2332.5049800000002</v>
      </c>
      <c r="G28" s="85">
        <v>1.479636E-2</v>
      </c>
      <c r="H28" s="80" t="s">
        <v>143</v>
      </c>
    </row>
    <row r="29" spans="1:8" ht="25.5" x14ac:dyDescent="0.2">
      <c r="A29" s="81">
        <v>23</v>
      </c>
      <c r="B29" s="82" t="s">
        <v>446</v>
      </c>
      <c r="C29" s="82" t="s">
        <v>447</v>
      </c>
      <c r="D29" s="82" t="s">
        <v>208</v>
      </c>
      <c r="E29" s="83">
        <v>215942</v>
      </c>
      <c r="F29" s="84">
        <v>2317.489544</v>
      </c>
      <c r="G29" s="85">
        <v>1.470111E-2</v>
      </c>
      <c r="H29" s="80" t="s">
        <v>143</v>
      </c>
    </row>
    <row r="30" spans="1:8" x14ac:dyDescent="0.2">
      <c r="A30" s="81">
        <v>24</v>
      </c>
      <c r="B30" s="82" t="s">
        <v>533</v>
      </c>
      <c r="C30" s="82" t="s">
        <v>534</v>
      </c>
      <c r="D30" s="82" t="s">
        <v>41</v>
      </c>
      <c r="E30" s="83">
        <v>96237</v>
      </c>
      <c r="F30" s="84">
        <v>2305.934757</v>
      </c>
      <c r="G30" s="85">
        <v>1.462781E-2</v>
      </c>
      <c r="H30" s="80" t="s">
        <v>143</v>
      </c>
    </row>
    <row r="31" spans="1:8" x14ac:dyDescent="0.2">
      <c r="A31" s="81">
        <v>25</v>
      </c>
      <c r="B31" s="82" t="s">
        <v>354</v>
      </c>
      <c r="C31" s="82" t="s">
        <v>355</v>
      </c>
      <c r="D31" s="82" t="s">
        <v>228</v>
      </c>
      <c r="E31" s="83">
        <v>416579</v>
      </c>
      <c r="F31" s="84">
        <v>2177.0418540000001</v>
      </c>
      <c r="G31" s="85">
        <v>1.381018E-2</v>
      </c>
      <c r="H31" s="80" t="s">
        <v>143</v>
      </c>
    </row>
    <row r="32" spans="1:8" x14ac:dyDescent="0.2">
      <c r="A32" s="81">
        <v>26</v>
      </c>
      <c r="B32" s="82" t="s">
        <v>515</v>
      </c>
      <c r="C32" s="82" t="s">
        <v>516</v>
      </c>
      <c r="D32" s="82" t="s">
        <v>258</v>
      </c>
      <c r="E32" s="83">
        <v>25666</v>
      </c>
      <c r="F32" s="84">
        <v>2055.3332799999998</v>
      </c>
      <c r="G32" s="85">
        <v>1.303811E-2</v>
      </c>
      <c r="H32" s="80" t="s">
        <v>143</v>
      </c>
    </row>
    <row r="33" spans="1:8" x14ac:dyDescent="0.2">
      <c r="A33" s="81">
        <v>27</v>
      </c>
      <c r="B33" s="82" t="s">
        <v>261</v>
      </c>
      <c r="C33" s="82" t="s">
        <v>262</v>
      </c>
      <c r="D33" s="82" t="s">
        <v>223</v>
      </c>
      <c r="E33" s="83">
        <v>1256156</v>
      </c>
      <c r="F33" s="84">
        <v>2048.7904360000002</v>
      </c>
      <c r="G33" s="85">
        <v>1.299661E-2</v>
      </c>
      <c r="H33" s="80" t="s">
        <v>143</v>
      </c>
    </row>
    <row r="34" spans="1:8" x14ac:dyDescent="0.2">
      <c r="A34" s="81">
        <v>28</v>
      </c>
      <c r="B34" s="82" t="s">
        <v>497</v>
      </c>
      <c r="C34" s="82" t="s">
        <v>498</v>
      </c>
      <c r="D34" s="82" t="s">
        <v>285</v>
      </c>
      <c r="E34" s="83">
        <v>1458975</v>
      </c>
      <c r="F34" s="84">
        <v>1860.0472275</v>
      </c>
      <c r="G34" s="85">
        <v>1.17993E-2</v>
      </c>
      <c r="H34" s="80" t="s">
        <v>143</v>
      </c>
    </row>
    <row r="35" spans="1:8" x14ac:dyDescent="0.2">
      <c r="A35" s="81">
        <v>29</v>
      </c>
      <c r="B35" s="82" t="s">
        <v>226</v>
      </c>
      <c r="C35" s="82" t="s">
        <v>227</v>
      </c>
      <c r="D35" s="82" t="s">
        <v>228</v>
      </c>
      <c r="E35" s="83">
        <v>94931</v>
      </c>
      <c r="F35" s="84">
        <v>1846.9775360000001</v>
      </c>
      <c r="G35" s="85">
        <v>1.17164E-2</v>
      </c>
      <c r="H35" s="80" t="s">
        <v>143</v>
      </c>
    </row>
    <row r="36" spans="1:8" x14ac:dyDescent="0.2">
      <c r="A36" s="81">
        <v>30</v>
      </c>
      <c r="B36" s="82" t="s">
        <v>809</v>
      </c>
      <c r="C36" s="82" t="s">
        <v>810</v>
      </c>
      <c r="D36" s="82" t="s">
        <v>285</v>
      </c>
      <c r="E36" s="83">
        <v>190902</v>
      </c>
      <c r="F36" s="84">
        <v>1572.173421</v>
      </c>
      <c r="G36" s="85">
        <v>9.97316E-3</v>
      </c>
      <c r="H36" s="80" t="s">
        <v>143</v>
      </c>
    </row>
    <row r="37" spans="1:8" x14ac:dyDescent="0.2">
      <c r="A37" s="81">
        <v>31</v>
      </c>
      <c r="B37" s="82" t="s">
        <v>811</v>
      </c>
      <c r="C37" s="82" t="s">
        <v>812</v>
      </c>
      <c r="D37" s="82" t="s">
        <v>41</v>
      </c>
      <c r="E37" s="83">
        <v>92508</v>
      </c>
      <c r="F37" s="84">
        <v>1234.611768</v>
      </c>
      <c r="G37" s="85">
        <v>7.8318199999999998E-3</v>
      </c>
      <c r="H37" s="80" t="s">
        <v>143</v>
      </c>
    </row>
    <row r="38" spans="1:8" x14ac:dyDescent="0.2">
      <c r="A38" s="81">
        <v>32</v>
      </c>
      <c r="B38" s="82" t="s">
        <v>256</v>
      </c>
      <c r="C38" s="82" t="s">
        <v>257</v>
      </c>
      <c r="D38" s="82" t="s">
        <v>258</v>
      </c>
      <c r="E38" s="83">
        <v>16314</v>
      </c>
      <c r="F38" s="84">
        <v>457.08565199999998</v>
      </c>
      <c r="G38" s="85">
        <v>2.8995499999999999E-3</v>
      </c>
      <c r="H38" s="80" t="s">
        <v>143</v>
      </c>
    </row>
    <row r="39" spans="1:8" x14ac:dyDescent="0.2">
      <c r="A39" s="86"/>
      <c r="B39" s="86"/>
      <c r="C39" s="87" t="s">
        <v>142</v>
      </c>
      <c r="D39" s="86"/>
      <c r="E39" s="86" t="s">
        <v>143</v>
      </c>
      <c r="F39" s="88">
        <v>148981.16568949999</v>
      </c>
      <c r="G39" s="89">
        <v>0.94506959000000001</v>
      </c>
      <c r="H39" s="80" t="s">
        <v>143</v>
      </c>
    </row>
    <row r="40" spans="1:8" x14ac:dyDescent="0.2">
      <c r="A40" s="86"/>
      <c r="B40" s="86"/>
      <c r="C40" s="90"/>
      <c r="D40" s="86"/>
      <c r="E40" s="86"/>
      <c r="F40" s="91"/>
      <c r="G40" s="91"/>
      <c r="H40" s="80" t="s">
        <v>143</v>
      </c>
    </row>
    <row r="41" spans="1:8" x14ac:dyDescent="0.2">
      <c r="A41" s="86"/>
      <c r="B41" s="86"/>
      <c r="C41" s="87" t="s">
        <v>144</v>
      </c>
      <c r="D41" s="86"/>
      <c r="E41" s="86"/>
      <c r="F41" s="86"/>
      <c r="G41" s="86"/>
      <c r="H41" s="80" t="s">
        <v>143</v>
      </c>
    </row>
    <row r="42" spans="1:8" x14ac:dyDescent="0.2">
      <c r="A42" s="86"/>
      <c r="B42" s="86"/>
      <c r="C42" s="87" t="s">
        <v>142</v>
      </c>
      <c r="D42" s="86"/>
      <c r="E42" s="86" t="s">
        <v>143</v>
      </c>
      <c r="F42" s="92" t="s">
        <v>145</v>
      </c>
      <c r="G42" s="89">
        <v>0</v>
      </c>
      <c r="H42" s="80" t="s">
        <v>143</v>
      </c>
    </row>
    <row r="43" spans="1:8" x14ac:dyDescent="0.2">
      <c r="A43" s="86"/>
      <c r="B43" s="86"/>
      <c r="C43" s="90"/>
      <c r="D43" s="86"/>
      <c r="E43" s="86"/>
      <c r="F43" s="91"/>
      <c r="G43" s="91"/>
      <c r="H43" s="80" t="s">
        <v>143</v>
      </c>
    </row>
    <row r="44" spans="1:8" x14ac:dyDescent="0.2">
      <c r="A44" s="86"/>
      <c r="B44" s="86"/>
      <c r="C44" s="87" t="s">
        <v>146</v>
      </c>
      <c r="D44" s="86"/>
      <c r="E44" s="86"/>
      <c r="F44" s="86"/>
      <c r="G44" s="86"/>
      <c r="H44" s="80" t="s">
        <v>143</v>
      </c>
    </row>
    <row r="45" spans="1:8" x14ac:dyDescent="0.2">
      <c r="A45" s="86"/>
      <c r="B45" s="86"/>
      <c r="C45" s="87" t="s">
        <v>142</v>
      </c>
      <c r="D45" s="86"/>
      <c r="E45" s="86" t="s">
        <v>143</v>
      </c>
      <c r="F45" s="92" t="s">
        <v>145</v>
      </c>
      <c r="G45" s="89">
        <v>0</v>
      </c>
      <c r="H45" s="80" t="s">
        <v>143</v>
      </c>
    </row>
    <row r="46" spans="1:8" x14ac:dyDescent="0.2">
      <c r="A46" s="86"/>
      <c r="B46" s="86"/>
      <c r="C46" s="90"/>
      <c r="D46" s="86"/>
      <c r="E46" s="86"/>
      <c r="F46" s="91"/>
      <c r="G46" s="91"/>
      <c r="H46" s="80" t="s">
        <v>143</v>
      </c>
    </row>
    <row r="47" spans="1:8" x14ac:dyDescent="0.2">
      <c r="A47" s="86"/>
      <c r="B47" s="86"/>
      <c r="C47" s="87" t="s">
        <v>147</v>
      </c>
      <c r="D47" s="86"/>
      <c r="E47" s="86"/>
      <c r="F47" s="86"/>
      <c r="G47" s="86"/>
      <c r="H47" s="80" t="s">
        <v>143</v>
      </c>
    </row>
    <row r="48" spans="1:8" x14ac:dyDescent="0.2">
      <c r="A48" s="86"/>
      <c r="B48" s="86"/>
      <c r="C48" s="87" t="s">
        <v>142</v>
      </c>
      <c r="D48" s="86"/>
      <c r="E48" s="86" t="s">
        <v>143</v>
      </c>
      <c r="F48" s="92" t="s">
        <v>145</v>
      </c>
      <c r="G48" s="89">
        <v>0</v>
      </c>
      <c r="H48" s="80" t="s">
        <v>143</v>
      </c>
    </row>
    <row r="49" spans="1:8" x14ac:dyDescent="0.2">
      <c r="A49" s="86"/>
      <c r="B49" s="86"/>
      <c r="C49" s="90"/>
      <c r="D49" s="86"/>
      <c r="E49" s="86"/>
      <c r="F49" s="91"/>
      <c r="G49" s="91"/>
      <c r="H49" s="80" t="s">
        <v>143</v>
      </c>
    </row>
    <row r="50" spans="1:8" x14ac:dyDescent="0.2">
      <c r="A50" s="86"/>
      <c r="B50" s="86"/>
      <c r="C50" s="87" t="s">
        <v>148</v>
      </c>
      <c r="D50" s="86"/>
      <c r="E50" s="86"/>
      <c r="F50" s="91"/>
      <c r="G50" s="91"/>
      <c r="H50" s="80" t="s">
        <v>143</v>
      </c>
    </row>
    <row r="51" spans="1:8" x14ac:dyDescent="0.2">
      <c r="A51" s="86"/>
      <c r="B51" s="86"/>
      <c r="C51" s="87" t="s">
        <v>142</v>
      </c>
      <c r="D51" s="86"/>
      <c r="E51" s="86" t="s">
        <v>143</v>
      </c>
      <c r="F51" s="92" t="s">
        <v>145</v>
      </c>
      <c r="G51" s="89">
        <v>0</v>
      </c>
      <c r="H51" s="80" t="s">
        <v>143</v>
      </c>
    </row>
    <row r="52" spans="1:8" x14ac:dyDescent="0.2">
      <c r="A52" s="86"/>
      <c r="B52" s="86"/>
      <c r="C52" s="90"/>
      <c r="D52" s="86"/>
      <c r="E52" s="86"/>
      <c r="F52" s="91"/>
      <c r="G52" s="91"/>
      <c r="H52" s="80" t="s">
        <v>143</v>
      </c>
    </row>
    <row r="53" spans="1:8" x14ac:dyDescent="0.2">
      <c r="A53" s="86"/>
      <c r="B53" s="86"/>
      <c r="C53" s="87" t="s">
        <v>149</v>
      </c>
      <c r="D53" s="86"/>
      <c r="E53" s="86"/>
      <c r="F53" s="91"/>
      <c r="G53" s="91"/>
      <c r="H53" s="80" t="s">
        <v>143</v>
      </c>
    </row>
    <row r="54" spans="1:8" x14ac:dyDescent="0.2">
      <c r="A54" s="86"/>
      <c r="B54" s="86"/>
      <c r="C54" s="87" t="s">
        <v>142</v>
      </c>
      <c r="D54" s="86"/>
      <c r="E54" s="86" t="s">
        <v>143</v>
      </c>
      <c r="F54" s="92" t="s">
        <v>145</v>
      </c>
      <c r="G54" s="89">
        <v>0</v>
      </c>
      <c r="H54" s="80" t="s">
        <v>143</v>
      </c>
    </row>
    <row r="55" spans="1:8" x14ac:dyDescent="0.2">
      <c r="A55" s="86"/>
      <c r="B55" s="86"/>
      <c r="C55" s="90"/>
      <c r="D55" s="86"/>
      <c r="E55" s="86"/>
      <c r="F55" s="91"/>
      <c r="G55" s="91"/>
      <c r="H55" s="80" t="s">
        <v>143</v>
      </c>
    </row>
    <row r="56" spans="1:8" x14ac:dyDescent="0.2">
      <c r="A56" s="86"/>
      <c r="B56" s="86"/>
      <c r="C56" s="87" t="s">
        <v>150</v>
      </c>
      <c r="D56" s="86"/>
      <c r="E56" s="86"/>
      <c r="F56" s="88">
        <v>148981.16568949999</v>
      </c>
      <c r="G56" s="89">
        <v>0.94506959000000001</v>
      </c>
      <c r="H56" s="80" t="s">
        <v>143</v>
      </c>
    </row>
    <row r="57" spans="1:8" x14ac:dyDescent="0.2">
      <c r="A57" s="86"/>
      <c r="B57" s="86"/>
      <c r="C57" s="90"/>
      <c r="D57" s="86"/>
      <c r="E57" s="86"/>
      <c r="F57" s="91"/>
      <c r="G57" s="91"/>
      <c r="H57" s="80" t="s">
        <v>143</v>
      </c>
    </row>
    <row r="58" spans="1:8" x14ac:dyDescent="0.2">
      <c r="A58" s="86"/>
      <c r="B58" s="86"/>
      <c r="C58" s="87" t="s">
        <v>151</v>
      </c>
      <c r="D58" s="86"/>
      <c r="E58" s="86"/>
      <c r="F58" s="91"/>
      <c r="G58" s="91"/>
      <c r="H58" s="80" t="s">
        <v>143</v>
      </c>
    </row>
    <row r="59" spans="1:8" x14ac:dyDescent="0.2">
      <c r="A59" s="86"/>
      <c r="B59" s="86"/>
      <c r="C59" s="87" t="s">
        <v>10</v>
      </c>
      <c r="D59" s="86"/>
      <c r="E59" s="86"/>
      <c r="F59" s="91"/>
      <c r="G59" s="91"/>
      <c r="H59" s="80" t="s">
        <v>143</v>
      </c>
    </row>
    <row r="60" spans="1:8" x14ac:dyDescent="0.2">
      <c r="A60" s="86"/>
      <c r="B60" s="86"/>
      <c r="C60" s="87" t="s">
        <v>142</v>
      </c>
      <c r="D60" s="86"/>
      <c r="E60" s="86" t="s">
        <v>143</v>
      </c>
      <c r="F60" s="92" t="s">
        <v>145</v>
      </c>
      <c r="G60" s="89">
        <v>0</v>
      </c>
      <c r="H60" s="80" t="s">
        <v>143</v>
      </c>
    </row>
    <row r="61" spans="1:8" x14ac:dyDescent="0.2">
      <c r="A61" s="86"/>
      <c r="B61" s="86"/>
      <c r="C61" s="90"/>
      <c r="D61" s="86"/>
      <c r="E61" s="86"/>
      <c r="F61" s="91"/>
      <c r="G61" s="91"/>
      <c r="H61" s="80" t="s">
        <v>143</v>
      </c>
    </row>
    <row r="62" spans="1:8" x14ac:dyDescent="0.2">
      <c r="A62" s="86"/>
      <c r="B62" s="86"/>
      <c r="C62" s="87" t="s">
        <v>152</v>
      </c>
      <c r="D62" s="86"/>
      <c r="E62" s="86"/>
      <c r="F62" s="86"/>
      <c r="G62" s="86"/>
      <c r="H62" s="80" t="s">
        <v>143</v>
      </c>
    </row>
    <row r="63" spans="1:8" x14ac:dyDescent="0.2">
      <c r="A63" s="86"/>
      <c r="B63" s="86"/>
      <c r="C63" s="87" t="s">
        <v>142</v>
      </c>
      <c r="D63" s="86"/>
      <c r="E63" s="86" t="s">
        <v>143</v>
      </c>
      <c r="F63" s="92" t="s">
        <v>145</v>
      </c>
      <c r="G63" s="89">
        <v>0</v>
      </c>
      <c r="H63" s="80" t="s">
        <v>143</v>
      </c>
    </row>
    <row r="64" spans="1:8" x14ac:dyDescent="0.2">
      <c r="A64" s="86"/>
      <c r="B64" s="86"/>
      <c r="C64" s="90"/>
      <c r="D64" s="86"/>
      <c r="E64" s="86"/>
      <c r="F64" s="91"/>
      <c r="G64" s="91"/>
      <c r="H64" s="80" t="s">
        <v>143</v>
      </c>
    </row>
    <row r="65" spans="1:8" x14ac:dyDescent="0.2">
      <c r="A65" s="86"/>
      <c r="B65" s="86"/>
      <c r="C65" s="87" t="s">
        <v>153</v>
      </c>
      <c r="D65" s="86"/>
      <c r="E65" s="86"/>
      <c r="F65" s="86"/>
      <c r="G65" s="86"/>
      <c r="H65" s="80" t="s">
        <v>143</v>
      </c>
    </row>
    <row r="66" spans="1:8" x14ac:dyDescent="0.2">
      <c r="A66" s="86"/>
      <c r="B66" s="86"/>
      <c r="C66" s="87" t="s">
        <v>142</v>
      </c>
      <c r="D66" s="86"/>
      <c r="E66" s="86" t="s">
        <v>143</v>
      </c>
      <c r="F66" s="92" t="s">
        <v>145</v>
      </c>
      <c r="G66" s="89">
        <v>0</v>
      </c>
      <c r="H66" s="80" t="s">
        <v>143</v>
      </c>
    </row>
    <row r="67" spans="1:8" x14ac:dyDescent="0.2">
      <c r="A67" s="86"/>
      <c r="B67" s="86"/>
      <c r="C67" s="90"/>
      <c r="D67" s="86"/>
      <c r="E67" s="86"/>
      <c r="F67" s="91"/>
      <c r="G67" s="91"/>
      <c r="H67" s="80" t="s">
        <v>143</v>
      </c>
    </row>
    <row r="68" spans="1:8" x14ac:dyDescent="0.2">
      <c r="A68" s="86"/>
      <c r="B68" s="86"/>
      <c r="C68" s="87" t="s">
        <v>154</v>
      </c>
      <c r="D68" s="86"/>
      <c r="E68" s="86"/>
      <c r="F68" s="91"/>
      <c r="G68" s="91"/>
      <c r="H68" s="80" t="s">
        <v>143</v>
      </c>
    </row>
    <row r="69" spans="1:8" x14ac:dyDescent="0.2">
      <c r="A69" s="86"/>
      <c r="B69" s="86"/>
      <c r="C69" s="87" t="s">
        <v>142</v>
      </c>
      <c r="D69" s="86"/>
      <c r="E69" s="86" t="s">
        <v>143</v>
      </c>
      <c r="F69" s="92" t="s">
        <v>145</v>
      </c>
      <c r="G69" s="89">
        <v>0</v>
      </c>
      <c r="H69" s="80" t="s">
        <v>143</v>
      </c>
    </row>
    <row r="70" spans="1:8" x14ac:dyDescent="0.2">
      <c r="A70" s="86"/>
      <c r="B70" s="86"/>
      <c r="C70" s="90"/>
      <c r="D70" s="86"/>
      <c r="E70" s="86"/>
      <c r="F70" s="91"/>
      <c r="G70" s="91"/>
      <c r="H70" s="80" t="s">
        <v>143</v>
      </c>
    </row>
    <row r="71" spans="1:8" x14ac:dyDescent="0.2">
      <c r="A71" s="86"/>
      <c r="B71" s="86"/>
      <c r="C71" s="87" t="s">
        <v>155</v>
      </c>
      <c r="D71" s="86"/>
      <c r="E71" s="86"/>
      <c r="F71" s="88">
        <v>0</v>
      </c>
      <c r="G71" s="89">
        <v>0</v>
      </c>
      <c r="H71" s="80" t="s">
        <v>143</v>
      </c>
    </row>
    <row r="72" spans="1:8" x14ac:dyDescent="0.2">
      <c r="A72" s="86"/>
      <c r="B72" s="86"/>
      <c r="C72" s="90"/>
      <c r="D72" s="86"/>
      <c r="E72" s="86"/>
      <c r="F72" s="91"/>
      <c r="G72" s="91"/>
      <c r="H72" s="80" t="s">
        <v>143</v>
      </c>
    </row>
    <row r="73" spans="1:8" x14ac:dyDescent="0.2">
      <c r="A73" s="86"/>
      <c r="B73" s="86"/>
      <c r="C73" s="87" t="s">
        <v>156</v>
      </c>
      <c r="D73" s="86"/>
      <c r="E73" s="86"/>
      <c r="F73" s="91"/>
      <c r="G73" s="91"/>
      <c r="H73" s="80" t="s">
        <v>143</v>
      </c>
    </row>
    <row r="74" spans="1:8" x14ac:dyDescent="0.2">
      <c r="A74" s="86"/>
      <c r="B74" s="86"/>
      <c r="C74" s="87" t="s">
        <v>157</v>
      </c>
      <c r="D74" s="86"/>
      <c r="E74" s="86"/>
      <c r="F74" s="91"/>
      <c r="G74" s="91"/>
      <c r="H74" s="80" t="s">
        <v>143</v>
      </c>
    </row>
    <row r="75" spans="1:8" x14ac:dyDescent="0.2">
      <c r="A75" s="86"/>
      <c r="B75" s="86"/>
      <c r="C75" s="87" t="s">
        <v>142</v>
      </c>
      <c r="D75" s="86"/>
      <c r="E75" s="86" t="s">
        <v>143</v>
      </c>
      <c r="F75" s="92" t="s">
        <v>145</v>
      </c>
      <c r="G75" s="89">
        <v>0</v>
      </c>
      <c r="H75" s="80" t="s">
        <v>143</v>
      </c>
    </row>
    <row r="76" spans="1:8" x14ac:dyDescent="0.2">
      <c r="A76" s="86"/>
      <c r="B76" s="86"/>
      <c r="C76" s="90"/>
      <c r="D76" s="86"/>
      <c r="E76" s="86"/>
      <c r="F76" s="91"/>
      <c r="G76" s="91"/>
      <c r="H76" s="80" t="s">
        <v>143</v>
      </c>
    </row>
    <row r="77" spans="1:8" x14ac:dyDescent="0.2">
      <c r="A77" s="86"/>
      <c r="B77" s="86"/>
      <c r="C77" s="87" t="s">
        <v>158</v>
      </c>
      <c r="D77" s="86"/>
      <c r="E77" s="86"/>
      <c r="F77" s="91"/>
      <c r="G77" s="91"/>
      <c r="H77" s="80" t="s">
        <v>143</v>
      </c>
    </row>
    <row r="78" spans="1:8" x14ac:dyDescent="0.2">
      <c r="A78" s="86"/>
      <c r="B78" s="86"/>
      <c r="C78" s="87" t="s">
        <v>142</v>
      </c>
      <c r="D78" s="86"/>
      <c r="E78" s="86" t="s">
        <v>143</v>
      </c>
      <c r="F78" s="92" t="s">
        <v>145</v>
      </c>
      <c r="G78" s="89">
        <v>0</v>
      </c>
      <c r="H78" s="80" t="s">
        <v>143</v>
      </c>
    </row>
    <row r="79" spans="1:8" x14ac:dyDescent="0.2">
      <c r="A79" s="86"/>
      <c r="B79" s="86"/>
      <c r="C79" s="90"/>
      <c r="D79" s="86"/>
      <c r="E79" s="86"/>
      <c r="F79" s="91"/>
      <c r="G79" s="91"/>
      <c r="H79" s="80" t="s">
        <v>143</v>
      </c>
    </row>
    <row r="80" spans="1:8" x14ac:dyDescent="0.2">
      <c r="A80" s="86"/>
      <c r="B80" s="86"/>
      <c r="C80" s="87" t="s">
        <v>159</v>
      </c>
      <c r="D80" s="86"/>
      <c r="E80" s="86"/>
      <c r="F80" s="91"/>
      <c r="G80" s="91"/>
      <c r="H80" s="80" t="s">
        <v>143</v>
      </c>
    </row>
    <row r="81" spans="1:8" x14ac:dyDescent="0.2">
      <c r="A81" s="86"/>
      <c r="B81" s="86"/>
      <c r="C81" s="87" t="s">
        <v>142</v>
      </c>
      <c r="D81" s="86"/>
      <c r="E81" s="86" t="s">
        <v>143</v>
      </c>
      <c r="F81" s="92" t="s">
        <v>145</v>
      </c>
      <c r="G81" s="89">
        <v>0</v>
      </c>
      <c r="H81" s="80" t="s">
        <v>143</v>
      </c>
    </row>
    <row r="82" spans="1:8" x14ac:dyDescent="0.2">
      <c r="A82" s="86"/>
      <c r="B82" s="86"/>
      <c r="C82" s="90"/>
      <c r="D82" s="86"/>
      <c r="E82" s="86"/>
      <c r="F82" s="91"/>
      <c r="G82" s="91"/>
      <c r="H82" s="80" t="s">
        <v>143</v>
      </c>
    </row>
    <row r="83" spans="1:8" x14ac:dyDescent="0.2">
      <c r="A83" s="86"/>
      <c r="B83" s="86"/>
      <c r="C83" s="87" t="s">
        <v>160</v>
      </c>
      <c r="D83" s="86"/>
      <c r="E83" s="86"/>
      <c r="F83" s="91"/>
      <c r="G83" s="91"/>
      <c r="H83" s="80" t="s">
        <v>143</v>
      </c>
    </row>
    <row r="84" spans="1:8" x14ac:dyDescent="0.2">
      <c r="A84" s="81">
        <v>1</v>
      </c>
      <c r="B84" s="82"/>
      <c r="C84" s="82" t="s">
        <v>161</v>
      </c>
      <c r="D84" s="82"/>
      <c r="E84" s="93"/>
      <c r="F84" s="84">
        <v>7599.4737430129999</v>
      </c>
      <c r="G84" s="85">
        <v>4.8207649999999998E-2</v>
      </c>
      <c r="H84" s="80">
        <v>5.41</v>
      </c>
    </row>
    <row r="85" spans="1:8" x14ac:dyDescent="0.2">
      <c r="A85" s="86"/>
      <c r="B85" s="86"/>
      <c r="C85" s="87" t="s">
        <v>142</v>
      </c>
      <c r="D85" s="86"/>
      <c r="E85" s="86" t="s">
        <v>143</v>
      </c>
      <c r="F85" s="88">
        <v>7599.4737430129999</v>
      </c>
      <c r="G85" s="89">
        <v>4.8207649999999998E-2</v>
      </c>
      <c r="H85" s="80" t="s">
        <v>143</v>
      </c>
    </row>
    <row r="86" spans="1:8" x14ac:dyDescent="0.2">
      <c r="A86" s="86"/>
      <c r="B86" s="86"/>
      <c r="C86" s="90"/>
      <c r="D86" s="86"/>
      <c r="E86" s="86"/>
      <c r="F86" s="91"/>
      <c r="G86" s="91"/>
      <c r="H86" s="80" t="s">
        <v>143</v>
      </c>
    </row>
    <row r="87" spans="1:8" x14ac:dyDescent="0.2">
      <c r="A87" s="86"/>
      <c r="B87" s="86"/>
      <c r="C87" s="87" t="s">
        <v>162</v>
      </c>
      <c r="D87" s="86"/>
      <c r="E87" s="86"/>
      <c r="F87" s="88">
        <v>7599.4737430129999</v>
      </c>
      <c r="G87" s="89">
        <v>4.8207649999999998E-2</v>
      </c>
      <c r="H87" s="80" t="s">
        <v>143</v>
      </c>
    </row>
    <row r="88" spans="1:8" x14ac:dyDescent="0.2">
      <c r="A88" s="86"/>
      <c r="B88" s="86"/>
      <c r="C88" s="91"/>
      <c r="D88" s="86"/>
      <c r="E88" s="86"/>
      <c r="F88" s="86"/>
      <c r="G88" s="86"/>
      <c r="H88" s="80" t="s">
        <v>143</v>
      </c>
    </row>
    <row r="89" spans="1:8" x14ac:dyDescent="0.2">
      <c r="A89" s="86"/>
      <c r="B89" s="86"/>
      <c r="C89" s="87" t="s">
        <v>163</v>
      </c>
      <c r="D89" s="86"/>
      <c r="E89" s="86"/>
      <c r="F89" s="86"/>
      <c r="G89" s="86"/>
      <c r="H89" s="80" t="s">
        <v>143</v>
      </c>
    </row>
    <row r="90" spans="1:8" x14ac:dyDescent="0.2">
      <c r="A90" s="86"/>
      <c r="B90" s="86"/>
      <c r="C90" s="87" t="s">
        <v>164</v>
      </c>
      <c r="D90" s="86"/>
      <c r="E90" s="86"/>
      <c r="F90" s="86"/>
      <c r="G90" s="86"/>
      <c r="H90" s="80" t="s">
        <v>143</v>
      </c>
    </row>
    <row r="91" spans="1:8" x14ac:dyDescent="0.2">
      <c r="A91" s="86"/>
      <c r="B91" s="86"/>
      <c r="C91" s="87" t="s">
        <v>142</v>
      </c>
      <c r="D91" s="86"/>
      <c r="E91" s="86" t="s">
        <v>143</v>
      </c>
      <c r="F91" s="92" t="s">
        <v>145</v>
      </c>
      <c r="G91" s="89">
        <v>0</v>
      </c>
      <c r="H91" s="80" t="s">
        <v>143</v>
      </c>
    </row>
    <row r="92" spans="1:8" x14ac:dyDescent="0.2">
      <c r="A92" s="86"/>
      <c r="B92" s="86"/>
      <c r="C92" s="90"/>
      <c r="D92" s="86"/>
      <c r="E92" s="86"/>
      <c r="F92" s="91"/>
      <c r="G92" s="91"/>
      <c r="H92" s="80" t="s">
        <v>143</v>
      </c>
    </row>
    <row r="93" spans="1:8" x14ac:dyDescent="0.2">
      <c r="A93" s="86"/>
      <c r="B93" s="86"/>
      <c r="C93" s="87" t="s">
        <v>165</v>
      </c>
      <c r="D93" s="86"/>
      <c r="E93" s="86"/>
      <c r="F93" s="86"/>
      <c r="G93" s="86"/>
      <c r="H93" s="80" t="s">
        <v>143</v>
      </c>
    </row>
    <row r="94" spans="1:8" x14ac:dyDescent="0.2">
      <c r="A94" s="86"/>
      <c r="B94" s="86"/>
      <c r="C94" s="87" t="s">
        <v>166</v>
      </c>
      <c r="D94" s="86"/>
      <c r="E94" s="86"/>
      <c r="F94" s="86"/>
      <c r="G94" s="86"/>
      <c r="H94" s="80" t="s">
        <v>143</v>
      </c>
    </row>
    <row r="95" spans="1:8" x14ac:dyDescent="0.2">
      <c r="A95" s="86"/>
      <c r="B95" s="86"/>
      <c r="C95" s="87" t="s">
        <v>142</v>
      </c>
      <c r="D95" s="86"/>
      <c r="E95" s="86" t="s">
        <v>143</v>
      </c>
      <c r="F95" s="92" t="s">
        <v>145</v>
      </c>
      <c r="G95" s="89">
        <v>0</v>
      </c>
      <c r="H95" s="80" t="s">
        <v>143</v>
      </c>
    </row>
    <row r="96" spans="1:8" x14ac:dyDescent="0.2">
      <c r="A96" s="86"/>
      <c r="B96" s="86"/>
      <c r="C96" s="90"/>
      <c r="D96" s="86"/>
      <c r="E96" s="86"/>
      <c r="F96" s="91"/>
      <c r="G96" s="91"/>
      <c r="H96" s="80" t="s">
        <v>143</v>
      </c>
    </row>
    <row r="97" spans="1:17" x14ac:dyDescent="0.2">
      <c r="A97" s="86"/>
      <c r="B97" s="86"/>
      <c r="C97" s="87" t="s">
        <v>167</v>
      </c>
      <c r="D97" s="86"/>
      <c r="E97" s="86"/>
      <c r="F97" s="91"/>
      <c r="G97" s="91"/>
      <c r="H97" s="80" t="s">
        <v>143</v>
      </c>
    </row>
    <row r="98" spans="1:17" x14ac:dyDescent="0.2">
      <c r="A98" s="86"/>
      <c r="B98" s="86"/>
      <c r="C98" s="87" t="s">
        <v>142</v>
      </c>
      <c r="D98" s="86"/>
      <c r="E98" s="86" t="s">
        <v>143</v>
      </c>
      <c r="F98" s="92" t="s">
        <v>145</v>
      </c>
      <c r="G98" s="89">
        <v>0</v>
      </c>
      <c r="H98" s="80" t="s">
        <v>143</v>
      </c>
    </row>
    <row r="99" spans="1:17" x14ac:dyDescent="0.2">
      <c r="A99" s="86"/>
      <c r="B99" s="86"/>
      <c r="C99" s="90"/>
      <c r="D99" s="86"/>
      <c r="E99" s="86"/>
      <c r="F99" s="91"/>
      <c r="G99" s="91"/>
      <c r="H99" s="80" t="s">
        <v>143</v>
      </c>
    </row>
    <row r="100" spans="1:17" x14ac:dyDescent="0.2">
      <c r="A100" s="93"/>
      <c r="B100" s="82"/>
      <c r="C100" s="82" t="s">
        <v>168</v>
      </c>
      <c r="D100" s="82"/>
      <c r="E100" s="93"/>
      <c r="F100" s="84">
        <v>1059.77894842</v>
      </c>
      <c r="G100" s="85">
        <v>6.7227600000000004E-3</v>
      </c>
      <c r="H100" s="80" t="s">
        <v>143</v>
      </c>
    </row>
    <row r="101" spans="1:17" x14ac:dyDescent="0.2">
      <c r="A101" s="90"/>
      <c r="B101" s="90"/>
      <c r="C101" s="87" t="s">
        <v>169</v>
      </c>
      <c r="D101" s="91"/>
      <c r="E101" s="91"/>
      <c r="F101" s="88">
        <v>157640.418380933</v>
      </c>
      <c r="G101" s="94">
        <v>1</v>
      </c>
      <c r="H101" s="80" t="s">
        <v>143</v>
      </c>
    </row>
    <row r="102" spans="1:17" x14ac:dyDescent="0.2">
      <c r="A102" s="95"/>
      <c r="B102" s="95"/>
      <c r="C102" s="95"/>
      <c r="D102" s="96"/>
      <c r="E102" s="96"/>
      <c r="F102" s="96"/>
      <c r="G102" s="96"/>
    </row>
    <row r="103" spans="1:17" x14ac:dyDescent="0.2">
      <c r="A103" s="97"/>
      <c r="B103" s="201" t="s">
        <v>855</v>
      </c>
      <c r="C103" s="201"/>
      <c r="D103" s="201"/>
      <c r="E103" s="201"/>
      <c r="F103" s="201"/>
      <c r="G103" s="201"/>
      <c r="H103" s="201"/>
      <c r="J103" s="99"/>
    </row>
    <row r="104" spans="1:17" x14ac:dyDescent="0.2">
      <c r="A104" s="97"/>
      <c r="B104" s="201" t="s">
        <v>856</v>
      </c>
      <c r="C104" s="201"/>
      <c r="D104" s="201"/>
      <c r="E104" s="201"/>
      <c r="F104" s="201"/>
      <c r="G104" s="201"/>
      <c r="H104" s="201"/>
      <c r="J104" s="99"/>
    </row>
    <row r="105" spans="1:17" x14ac:dyDescent="0.2">
      <c r="A105" s="97"/>
      <c r="B105" s="201" t="s">
        <v>857</v>
      </c>
      <c r="C105" s="201"/>
      <c r="D105" s="201"/>
      <c r="E105" s="201"/>
      <c r="F105" s="201"/>
      <c r="G105" s="201"/>
      <c r="H105" s="201"/>
      <c r="J105" s="99"/>
    </row>
    <row r="106" spans="1:17" s="101" customFormat="1" ht="66.75" customHeight="1" x14ac:dyDescent="0.25">
      <c r="A106" s="100"/>
      <c r="B106" s="202" t="s">
        <v>858</v>
      </c>
      <c r="C106" s="202"/>
      <c r="D106" s="202"/>
      <c r="E106" s="202"/>
      <c r="F106" s="202"/>
      <c r="G106" s="202"/>
      <c r="H106" s="202"/>
      <c r="I106"/>
      <c r="J106" s="99"/>
      <c r="K106"/>
      <c r="L106"/>
      <c r="M106"/>
      <c r="N106"/>
      <c r="O106"/>
      <c r="P106"/>
      <c r="Q106"/>
    </row>
    <row r="107" spans="1:17" x14ac:dyDescent="0.2">
      <c r="A107" s="97"/>
      <c r="B107" s="201" t="s">
        <v>859</v>
      </c>
      <c r="C107" s="201"/>
      <c r="D107" s="201"/>
      <c r="E107" s="201"/>
      <c r="F107" s="201"/>
      <c r="G107" s="201"/>
      <c r="H107" s="201"/>
      <c r="J107" s="99"/>
    </row>
    <row r="108" spans="1:17" x14ac:dyDescent="0.2">
      <c r="A108" s="97"/>
      <c r="B108" s="97"/>
      <c r="C108" s="97"/>
      <c r="D108" s="102"/>
      <c r="E108" s="102"/>
      <c r="F108" s="102"/>
      <c r="G108" s="102"/>
    </row>
    <row r="109" spans="1:17" x14ac:dyDescent="0.2">
      <c r="A109" s="97"/>
      <c r="B109" s="203" t="s">
        <v>170</v>
      </c>
      <c r="C109" s="204"/>
      <c r="D109" s="205"/>
      <c r="E109" s="103"/>
      <c r="F109" s="102"/>
      <c r="G109" s="102"/>
    </row>
    <row r="110" spans="1:17" ht="27.75" customHeight="1" x14ac:dyDescent="0.2">
      <c r="A110" s="97"/>
      <c r="B110" s="199" t="s">
        <v>171</v>
      </c>
      <c r="C110" s="200"/>
      <c r="D110" s="79" t="s">
        <v>172</v>
      </c>
      <c r="E110" s="103"/>
      <c r="F110" s="102"/>
      <c r="G110" s="102"/>
    </row>
    <row r="111" spans="1:17" ht="12.75" customHeight="1" x14ac:dyDescent="0.2">
      <c r="A111" s="97"/>
      <c r="B111" s="199" t="s">
        <v>860</v>
      </c>
      <c r="C111" s="200"/>
      <c r="D111" s="79" t="s">
        <v>172</v>
      </c>
      <c r="E111" s="103"/>
      <c r="F111" s="102"/>
      <c r="G111" s="102"/>
    </row>
    <row r="112" spans="1:17" x14ac:dyDescent="0.2">
      <c r="A112" s="97"/>
      <c r="B112" s="199" t="s">
        <v>173</v>
      </c>
      <c r="C112" s="200"/>
      <c r="D112" s="104" t="s">
        <v>143</v>
      </c>
      <c r="E112" s="103"/>
      <c r="F112" s="102"/>
      <c r="G112" s="102"/>
    </row>
    <row r="113" spans="1:10" x14ac:dyDescent="0.2">
      <c r="A113" s="105"/>
      <c r="B113" s="106" t="s">
        <v>143</v>
      </c>
      <c r="C113" s="106" t="s">
        <v>861</v>
      </c>
      <c r="D113" s="106" t="s">
        <v>174</v>
      </c>
      <c r="E113" s="105"/>
      <c r="F113" s="105"/>
      <c r="G113" s="105"/>
      <c r="H113" s="105"/>
      <c r="J113" s="99"/>
    </row>
    <row r="114" spans="1:10" x14ac:dyDescent="0.2">
      <c r="A114" s="105"/>
      <c r="B114" s="107" t="s">
        <v>175</v>
      </c>
      <c r="C114" s="108">
        <v>45838</v>
      </c>
      <c r="D114" s="108">
        <v>45869</v>
      </c>
      <c r="E114" s="105"/>
      <c r="F114" s="105"/>
      <c r="G114" s="105"/>
      <c r="J114" s="99"/>
    </row>
    <row r="115" spans="1:10" x14ac:dyDescent="0.2">
      <c r="A115" s="109"/>
      <c r="B115" s="82" t="s">
        <v>176</v>
      </c>
      <c r="C115" s="111">
        <v>107.8396</v>
      </c>
      <c r="D115" s="111">
        <v>106.63</v>
      </c>
      <c r="E115" s="109"/>
      <c r="F115" s="112"/>
      <c r="G115" s="113"/>
    </row>
    <row r="116" spans="1:10" x14ac:dyDescent="0.2">
      <c r="A116" s="109"/>
      <c r="B116" s="82" t="s">
        <v>1004</v>
      </c>
      <c r="C116" s="111">
        <v>33.296999999999997</v>
      </c>
      <c r="D116" s="111">
        <v>32.923499999999997</v>
      </c>
      <c r="E116" s="109"/>
      <c r="F116" s="112"/>
      <c r="G116" s="113"/>
    </row>
    <row r="117" spans="1:10" x14ac:dyDescent="0.2">
      <c r="A117" s="109"/>
      <c r="B117" s="82" t="s">
        <v>177</v>
      </c>
      <c r="C117" s="111">
        <v>98.415700000000001</v>
      </c>
      <c r="D117" s="111">
        <v>97.240700000000004</v>
      </c>
      <c r="E117" s="109"/>
      <c r="F117" s="112"/>
      <c r="G117" s="113"/>
    </row>
    <row r="118" spans="1:10" x14ac:dyDescent="0.2">
      <c r="A118" s="109"/>
      <c r="B118" s="82" t="s">
        <v>1005</v>
      </c>
      <c r="C118" s="111">
        <v>29.883500000000002</v>
      </c>
      <c r="D118" s="111">
        <v>29.526800000000001</v>
      </c>
      <c r="E118" s="109"/>
      <c r="F118" s="112"/>
      <c r="G118" s="113"/>
    </row>
    <row r="119" spans="1:10" x14ac:dyDescent="0.2">
      <c r="A119" s="109"/>
      <c r="B119" s="109"/>
      <c r="C119" s="109"/>
      <c r="D119" s="109"/>
      <c r="E119" s="109"/>
      <c r="F119" s="109"/>
      <c r="G119" s="109"/>
    </row>
    <row r="120" spans="1:10" x14ac:dyDescent="0.2">
      <c r="A120" s="105"/>
      <c r="B120" s="199" t="s">
        <v>862</v>
      </c>
      <c r="C120" s="200"/>
      <c r="D120" s="79" t="s">
        <v>172</v>
      </c>
      <c r="E120" s="105"/>
      <c r="F120" s="105"/>
      <c r="G120" s="105"/>
    </row>
    <row r="121" spans="1:10" x14ac:dyDescent="0.2">
      <c r="A121" s="105"/>
      <c r="B121" s="114"/>
      <c r="C121" s="114"/>
      <c r="D121" s="114"/>
      <c r="E121" s="105"/>
      <c r="F121" s="105"/>
      <c r="G121" s="105"/>
    </row>
    <row r="122" spans="1:10" x14ac:dyDescent="0.2">
      <c r="A122" s="105"/>
      <c r="B122" s="199" t="s">
        <v>178</v>
      </c>
      <c r="C122" s="200"/>
      <c r="D122" s="79" t="s">
        <v>172</v>
      </c>
      <c r="E122" s="115"/>
      <c r="F122" s="105"/>
      <c r="G122" s="105"/>
    </row>
    <row r="123" spans="1:10" x14ac:dyDescent="0.2">
      <c r="A123" s="105"/>
      <c r="B123" s="199" t="s">
        <v>179</v>
      </c>
      <c r="C123" s="200"/>
      <c r="D123" s="79" t="s">
        <v>172</v>
      </c>
      <c r="E123" s="115"/>
      <c r="F123" s="105"/>
      <c r="G123" s="105"/>
    </row>
    <row r="124" spans="1:10" ht="17.100000000000001" customHeight="1" x14ac:dyDescent="0.2">
      <c r="A124" s="105"/>
      <c r="B124" s="199" t="s">
        <v>180</v>
      </c>
      <c r="C124" s="200"/>
      <c r="D124" s="79" t="s">
        <v>172</v>
      </c>
      <c r="E124" s="115"/>
      <c r="F124" s="105"/>
      <c r="G124" s="105"/>
    </row>
    <row r="125" spans="1:10" ht="17.100000000000001" customHeight="1" x14ac:dyDescent="0.2">
      <c r="A125" s="105"/>
      <c r="B125" s="199" t="s">
        <v>181</v>
      </c>
      <c r="C125" s="200"/>
      <c r="D125" s="116">
        <v>0.26776835196446952</v>
      </c>
      <c r="E125" s="105"/>
      <c r="F125" s="98"/>
      <c r="G125" s="117"/>
    </row>
    <row r="127" spans="1:10" x14ac:dyDescent="0.2">
      <c r="B127" s="207" t="s">
        <v>863</v>
      </c>
      <c r="C127" s="207"/>
    </row>
    <row r="129" spans="2:10" ht="153.75" customHeight="1" x14ac:dyDescent="0.2"/>
    <row r="132" spans="2:10" x14ac:dyDescent="0.2">
      <c r="B132" s="118" t="s">
        <v>864</v>
      </c>
      <c r="C132" s="119"/>
      <c r="D132" s="118"/>
    </row>
    <row r="133" spans="2:10" x14ac:dyDescent="0.2">
      <c r="B133" s="118" t="s">
        <v>1032</v>
      </c>
      <c r="D133" s="118"/>
    </row>
    <row r="134" spans="2:10" ht="165" customHeight="1" x14ac:dyDescent="0.2"/>
    <row r="136" spans="2:10" x14ac:dyDescent="0.2">
      <c r="J136" s="77"/>
    </row>
  </sheetData>
  <mergeCells count="18">
    <mergeCell ref="B111:C111"/>
    <mergeCell ref="B112:C112"/>
    <mergeCell ref="B127:C127"/>
    <mergeCell ref="B120:C120"/>
    <mergeCell ref="B124:C124"/>
    <mergeCell ref="B125:C125"/>
    <mergeCell ref="B122:C122"/>
    <mergeCell ref="B123:C123"/>
    <mergeCell ref="B105:H105"/>
    <mergeCell ref="B106:H106"/>
    <mergeCell ref="B107:H107"/>
    <mergeCell ref="B109:D109"/>
    <mergeCell ref="B110:C110"/>
    <mergeCell ref="A1:H1"/>
    <mergeCell ref="A2:H2"/>
    <mergeCell ref="A3:H3"/>
    <mergeCell ref="B103:H103"/>
    <mergeCell ref="B104:H104"/>
  </mergeCells>
  <hyperlinks>
    <hyperlink ref="I1" location="Index!B2" display="Index" xr:uid="{F0559F17-40B8-45A5-9748-09EDA99AFC7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C7526-68AF-462F-8EAE-59A77F2A5784}">
  <sheetPr>
    <outlinePr summaryBelow="0" summaryRight="0"/>
  </sheetPr>
  <dimension ref="A1:Q168"/>
  <sheetViews>
    <sheetView showGridLines="0" workbookViewId="0">
      <selection sqref="A1:H1"/>
    </sheetView>
  </sheetViews>
  <sheetFormatPr defaultRowHeight="12.75" x14ac:dyDescent="0.2"/>
  <cols>
    <col min="1" max="1" width="5.85546875" bestFit="1" customWidth="1"/>
    <col min="2" max="2" width="19.7109375" bestFit="1" customWidth="1"/>
    <col min="3" max="3" width="44.5703125" customWidth="1"/>
    <col min="4" max="4" width="16.5703125" bestFit="1" customWidth="1"/>
    <col min="5" max="5" width="13.570312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813</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11</v>
      </c>
      <c r="C7" s="82" t="s">
        <v>12</v>
      </c>
      <c r="D7" s="82" t="s">
        <v>13</v>
      </c>
      <c r="E7" s="83">
        <v>1811705</v>
      </c>
      <c r="F7" s="84">
        <v>34681.468815</v>
      </c>
      <c r="G7" s="85">
        <v>7.9426010000000005E-2</v>
      </c>
      <c r="H7" s="80" t="s">
        <v>143</v>
      </c>
    </row>
    <row r="8" spans="1:9" x14ac:dyDescent="0.2">
      <c r="A8" s="81">
        <v>2</v>
      </c>
      <c r="B8" s="82" t="s">
        <v>324</v>
      </c>
      <c r="C8" s="82" t="s">
        <v>325</v>
      </c>
      <c r="D8" s="82" t="s">
        <v>33</v>
      </c>
      <c r="E8" s="83">
        <v>1619559</v>
      </c>
      <c r="F8" s="84">
        <v>32685.939738000001</v>
      </c>
      <c r="G8" s="85">
        <v>7.4855930000000001E-2</v>
      </c>
      <c r="H8" s="80" t="s">
        <v>143</v>
      </c>
    </row>
    <row r="9" spans="1:9" x14ac:dyDescent="0.2">
      <c r="A9" s="81">
        <v>3</v>
      </c>
      <c r="B9" s="82" t="s">
        <v>17</v>
      </c>
      <c r="C9" s="82" t="s">
        <v>18</v>
      </c>
      <c r="D9" s="82" t="s">
        <v>19</v>
      </c>
      <c r="E9" s="83">
        <v>1532287</v>
      </c>
      <c r="F9" s="84">
        <v>21301.853874</v>
      </c>
      <c r="G9" s="85">
        <v>4.8784590000000003E-2</v>
      </c>
      <c r="H9" s="80" t="s">
        <v>143</v>
      </c>
    </row>
    <row r="10" spans="1:9" x14ac:dyDescent="0.2">
      <c r="A10" s="81">
        <v>4</v>
      </c>
      <c r="B10" s="82" t="s">
        <v>346</v>
      </c>
      <c r="C10" s="82" t="s">
        <v>347</v>
      </c>
      <c r="D10" s="82" t="s">
        <v>285</v>
      </c>
      <c r="E10" s="83">
        <v>6560070</v>
      </c>
      <c r="F10" s="84">
        <v>20191.89546</v>
      </c>
      <c r="G10" s="85">
        <v>4.6242610000000003E-2</v>
      </c>
      <c r="H10" s="80" t="s">
        <v>143</v>
      </c>
    </row>
    <row r="11" spans="1:9" x14ac:dyDescent="0.2">
      <c r="A11" s="81">
        <v>5</v>
      </c>
      <c r="B11" s="82" t="s">
        <v>326</v>
      </c>
      <c r="C11" s="82" t="s">
        <v>327</v>
      </c>
      <c r="D11" s="82" t="s">
        <v>33</v>
      </c>
      <c r="E11" s="83">
        <v>1633868</v>
      </c>
      <c r="F11" s="84">
        <v>17456.245712</v>
      </c>
      <c r="G11" s="85">
        <v>3.9977539999999999E-2</v>
      </c>
      <c r="H11" s="80" t="s">
        <v>143</v>
      </c>
    </row>
    <row r="12" spans="1:9" ht="25.5" x14ac:dyDescent="0.2">
      <c r="A12" s="81">
        <v>6</v>
      </c>
      <c r="B12" s="82" t="s">
        <v>56</v>
      </c>
      <c r="C12" s="82" t="s">
        <v>57</v>
      </c>
      <c r="D12" s="82" t="s">
        <v>58</v>
      </c>
      <c r="E12" s="83">
        <v>1090073</v>
      </c>
      <c r="F12" s="84">
        <v>14967.792363</v>
      </c>
      <c r="G12" s="85">
        <v>3.4278589999999998E-2</v>
      </c>
      <c r="H12" s="80" t="s">
        <v>143</v>
      </c>
    </row>
    <row r="13" spans="1:9" x14ac:dyDescent="0.2">
      <c r="A13" s="81">
        <v>7</v>
      </c>
      <c r="B13" s="82" t="s">
        <v>728</v>
      </c>
      <c r="C13" s="82" t="s">
        <v>729</v>
      </c>
      <c r="D13" s="82" t="s">
        <v>190</v>
      </c>
      <c r="E13" s="83">
        <v>164533</v>
      </c>
      <c r="F13" s="84">
        <v>12336.68434</v>
      </c>
      <c r="G13" s="85">
        <v>2.8252940000000001E-2</v>
      </c>
      <c r="H13" s="80" t="s">
        <v>143</v>
      </c>
    </row>
    <row r="14" spans="1:9" x14ac:dyDescent="0.2">
      <c r="A14" s="81">
        <v>8</v>
      </c>
      <c r="B14" s="82" t="s">
        <v>31</v>
      </c>
      <c r="C14" s="82" t="s">
        <v>32</v>
      </c>
      <c r="D14" s="82" t="s">
        <v>33</v>
      </c>
      <c r="E14" s="83">
        <v>829125</v>
      </c>
      <c r="F14" s="84">
        <v>12282.65775</v>
      </c>
      <c r="G14" s="85">
        <v>2.8129210000000002E-2</v>
      </c>
      <c r="H14" s="80" t="s">
        <v>143</v>
      </c>
    </row>
    <row r="15" spans="1:9" x14ac:dyDescent="0.2">
      <c r="A15" s="81">
        <v>9</v>
      </c>
      <c r="B15" s="82" t="s">
        <v>408</v>
      </c>
      <c r="C15" s="82" t="s">
        <v>409</v>
      </c>
      <c r="D15" s="82" t="s">
        <v>193</v>
      </c>
      <c r="E15" s="83">
        <v>1244766</v>
      </c>
      <c r="F15" s="84">
        <v>12275.882292</v>
      </c>
      <c r="G15" s="85">
        <v>2.8113699999999998E-2</v>
      </c>
      <c r="H15" s="80" t="s">
        <v>143</v>
      </c>
    </row>
    <row r="16" spans="1:9" x14ac:dyDescent="0.2">
      <c r="A16" s="81">
        <v>10</v>
      </c>
      <c r="B16" s="82" t="s">
        <v>297</v>
      </c>
      <c r="C16" s="82" t="s">
        <v>298</v>
      </c>
      <c r="D16" s="82" t="s">
        <v>268</v>
      </c>
      <c r="E16" s="83">
        <v>1864265</v>
      </c>
      <c r="F16" s="84">
        <v>11482.9402675</v>
      </c>
      <c r="G16" s="85">
        <v>2.629774E-2</v>
      </c>
      <c r="H16" s="80" t="s">
        <v>143</v>
      </c>
    </row>
    <row r="17" spans="1:8" x14ac:dyDescent="0.2">
      <c r="A17" s="81">
        <v>11</v>
      </c>
      <c r="B17" s="82" t="s">
        <v>348</v>
      </c>
      <c r="C17" s="82" t="s">
        <v>349</v>
      </c>
      <c r="D17" s="82" t="s">
        <v>285</v>
      </c>
      <c r="E17" s="83">
        <v>819649</v>
      </c>
      <c r="F17" s="84">
        <v>11411.973027</v>
      </c>
      <c r="G17" s="85">
        <v>2.6135209999999999E-2</v>
      </c>
      <c r="H17" s="80" t="s">
        <v>143</v>
      </c>
    </row>
    <row r="18" spans="1:8" x14ac:dyDescent="0.2">
      <c r="A18" s="81">
        <v>12</v>
      </c>
      <c r="B18" s="82" t="s">
        <v>245</v>
      </c>
      <c r="C18" s="82" t="s">
        <v>246</v>
      </c>
      <c r="D18" s="82" t="s">
        <v>193</v>
      </c>
      <c r="E18" s="83">
        <v>1701138</v>
      </c>
      <c r="F18" s="84">
        <v>10731.629073</v>
      </c>
      <c r="G18" s="85">
        <v>2.4577120000000001E-2</v>
      </c>
      <c r="H18" s="80" t="s">
        <v>143</v>
      </c>
    </row>
    <row r="19" spans="1:8" x14ac:dyDescent="0.2">
      <c r="A19" s="81">
        <v>13</v>
      </c>
      <c r="B19" s="82" t="s">
        <v>535</v>
      </c>
      <c r="C19" s="82" t="s">
        <v>536</v>
      </c>
      <c r="D19" s="82" t="s">
        <v>193</v>
      </c>
      <c r="E19" s="83">
        <v>545635</v>
      </c>
      <c r="F19" s="84">
        <v>10628.969800000001</v>
      </c>
      <c r="G19" s="85">
        <v>2.4342010000000001E-2</v>
      </c>
      <c r="H19" s="80" t="s">
        <v>143</v>
      </c>
    </row>
    <row r="20" spans="1:8" x14ac:dyDescent="0.2">
      <c r="A20" s="81">
        <v>14</v>
      </c>
      <c r="B20" s="82" t="s">
        <v>366</v>
      </c>
      <c r="C20" s="82" t="s">
        <v>367</v>
      </c>
      <c r="D20" s="82" t="s">
        <v>190</v>
      </c>
      <c r="E20" s="83">
        <v>1639820</v>
      </c>
      <c r="F20" s="84">
        <v>9919.2711799999997</v>
      </c>
      <c r="G20" s="85">
        <v>2.2716690000000001E-2</v>
      </c>
      <c r="H20" s="80" t="s">
        <v>143</v>
      </c>
    </row>
    <row r="21" spans="1:8" x14ac:dyDescent="0.2">
      <c r="A21" s="81">
        <v>15</v>
      </c>
      <c r="B21" s="82" t="s">
        <v>344</v>
      </c>
      <c r="C21" s="82" t="s">
        <v>345</v>
      </c>
      <c r="D21" s="82" t="s">
        <v>255</v>
      </c>
      <c r="E21" s="83">
        <v>504624</v>
      </c>
      <c r="F21" s="84">
        <v>9880.5379200000007</v>
      </c>
      <c r="G21" s="85">
        <v>2.2627979999999999E-2</v>
      </c>
      <c r="H21" s="80" t="s">
        <v>143</v>
      </c>
    </row>
    <row r="22" spans="1:8" x14ac:dyDescent="0.2">
      <c r="A22" s="81">
        <v>16</v>
      </c>
      <c r="B22" s="82" t="s">
        <v>433</v>
      </c>
      <c r="C22" s="82" t="s">
        <v>434</v>
      </c>
      <c r="D22" s="82" t="s">
        <v>41</v>
      </c>
      <c r="E22" s="83">
        <v>275874</v>
      </c>
      <c r="F22" s="84">
        <v>9234.3304019999996</v>
      </c>
      <c r="G22" s="85">
        <v>2.1148070000000001E-2</v>
      </c>
      <c r="H22" s="80" t="s">
        <v>143</v>
      </c>
    </row>
    <row r="23" spans="1:8" x14ac:dyDescent="0.2">
      <c r="A23" s="81">
        <v>17</v>
      </c>
      <c r="B23" s="82" t="s">
        <v>82</v>
      </c>
      <c r="C23" s="82" t="s">
        <v>83</v>
      </c>
      <c r="D23" s="82" t="s">
        <v>13</v>
      </c>
      <c r="E23" s="83">
        <v>2418626</v>
      </c>
      <c r="F23" s="84">
        <v>8779.6123800000005</v>
      </c>
      <c r="G23" s="85">
        <v>2.010669E-2</v>
      </c>
      <c r="H23" s="80" t="s">
        <v>143</v>
      </c>
    </row>
    <row r="24" spans="1:8" x14ac:dyDescent="0.2">
      <c r="A24" s="81">
        <v>18</v>
      </c>
      <c r="B24" s="82" t="s">
        <v>452</v>
      </c>
      <c r="C24" s="82" t="s">
        <v>453</v>
      </c>
      <c r="D24" s="82" t="s">
        <v>33</v>
      </c>
      <c r="E24" s="83">
        <v>1003431</v>
      </c>
      <c r="F24" s="84">
        <v>8016.4102590000002</v>
      </c>
      <c r="G24" s="85">
        <v>1.8358840000000001E-2</v>
      </c>
      <c r="H24" s="80" t="s">
        <v>143</v>
      </c>
    </row>
    <row r="25" spans="1:8" x14ac:dyDescent="0.2">
      <c r="A25" s="81">
        <v>19</v>
      </c>
      <c r="B25" s="82" t="s">
        <v>376</v>
      </c>
      <c r="C25" s="82" t="s">
        <v>377</v>
      </c>
      <c r="D25" s="82" t="s">
        <v>33</v>
      </c>
      <c r="E25" s="83">
        <v>16826796</v>
      </c>
      <c r="F25" s="84">
        <v>7449.2225891999997</v>
      </c>
      <c r="G25" s="85">
        <v>1.7059890000000001E-2</v>
      </c>
      <c r="H25" s="80" t="s">
        <v>143</v>
      </c>
    </row>
    <row r="26" spans="1:8" x14ac:dyDescent="0.2">
      <c r="A26" s="81">
        <v>20</v>
      </c>
      <c r="B26" s="82" t="s">
        <v>368</v>
      </c>
      <c r="C26" s="82" t="s">
        <v>369</v>
      </c>
      <c r="D26" s="82" t="s">
        <v>223</v>
      </c>
      <c r="E26" s="83">
        <v>2321128</v>
      </c>
      <c r="F26" s="84">
        <v>7348.6912480000001</v>
      </c>
      <c r="G26" s="85">
        <v>1.682966E-2</v>
      </c>
      <c r="H26" s="80" t="s">
        <v>143</v>
      </c>
    </row>
    <row r="27" spans="1:8" x14ac:dyDescent="0.2">
      <c r="A27" s="81">
        <v>21</v>
      </c>
      <c r="B27" s="82" t="s">
        <v>216</v>
      </c>
      <c r="C27" s="82" t="s">
        <v>217</v>
      </c>
      <c r="D27" s="82" t="s">
        <v>71</v>
      </c>
      <c r="E27" s="83">
        <v>457842</v>
      </c>
      <c r="F27" s="84">
        <v>6794.3752800000002</v>
      </c>
      <c r="G27" s="85">
        <v>1.556019E-2</v>
      </c>
      <c r="H27" s="80" t="s">
        <v>143</v>
      </c>
    </row>
    <row r="28" spans="1:8" x14ac:dyDescent="0.2">
      <c r="A28" s="81">
        <v>22</v>
      </c>
      <c r="B28" s="82" t="s">
        <v>370</v>
      </c>
      <c r="C28" s="82" t="s">
        <v>371</v>
      </c>
      <c r="D28" s="82" t="s">
        <v>33</v>
      </c>
      <c r="E28" s="83">
        <v>1561198</v>
      </c>
      <c r="F28" s="84">
        <v>6560.153996</v>
      </c>
      <c r="G28" s="85">
        <v>1.502378E-2</v>
      </c>
      <c r="H28" s="80" t="s">
        <v>143</v>
      </c>
    </row>
    <row r="29" spans="1:8" x14ac:dyDescent="0.2">
      <c r="A29" s="81">
        <v>23</v>
      </c>
      <c r="B29" s="82" t="s">
        <v>235</v>
      </c>
      <c r="C29" s="82" t="s">
        <v>236</v>
      </c>
      <c r="D29" s="82" t="s">
        <v>223</v>
      </c>
      <c r="E29" s="83">
        <v>663825</v>
      </c>
      <c r="F29" s="84">
        <v>6039.8117625000004</v>
      </c>
      <c r="G29" s="85">
        <v>1.383212E-2</v>
      </c>
      <c r="H29" s="80" t="s">
        <v>143</v>
      </c>
    </row>
    <row r="30" spans="1:8" x14ac:dyDescent="0.2">
      <c r="A30" s="81">
        <v>24</v>
      </c>
      <c r="B30" s="82" t="s">
        <v>382</v>
      </c>
      <c r="C30" s="82" t="s">
        <v>383</v>
      </c>
      <c r="D30" s="82" t="s">
        <v>211</v>
      </c>
      <c r="E30" s="83">
        <v>223340</v>
      </c>
      <c r="F30" s="84">
        <v>5808.8500599999998</v>
      </c>
      <c r="G30" s="85">
        <v>1.330318E-2</v>
      </c>
      <c r="H30" s="80" t="s">
        <v>143</v>
      </c>
    </row>
    <row r="31" spans="1:8" x14ac:dyDescent="0.2">
      <c r="A31" s="81">
        <v>25</v>
      </c>
      <c r="B31" s="82" t="s">
        <v>188</v>
      </c>
      <c r="C31" s="82" t="s">
        <v>189</v>
      </c>
      <c r="D31" s="82" t="s">
        <v>190</v>
      </c>
      <c r="E31" s="83">
        <v>670186</v>
      </c>
      <c r="F31" s="84">
        <v>5746.509857</v>
      </c>
      <c r="G31" s="85">
        <v>1.3160410000000001E-2</v>
      </c>
      <c r="H31" s="80" t="s">
        <v>143</v>
      </c>
    </row>
    <row r="32" spans="1:8" x14ac:dyDescent="0.2">
      <c r="A32" s="81">
        <v>26</v>
      </c>
      <c r="B32" s="82" t="s">
        <v>105</v>
      </c>
      <c r="C32" s="82" t="s">
        <v>106</v>
      </c>
      <c r="D32" s="82" t="s">
        <v>55</v>
      </c>
      <c r="E32" s="83">
        <v>1343146</v>
      </c>
      <c r="F32" s="84">
        <v>5711.7283649999999</v>
      </c>
      <c r="G32" s="85">
        <v>1.308075E-2</v>
      </c>
      <c r="H32" s="80" t="s">
        <v>143</v>
      </c>
    </row>
    <row r="33" spans="1:8" x14ac:dyDescent="0.2">
      <c r="A33" s="81">
        <v>27</v>
      </c>
      <c r="B33" s="82" t="s">
        <v>684</v>
      </c>
      <c r="C33" s="82" t="s">
        <v>685</v>
      </c>
      <c r="D33" s="82" t="s">
        <v>201</v>
      </c>
      <c r="E33" s="83">
        <v>109074</v>
      </c>
      <c r="F33" s="84">
        <v>5569.31844</v>
      </c>
      <c r="G33" s="85">
        <v>1.275461E-2</v>
      </c>
      <c r="H33" s="80" t="s">
        <v>143</v>
      </c>
    </row>
    <row r="34" spans="1:8" x14ac:dyDescent="0.2">
      <c r="A34" s="81">
        <v>28</v>
      </c>
      <c r="B34" s="82" t="s">
        <v>386</v>
      </c>
      <c r="C34" s="82" t="s">
        <v>387</v>
      </c>
      <c r="D34" s="82" t="s">
        <v>33</v>
      </c>
      <c r="E34" s="83">
        <v>9120524</v>
      </c>
      <c r="F34" s="84">
        <v>5404.8225223999998</v>
      </c>
      <c r="G34" s="85">
        <v>1.2377890000000001E-2</v>
      </c>
      <c r="H34" s="80" t="s">
        <v>143</v>
      </c>
    </row>
    <row r="35" spans="1:8" x14ac:dyDescent="0.2">
      <c r="A35" s="81">
        <v>29</v>
      </c>
      <c r="B35" s="82" t="s">
        <v>404</v>
      </c>
      <c r="C35" s="82" t="s">
        <v>405</v>
      </c>
      <c r="D35" s="82" t="s">
        <v>223</v>
      </c>
      <c r="E35" s="83">
        <v>717133</v>
      </c>
      <c r="F35" s="84">
        <v>5218.9354075000001</v>
      </c>
      <c r="G35" s="85">
        <v>1.195218E-2</v>
      </c>
      <c r="H35" s="80" t="s">
        <v>143</v>
      </c>
    </row>
    <row r="36" spans="1:8" x14ac:dyDescent="0.2">
      <c r="A36" s="81">
        <v>30</v>
      </c>
      <c r="B36" s="82" t="s">
        <v>330</v>
      </c>
      <c r="C36" s="82" t="s">
        <v>331</v>
      </c>
      <c r="D36" s="82" t="s">
        <v>201</v>
      </c>
      <c r="E36" s="83">
        <v>344194</v>
      </c>
      <c r="F36" s="84">
        <v>5193.8874599999999</v>
      </c>
      <c r="G36" s="85">
        <v>1.189482E-2</v>
      </c>
      <c r="H36" s="80" t="s">
        <v>143</v>
      </c>
    </row>
    <row r="37" spans="1:8" x14ac:dyDescent="0.2">
      <c r="A37" s="81">
        <v>31</v>
      </c>
      <c r="B37" s="82" t="s">
        <v>541</v>
      </c>
      <c r="C37" s="82" t="s">
        <v>542</v>
      </c>
      <c r="D37" s="82" t="s">
        <v>193</v>
      </c>
      <c r="E37" s="83">
        <v>1260897</v>
      </c>
      <c r="F37" s="84">
        <v>4983.0649439999997</v>
      </c>
      <c r="G37" s="85">
        <v>1.1412E-2</v>
      </c>
      <c r="H37" s="80" t="s">
        <v>143</v>
      </c>
    </row>
    <row r="38" spans="1:8" x14ac:dyDescent="0.2">
      <c r="A38" s="81">
        <v>32</v>
      </c>
      <c r="B38" s="82" t="s">
        <v>485</v>
      </c>
      <c r="C38" s="82" t="s">
        <v>486</v>
      </c>
      <c r="D38" s="82" t="s">
        <v>268</v>
      </c>
      <c r="E38" s="83">
        <v>909737</v>
      </c>
      <c r="F38" s="84">
        <v>4846.1689990000004</v>
      </c>
      <c r="G38" s="85">
        <v>1.1098490000000001E-2</v>
      </c>
      <c r="H38" s="80" t="s">
        <v>143</v>
      </c>
    </row>
    <row r="39" spans="1:8" x14ac:dyDescent="0.2">
      <c r="A39" s="81">
        <v>33</v>
      </c>
      <c r="B39" s="82" t="s">
        <v>361</v>
      </c>
      <c r="C39" s="82" t="s">
        <v>362</v>
      </c>
      <c r="D39" s="82" t="s">
        <v>193</v>
      </c>
      <c r="E39" s="83">
        <v>333014</v>
      </c>
      <c r="F39" s="84">
        <v>4806.0580479999999</v>
      </c>
      <c r="G39" s="85">
        <v>1.100663E-2</v>
      </c>
      <c r="H39" s="80" t="s">
        <v>143</v>
      </c>
    </row>
    <row r="40" spans="1:8" x14ac:dyDescent="0.2">
      <c r="A40" s="81">
        <v>34</v>
      </c>
      <c r="B40" s="82" t="s">
        <v>415</v>
      </c>
      <c r="C40" s="82" t="s">
        <v>416</v>
      </c>
      <c r="D40" s="82" t="s">
        <v>255</v>
      </c>
      <c r="E40" s="83">
        <v>1096915</v>
      </c>
      <c r="F40" s="84">
        <v>4586.2016149999999</v>
      </c>
      <c r="G40" s="85">
        <v>1.0503119999999999E-2</v>
      </c>
      <c r="H40" s="80" t="s">
        <v>143</v>
      </c>
    </row>
    <row r="41" spans="1:8" x14ac:dyDescent="0.2">
      <c r="A41" s="81">
        <v>35</v>
      </c>
      <c r="B41" s="82" t="s">
        <v>400</v>
      </c>
      <c r="C41" s="82" t="s">
        <v>401</v>
      </c>
      <c r="D41" s="82" t="s">
        <v>201</v>
      </c>
      <c r="E41" s="83">
        <v>1037243</v>
      </c>
      <c r="F41" s="84">
        <v>4547.7919334999997</v>
      </c>
      <c r="G41" s="85">
        <v>1.041516E-2</v>
      </c>
      <c r="H41" s="80" t="s">
        <v>143</v>
      </c>
    </row>
    <row r="42" spans="1:8" x14ac:dyDescent="0.2">
      <c r="A42" s="81">
        <v>36</v>
      </c>
      <c r="B42" s="82" t="s">
        <v>397</v>
      </c>
      <c r="C42" s="82" t="s">
        <v>398</v>
      </c>
      <c r="D42" s="82" t="s">
        <v>399</v>
      </c>
      <c r="E42" s="83">
        <v>425515</v>
      </c>
      <c r="F42" s="84">
        <v>4254.2989699999998</v>
      </c>
      <c r="G42" s="85">
        <v>9.7430099999999999E-3</v>
      </c>
      <c r="H42" s="80" t="s">
        <v>143</v>
      </c>
    </row>
    <row r="43" spans="1:8" x14ac:dyDescent="0.2">
      <c r="A43" s="81">
        <v>37</v>
      </c>
      <c r="B43" s="82" t="s">
        <v>742</v>
      </c>
      <c r="C43" s="82" t="s">
        <v>743</v>
      </c>
      <c r="D43" s="82" t="s">
        <v>190</v>
      </c>
      <c r="E43" s="83">
        <v>206251</v>
      </c>
      <c r="F43" s="84">
        <v>4115.3262029999996</v>
      </c>
      <c r="G43" s="85">
        <v>9.4247399999999992E-3</v>
      </c>
      <c r="H43" s="80" t="s">
        <v>143</v>
      </c>
    </row>
    <row r="44" spans="1:8" x14ac:dyDescent="0.2">
      <c r="A44" s="81">
        <v>38</v>
      </c>
      <c r="B44" s="82" t="s">
        <v>214</v>
      </c>
      <c r="C44" s="82" t="s">
        <v>215</v>
      </c>
      <c r="D44" s="82" t="s">
        <v>201</v>
      </c>
      <c r="E44" s="83">
        <v>231718</v>
      </c>
      <c r="F44" s="84">
        <v>4050.894076</v>
      </c>
      <c r="G44" s="85">
        <v>9.2771799999999995E-3</v>
      </c>
      <c r="H44" s="80" t="s">
        <v>143</v>
      </c>
    </row>
    <row r="45" spans="1:8" x14ac:dyDescent="0.2">
      <c r="A45" s="81">
        <v>39</v>
      </c>
      <c r="B45" s="82" t="s">
        <v>521</v>
      </c>
      <c r="C45" s="82" t="s">
        <v>522</v>
      </c>
      <c r="D45" s="82" t="s">
        <v>201</v>
      </c>
      <c r="E45" s="83">
        <v>275867</v>
      </c>
      <c r="F45" s="84">
        <v>4037.8652790000001</v>
      </c>
      <c r="G45" s="85">
        <v>9.2473499999999997E-3</v>
      </c>
      <c r="H45" s="80" t="s">
        <v>143</v>
      </c>
    </row>
    <row r="46" spans="1:8" x14ac:dyDescent="0.2">
      <c r="A46" s="81">
        <v>40</v>
      </c>
      <c r="B46" s="82" t="s">
        <v>328</v>
      </c>
      <c r="C46" s="82" t="s">
        <v>329</v>
      </c>
      <c r="D46" s="82" t="s">
        <v>33</v>
      </c>
      <c r="E46" s="83">
        <v>195005</v>
      </c>
      <c r="F46" s="84">
        <v>3858.3689300000001</v>
      </c>
      <c r="G46" s="85">
        <v>8.8362700000000002E-3</v>
      </c>
      <c r="H46" s="80" t="s">
        <v>143</v>
      </c>
    </row>
    <row r="47" spans="1:8" x14ac:dyDescent="0.2">
      <c r="A47" s="81">
        <v>41</v>
      </c>
      <c r="B47" s="82" t="s">
        <v>487</v>
      </c>
      <c r="C47" s="82" t="s">
        <v>488</v>
      </c>
      <c r="D47" s="82" t="s">
        <v>211</v>
      </c>
      <c r="E47" s="83">
        <v>130000</v>
      </c>
      <c r="F47" s="84">
        <v>3798.21</v>
      </c>
      <c r="G47" s="85">
        <v>8.6984999999999996E-3</v>
      </c>
      <c r="H47" s="80" t="s">
        <v>143</v>
      </c>
    </row>
    <row r="48" spans="1:8" x14ac:dyDescent="0.2">
      <c r="A48" s="81">
        <v>42</v>
      </c>
      <c r="B48" s="82" t="s">
        <v>768</v>
      </c>
      <c r="C48" s="82" t="s">
        <v>769</v>
      </c>
      <c r="D48" s="82" t="s">
        <v>285</v>
      </c>
      <c r="E48" s="83">
        <v>918536</v>
      </c>
      <c r="F48" s="84">
        <v>3708.5891000000001</v>
      </c>
      <c r="G48" s="85">
        <v>8.4932500000000008E-3</v>
      </c>
      <c r="H48" s="80" t="s">
        <v>143</v>
      </c>
    </row>
    <row r="49" spans="1:8" ht="25.5" x14ac:dyDescent="0.2">
      <c r="A49" s="81">
        <v>43</v>
      </c>
      <c r="B49" s="82" t="s">
        <v>390</v>
      </c>
      <c r="C49" s="82" t="s">
        <v>391</v>
      </c>
      <c r="D49" s="82" t="s">
        <v>392</v>
      </c>
      <c r="E49" s="83">
        <v>840615</v>
      </c>
      <c r="F49" s="84">
        <v>3248.13636</v>
      </c>
      <c r="G49" s="85">
        <v>7.4387400000000001E-3</v>
      </c>
      <c r="H49" s="80" t="s">
        <v>143</v>
      </c>
    </row>
    <row r="50" spans="1:8" x14ac:dyDescent="0.2">
      <c r="A50" s="81">
        <v>44</v>
      </c>
      <c r="B50" s="82" t="s">
        <v>501</v>
      </c>
      <c r="C50" s="82" t="s">
        <v>502</v>
      </c>
      <c r="D50" s="82" t="s">
        <v>41</v>
      </c>
      <c r="E50" s="83">
        <v>880166</v>
      </c>
      <c r="F50" s="84">
        <v>2753.1592479999999</v>
      </c>
      <c r="G50" s="85">
        <v>6.3051699999999997E-3</v>
      </c>
      <c r="H50" s="80" t="s">
        <v>143</v>
      </c>
    </row>
    <row r="51" spans="1:8" x14ac:dyDescent="0.2">
      <c r="A51" s="81">
        <v>45</v>
      </c>
      <c r="B51" s="82" t="s">
        <v>493</v>
      </c>
      <c r="C51" s="82" t="s">
        <v>494</v>
      </c>
      <c r="D51" s="82" t="s">
        <v>211</v>
      </c>
      <c r="E51" s="83">
        <v>202966</v>
      </c>
      <c r="F51" s="84">
        <v>2699.0418679999998</v>
      </c>
      <c r="G51" s="85">
        <v>6.1812300000000002E-3</v>
      </c>
      <c r="H51" s="80" t="s">
        <v>143</v>
      </c>
    </row>
    <row r="52" spans="1:8" x14ac:dyDescent="0.2">
      <c r="A52" s="81">
        <v>46</v>
      </c>
      <c r="B52" s="82" t="s">
        <v>53</v>
      </c>
      <c r="C52" s="82" t="s">
        <v>54</v>
      </c>
      <c r="D52" s="82" t="s">
        <v>55</v>
      </c>
      <c r="E52" s="83">
        <v>44887</v>
      </c>
      <c r="F52" s="84">
        <v>2653.046135</v>
      </c>
      <c r="G52" s="85">
        <v>6.0758899999999996E-3</v>
      </c>
      <c r="H52" s="80" t="s">
        <v>143</v>
      </c>
    </row>
    <row r="53" spans="1:8" x14ac:dyDescent="0.2">
      <c r="A53" s="81">
        <v>47</v>
      </c>
      <c r="B53" s="82" t="s">
        <v>340</v>
      </c>
      <c r="C53" s="82" t="s">
        <v>341</v>
      </c>
      <c r="D53" s="82" t="s">
        <v>211</v>
      </c>
      <c r="E53" s="83">
        <v>24358</v>
      </c>
      <c r="F53" s="84">
        <v>1873.86094</v>
      </c>
      <c r="G53" s="85">
        <v>4.2914399999999997E-3</v>
      </c>
      <c r="H53" s="80" t="s">
        <v>143</v>
      </c>
    </row>
    <row r="54" spans="1:8" x14ac:dyDescent="0.2">
      <c r="A54" s="81">
        <v>48</v>
      </c>
      <c r="B54" s="82" t="s">
        <v>395</v>
      </c>
      <c r="C54" s="82" t="s">
        <v>396</v>
      </c>
      <c r="D54" s="82" t="s">
        <v>193</v>
      </c>
      <c r="E54" s="83">
        <v>49116</v>
      </c>
      <c r="F54" s="84">
        <v>927.16273200000001</v>
      </c>
      <c r="G54" s="85">
        <v>2.12335E-3</v>
      </c>
      <c r="H54" s="80" t="s">
        <v>143</v>
      </c>
    </row>
    <row r="55" spans="1:8" x14ac:dyDescent="0.2">
      <c r="A55" s="81">
        <v>49</v>
      </c>
      <c r="B55" s="82" t="s">
        <v>814</v>
      </c>
      <c r="C55" s="82" t="s">
        <v>815</v>
      </c>
      <c r="D55" s="82" t="s">
        <v>193</v>
      </c>
      <c r="E55" s="83">
        <v>59485</v>
      </c>
      <c r="F55" s="84">
        <v>451.22346750000003</v>
      </c>
      <c r="G55" s="85">
        <v>1.03337E-3</v>
      </c>
      <c r="H55" s="80" t="s">
        <v>143</v>
      </c>
    </row>
    <row r="56" spans="1:8" x14ac:dyDescent="0.2">
      <c r="A56" s="86"/>
      <c r="B56" s="86"/>
      <c r="C56" s="87" t="s">
        <v>142</v>
      </c>
      <c r="D56" s="86"/>
      <c r="E56" s="86" t="s">
        <v>143</v>
      </c>
      <c r="F56" s="88">
        <v>407310.87048809999</v>
      </c>
      <c r="G56" s="89">
        <v>0.93280584</v>
      </c>
      <c r="H56" s="80" t="s">
        <v>143</v>
      </c>
    </row>
    <row r="57" spans="1:8" x14ac:dyDescent="0.2">
      <c r="A57" s="86"/>
      <c r="B57" s="86"/>
      <c r="C57" s="90"/>
      <c r="D57" s="86"/>
      <c r="E57" s="86"/>
      <c r="F57" s="91"/>
      <c r="G57" s="91"/>
      <c r="H57" s="80" t="s">
        <v>143</v>
      </c>
    </row>
    <row r="58" spans="1:8" x14ac:dyDescent="0.2">
      <c r="A58" s="86"/>
      <c r="B58" s="86"/>
      <c r="C58" s="87" t="s">
        <v>144</v>
      </c>
      <c r="D58" s="86"/>
      <c r="E58" s="86"/>
      <c r="F58" s="86"/>
      <c r="G58" s="86"/>
      <c r="H58" s="80" t="s">
        <v>143</v>
      </c>
    </row>
    <row r="59" spans="1:8" x14ac:dyDescent="0.2">
      <c r="A59" s="81">
        <v>1</v>
      </c>
      <c r="B59" s="82" t="s">
        <v>816</v>
      </c>
      <c r="C59" s="121" t="s">
        <v>1033</v>
      </c>
      <c r="D59" s="82" t="s">
        <v>223</v>
      </c>
      <c r="E59" s="83">
        <v>37829</v>
      </c>
      <c r="F59" s="84">
        <v>3099.7900826139999</v>
      </c>
      <c r="G59" s="85">
        <v>7.0990100000000002E-3</v>
      </c>
      <c r="H59" s="80" t="s">
        <v>143</v>
      </c>
    </row>
    <row r="60" spans="1:8" x14ac:dyDescent="0.2">
      <c r="A60" s="86"/>
      <c r="B60" s="86"/>
      <c r="C60" s="87" t="s">
        <v>142</v>
      </c>
      <c r="D60" s="86"/>
      <c r="E60" s="86" t="s">
        <v>143</v>
      </c>
      <c r="F60" s="88">
        <v>3099.7900826139999</v>
      </c>
      <c r="G60" s="89">
        <v>7.0990100000000002E-3</v>
      </c>
      <c r="H60" s="80" t="s">
        <v>143</v>
      </c>
    </row>
    <row r="61" spans="1:8" x14ac:dyDescent="0.2">
      <c r="A61" s="86"/>
      <c r="B61" s="86"/>
      <c r="C61" s="90"/>
      <c r="D61" s="86"/>
      <c r="E61" s="86"/>
      <c r="F61" s="91"/>
      <c r="G61" s="91"/>
      <c r="H61" s="80" t="s">
        <v>143</v>
      </c>
    </row>
    <row r="62" spans="1:8" x14ac:dyDescent="0.2">
      <c r="A62" s="86"/>
      <c r="B62" s="86"/>
      <c r="C62" s="87" t="s">
        <v>146</v>
      </c>
      <c r="D62" s="86"/>
      <c r="E62" s="86"/>
      <c r="F62" s="86"/>
      <c r="G62" s="86"/>
      <c r="H62" s="80" t="s">
        <v>143</v>
      </c>
    </row>
    <row r="63" spans="1:8" x14ac:dyDescent="0.2">
      <c r="A63" s="86"/>
      <c r="B63" s="86"/>
      <c r="C63" s="87" t="s">
        <v>142</v>
      </c>
      <c r="D63" s="86"/>
      <c r="E63" s="86" t="s">
        <v>143</v>
      </c>
      <c r="F63" s="92" t="s">
        <v>145</v>
      </c>
      <c r="G63" s="89">
        <v>0</v>
      </c>
      <c r="H63" s="80" t="s">
        <v>143</v>
      </c>
    </row>
    <row r="64" spans="1:8" x14ac:dyDescent="0.2">
      <c r="A64" s="86"/>
      <c r="B64" s="86"/>
      <c r="C64" s="90"/>
      <c r="D64" s="86"/>
      <c r="E64" s="86"/>
      <c r="F64" s="91"/>
      <c r="G64" s="91"/>
      <c r="H64" s="80" t="s">
        <v>143</v>
      </c>
    </row>
    <row r="65" spans="1:8" x14ac:dyDescent="0.2">
      <c r="A65" s="86"/>
      <c r="B65" s="86"/>
      <c r="C65" s="87" t="s">
        <v>147</v>
      </c>
      <c r="D65" s="86"/>
      <c r="E65" s="86"/>
      <c r="F65" s="86"/>
      <c r="G65" s="86"/>
      <c r="H65" s="80" t="s">
        <v>143</v>
      </c>
    </row>
    <row r="66" spans="1:8" x14ac:dyDescent="0.2">
      <c r="A66" s="86"/>
      <c r="B66" s="86"/>
      <c r="C66" s="87" t="s">
        <v>142</v>
      </c>
      <c r="D66" s="86"/>
      <c r="E66" s="86" t="s">
        <v>143</v>
      </c>
      <c r="F66" s="92" t="s">
        <v>145</v>
      </c>
      <c r="G66" s="89">
        <v>0</v>
      </c>
      <c r="H66" s="80" t="s">
        <v>143</v>
      </c>
    </row>
    <row r="67" spans="1:8" x14ac:dyDescent="0.2">
      <c r="A67" s="86"/>
      <c r="B67" s="86"/>
      <c r="C67" s="90"/>
      <c r="D67" s="86"/>
      <c r="E67" s="86"/>
      <c r="F67" s="91"/>
      <c r="G67" s="91"/>
      <c r="H67" s="80" t="s">
        <v>143</v>
      </c>
    </row>
    <row r="68" spans="1:8" x14ac:dyDescent="0.2">
      <c r="A68" s="86"/>
      <c r="B68" s="86"/>
      <c r="C68" s="87" t="s">
        <v>148</v>
      </c>
      <c r="D68" s="86"/>
      <c r="E68" s="86"/>
      <c r="F68" s="91"/>
      <c r="G68" s="91"/>
      <c r="H68" s="80" t="s">
        <v>143</v>
      </c>
    </row>
    <row r="69" spans="1:8" x14ac:dyDescent="0.2">
      <c r="A69" s="86"/>
      <c r="B69" s="86"/>
      <c r="C69" s="87" t="s">
        <v>142</v>
      </c>
      <c r="D69" s="86"/>
      <c r="E69" s="86" t="s">
        <v>143</v>
      </c>
      <c r="F69" s="92" t="s">
        <v>145</v>
      </c>
      <c r="G69" s="89">
        <v>0</v>
      </c>
      <c r="H69" s="80" t="s">
        <v>143</v>
      </c>
    </row>
    <row r="70" spans="1:8" x14ac:dyDescent="0.2">
      <c r="A70" s="86"/>
      <c r="B70" s="86"/>
      <c r="C70" s="90"/>
      <c r="D70" s="86"/>
      <c r="E70" s="86"/>
      <c r="F70" s="91"/>
      <c r="G70" s="91"/>
      <c r="H70" s="80" t="s">
        <v>143</v>
      </c>
    </row>
    <row r="71" spans="1:8" x14ac:dyDescent="0.2">
      <c r="A71" s="86"/>
      <c r="B71" s="86"/>
      <c r="C71" s="87" t="s">
        <v>149</v>
      </c>
      <c r="D71" s="86"/>
      <c r="E71" s="86"/>
      <c r="F71" s="91"/>
      <c r="G71" s="91"/>
      <c r="H71" s="80" t="s">
        <v>143</v>
      </c>
    </row>
    <row r="72" spans="1:8" x14ac:dyDescent="0.2">
      <c r="A72" s="86"/>
      <c r="B72" s="86"/>
      <c r="C72" s="87" t="s">
        <v>142</v>
      </c>
      <c r="D72" s="86"/>
      <c r="E72" s="86" t="s">
        <v>143</v>
      </c>
      <c r="F72" s="92" t="s">
        <v>145</v>
      </c>
      <c r="G72" s="89">
        <v>0</v>
      </c>
      <c r="H72" s="80" t="s">
        <v>143</v>
      </c>
    </row>
    <row r="73" spans="1:8" x14ac:dyDescent="0.2">
      <c r="A73" s="86"/>
      <c r="B73" s="86"/>
      <c r="C73" s="90"/>
      <c r="D73" s="86"/>
      <c r="E73" s="86"/>
      <c r="F73" s="91"/>
      <c r="G73" s="91"/>
      <c r="H73" s="80" t="s">
        <v>143</v>
      </c>
    </row>
    <row r="74" spans="1:8" x14ac:dyDescent="0.2">
      <c r="A74" s="86"/>
      <c r="B74" s="86"/>
      <c r="C74" s="87" t="s">
        <v>150</v>
      </c>
      <c r="D74" s="86"/>
      <c r="E74" s="86"/>
      <c r="F74" s="88">
        <v>410410.66057071398</v>
      </c>
      <c r="G74" s="89">
        <v>0.93990485000000001</v>
      </c>
      <c r="H74" s="80" t="s">
        <v>143</v>
      </c>
    </row>
    <row r="75" spans="1:8" x14ac:dyDescent="0.2">
      <c r="A75" s="86"/>
      <c r="B75" s="86"/>
      <c r="C75" s="90"/>
      <c r="D75" s="86"/>
      <c r="E75" s="86"/>
      <c r="F75" s="91"/>
      <c r="G75" s="91"/>
      <c r="H75" s="80" t="s">
        <v>143</v>
      </c>
    </row>
    <row r="76" spans="1:8" x14ac:dyDescent="0.2">
      <c r="A76" s="86"/>
      <c r="B76" s="86"/>
      <c r="C76" s="87" t="s">
        <v>151</v>
      </c>
      <c r="D76" s="86"/>
      <c r="E76" s="86"/>
      <c r="F76" s="91"/>
      <c r="G76" s="91"/>
      <c r="H76" s="80" t="s">
        <v>143</v>
      </c>
    </row>
    <row r="77" spans="1:8" x14ac:dyDescent="0.2">
      <c r="A77" s="86"/>
      <c r="B77" s="86"/>
      <c r="C77" s="87" t="s">
        <v>10</v>
      </c>
      <c r="D77" s="86"/>
      <c r="E77" s="86"/>
      <c r="F77" s="91"/>
      <c r="G77" s="91"/>
      <c r="H77" s="80" t="s">
        <v>143</v>
      </c>
    </row>
    <row r="78" spans="1:8" x14ac:dyDescent="0.2">
      <c r="A78" s="86"/>
      <c r="B78" s="86"/>
      <c r="C78" s="87" t="s">
        <v>142</v>
      </c>
      <c r="D78" s="86"/>
      <c r="E78" s="86" t="s">
        <v>143</v>
      </c>
      <c r="F78" s="92" t="s">
        <v>145</v>
      </c>
      <c r="G78" s="89">
        <v>0</v>
      </c>
      <c r="H78" s="80" t="s">
        <v>143</v>
      </c>
    </row>
    <row r="79" spans="1:8" x14ac:dyDescent="0.2">
      <c r="A79" s="86"/>
      <c r="B79" s="86"/>
      <c r="C79" s="90"/>
      <c r="D79" s="86"/>
      <c r="E79" s="86"/>
      <c r="F79" s="91"/>
      <c r="G79" s="91"/>
      <c r="H79" s="80" t="s">
        <v>143</v>
      </c>
    </row>
    <row r="80" spans="1:8" x14ac:dyDescent="0.2">
      <c r="A80" s="86"/>
      <c r="B80" s="86"/>
      <c r="C80" s="87" t="s">
        <v>152</v>
      </c>
      <c r="D80" s="86"/>
      <c r="E80" s="86"/>
      <c r="F80" s="86"/>
      <c r="G80" s="86"/>
      <c r="H80" s="80" t="s">
        <v>143</v>
      </c>
    </row>
    <row r="81" spans="1:8" x14ac:dyDescent="0.2">
      <c r="A81" s="86"/>
      <c r="B81" s="86"/>
      <c r="C81" s="87" t="s">
        <v>142</v>
      </c>
      <c r="D81" s="86"/>
      <c r="E81" s="86" t="s">
        <v>143</v>
      </c>
      <c r="F81" s="92" t="s">
        <v>145</v>
      </c>
      <c r="G81" s="89">
        <v>0</v>
      </c>
      <c r="H81" s="80" t="s">
        <v>143</v>
      </c>
    </row>
    <row r="82" spans="1:8" x14ac:dyDescent="0.2">
      <c r="A82" s="86"/>
      <c r="B82" s="86"/>
      <c r="C82" s="90"/>
      <c r="D82" s="86"/>
      <c r="E82" s="86"/>
      <c r="F82" s="91"/>
      <c r="G82" s="91"/>
      <c r="H82" s="80" t="s">
        <v>143</v>
      </c>
    </row>
    <row r="83" spans="1:8" x14ac:dyDescent="0.2">
      <c r="A83" s="86"/>
      <c r="B83" s="86"/>
      <c r="C83" s="87" t="s">
        <v>153</v>
      </c>
      <c r="D83" s="86"/>
      <c r="E83" s="86"/>
      <c r="F83" s="86"/>
      <c r="G83" s="86"/>
      <c r="H83" s="80" t="s">
        <v>143</v>
      </c>
    </row>
    <row r="84" spans="1:8" x14ac:dyDescent="0.2">
      <c r="A84" s="86"/>
      <c r="B84" s="86"/>
      <c r="C84" s="87" t="s">
        <v>142</v>
      </c>
      <c r="D84" s="86"/>
      <c r="E84" s="86" t="s">
        <v>143</v>
      </c>
      <c r="F84" s="92" t="s">
        <v>145</v>
      </c>
      <c r="G84" s="89">
        <v>0</v>
      </c>
      <c r="H84" s="80" t="s">
        <v>143</v>
      </c>
    </row>
    <row r="85" spans="1:8" x14ac:dyDescent="0.2">
      <c r="A85" s="86"/>
      <c r="B85" s="86"/>
      <c r="C85" s="90"/>
      <c r="D85" s="86"/>
      <c r="E85" s="86"/>
      <c r="F85" s="91"/>
      <c r="G85" s="91"/>
      <c r="H85" s="80" t="s">
        <v>143</v>
      </c>
    </row>
    <row r="86" spans="1:8" x14ac:dyDescent="0.2">
      <c r="A86" s="86"/>
      <c r="B86" s="86"/>
      <c r="C86" s="87" t="s">
        <v>154</v>
      </c>
      <c r="D86" s="86"/>
      <c r="E86" s="86"/>
      <c r="F86" s="91"/>
      <c r="G86" s="91"/>
      <c r="H86" s="80" t="s">
        <v>143</v>
      </c>
    </row>
    <row r="87" spans="1:8" x14ac:dyDescent="0.2">
      <c r="A87" s="86"/>
      <c r="B87" s="86"/>
      <c r="C87" s="87" t="s">
        <v>142</v>
      </c>
      <c r="D87" s="86"/>
      <c r="E87" s="86" t="s">
        <v>143</v>
      </c>
      <c r="F87" s="92" t="s">
        <v>145</v>
      </c>
      <c r="G87" s="89">
        <v>0</v>
      </c>
      <c r="H87" s="80" t="s">
        <v>143</v>
      </c>
    </row>
    <row r="88" spans="1:8" x14ac:dyDescent="0.2">
      <c r="A88" s="86"/>
      <c r="B88" s="86"/>
      <c r="C88" s="90"/>
      <c r="D88" s="86"/>
      <c r="E88" s="86"/>
      <c r="F88" s="91"/>
      <c r="G88" s="91"/>
      <c r="H88" s="80" t="s">
        <v>143</v>
      </c>
    </row>
    <row r="89" spans="1:8" x14ac:dyDescent="0.2">
      <c r="A89" s="86"/>
      <c r="B89" s="86"/>
      <c r="C89" s="87" t="s">
        <v>155</v>
      </c>
      <c r="D89" s="86"/>
      <c r="E89" s="86"/>
      <c r="F89" s="88">
        <v>0</v>
      </c>
      <c r="G89" s="89">
        <v>0</v>
      </c>
      <c r="H89" s="80" t="s">
        <v>143</v>
      </c>
    </row>
    <row r="90" spans="1:8" x14ac:dyDescent="0.2">
      <c r="A90" s="86"/>
      <c r="B90" s="86"/>
      <c r="C90" s="90"/>
      <c r="D90" s="86"/>
      <c r="E90" s="86"/>
      <c r="F90" s="91"/>
      <c r="G90" s="91"/>
      <c r="H90" s="80" t="s">
        <v>143</v>
      </c>
    </row>
    <row r="91" spans="1:8" x14ac:dyDescent="0.2">
      <c r="A91" s="86"/>
      <c r="B91" s="86"/>
      <c r="C91" s="87" t="s">
        <v>156</v>
      </c>
      <c r="D91" s="86"/>
      <c r="E91" s="86"/>
      <c r="F91" s="91"/>
      <c r="G91" s="91"/>
      <c r="H91" s="80" t="s">
        <v>143</v>
      </c>
    </row>
    <row r="92" spans="1:8" x14ac:dyDescent="0.2">
      <c r="A92" s="86"/>
      <c r="B92" s="86"/>
      <c r="C92" s="87" t="s">
        <v>157</v>
      </c>
      <c r="D92" s="86"/>
      <c r="E92" s="86"/>
      <c r="F92" s="91"/>
      <c r="G92" s="91"/>
      <c r="H92" s="80" t="s">
        <v>143</v>
      </c>
    </row>
    <row r="93" spans="1:8" x14ac:dyDescent="0.2">
      <c r="A93" s="86"/>
      <c r="B93" s="86"/>
      <c r="C93" s="87" t="s">
        <v>142</v>
      </c>
      <c r="D93" s="86"/>
      <c r="E93" s="86" t="s">
        <v>143</v>
      </c>
      <c r="F93" s="92" t="s">
        <v>145</v>
      </c>
      <c r="G93" s="89">
        <v>0</v>
      </c>
      <c r="H93" s="80" t="s">
        <v>143</v>
      </c>
    </row>
    <row r="94" spans="1:8" x14ac:dyDescent="0.2">
      <c r="A94" s="86"/>
      <c r="B94" s="86"/>
      <c r="C94" s="90"/>
      <c r="D94" s="86"/>
      <c r="E94" s="86"/>
      <c r="F94" s="91"/>
      <c r="G94" s="91"/>
      <c r="H94" s="80" t="s">
        <v>143</v>
      </c>
    </row>
    <row r="95" spans="1:8" x14ac:dyDescent="0.2">
      <c r="A95" s="86"/>
      <c r="B95" s="86"/>
      <c r="C95" s="87" t="s">
        <v>158</v>
      </c>
      <c r="D95" s="86"/>
      <c r="E95" s="86"/>
      <c r="F95" s="91"/>
      <c r="G95" s="91"/>
      <c r="H95" s="80" t="s">
        <v>143</v>
      </c>
    </row>
    <row r="96" spans="1:8" x14ac:dyDescent="0.2">
      <c r="A96" s="86"/>
      <c r="B96" s="86"/>
      <c r="C96" s="87" t="s">
        <v>142</v>
      </c>
      <c r="D96" s="86"/>
      <c r="E96" s="86" t="s">
        <v>143</v>
      </c>
      <c r="F96" s="92" t="s">
        <v>145</v>
      </c>
      <c r="G96" s="89">
        <v>0</v>
      </c>
      <c r="H96" s="80" t="s">
        <v>143</v>
      </c>
    </row>
    <row r="97" spans="1:8" x14ac:dyDescent="0.2">
      <c r="A97" s="86"/>
      <c r="B97" s="86"/>
      <c r="C97" s="90"/>
      <c r="D97" s="86"/>
      <c r="E97" s="86"/>
      <c r="F97" s="91"/>
      <c r="G97" s="91"/>
      <c r="H97" s="80" t="s">
        <v>143</v>
      </c>
    </row>
    <row r="98" spans="1:8" x14ac:dyDescent="0.2">
      <c r="A98" s="86"/>
      <c r="B98" s="86"/>
      <c r="C98" s="87" t="s">
        <v>159</v>
      </c>
      <c r="D98" s="86"/>
      <c r="E98" s="86"/>
      <c r="F98" s="91"/>
      <c r="G98" s="91"/>
      <c r="H98" s="80" t="s">
        <v>143</v>
      </c>
    </row>
    <row r="99" spans="1:8" x14ac:dyDescent="0.2">
      <c r="A99" s="81">
        <v>1</v>
      </c>
      <c r="B99" s="82" t="s">
        <v>656</v>
      </c>
      <c r="C99" s="82" t="s">
        <v>1095</v>
      </c>
      <c r="D99" s="82" t="s">
        <v>620</v>
      </c>
      <c r="E99" s="83">
        <v>3000000</v>
      </c>
      <c r="F99" s="84">
        <v>2982.1709999999998</v>
      </c>
      <c r="G99" s="85">
        <v>6.8296399999999997E-3</v>
      </c>
      <c r="H99" s="80">
        <v>5.3226000000000004</v>
      </c>
    </row>
    <row r="100" spans="1:8" x14ac:dyDescent="0.2">
      <c r="A100" s="86"/>
      <c r="B100" s="86"/>
      <c r="C100" s="87" t="s">
        <v>142</v>
      </c>
      <c r="D100" s="86"/>
      <c r="E100" s="86" t="s">
        <v>143</v>
      </c>
      <c r="F100" s="88">
        <v>2982.1709999999998</v>
      </c>
      <c r="G100" s="89">
        <v>6.8296399999999997E-3</v>
      </c>
      <c r="H100" s="80" t="s">
        <v>143</v>
      </c>
    </row>
    <row r="101" spans="1:8" x14ac:dyDescent="0.2">
      <c r="A101" s="86"/>
      <c r="B101" s="86"/>
      <c r="C101" s="90"/>
      <c r="D101" s="86"/>
      <c r="E101" s="86"/>
      <c r="F101" s="91"/>
      <c r="G101" s="91"/>
      <c r="H101" s="80" t="s">
        <v>143</v>
      </c>
    </row>
    <row r="102" spans="1:8" x14ac:dyDescent="0.2">
      <c r="A102" s="86"/>
      <c r="B102" s="86"/>
      <c r="C102" s="87" t="s">
        <v>160</v>
      </c>
      <c r="D102" s="86"/>
      <c r="E102" s="86"/>
      <c r="F102" s="91"/>
      <c r="G102" s="91"/>
      <c r="H102" s="80" t="s">
        <v>143</v>
      </c>
    </row>
    <row r="103" spans="1:8" x14ac:dyDescent="0.2">
      <c r="A103" s="81">
        <v>1</v>
      </c>
      <c r="B103" s="82"/>
      <c r="C103" s="82" t="s">
        <v>161</v>
      </c>
      <c r="D103" s="82"/>
      <c r="E103" s="93"/>
      <c r="F103" s="84">
        <v>12969.928115045001</v>
      </c>
      <c r="G103" s="85">
        <v>2.9703170000000001E-2</v>
      </c>
      <c r="H103" s="80">
        <v>5.41</v>
      </c>
    </row>
    <row r="104" spans="1:8" x14ac:dyDescent="0.2">
      <c r="A104" s="86"/>
      <c r="B104" s="86"/>
      <c r="C104" s="87" t="s">
        <v>142</v>
      </c>
      <c r="D104" s="86"/>
      <c r="E104" s="86" t="s">
        <v>143</v>
      </c>
      <c r="F104" s="88">
        <v>12969.928115045001</v>
      </c>
      <c r="G104" s="89">
        <v>2.9703170000000001E-2</v>
      </c>
      <c r="H104" s="80" t="s">
        <v>143</v>
      </c>
    </row>
    <row r="105" spans="1:8" x14ac:dyDescent="0.2">
      <c r="A105" s="86"/>
      <c r="B105" s="86"/>
      <c r="C105" s="90"/>
      <c r="D105" s="86"/>
      <c r="E105" s="86"/>
      <c r="F105" s="91"/>
      <c r="G105" s="91"/>
      <c r="H105" s="80" t="s">
        <v>143</v>
      </c>
    </row>
    <row r="106" spans="1:8" x14ac:dyDescent="0.2">
      <c r="A106" s="86"/>
      <c r="B106" s="86"/>
      <c r="C106" s="87" t="s">
        <v>162</v>
      </c>
      <c r="D106" s="86"/>
      <c r="E106" s="86"/>
      <c r="F106" s="88">
        <v>15952.099115045001</v>
      </c>
      <c r="G106" s="89">
        <v>3.6532809999999999E-2</v>
      </c>
      <c r="H106" s="80" t="s">
        <v>143</v>
      </c>
    </row>
    <row r="107" spans="1:8" x14ac:dyDescent="0.2">
      <c r="A107" s="86"/>
      <c r="B107" s="86"/>
      <c r="C107" s="91"/>
      <c r="D107" s="86"/>
      <c r="E107" s="86"/>
      <c r="F107" s="86"/>
      <c r="G107" s="86"/>
      <c r="H107" s="80" t="s">
        <v>143</v>
      </c>
    </row>
    <row r="108" spans="1:8" x14ac:dyDescent="0.2">
      <c r="A108" s="86"/>
      <c r="B108" s="86"/>
      <c r="C108" s="87" t="s">
        <v>163</v>
      </c>
      <c r="D108" s="86"/>
      <c r="E108" s="86"/>
      <c r="F108" s="86"/>
      <c r="G108" s="86"/>
      <c r="H108" s="80" t="s">
        <v>143</v>
      </c>
    </row>
    <row r="109" spans="1:8" x14ac:dyDescent="0.2">
      <c r="A109" s="86"/>
      <c r="B109" s="86"/>
      <c r="C109" s="87" t="s">
        <v>164</v>
      </c>
      <c r="D109" s="86"/>
      <c r="E109" s="86"/>
      <c r="F109" s="86"/>
      <c r="G109" s="86"/>
      <c r="H109" s="80" t="s">
        <v>143</v>
      </c>
    </row>
    <row r="110" spans="1:8" x14ac:dyDescent="0.2">
      <c r="A110" s="81">
        <v>1</v>
      </c>
      <c r="B110" s="82" t="s">
        <v>806</v>
      </c>
      <c r="C110" s="82" t="s">
        <v>807</v>
      </c>
      <c r="D110" s="82"/>
      <c r="E110" s="120">
        <v>213997.158</v>
      </c>
      <c r="F110" s="84">
        <v>8002.2452497800004</v>
      </c>
      <c r="G110" s="85">
        <v>1.83264E-2</v>
      </c>
      <c r="H110" s="80" t="s">
        <v>143</v>
      </c>
    </row>
    <row r="111" spans="1:8" x14ac:dyDescent="0.2">
      <c r="A111" s="81">
        <v>2</v>
      </c>
      <c r="B111" s="82" t="s">
        <v>503</v>
      </c>
      <c r="C111" s="82" t="s">
        <v>1090</v>
      </c>
      <c r="D111" s="82"/>
      <c r="E111" s="120">
        <v>13395446.6942</v>
      </c>
      <c r="F111" s="84">
        <v>2038.304750776</v>
      </c>
      <c r="G111" s="85">
        <v>4.66804E-3</v>
      </c>
      <c r="H111" s="80" t="s">
        <v>143</v>
      </c>
    </row>
    <row r="112" spans="1:8" x14ac:dyDescent="0.2">
      <c r="A112" s="86"/>
      <c r="B112" s="86"/>
      <c r="C112" s="87" t="s">
        <v>142</v>
      </c>
      <c r="D112" s="86"/>
      <c r="E112" s="86" t="s">
        <v>143</v>
      </c>
      <c r="F112" s="88">
        <v>10040.550000556001</v>
      </c>
      <c r="G112" s="89">
        <v>2.2994440000000001E-2</v>
      </c>
      <c r="H112" s="80" t="s">
        <v>143</v>
      </c>
    </row>
    <row r="113" spans="1:17" x14ac:dyDescent="0.2">
      <c r="A113" s="86"/>
      <c r="B113" s="86"/>
      <c r="C113" s="90"/>
      <c r="D113" s="86"/>
      <c r="E113" s="86"/>
      <c r="F113" s="91"/>
      <c r="G113" s="91"/>
      <c r="H113" s="80" t="s">
        <v>143</v>
      </c>
    </row>
    <row r="114" spans="1:17" x14ac:dyDescent="0.2">
      <c r="A114" s="86"/>
      <c r="B114" s="86"/>
      <c r="C114" s="87" t="s">
        <v>165</v>
      </c>
      <c r="D114" s="86"/>
      <c r="E114" s="86"/>
      <c r="F114" s="86"/>
      <c r="G114" s="86"/>
      <c r="H114" s="80" t="s">
        <v>143</v>
      </c>
    </row>
    <row r="115" spans="1:17" x14ac:dyDescent="0.2">
      <c r="A115" s="86"/>
      <c r="B115" s="86"/>
      <c r="C115" s="87" t="s">
        <v>166</v>
      </c>
      <c r="D115" s="86"/>
      <c r="E115" s="86"/>
      <c r="F115" s="86"/>
      <c r="G115" s="86"/>
      <c r="H115" s="80" t="s">
        <v>143</v>
      </c>
    </row>
    <row r="116" spans="1:17" x14ac:dyDescent="0.2">
      <c r="A116" s="86"/>
      <c r="B116" s="86"/>
      <c r="C116" s="87" t="s">
        <v>142</v>
      </c>
      <c r="D116" s="86"/>
      <c r="E116" s="86" t="s">
        <v>143</v>
      </c>
      <c r="F116" s="92" t="s">
        <v>145</v>
      </c>
      <c r="G116" s="89">
        <v>0</v>
      </c>
      <c r="H116" s="80" t="s">
        <v>143</v>
      </c>
    </row>
    <row r="117" spans="1:17" x14ac:dyDescent="0.2">
      <c r="A117" s="86"/>
      <c r="B117" s="86"/>
      <c r="C117" s="90"/>
      <c r="D117" s="86"/>
      <c r="E117" s="86"/>
      <c r="F117" s="91"/>
      <c r="G117" s="91"/>
      <c r="H117" s="80" t="s">
        <v>143</v>
      </c>
    </row>
    <row r="118" spans="1:17" x14ac:dyDescent="0.2">
      <c r="A118" s="86"/>
      <c r="B118" s="86"/>
      <c r="C118" s="87" t="s">
        <v>167</v>
      </c>
      <c r="D118" s="86"/>
      <c r="E118" s="86"/>
      <c r="F118" s="91"/>
      <c r="G118" s="91"/>
      <c r="H118" s="80" t="s">
        <v>143</v>
      </c>
    </row>
    <row r="119" spans="1:17" x14ac:dyDescent="0.2">
      <c r="A119" s="86"/>
      <c r="B119" s="86"/>
      <c r="C119" s="87" t="s">
        <v>142</v>
      </c>
      <c r="D119" s="86"/>
      <c r="E119" s="86" t="s">
        <v>143</v>
      </c>
      <c r="F119" s="92" t="s">
        <v>145</v>
      </c>
      <c r="G119" s="89">
        <v>0</v>
      </c>
      <c r="H119" s="80" t="s">
        <v>143</v>
      </c>
    </row>
    <row r="120" spans="1:17" x14ac:dyDescent="0.2">
      <c r="A120" s="86"/>
      <c r="B120" s="86"/>
      <c r="C120" s="90"/>
      <c r="D120" s="86"/>
      <c r="E120" s="86"/>
      <c r="F120" s="91"/>
      <c r="G120" s="91"/>
      <c r="H120" s="80" t="s">
        <v>143</v>
      </c>
    </row>
    <row r="121" spans="1:17" x14ac:dyDescent="0.2">
      <c r="A121" s="93"/>
      <c r="B121" s="82"/>
      <c r="C121" s="82" t="s">
        <v>320</v>
      </c>
      <c r="D121" s="82"/>
      <c r="E121" s="93"/>
      <c r="F121" s="84">
        <v>1005.1681379</v>
      </c>
      <c r="G121" s="85">
        <v>2.3019899999999999E-3</v>
      </c>
      <c r="H121" s="80" t="s">
        <v>143</v>
      </c>
    </row>
    <row r="122" spans="1:17" x14ac:dyDescent="0.2">
      <c r="A122" s="93"/>
      <c r="B122" s="82"/>
      <c r="C122" s="82" t="s">
        <v>168</v>
      </c>
      <c r="D122" s="82"/>
      <c r="E122" s="93"/>
      <c r="F122" s="84">
        <v>-757.18192868000006</v>
      </c>
      <c r="G122" s="85">
        <v>-1.7340700000000001E-3</v>
      </c>
      <c r="H122" s="80" t="s">
        <v>143</v>
      </c>
    </row>
    <row r="123" spans="1:17" x14ac:dyDescent="0.2">
      <c r="A123" s="90"/>
      <c r="B123" s="90"/>
      <c r="C123" s="87" t="s">
        <v>169</v>
      </c>
      <c r="D123" s="91"/>
      <c r="E123" s="91"/>
      <c r="F123" s="88">
        <v>436651.29589553497</v>
      </c>
      <c r="G123" s="94">
        <v>1.0000000200000001</v>
      </c>
      <c r="H123" s="80" t="s">
        <v>143</v>
      </c>
    </row>
    <row r="124" spans="1:17" x14ac:dyDescent="0.2">
      <c r="A124" s="95"/>
      <c r="B124" s="95"/>
      <c r="C124" s="95"/>
      <c r="D124" s="96"/>
      <c r="E124" s="96"/>
      <c r="F124" s="96"/>
      <c r="G124" s="96"/>
    </row>
    <row r="125" spans="1:17" x14ac:dyDescent="0.2">
      <c r="A125" s="97"/>
      <c r="B125" s="201" t="s">
        <v>855</v>
      </c>
      <c r="C125" s="201"/>
      <c r="D125" s="201"/>
      <c r="E125" s="201"/>
      <c r="F125" s="201"/>
      <c r="G125" s="201"/>
      <c r="H125" s="201"/>
      <c r="J125" s="99"/>
    </row>
    <row r="126" spans="1:17" x14ac:dyDescent="0.2">
      <c r="A126" s="97"/>
      <c r="B126" s="201" t="s">
        <v>856</v>
      </c>
      <c r="C126" s="201"/>
      <c r="D126" s="201"/>
      <c r="E126" s="201"/>
      <c r="F126" s="201"/>
      <c r="G126" s="201"/>
      <c r="H126" s="201"/>
      <c r="J126" s="99"/>
    </row>
    <row r="127" spans="1:17" x14ac:dyDescent="0.2">
      <c r="A127" s="97"/>
      <c r="B127" s="201" t="s">
        <v>857</v>
      </c>
      <c r="C127" s="201"/>
      <c r="D127" s="201"/>
      <c r="E127" s="201"/>
      <c r="F127" s="201"/>
      <c r="G127" s="201"/>
      <c r="H127" s="201"/>
      <c r="J127" s="99"/>
    </row>
    <row r="128" spans="1:17" s="101" customFormat="1" ht="66.75" customHeight="1" x14ac:dyDescent="0.25">
      <c r="A128" s="100"/>
      <c r="B128" s="202" t="s">
        <v>858</v>
      </c>
      <c r="C128" s="202"/>
      <c r="D128" s="202"/>
      <c r="E128" s="202"/>
      <c r="F128" s="202"/>
      <c r="G128" s="202"/>
      <c r="H128" s="202"/>
      <c r="I128"/>
      <c r="J128" s="99"/>
      <c r="K128"/>
      <c r="L128"/>
      <c r="M128"/>
      <c r="N128"/>
      <c r="O128"/>
      <c r="P128"/>
      <c r="Q128"/>
    </row>
    <row r="129" spans="1:10" x14ac:dyDescent="0.2">
      <c r="A129" s="97"/>
      <c r="B129" s="201" t="s">
        <v>859</v>
      </c>
      <c r="C129" s="201"/>
      <c r="D129" s="201"/>
      <c r="E129" s="201"/>
      <c r="F129" s="201"/>
      <c r="G129" s="201"/>
      <c r="H129" s="201"/>
      <c r="J129" s="99"/>
    </row>
    <row r="130" spans="1:10" x14ac:dyDescent="0.2">
      <c r="A130" s="97"/>
      <c r="B130" s="97"/>
      <c r="C130" s="97"/>
      <c r="D130" s="102"/>
      <c r="E130" s="102"/>
      <c r="F130" s="102"/>
      <c r="G130" s="102"/>
    </row>
    <row r="131" spans="1:10" x14ac:dyDescent="0.2">
      <c r="A131" s="97"/>
      <c r="B131" s="203" t="s">
        <v>170</v>
      </c>
      <c r="C131" s="204"/>
      <c r="D131" s="205"/>
      <c r="E131" s="103"/>
      <c r="F131" s="102"/>
      <c r="G131" s="102"/>
    </row>
    <row r="132" spans="1:10" ht="27.75" customHeight="1" x14ac:dyDescent="0.2">
      <c r="A132" s="97"/>
      <c r="B132" s="199" t="s">
        <v>171</v>
      </c>
      <c r="C132" s="200"/>
      <c r="D132" s="79" t="s">
        <v>172</v>
      </c>
      <c r="E132" s="103"/>
      <c r="F132" s="102"/>
      <c r="G132" s="102"/>
    </row>
    <row r="133" spans="1:10" ht="12.75" customHeight="1" x14ac:dyDescent="0.2">
      <c r="A133" s="97"/>
      <c r="B133" s="199" t="s">
        <v>860</v>
      </c>
      <c r="C133" s="200"/>
      <c r="D133" s="79" t="s">
        <v>172</v>
      </c>
      <c r="E133" s="103"/>
      <c r="F133" s="102"/>
      <c r="G133" s="102"/>
    </row>
    <row r="134" spans="1:10" x14ac:dyDescent="0.2">
      <c r="A134" s="97"/>
      <c r="B134" s="199" t="s">
        <v>173</v>
      </c>
      <c r="C134" s="200"/>
      <c r="D134" s="104" t="s">
        <v>143</v>
      </c>
      <c r="E134" s="103"/>
      <c r="F134" s="102"/>
      <c r="G134" s="102"/>
    </row>
    <row r="135" spans="1:10" x14ac:dyDescent="0.2">
      <c r="A135" s="105"/>
      <c r="B135" s="106" t="s">
        <v>143</v>
      </c>
      <c r="C135" s="106" t="s">
        <v>861</v>
      </c>
      <c r="D135" s="106" t="s">
        <v>174</v>
      </c>
      <c r="E135" s="105"/>
      <c r="F135" s="105"/>
      <c r="G135" s="105"/>
      <c r="H135" s="105"/>
      <c r="J135" s="99"/>
    </row>
    <row r="136" spans="1:10" x14ac:dyDescent="0.2">
      <c r="A136" s="105"/>
      <c r="B136" s="107" t="s">
        <v>175</v>
      </c>
      <c r="C136" s="108">
        <v>45838</v>
      </c>
      <c r="D136" s="108">
        <v>45869</v>
      </c>
      <c r="E136" s="105"/>
      <c r="F136" s="105"/>
      <c r="G136" s="105"/>
      <c r="J136" s="99"/>
    </row>
    <row r="137" spans="1:10" x14ac:dyDescent="0.2">
      <c r="A137" s="109"/>
      <c r="B137" s="82" t="s">
        <v>176</v>
      </c>
      <c r="C137" s="111">
        <v>38.927100000000003</v>
      </c>
      <c r="D137" s="111">
        <v>37.727499999999999</v>
      </c>
      <c r="E137" s="109"/>
      <c r="F137" s="112"/>
      <c r="G137" s="113"/>
    </row>
    <row r="138" spans="1:10" x14ac:dyDescent="0.2">
      <c r="A138" s="109"/>
      <c r="B138" s="82" t="s">
        <v>1004</v>
      </c>
      <c r="C138" s="111">
        <v>26.717500000000001</v>
      </c>
      <c r="D138" s="111">
        <v>25.894200000000001</v>
      </c>
      <c r="E138" s="109"/>
      <c r="F138" s="112"/>
      <c r="G138" s="113"/>
    </row>
    <row r="139" spans="1:10" x14ac:dyDescent="0.2">
      <c r="A139" s="109"/>
      <c r="B139" s="82" t="s">
        <v>177</v>
      </c>
      <c r="C139" s="111">
        <v>35.9833</v>
      </c>
      <c r="D139" s="111">
        <v>34.840699999999998</v>
      </c>
      <c r="E139" s="109"/>
      <c r="F139" s="112"/>
      <c r="G139" s="113"/>
    </row>
    <row r="140" spans="1:10" x14ac:dyDescent="0.2">
      <c r="A140" s="109"/>
      <c r="B140" s="82" t="s">
        <v>1005</v>
      </c>
      <c r="C140" s="111">
        <v>24.670200000000001</v>
      </c>
      <c r="D140" s="111">
        <v>23.886800000000001</v>
      </c>
      <c r="E140" s="109"/>
      <c r="F140" s="112"/>
      <c r="G140" s="113"/>
    </row>
    <row r="141" spans="1:10" x14ac:dyDescent="0.2">
      <c r="A141" s="109"/>
      <c r="B141" s="109"/>
      <c r="C141" s="109"/>
      <c r="D141" s="109"/>
      <c r="E141" s="109"/>
      <c r="F141" s="109"/>
      <c r="G141" s="109"/>
    </row>
    <row r="142" spans="1:10" x14ac:dyDescent="0.2">
      <c r="A142" s="105"/>
      <c r="B142" s="199" t="s">
        <v>862</v>
      </c>
      <c r="C142" s="200"/>
      <c r="D142" s="79" t="s">
        <v>172</v>
      </c>
      <c r="E142" s="105"/>
      <c r="F142" s="105"/>
      <c r="G142" s="105"/>
    </row>
    <row r="143" spans="1:10" x14ac:dyDescent="0.2">
      <c r="A143" s="105"/>
      <c r="B143" s="114"/>
      <c r="C143" s="114"/>
      <c r="D143" s="114"/>
      <c r="E143" s="105"/>
      <c r="F143" s="105"/>
      <c r="G143" s="105"/>
    </row>
    <row r="144" spans="1:10" ht="29.1" customHeight="1" x14ac:dyDescent="0.2">
      <c r="A144" s="105"/>
      <c r="B144" s="199" t="s">
        <v>178</v>
      </c>
      <c r="C144" s="200"/>
      <c r="D144" s="79" t="s">
        <v>172</v>
      </c>
      <c r="E144" s="105"/>
      <c r="F144" s="105"/>
      <c r="G144" s="105"/>
      <c r="H144" s="105"/>
    </row>
    <row r="145" spans="1:8" ht="29.1" customHeight="1" x14ac:dyDescent="0.2">
      <c r="A145" s="105"/>
      <c r="B145" s="199" t="s">
        <v>179</v>
      </c>
      <c r="C145" s="200"/>
      <c r="D145" s="127" t="str">
        <f>"Rs. "&amp;TEXT(F60,"0.00")&amp;" Lacs"</f>
        <v>Rs. 3099.79 Lacs</v>
      </c>
      <c r="E145" s="115"/>
      <c r="F145" s="105"/>
      <c r="G145" s="105"/>
      <c r="H145" s="105"/>
    </row>
    <row r="146" spans="1:8" ht="17.100000000000001" customHeight="1" x14ac:dyDescent="0.2">
      <c r="A146" s="105"/>
      <c r="B146" s="199" t="s">
        <v>180</v>
      </c>
      <c r="C146" s="200"/>
      <c r="D146" s="79" t="s">
        <v>172</v>
      </c>
      <c r="E146" s="115"/>
      <c r="F146" s="105"/>
      <c r="G146" s="105"/>
      <c r="H146" s="105"/>
    </row>
    <row r="147" spans="1:8" ht="17.100000000000001" customHeight="1" x14ac:dyDescent="0.2">
      <c r="A147" s="105"/>
      <c r="B147" s="199" t="s">
        <v>181</v>
      </c>
      <c r="C147" s="200"/>
      <c r="D147" s="116">
        <v>0.8030255409492062</v>
      </c>
      <c r="E147" s="105"/>
      <c r="F147" s="98"/>
      <c r="G147" s="117"/>
      <c r="H147" s="117"/>
    </row>
    <row r="149" spans="1:8" x14ac:dyDescent="0.2">
      <c r="B149" s="207" t="s">
        <v>863</v>
      </c>
      <c r="C149" s="207"/>
    </row>
    <row r="151" spans="1:8" ht="153.75" customHeight="1" x14ac:dyDescent="0.2"/>
    <row r="154" spans="1:8" x14ac:dyDescent="0.2">
      <c r="B154" s="118" t="s">
        <v>864</v>
      </c>
      <c r="C154" s="119"/>
      <c r="D154" s="118" t="s">
        <v>869</v>
      </c>
    </row>
    <row r="155" spans="1:8" x14ac:dyDescent="0.2">
      <c r="B155" s="118" t="s">
        <v>1105</v>
      </c>
      <c r="D155" s="118" t="s">
        <v>1106</v>
      </c>
    </row>
    <row r="156" spans="1:8" x14ac:dyDescent="0.2">
      <c r="B156" s="128"/>
    </row>
    <row r="157" spans="1:8" ht="165" customHeigh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sheetData>
  <mergeCells count="18">
    <mergeCell ref="B133:C133"/>
    <mergeCell ref="B134:C134"/>
    <mergeCell ref="B149:C149"/>
    <mergeCell ref="B142:C142"/>
    <mergeCell ref="B146:C146"/>
    <mergeCell ref="B147:C147"/>
    <mergeCell ref="B144:C144"/>
    <mergeCell ref="B145:C145"/>
    <mergeCell ref="B127:H127"/>
    <mergeCell ref="B128:H128"/>
    <mergeCell ref="B129:H129"/>
    <mergeCell ref="B131:D131"/>
    <mergeCell ref="B132:C132"/>
    <mergeCell ref="A1:H1"/>
    <mergeCell ref="A2:H2"/>
    <mergeCell ref="A3:H3"/>
    <mergeCell ref="B125:H125"/>
    <mergeCell ref="B126:H126"/>
  </mergeCells>
  <hyperlinks>
    <hyperlink ref="I1" location="Index!B2" display="Index" xr:uid="{0A9BAE2A-E162-4A37-87E3-F6A46B7E3AF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DD5A4-D174-4AA8-8BB5-839AE7B82707}">
  <sheetPr>
    <outlinePr summaryBelow="0" summaryRight="0"/>
  </sheetPr>
  <dimension ref="A1:Q146"/>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42578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817</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724000</v>
      </c>
      <c r="F7" s="84">
        <v>14611.768</v>
      </c>
      <c r="G7" s="85">
        <v>9.8150290000000001E-2</v>
      </c>
      <c r="H7" s="80" t="s">
        <v>143</v>
      </c>
    </row>
    <row r="8" spans="1:9" x14ac:dyDescent="0.2">
      <c r="A8" s="81">
        <v>2</v>
      </c>
      <c r="B8" s="82" t="s">
        <v>31</v>
      </c>
      <c r="C8" s="82" t="s">
        <v>32</v>
      </c>
      <c r="D8" s="82" t="s">
        <v>33</v>
      </c>
      <c r="E8" s="83">
        <v>883000</v>
      </c>
      <c r="F8" s="84">
        <v>13080.762000000001</v>
      </c>
      <c r="G8" s="85">
        <v>8.7866200000000005E-2</v>
      </c>
      <c r="H8" s="80" t="s">
        <v>143</v>
      </c>
    </row>
    <row r="9" spans="1:9" x14ac:dyDescent="0.2">
      <c r="A9" s="81">
        <v>3</v>
      </c>
      <c r="B9" s="82" t="s">
        <v>17</v>
      </c>
      <c r="C9" s="82" t="s">
        <v>18</v>
      </c>
      <c r="D9" s="82" t="s">
        <v>19</v>
      </c>
      <c r="E9" s="83">
        <v>504000</v>
      </c>
      <c r="F9" s="84">
        <v>7006.6080000000002</v>
      </c>
      <c r="G9" s="85">
        <v>4.7064849999999998E-2</v>
      </c>
      <c r="H9" s="80" t="s">
        <v>143</v>
      </c>
    </row>
    <row r="10" spans="1:9" x14ac:dyDescent="0.2">
      <c r="A10" s="81">
        <v>4</v>
      </c>
      <c r="B10" s="82" t="s">
        <v>326</v>
      </c>
      <c r="C10" s="82" t="s">
        <v>327</v>
      </c>
      <c r="D10" s="82" t="s">
        <v>33</v>
      </c>
      <c r="E10" s="83">
        <v>505000</v>
      </c>
      <c r="F10" s="84">
        <v>5395.42</v>
      </c>
      <c r="G10" s="85">
        <v>3.6242160000000002E-2</v>
      </c>
      <c r="H10" s="80" t="s">
        <v>143</v>
      </c>
    </row>
    <row r="11" spans="1:9" x14ac:dyDescent="0.2">
      <c r="A11" s="81">
        <v>5</v>
      </c>
      <c r="B11" s="82" t="s">
        <v>14</v>
      </c>
      <c r="C11" s="82" t="s">
        <v>15</v>
      </c>
      <c r="D11" s="82" t="s">
        <v>16</v>
      </c>
      <c r="E11" s="83">
        <v>138000</v>
      </c>
      <c r="F11" s="84">
        <v>5018.37</v>
      </c>
      <c r="G11" s="85">
        <v>3.370944E-2</v>
      </c>
      <c r="H11" s="80" t="s">
        <v>143</v>
      </c>
    </row>
    <row r="12" spans="1:9" x14ac:dyDescent="0.2">
      <c r="A12" s="81">
        <v>6</v>
      </c>
      <c r="B12" s="82" t="s">
        <v>11</v>
      </c>
      <c r="C12" s="82" t="s">
        <v>12</v>
      </c>
      <c r="D12" s="82" t="s">
        <v>13</v>
      </c>
      <c r="E12" s="83">
        <v>256000</v>
      </c>
      <c r="F12" s="84">
        <v>4900.6080000000002</v>
      </c>
      <c r="G12" s="85">
        <v>3.2918410000000002E-2</v>
      </c>
      <c r="H12" s="80" t="s">
        <v>143</v>
      </c>
    </row>
    <row r="13" spans="1:9" x14ac:dyDescent="0.2">
      <c r="A13" s="81">
        <v>7</v>
      </c>
      <c r="B13" s="82" t="s">
        <v>49</v>
      </c>
      <c r="C13" s="82" t="s">
        <v>50</v>
      </c>
      <c r="D13" s="82" t="s">
        <v>33</v>
      </c>
      <c r="E13" s="83">
        <v>595000</v>
      </c>
      <c r="F13" s="84">
        <v>4739.4724999999999</v>
      </c>
      <c r="G13" s="85">
        <v>3.183602E-2</v>
      </c>
      <c r="H13" s="80" t="s">
        <v>143</v>
      </c>
    </row>
    <row r="14" spans="1:9" x14ac:dyDescent="0.2">
      <c r="A14" s="81">
        <v>8</v>
      </c>
      <c r="B14" s="82" t="s">
        <v>330</v>
      </c>
      <c r="C14" s="82" t="s">
        <v>331</v>
      </c>
      <c r="D14" s="82" t="s">
        <v>201</v>
      </c>
      <c r="E14" s="83">
        <v>306000</v>
      </c>
      <c r="F14" s="84">
        <v>4617.54</v>
      </c>
      <c r="G14" s="85">
        <v>3.101698E-2</v>
      </c>
      <c r="H14" s="80" t="s">
        <v>143</v>
      </c>
    </row>
    <row r="15" spans="1:9" x14ac:dyDescent="0.2">
      <c r="A15" s="81">
        <v>9</v>
      </c>
      <c r="B15" s="82" t="s">
        <v>356</v>
      </c>
      <c r="C15" s="82" t="s">
        <v>357</v>
      </c>
      <c r="D15" s="82" t="s">
        <v>358</v>
      </c>
      <c r="E15" s="83">
        <v>1046000</v>
      </c>
      <c r="F15" s="84">
        <v>4308.9970000000003</v>
      </c>
      <c r="G15" s="85">
        <v>2.894443E-2</v>
      </c>
      <c r="H15" s="80" t="s">
        <v>143</v>
      </c>
    </row>
    <row r="16" spans="1:9" ht="25.5" x14ac:dyDescent="0.2">
      <c r="A16" s="81">
        <v>10</v>
      </c>
      <c r="B16" s="82" t="s">
        <v>23</v>
      </c>
      <c r="C16" s="82" t="s">
        <v>24</v>
      </c>
      <c r="D16" s="82" t="s">
        <v>25</v>
      </c>
      <c r="E16" s="83">
        <v>32000</v>
      </c>
      <c r="F16" s="84">
        <v>3919.68</v>
      </c>
      <c r="G16" s="85">
        <v>2.6329310000000002E-2</v>
      </c>
      <c r="H16" s="80" t="s">
        <v>143</v>
      </c>
    </row>
    <row r="17" spans="1:8" x14ac:dyDescent="0.2">
      <c r="A17" s="81">
        <v>11</v>
      </c>
      <c r="B17" s="82" t="s">
        <v>450</v>
      </c>
      <c r="C17" s="82" t="s">
        <v>451</v>
      </c>
      <c r="D17" s="82" t="s">
        <v>358</v>
      </c>
      <c r="E17" s="83">
        <v>137000</v>
      </c>
      <c r="F17" s="84">
        <v>3454.0439999999999</v>
      </c>
      <c r="G17" s="85">
        <v>2.3201530000000001E-2</v>
      </c>
      <c r="H17" s="80" t="s">
        <v>143</v>
      </c>
    </row>
    <row r="18" spans="1:8" x14ac:dyDescent="0.2">
      <c r="A18" s="81">
        <v>12</v>
      </c>
      <c r="B18" s="82" t="s">
        <v>800</v>
      </c>
      <c r="C18" s="82" t="s">
        <v>801</v>
      </c>
      <c r="D18" s="82" t="s">
        <v>258</v>
      </c>
      <c r="E18" s="83">
        <v>19735</v>
      </c>
      <c r="F18" s="84">
        <v>3343.8984</v>
      </c>
      <c r="G18" s="85">
        <v>2.2461660000000001E-2</v>
      </c>
      <c r="H18" s="80" t="s">
        <v>143</v>
      </c>
    </row>
    <row r="19" spans="1:8" x14ac:dyDescent="0.2">
      <c r="A19" s="81">
        <v>13</v>
      </c>
      <c r="B19" s="82" t="s">
        <v>507</v>
      </c>
      <c r="C19" s="82" t="s">
        <v>508</v>
      </c>
      <c r="D19" s="82" t="s">
        <v>258</v>
      </c>
      <c r="E19" s="83">
        <v>24000</v>
      </c>
      <c r="F19" s="84">
        <v>3025.92</v>
      </c>
      <c r="G19" s="85">
        <v>2.0325739999999998E-2</v>
      </c>
      <c r="H19" s="80" t="s">
        <v>143</v>
      </c>
    </row>
    <row r="20" spans="1:8" x14ac:dyDescent="0.2">
      <c r="A20" s="81">
        <v>14</v>
      </c>
      <c r="B20" s="82" t="s">
        <v>20</v>
      </c>
      <c r="C20" s="82" t="s">
        <v>21</v>
      </c>
      <c r="D20" s="82" t="s">
        <v>22</v>
      </c>
      <c r="E20" s="83">
        <v>782000</v>
      </c>
      <c r="F20" s="84">
        <v>2613.835</v>
      </c>
      <c r="G20" s="85">
        <v>1.7557670000000001E-2</v>
      </c>
      <c r="H20" s="80" t="s">
        <v>143</v>
      </c>
    </row>
    <row r="21" spans="1:8" ht="25.5" x14ac:dyDescent="0.2">
      <c r="A21" s="81">
        <v>15</v>
      </c>
      <c r="B21" s="82" t="s">
        <v>352</v>
      </c>
      <c r="C21" s="82" t="s">
        <v>353</v>
      </c>
      <c r="D21" s="82" t="s">
        <v>196</v>
      </c>
      <c r="E21" s="83">
        <v>150000</v>
      </c>
      <c r="F21" s="84">
        <v>2560.0500000000002</v>
      </c>
      <c r="G21" s="85">
        <v>1.7196389999999999E-2</v>
      </c>
      <c r="H21" s="80" t="s">
        <v>143</v>
      </c>
    </row>
    <row r="22" spans="1:8" x14ac:dyDescent="0.2">
      <c r="A22" s="81">
        <v>16</v>
      </c>
      <c r="B22" s="82" t="s">
        <v>442</v>
      </c>
      <c r="C22" s="82" t="s">
        <v>443</v>
      </c>
      <c r="D22" s="82" t="s">
        <v>201</v>
      </c>
      <c r="E22" s="83">
        <v>74734</v>
      </c>
      <c r="F22" s="84">
        <v>2269.5221120000001</v>
      </c>
      <c r="G22" s="85">
        <v>1.5244850000000001E-2</v>
      </c>
      <c r="H22" s="80" t="s">
        <v>143</v>
      </c>
    </row>
    <row r="23" spans="1:8" x14ac:dyDescent="0.2">
      <c r="A23" s="81">
        <v>17</v>
      </c>
      <c r="B23" s="82" t="s">
        <v>742</v>
      </c>
      <c r="C23" s="82" t="s">
        <v>743</v>
      </c>
      <c r="D23" s="82" t="s">
        <v>190</v>
      </c>
      <c r="E23" s="83">
        <v>110000</v>
      </c>
      <c r="F23" s="84">
        <v>2194.83</v>
      </c>
      <c r="G23" s="85">
        <v>1.474313E-2</v>
      </c>
      <c r="H23" s="80" t="s">
        <v>143</v>
      </c>
    </row>
    <row r="24" spans="1:8" x14ac:dyDescent="0.2">
      <c r="A24" s="81">
        <v>18</v>
      </c>
      <c r="B24" s="82" t="s">
        <v>431</v>
      </c>
      <c r="C24" s="82" t="s">
        <v>432</v>
      </c>
      <c r="D24" s="82" t="s">
        <v>258</v>
      </c>
      <c r="E24" s="83">
        <v>328000</v>
      </c>
      <c r="F24" s="84">
        <v>2184.3159999999998</v>
      </c>
      <c r="G24" s="85">
        <v>1.467251E-2</v>
      </c>
      <c r="H24" s="80" t="s">
        <v>143</v>
      </c>
    </row>
    <row r="25" spans="1:8" x14ac:dyDescent="0.2">
      <c r="A25" s="81">
        <v>19</v>
      </c>
      <c r="B25" s="82" t="s">
        <v>768</v>
      </c>
      <c r="C25" s="82" t="s">
        <v>769</v>
      </c>
      <c r="D25" s="82" t="s">
        <v>285</v>
      </c>
      <c r="E25" s="83">
        <v>540000</v>
      </c>
      <c r="F25" s="84">
        <v>2180.25</v>
      </c>
      <c r="G25" s="85">
        <v>1.4645190000000001E-2</v>
      </c>
      <c r="H25" s="80" t="s">
        <v>143</v>
      </c>
    </row>
    <row r="26" spans="1:8" x14ac:dyDescent="0.2">
      <c r="A26" s="81">
        <v>20</v>
      </c>
      <c r="B26" s="82" t="s">
        <v>452</v>
      </c>
      <c r="C26" s="82" t="s">
        <v>453</v>
      </c>
      <c r="D26" s="82" t="s">
        <v>33</v>
      </c>
      <c r="E26" s="83">
        <v>270000</v>
      </c>
      <c r="F26" s="84">
        <v>2157.0300000000002</v>
      </c>
      <c r="G26" s="85">
        <v>1.4489220000000001E-2</v>
      </c>
      <c r="H26" s="80" t="s">
        <v>143</v>
      </c>
    </row>
    <row r="27" spans="1:8" x14ac:dyDescent="0.2">
      <c r="A27" s="81">
        <v>21</v>
      </c>
      <c r="B27" s="82" t="s">
        <v>88</v>
      </c>
      <c r="C27" s="82" t="s">
        <v>89</v>
      </c>
      <c r="D27" s="82" t="s">
        <v>90</v>
      </c>
      <c r="E27" s="83">
        <v>1200000</v>
      </c>
      <c r="F27" s="84">
        <v>2132.16</v>
      </c>
      <c r="G27" s="85">
        <v>1.432216E-2</v>
      </c>
      <c r="H27" s="80" t="s">
        <v>143</v>
      </c>
    </row>
    <row r="28" spans="1:8" ht="25.5" x14ac:dyDescent="0.2">
      <c r="A28" s="81">
        <v>22</v>
      </c>
      <c r="B28" s="82" t="s">
        <v>95</v>
      </c>
      <c r="C28" s="82" t="s">
        <v>96</v>
      </c>
      <c r="D28" s="82" t="s">
        <v>25</v>
      </c>
      <c r="E28" s="83">
        <v>336000</v>
      </c>
      <c r="F28" s="84">
        <v>1991.472</v>
      </c>
      <c r="G28" s="85">
        <v>1.3377129999999999E-2</v>
      </c>
      <c r="H28" s="80" t="s">
        <v>143</v>
      </c>
    </row>
    <row r="29" spans="1:8" x14ac:dyDescent="0.2">
      <c r="A29" s="81">
        <v>23</v>
      </c>
      <c r="B29" s="82" t="s">
        <v>346</v>
      </c>
      <c r="C29" s="82" t="s">
        <v>347</v>
      </c>
      <c r="D29" s="82" t="s">
        <v>285</v>
      </c>
      <c r="E29" s="83">
        <v>631000</v>
      </c>
      <c r="F29" s="84">
        <v>1942.2180000000001</v>
      </c>
      <c r="G29" s="85">
        <v>1.304628E-2</v>
      </c>
      <c r="H29" s="80" t="s">
        <v>143</v>
      </c>
    </row>
    <row r="30" spans="1:8" ht="25.5" x14ac:dyDescent="0.2">
      <c r="A30" s="81">
        <v>24</v>
      </c>
      <c r="B30" s="82" t="s">
        <v>802</v>
      </c>
      <c r="C30" s="82" t="s">
        <v>803</v>
      </c>
      <c r="D30" s="82" t="s">
        <v>185</v>
      </c>
      <c r="E30" s="83">
        <v>268000</v>
      </c>
      <c r="F30" s="84">
        <v>1886.184</v>
      </c>
      <c r="G30" s="85">
        <v>1.266989E-2</v>
      </c>
      <c r="H30" s="80" t="s">
        <v>143</v>
      </c>
    </row>
    <row r="31" spans="1:8" x14ac:dyDescent="0.2">
      <c r="A31" s="81">
        <v>25</v>
      </c>
      <c r="B31" s="82" t="s">
        <v>204</v>
      </c>
      <c r="C31" s="82" t="s">
        <v>205</v>
      </c>
      <c r="D31" s="82" t="s">
        <v>33</v>
      </c>
      <c r="E31" s="83">
        <v>923000</v>
      </c>
      <c r="F31" s="84">
        <v>1868.4289000000001</v>
      </c>
      <c r="G31" s="85">
        <v>1.255063E-2</v>
      </c>
      <c r="H31" s="80" t="s">
        <v>143</v>
      </c>
    </row>
    <row r="32" spans="1:8" ht="25.5" x14ac:dyDescent="0.2">
      <c r="A32" s="81">
        <v>26</v>
      </c>
      <c r="B32" s="82" t="s">
        <v>446</v>
      </c>
      <c r="C32" s="82" t="s">
        <v>447</v>
      </c>
      <c r="D32" s="82" t="s">
        <v>208</v>
      </c>
      <c r="E32" s="83">
        <v>169962</v>
      </c>
      <c r="F32" s="84">
        <v>1824.0321839999999</v>
      </c>
      <c r="G32" s="85">
        <v>1.22524E-2</v>
      </c>
      <c r="H32" s="80" t="s">
        <v>143</v>
      </c>
    </row>
    <row r="33" spans="1:8" x14ac:dyDescent="0.2">
      <c r="A33" s="81">
        <v>27</v>
      </c>
      <c r="B33" s="82" t="s">
        <v>728</v>
      </c>
      <c r="C33" s="82" t="s">
        <v>729</v>
      </c>
      <c r="D33" s="82" t="s">
        <v>190</v>
      </c>
      <c r="E33" s="83">
        <v>23000</v>
      </c>
      <c r="F33" s="84">
        <v>1724.54</v>
      </c>
      <c r="G33" s="85">
        <v>1.158409E-2</v>
      </c>
      <c r="H33" s="80" t="s">
        <v>143</v>
      </c>
    </row>
    <row r="34" spans="1:8" ht="25.5" x14ac:dyDescent="0.2">
      <c r="A34" s="81">
        <v>28</v>
      </c>
      <c r="B34" s="82" t="s">
        <v>277</v>
      </c>
      <c r="C34" s="82" t="s">
        <v>278</v>
      </c>
      <c r="D34" s="82" t="s">
        <v>185</v>
      </c>
      <c r="E34" s="83">
        <v>40000</v>
      </c>
      <c r="F34" s="84">
        <v>1700.36</v>
      </c>
      <c r="G34" s="85">
        <v>1.142167E-2</v>
      </c>
      <c r="H34" s="80" t="s">
        <v>143</v>
      </c>
    </row>
    <row r="35" spans="1:8" ht="25.5" x14ac:dyDescent="0.2">
      <c r="A35" s="81">
        <v>29</v>
      </c>
      <c r="B35" s="82" t="s">
        <v>444</v>
      </c>
      <c r="C35" s="82" t="s">
        <v>445</v>
      </c>
      <c r="D35" s="82" t="s">
        <v>196</v>
      </c>
      <c r="E35" s="83">
        <v>109000</v>
      </c>
      <c r="F35" s="84">
        <v>1694.5139999999999</v>
      </c>
      <c r="G35" s="85">
        <v>1.1382400000000001E-2</v>
      </c>
      <c r="H35" s="80" t="s">
        <v>143</v>
      </c>
    </row>
    <row r="36" spans="1:8" x14ac:dyDescent="0.2">
      <c r="A36" s="81">
        <v>30</v>
      </c>
      <c r="B36" s="82" t="s">
        <v>336</v>
      </c>
      <c r="C36" s="82" t="s">
        <v>337</v>
      </c>
      <c r="D36" s="82" t="s">
        <v>258</v>
      </c>
      <c r="E36" s="83">
        <v>50000</v>
      </c>
      <c r="F36" s="84">
        <v>1601.55</v>
      </c>
      <c r="G36" s="85">
        <v>1.075795E-2</v>
      </c>
      <c r="H36" s="80" t="s">
        <v>143</v>
      </c>
    </row>
    <row r="37" spans="1:8" x14ac:dyDescent="0.2">
      <c r="A37" s="81">
        <v>31</v>
      </c>
      <c r="B37" s="82" t="s">
        <v>229</v>
      </c>
      <c r="C37" s="82" t="s">
        <v>230</v>
      </c>
      <c r="D37" s="82" t="s">
        <v>48</v>
      </c>
      <c r="E37" s="83">
        <v>335000</v>
      </c>
      <c r="F37" s="84">
        <v>1506.4949999999999</v>
      </c>
      <c r="G37" s="85">
        <v>1.011944E-2</v>
      </c>
      <c r="H37" s="80" t="s">
        <v>143</v>
      </c>
    </row>
    <row r="38" spans="1:8" x14ac:dyDescent="0.2">
      <c r="A38" s="81">
        <v>32</v>
      </c>
      <c r="B38" s="82" t="s">
        <v>772</v>
      </c>
      <c r="C38" s="82" t="s">
        <v>773</v>
      </c>
      <c r="D38" s="82" t="s">
        <v>258</v>
      </c>
      <c r="E38" s="83">
        <v>70000</v>
      </c>
      <c r="F38" s="84">
        <v>1506.26</v>
      </c>
      <c r="G38" s="85">
        <v>1.0117859999999999E-2</v>
      </c>
      <c r="H38" s="80" t="s">
        <v>143</v>
      </c>
    </row>
    <row r="39" spans="1:8" x14ac:dyDescent="0.2">
      <c r="A39" s="81">
        <v>33</v>
      </c>
      <c r="B39" s="82" t="s">
        <v>221</v>
      </c>
      <c r="C39" s="82" t="s">
        <v>222</v>
      </c>
      <c r="D39" s="82" t="s">
        <v>223</v>
      </c>
      <c r="E39" s="83">
        <v>221000</v>
      </c>
      <c r="F39" s="84">
        <v>1448.655</v>
      </c>
      <c r="G39" s="85">
        <v>9.7309200000000005E-3</v>
      </c>
      <c r="H39" s="80" t="s">
        <v>143</v>
      </c>
    </row>
    <row r="40" spans="1:8" x14ac:dyDescent="0.2">
      <c r="A40" s="81">
        <v>34</v>
      </c>
      <c r="B40" s="82" t="s">
        <v>197</v>
      </c>
      <c r="C40" s="82" t="s">
        <v>198</v>
      </c>
      <c r="D40" s="82" t="s">
        <v>19</v>
      </c>
      <c r="E40" s="83">
        <v>345000</v>
      </c>
      <c r="F40" s="84">
        <v>1443.6524999999999</v>
      </c>
      <c r="G40" s="85">
        <v>9.6973200000000006E-3</v>
      </c>
      <c r="H40" s="80" t="s">
        <v>143</v>
      </c>
    </row>
    <row r="41" spans="1:8" x14ac:dyDescent="0.2">
      <c r="A41" s="81">
        <v>35</v>
      </c>
      <c r="B41" s="82" t="s">
        <v>328</v>
      </c>
      <c r="C41" s="82" t="s">
        <v>329</v>
      </c>
      <c r="D41" s="82" t="s">
        <v>33</v>
      </c>
      <c r="E41" s="83">
        <v>70000</v>
      </c>
      <c r="F41" s="84">
        <v>1385.02</v>
      </c>
      <c r="G41" s="85">
        <v>9.3034699999999994E-3</v>
      </c>
      <c r="H41" s="80" t="s">
        <v>143</v>
      </c>
    </row>
    <row r="42" spans="1:8" ht="25.5" x14ac:dyDescent="0.2">
      <c r="A42" s="81">
        <v>36</v>
      </c>
      <c r="B42" s="82" t="s">
        <v>115</v>
      </c>
      <c r="C42" s="82" t="s">
        <v>116</v>
      </c>
      <c r="D42" s="82" t="s">
        <v>117</v>
      </c>
      <c r="E42" s="83">
        <v>294000</v>
      </c>
      <c r="F42" s="84">
        <v>1373.127</v>
      </c>
      <c r="G42" s="85">
        <v>9.2235800000000003E-3</v>
      </c>
      <c r="H42" s="80" t="s">
        <v>143</v>
      </c>
    </row>
    <row r="43" spans="1:8" x14ac:dyDescent="0.2">
      <c r="A43" s="81">
        <v>37</v>
      </c>
      <c r="B43" s="82" t="s">
        <v>804</v>
      </c>
      <c r="C43" s="82" t="s">
        <v>805</v>
      </c>
      <c r="D43" s="82" t="s">
        <v>41</v>
      </c>
      <c r="E43" s="83">
        <v>114667</v>
      </c>
      <c r="F43" s="84">
        <v>1349.63059</v>
      </c>
      <c r="G43" s="85">
        <v>9.0657499999999992E-3</v>
      </c>
      <c r="H43" s="80" t="s">
        <v>143</v>
      </c>
    </row>
    <row r="44" spans="1:8" x14ac:dyDescent="0.2">
      <c r="A44" s="81">
        <v>38</v>
      </c>
      <c r="B44" s="82" t="s">
        <v>818</v>
      </c>
      <c r="C44" s="82" t="s">
        <v>819</v>
      </c>
      <c r="D44" s="82" t="s">
        <v>41</v>
      </c>
      <c r="E44" s="83">
        <v>110000</v>
      </c>
      <c r="F44" s="84">
        <v>1310.43</v>
      </c>
      <c r="G44" s="85">
        <v>8.80243E-3</v>
      </c>
      <c r="H44" s="80" t="s">
        <v>143</v>
      </c>
    </row>
    <row r="45" spans="1:8" x14ac:dyDescent="0.2">
      <c r="A45" s="81">
        <v>39</v>
      </c>
      <c r="B45" s="82" t="s">
        <v>511</v>
      </c>
      <c r="C45" s="82" t="s">
        <v>512</v>
      </c>
      <c r="D45" s="82" t="s">
        <v>228</v>
      </c>
      <c r="E45" s="83">
        <v>96000</v>
      </c>
      <c r="F45" s="84">
        <v>1286.5920000000001</v>
      </c>
      <c r="G45" s="85">
        <v>8.6423100000000003E-3</v>
      </c>
      <c r="H45" s="80" t="s">
        <v>143</v>
      </c>
    </row>
    <row r="46" spans="1:8" x14ac:dyDescent="0.2">
      <c r="A46" s="81">
        <v>40</v>
      </c>
      <c r="B46" s="82" t="s">
        <v>521</v>
      </c>
      <c r="C46" s="82" t="s">
        <v>522</v>
      </c>
      <c r="D46" s="82" t="s">
        <v>201</v>
      </c>
      <c r="E46" s="83">
        <v>83000</v>
      </c>
      <c r="F46" s="84">
        <v>1214.8710000000001</v>
      </c>
      <c r="G46" s="85">
        <v>8.1605400000000008E-3</v>
      </c>
      <c r="H46" s="80" t="s">
        <v>143</v>
      </c>
    </row>
    <row r="47" spans="1:8" x14ac:dyDescent="0.2">
      <c r="A47" s="81">
        <v>41</v>
      </c>
      <c r="B47" s="82" t="s">
        <v>682</v>
      </c>
      <c r="C47" s="82" t="s">
        <v>683</v>
      </c>
      <c r="D47" s="82" t="s">
        <v>64</v>
      </c>
      <c r="E47" s="83">
        <v>274000</v>
      </c>
      <c r="F47" s="84">
        <v>1205.5999999999999</v>
      </c>
      <c r="G47" s="85">
        <v>8.0982699999999994E-3</v>
      </c>
      <c r="H47" s="80" t="s">
        <v>143</v>
      </c>
    </row>
    <row r="48" spans="1:8" x14ac:dyDescent="0.2">
      <c r="A48" s="81">
        <v>42</v>
      </c>
      <c r="B48" s="82" t="s">
        <v>34</v>
      </c>
      <c r="C48" s="82" t="s">
        <v>35</v>
      </c>
      <c r="D48" s="82" t="s">
        <v>36</v>
      </c>
      <c r="E48" s="83">
        <v>40000</v>
      </c>
      <c r="F48" s="84">
        <v>1090.72</v>
      </c>
      <c r="G48" s="85">
        <v>7.32659E-3</v>
      </c>
      <c r="H48" s="80" t="s">
        <v>143</v>
      </c>
    </row>
    <row r="49" spans="1:8" x14ac:dyDescent="0.2">
      <c r="A49" s="86"/>
      <c r="B49" s="86"/>
      <c r="C49" s="87" t="s">
        <v>142</v>
      </c>
      <c r="D49" s="86"/>
      <c r="E49" s="86" t="s">
        <v>143</v>
      </c>
      <c r="F49" s="88">
        <v>128069.43318599999</v>
      </c>
      <c r="G49" s="89">
        <v>0.86026906000000003</v>
      </c>
      <c r="H49" s="80" t="s">
        <v>143</v>
      </c>
    </row>
    <row r="50" spans="1:8" x14ac:dyDescent="0.2">
      <c r="A50" s="86"/>
      <c r="B50" s="86"/>
      <c r="C50" s="90"/>
      <c r="D50" s="86"/>
      <c r="E50" s="86"/>
      <c r="F50" s="91"/>
      <c r="G50" s="91"/>
      <c r="H50" s="80" t="s">
        <v>143</v>
      </c>
    </row>
    <row r="51" spans="1:8" x14ac:dyDescent="0.2">
      <c r="A51" s="86"/>
      <c r="B51" s="86"/>
      <c r="C51" s="87" t="s">
        <v>144</v>
      </c>
      <c r="D51" s="86"/>
      <c r="E51" s="86"/>
      <c r="F51" s="86"/>
      <c r="G51" s="86"/>
      <c r="H51" s="80" t="s">
        <v>143</v>
      </c>
    </row>
    <row r="52" spans="1:8" x14ac:dyDescent="0.2">
      <c r="A52" s="86"/>
      <c r="B52" s="86"/>
      <c r="C52" s="87" t="s">
        <v>142</v>
      </c>
      <c r="D52" s="86"/>
      <c r="E52" s="86" t="s">
        <v>143</v>
      </c>
      <c r="F52" s="92" t="s">
        <v>145</v>
      </c>
      <c r="G52" s="89">
        <v>0</v>
      </c>
      <c r="H52" s="80" t="s">
        <v>143</v>
      </c>
    </row>
    <row r="53" spans="1:8" x14ac:dyDescent="0.2">
      <c r="A53" s="86"/>
      <c r="B53" s="86"/>
      <c r="C53" s="90"/>
      <c r="D53" s="86"/>
      <c r="E53" s="86"/>
      <c r="F53" s="91"/>
      <c r="G53" s="91"/>
      <c r="H53" s="80" t="s">
        <v>143</v>
      </c>
    </row>
    <row r="54" spans="1:8" x14ac:dyDescent="0.2">
      <c r="A54" s="86"/>
      <c r="B54" s="86"/>
      <c r="C54" s="87" t="s">
        <v>146</v>
      </c>
      <c r="D54" s="86"/>
      <c r="E54" s="86"/>
      <c r="F54" s="86"/>
      <c r="G54" s="86"/>
      <c r="H54" s="80" t="s">
        <v>143</v>
      </c>
    </row>
    <row r="55" spans="1:8" x14ac:dyDescent="0.2">
      <c r="A55" s="86"/>
      <c r="B55" s="86"/>
      <c r="C55" s="87" t="s">
        <v>142</v>
      </c>
      <c r="D55" s="86"/>
      <c r="E55" s="86" t="s">
        <v>143</v>
      </c>
      <c r="F55" s="92" t="s">
        <v>145</v>
      </c>
      <c r="G55" s="89">
        <v>0</v>
      </c>
      <c r="H55" s="80" t="s">
        <v>143</v>
      </c>
    </row>
    <row r="56" spans="1:8" x14ac:dyDescent="0.2">
      <c r="A56" s="86"/>
      <c r="B56" s="86"/>
      <c r="C56" s="90"/>
      <c r="D56" s="86"/>
      <c r="E56" s="86"/>
      <c r="F56" s="91"/>
      <c r="G56" s="91"/>
      <c r="H56" s="80" t="s">
        <v>143</v>
      </c>
    </row>
    <row r="57" spans="1:8" x14ac:dyDescent="0.2">
      <c r="A57" s="86"/>
      <c r="B57" s="86"/>
      <c r="C57" s="87" t="s">
        <v>147</v>
      </c>
      <c r="D57" s="86"/>
      <c r="E57" s="86"/>
      <c r="F57" s="86"/>
      <c r="G57" s="86"/>
      <c r="H57" s="80" t="s">
        <v>143</v>
      </c>
    </row>
    <row r="58" spans="1:8" x14ac:dyDescent="0.2">
      <c r="A58" s="86"/>
      <c r="B58" s="86"/>
      <c r="C58" s="87" t="s">
        <v>142</v>
      </c>
      <c r="D58" s="86"/>
      <c r="E58" s="86" t="s">
        <v>143</v>
      </c>
      <c r="F58" s="92" t="s">
        <v>145</v>
      </c>
      <c r="G58" s="89">
        <v>0</v>
      </c>
      <c r="H58" s="80" t="s">
        <v>143</v>
      </c>
    </row>
    <row r="59" spans="1:8" x14ac:dyDescent="0.2">
      <c r="A59" s="86"/>
      <c r="B59" s="86"/>
      <c r="C59" s="90"/>
      <c r="D59" s="86"/>
      <c r="E59" s="86"/>
      <c r="F59" s="91"/>
      <c r="G59" s="91"/>
      <c r="H59" s="80" t="s">
        <v>143</v>
      </c>
    </row>
    <row r="60" spans="1:8" x14ac:dyDescent="0.2">
      <c r="A60" s="86"/>
      <c r="B60" s="86"/>
      <c r="C60" s="87" t="s">
        <v>148</v>
      </c>
      <c r="D60" s="86"/>
      <c r="E60" s="86"/>
      <c r="F60" s="91"/>
      <c r="G60" s="91"/>
      <c r="H60" s="80" t="s">
        <v>143</v>
      </c>
    </row>
    <row r="61" spans="1:8" x14ac:dyDescent="0.2">
      <c r="A61" s="86"/>
      <c r="B61" s="86"/>
      <c r="C61" s="87" t="s">
        <v>142</v>
      </c>
      <c r="D61" s="86"/>
      <c r="E61" s="86" t="s">
        <v>143</v>
      </c>
      <c r="F61" s="92" t="s">
        <v>145</v>
      </c>
      <c r="G61" s="89">
        <v>0</v>
      </c>
      <c r="H61" s="80" t="s">
        <v>143</v>
      </c>
    </row>
    <row r="62" spans="1:8" x14ac:dyDescent="0.2">
      <c r="A62" s="86"/>
      <c r="B62" s="86"/>
      <c r="C62" s="90"/>
      <c r="D62" s="86"/>
      <c r="E62" s="86"/>
      <c r="F62" s="91"/>
      <c r="G62" s="91"/>
      <c r="H62" s="80" t="s">
        <v>143</v>
      </c>
    </row>
    <row r="63" spans="1:8" x14ac:dyDescent="0.2">
      <c r="A63" s="86"/>
      <c r="B63" s="86"/>
      <c r="C63" s="87" t="s">
        <v>149</v>
      </c>
      <c r="D63" s="86"/>
      <c r="E63" s="86"/>
      <c r="F63" s="91"/>
      <c r="G63" s="91"/>
      <c r="H63" s="80" t="s">
        <v>143</v>
      </c>
    </row>
    <row r="64" spans="1:8" x14ac:dyDescent="0.2">
      <c r="A64" s="86"/>
      <c r="B64" s="86"/>
      <c r="C64" s="87" t="s">
        <v>142</v>
      </c>
      <c r="D64" s="86"/>
      <c r="E64" s="86" t="s">
        <v>143</v>
      </c>
      <c r="F64" s="92" t="s">
        <v>145</v>
      </c>
      <c r="G64" s="89">
        <v>0</v>
      </c>
      <c r="H64" s="80" t="s">
        <v>143</v>
      </c>
    </row>
    <row r="65" spans="1:8" x14ac:dyDescent="0.2">
      <c r="A65" s="86"/>
      <c r="B65" s="86"/>
      <c r="C65" s="90"/>
      <c r="D65" s="86"/>
      <c r="E65" s="86"/>
      <c r="F65" s="91"/>
      <c r="G65" s="91"/>
      <c r="H65" s="80" t="s">
        <v>143</v>
      </c>
    </row>
    <row r="66" spans="1:8" x14ac:dyDescent="0.2">
      <c r="A66" s="86"/>
      <c r="B66" s="86"/>
      <c r="C66" s="87" t="s">
        <v>150</v>
      </c>
      <c r="D66" s="86"/>
      <c r="E66" s="86"/>
      <c r="F66" s="88">
        <v>128069.43318599999</v>
      </c>
      <c r="G66" s="89">
        <v>0.86026906000000003</v>
      </c>
      <c r="H66" s="80" t="s">
        <v>143</v>
      </c>
    </row>
    <row r="67" spans="1:8" x14ac:dyDescent="0.2">
      <c r="A67" s="86"/>
      <c r="B67" s="86"/>
      <c r="C67" s="90"/>
      <c r="D67" s="86"/>
      <c r="E67" s="86"/>
      <c r="F67" s="91"/>
      <c r="G67" s="91"/>
      <c r="H67" s="80" t="s">
        <v>143</v>
      </c>
    </row>
    <row r="68" spans="1:8" x14ac:dyDescent="0.2">
      <c r="A68" s="86"/>
      <c r="B68" s="86"/>
      <c r="C68" s="87" t="s">
        <v>151</v>
      </c>
      <c r="D68" s="86"/>
      <c r="E68" s="86"/>
      <c r="F68" s="91"/>
      <c r="G68" s="91"/>
      <c r="H68" s="80" t="s">
        <v>143</v>
      </c>
    </row>
    <row r="69" spans="1:8" x14ac:dyDescent="0.2">
      <c r="A69" s="86"/>
      <c r="B69" s="86"/>
      <c r="C69" s="87" t="s">
        <v>10</v>
      </c>
      <c r="D69" s="86"/>
      <c r="E69" s="86"/>
      <c r="F69" s="91"/>
      <c r="G69" s="91"/>
      <c r="H69" s="80" t="s">
        <v>143</v>
      </c>
    </row>
    <row r="70" spans="1:8" x14ac:dyDescent="0.2">
      <c r="A70" s="86"/>
      <c r="B70" s="86"/>
      <c r="C70" s="87" t="s">
        <v>142</v>
      </c>
      <c r="D70" s="86"/>
      <c r="E70" s="86" t="s">
        <v>143</v>
      </c>
      <c r="F70" s="92" t="s">
        <v>145</v>
      </c>
      <c r="G70" s="89">
        <v>0</v>
      </c>
      <c r="H70" s="80" t="s">
        <v>143</v>
      </c>
    </row>
    <row r="71" spans="1:8" x14ac:dyDescent="0.2">
      <c r="A71" s="86"/>
      <c r="B71" s="86"/>
      <c r="C71" s="90"/>
      <c r="D71" s="86"/>
      <c r="E71" s="86"/>
      <c r="F71" s="91"/>
      <c r="G71" s="91"/>
      <c r="H71" s="80" t="s">
        <v>143</v>
      </c>
    </row>
    <row r="72" spans="1:8" x14ac:dyDescent="0.2">
      <c r="A72" s="86"/>
      <c r="B72" s="86"/>
      <c r="C72" s="87" t="s">
        <v>152</v>
      </c>
      <c r="D72" s="86"/>
      <c r="E72" s="86"/>
      <c r="F72" s="86"/>
      <c r="G72" s="86"/>
      <c r="H72" s="80" t="s">
        <v>143</v>
      </c>
    </row>
    <row r="73" spans="1:8" x14ac:dyDescent="0.2">
      <c r="A73" s="86"/>
      <c r="B73" s="86"/>
      <c r="C73" s="87" t="s">
        <v>142</v>
      </c>
      <c r="D73" s="86"/>
      <c r="E73" s="86" t="s">
        <v>143</v>
      </c>
      <c r="F73" s="92" t="s">
        <v>145</v>
      </c>
      <c r="G73" s="89">
        <v>0</v>
      </c>
      <c r="H73" s="80" t="s">
        <v>143</v>
      </c>
    </row>
    <row r="74" spans="1:8" x14ac:dyDescent="0.2">
      <c r="A74" s="86"/>
      <c r="B74" s="86"/>
      <c r="C74" s="90"/>
      <c r="D74" s="86"/>
      <c r="E74" s="86"/>
      <c r="F74" s="91"/>
      <c r="G74" s="91"/>
      <c r="H74" s="80" t="s">
        <v>143</v>
      </c>
    </row>
    <row r="75" spans="1:8" x14ac:dyDescent="0.2">
      <c r="A75" s="86"/>
      <c r="B75" s="86"/>
      <c r="C75" s="87" t="s">
        <v>153</v>
      </c>
      <c r="D75" s="86"/>
      <c r="E75" s="86"/>
      <c r="F75" s="86"/>
      <c r="G75" s="86"/>
      <c r="H75" s="80" t="s">
        <v>143</v>
      </c>
    </row>
    <row r="76" spans="1:8" x14ac:dyDescent="0.2">
      <c r="A76" s="86"/>
      <c r="B76" s="86"/>
      <c r="C76" s="87" t="s">
        <v>142</v>
      </c>
      <c r="D76" s="86"/>
      <c r="E76" s="86" t="s">
        <v>143</v>
      </c>
      <c r="F76" s="92" t="s">
        <v>145</v>
      </c>
      <c r="G76" s="89">
        <v>0</v>
      </c>
      <c r="H76" s="80" t="s">
        <v>143</v>
      </c>
    </row>
    <row r="77" spans="1:8" x14ac:dyDescent="0.2">
      <c r="A77" s="86"/>
      <c r="B77" s="86"/>
      <c r="C77" s="90"/>
      <c r="D77" s="86"/>
      <c r="E77" s="86"/>
      <c r="F77" s="91"/>
      <c r="G77" s="91"/>
      <c r="H77" s="80" t="s">
        <v>143</v>
      </c>
    </row>
    <row r="78" spans="1:8" x14ac:dyDescent="0.2">
      <c r="A78" s="86"/>
      <c r="B78" s="86"/>
      <c r="C78" s="87" t="s">
        <v>154</v>
      </c>
      <c r="D78" s="86"/>
      <c r="E78" s="86"/>
      <c r="F78" s="91"/>
      <c r="G78" s="91"/>
      <c r="H78" s="80" t="s">
        <v>143</v>
      </c>
    </row>
    <row r="79" spans="1:8" x14ac:dyDescent="0.2">
      <c r="A79" s="86"/>
      <c r="B79" s="86"/>
      <c r="C79" s="87" t="s">
        <v>142</v>
      </c>
      <c r="D79" s="86"/>
      <c r="E79" s="86" t="s">
        <v>143</v>
      </c>
      <c r="F79" s="92" t="s">
        <v>145</v>
      </c>
      <c r="G79" s="89">
        <v>0</v>
      </c>
      <c r="H79" s="80" t="s">
        <v>143</v>
      </c>
    </row>
    <row r="80" spans="1:8" x14ac:dyDescent="0.2">
      <c r="A80" s="86"/>
      <c r="B80" s="86"/>
      <c r="C80" s="90"/>
      <c r="D80" s="86"/>
      <c r="E80" s="86"/>
      <c r="F80" s="91"/>
      <c r="G80" s="91"/>
      <c r="H80" s="80" t="s">
        <v>143</v>
      </c>
    </row>
    <row r="81" spans="1:8" x14ac:dyDescent="0.2">
      <c r="A81" s="86"/>
      <c r="B81" s="86"/>
      <c r="C81" s="87" t="s">
        <v>155</v>
      </c>
      <c r="D81" s="86"/>
      <c r="E81" s="86"/>
      <c r="F81" s="88">
        <v>0</v>
      </c>
      <c r="G81" s="89">
        <v>0</v>
      </c>
      <c r="H81" s="80" t="s">
        <v>143</v>
      </c>
    </row>
    <row r="82" spans="1:8" x14ac:dyDescent="0.2">
      <c r="A82" s="86"/>
      <c r="B82" s="86"/>
      <c r="C82" s="90"/>
      <c r="D82" s="86"/>
      <c r="E82" s="86"/>
      <c r="F82" s="91"/>
      <c r="G82" s="91"/>
      <c r="H82" s="80" t="s">
        <v>143</v>
      </c>
    </row>
    <row r="83" spans="1:8" x14ac:dyDescent="0.2">
      <c r="A83" s="86"/>
      <c r="B83" s="86"/>
      <c r="C83" s="87" t="s">
        <v>156</v>
      </c>
      <c r="D83" s="86"/>
      <c r="E83" s="86"/>
      <c r="F83" s="91"/>
      <c r="G83" s="91"/>
      <c r="H83" s="80" t="s">
        <v>143</v>
      </c>
    </row>
    <row r="84" spans="1:8" x14ac:dyDescent="0.2">
      <c r="A84" s="86"/>
      <c r="B84" s="86"/>
      <c r="C84" s="87" t="s">
        <v>157</v>
      </c>
      <c r="D84" s="86"/>
      <c r="E84" s="86"/>
      <c r="F84" s="91"/>
      <c r="G84" s="91"/>
      <c r="H84" s="80" t="s">
        <v>143</v>
      </c>
    </row>
    <row r="85" spans="1:8" x14ac:dyDescent="0.2">
      <c r="A85" s="86"/>
      <c r="B85" s="86"/>
      <c r="C85" s="87" t="s">
        <v>142</v>
      </c>
      <c r="D85" s="86"/>
      <c r="E85" s="86" t="s">
        <v>143</v>
      </c>
      <c r="F85" s="92" t="s">
        <v>145</v>
      </c>
      <c r="G85" s="89">
        <v>0</v>
      </c>
      <c r="H85" s="80" t="s">
        <v>143</v>
      </c>
    </row>
    <row r="86" spans="1:8" x14ac:dyDescent="0.2">
      <c r="A86" s="86"/>
      <c r="B86" s="86"/>
      <c r="C86" s="90"/>
      <c r="D86" s="86"/>
      <c r="E86" s="86"/>
      <c r="F86" s="91"/>
      <c r="G86" s="91"/>
      <c r="H86" s="80" t="s">
        <v>143</v>
      </c>
    </row>
    <row r="87" spans="1:8" x14ac:dyDescent="0.2">
      <c r="A87" s="86"/>
      <c r="B87" s="86"/>
      <c r="C87" s="87" t="s">
        <v>158</v>
      </c>
      <c r="D87" s="86"/>
      <c r="E87" s="86"/>
      <c r="F87" s="91"/>
      <c r="G87" s="91"/>
      <c r="H87" s="80" t="s">
        <v>143</v>
      </c>
    </row>
    <row r="88" spans="1:8" x14ac:dyDescent="0.2">
      <c r="A88" s="86"/>
      <c r="B88" s="86"/>
      <c r="C88" s="87" t="s">
        <v>142</v>
      </c>
      <c r="D88" s="86"/>
      <c r="E88" s="86" t="s">
        <v>143</v>
      </c>
      <c r="F88" s="92" t="s">
        <v>145</v>
      </c>
      <c r="G88" s="89">
        <v>0</v>
      </c>
      <c r="H88" s="80" t="s">
        <v>143</v>
      </c>
    </row>
    <row r="89" spans="1:8" x14ac:dyDescent="0.2">
      <c r="A89" s="86"/>
      <c r="B89" s="86"/>
      <c r="C89" s="90"/>
      <c r="D89" s="86"/>
      <c r="E89" s="86"/>
      <c r="F89" s="91"/>
      <c r="G89" s="91"/>
      <c r="H89" s="80" t="s">
        <v>143</v>
      </c>
    </row>
    <row r="90" spans="1:8" x14ac:dyDescent="0.2">
      <c r="A90" s="86"/>
      <c r="B90" s="86"/>
      <c r="C90" s="87" t="s">
        <v>159</v>
      </c>
      <c r="D90" s="86"/>
      <c r="E90" s="86"/>
      <c r="F90" s="91"/>
      <c r="G90" s="91"/>
      <c r="H90" s="80" t="s">
        <v>143</v>
      </c>
    </row>
    <row r="91" spans="1:8" x14ac:dyDescent="0.2">
      <c r="A91" s="86"/>
      <c r="B91" s="86"/>
      <c r="C91" s="87" t="s">
        <v>142</v>
      </c>
      <c r="D91" s="86"/>
      <c r="E91" s="86" t="s">
        <v>143</v>
      </c>
      <c r="F91" s="92" t="s">
        <v>145</v>
      </c>
      <c r="G91" s="89">
        <v>0</v>
      </c>
      <c r="H91" s="80" t="s">
        <v>143</v>
      </c>
    </row>
    <row r="92" spans="1:8" x14ac:dyDescent="0.2">
      <c r="A92" s="86"/>
      <c r="B92" s="86"/>
      <c r="C92" s="90"/>
      <c r="D92" s="86"/>
      <c r="E92" s="86"/>
      <c r="F92" s="91"/>
      <c r="G92" s="91"/>
      <c r="H92" s="80" t="s">
        <v>143</v>
      </c>
    </row>
    <row r="93" spans="1:8" x14ac:dyDescent="0.2">
      <c r="A93" s="86"/>
      <c r="B93" s="86"/>
      <c r="C93" s="87" t="s">
        <v>160</v>
      </c>
      <c r="D93" s="86"/>
      <c r="E93" s="86"/>
      <c r="F93" s="91"/>
      <c r="G93" s="91"/>
      <c r="H93" s="80" t="s">
        <v>143</v>
      </c>
    </row>
    <row r="94" spans="1:8" x14ac:dyDescent="0.2">
      <c r="A94" s="81">
        <v>1</v>
      </c>
      <c r="B94" s="82"/>
      <c r="C94" s="82" t="s">
        <v>161</v>
      </c>
      <c r="D94" s="82"/>
      <c r="E94" s="93"/>
      <c r="F94" s="84">
        <v>20883.449597912</v>
      </c>
      <c r="G94" s="85">
        <v>0.14027848000000001</v>
      </c>
      <c r="H94" s="80">
        <v>5.41</v>
      </c>
    </row>
    <row r="95" spans="1:8" x14ac:dyDescent="0.2">
      <c r="A95" s="86"/>
      <c r="B95" s="86"/>
      <c r="C95" s="87" t="s">
        <v>142</v>
      </c>
      <c r="D95" s="86"/>
      <c r="E95" s="86" t="s">
        <v>143</v>
      </c>
      <c r="F95" s="88">
        <v>20883.449597912</v>
      </c>
      <c r="G95" s="89">
        <v>0.14027848000000001</v>
      </c>
      <c r="H95" s="80" t="s">
        <v>143</v>
      </c>
    </row>
    <row r="96" spans="1:8" x14ac:dyDescent="0.2">
      <c r="A96" s="86"/>
      <c r="B96" s="86"/>
      <c r="C96" s="90"/>
      <c r="D96" s="86"/>
      <c r="E96" s="86"/>
      <c r="F96" s="91"/>
      <c r="G96" s="91"/>
      <c r="H96" s="80" t="s">
        <v>143</v>
      </c>
    </row>
    <row r="97" spans="1:8" x14ac:dyDescent="0.2">
      <c r="A97" s="86"/>
      <c r="B97" s="86"/>
      <c r="C97" s="87" t="s">
        <v>162</v>
      </c>
      <c r="D97" s="86"/>
      <c r="E97" s="86"/>
      <c r="F97" s="88">
        <v>20883.449597912</v>
      </c>
      <c r="G97" s="89">
        <v>0.14027848000000001</v>
      </c>
      <c r="H97" s="80" t="s">
        <v>143</v>
      </c>
    </row>
    <row r="98" spans="1:8" x14ac:dyDescent="0.2">
      <c r="A98" s="86"/>
      <c r="B98" s="86"/>
      <c r="C98" s="91"/>
      <c r="D98" s="86"/>
      <c r="E98" s="86"/>
      <c r="F98" s="86"/>
      <c r="G98" s="86"/>
      <c r="H98" s="80" t="s">
        <v>143</v>
      </c>
    </row>
    <row r="99" spans="1:8" x14ac:dyDescent="0.2">
      <c r="A99" s="86"/>
      <c r="B99" s="86"/>
      <c r="C99" s="87" t="s">
        <v>163</v>
      </c>
      <c r="D99" s="86"/>
      <c r="E99" s="86"/>
      <c r="F99" s="86"/>
      <c r="G99" s="86"/>
      <c r="H99" s="80" t="s">
        <v>143</v>
      </c>
    </row>
    <row r="100" spans="1:8" x14ac:dyDescent="0.2">
      <c r="A100" s="86"/>
      <c r="B100" s="86"/>
      <c r="C100" s="87" t="s">
        <v>164</v>
      </c>
      <c r="D100" s="86"/>
      <c r="E100" s="86"/>
      <c r="F100" s="86"/>
      <c r="G100" s="86"/>
      <c r="H100" s="80" t="s">
        <v>143</v>
      </c>
    </row>
    <row r="101" spans="1:8" x14ac:dyDescent="0.2">
      <c r="A101" s="86"/>
      <c r="B101" s="86"/>
      <c r="C101" s="87" t="s">
        <v>142</v>
      </c>
      <c r="D101" s="86"/>
      <c r="E101" s="86" t="s">
        <v>143</v>
      </c>
      <c r="F101" s="92" t="s">
        <v>145</v>
      </c>
      <c r="G101" s="89">
        <v>0</v>
      </c>
      <c r="H101" s="80" t="s">
        <v>143</v>
      </c>
    </row>
    <row r="102" spans="1:8" x14ac:dyDescent="0.2">
      <c r="A102" s="86"/>
      <c r="B102" s="86"/>
      <c r="C102" s="90"/>
      <c r="D102" s="86"/>
      <c r="E102" s="86"/>
      <c r="F102" s="91"/>
      <c r="G102" s="91"/>
      <c r="H102" s="80" t="s">
        <v>143</v>
      </c>
    </row>
    <row r="103" spans="1:8" x14ac:dyDescent="0.2">
      <c r="A103" s="86"/>
      <c r="B103" s="86"/>
      <c r="C103" s="87" t="s">
        <v>165</v>
      </c>
      <c r="D103" s="86"/>
      <c r="E103" s="86"/>
      <c r="F103" s="86"/>
      <c r="G103" s="86"/>
      <c r="H103" s="80" t="s">
        <v>143</v>
      </c>
    </row>
    <row r="104" spans="1:8" x14ac:dyDescent="0.2">
      <c r="A104" s="86"/>
      <c r="B104" s="86"/>
      <c r="C104" s="87" t="s">
        <v>166</v>
      </c>
      <c r="D104" s="86"/>
      <c r="E104" s="86"/>
      <c r="F104" s="86"/>
      <c r="G104" s="86"/>
      <c r="H104" s="80" t="s">
        <v>143</v>
      </c>
    </row>
    <row r="105" spans="1:8" x14ac:dyDescent="0.2">
      <c r="A105" s="86"/>
      <c r="B105" s="86"/>
      <c r="C105" s="87" t="s">
        <v>142</v>
      </c>
      <c r="D105" s="86"/>
      <c r="E105" s="86" t="s">
        <v>143</v>
      </c>
      <c r="F105" s="92" t="s">
        <v>145</v>
      </c>
      <c r="G105" s="89">
        <v>0</v>
      </c>
      <c r="H105" s="80" t="s">
        <v>143</v>
      </c>
    </row>
    <row r="106" spans="1:8" x14ac:dyDescent="0.2">
      <c r="A106" s="86"/>
      <c r="B106" s="86"/>
      <c r="C106" s="90"/>
      <c r="D106" s="86"/>
      <c r="E106" s="86"/>
      <c r="F106" s="91"/>
      <c r="G106" s="91"/>
      <c r="H106" s="80" t="s">
        <v>143</v>
      </c>
    </row>
    <row r="107" spans="1:8" x14ac:dyDescent="0.2">
      <c r="A107" s="86"/>
      <c r="B107" s="86"/>
      <c r="C107" s="87" t="s">
        <v>167</v>
      </c>
      <c r="D107" s="86"/>
      <c r="E107" s="86"/>
      <c r="F107" s="91"/>
      <c r="G107" s="91"/>
      <c r="H107" s="80" t="s">
        <v>143</v>
      </c>
    </row>
    <row r="108" spans="1:8" x14ac:dyDescent="0.2">
      <c r="A108" s="86"/>
      <c r="B108" s="86"/>
      <c r="C108" s="87" t="s">
        <v>142</v>
      </c>
      <c r="D108" s="86"/>
      <c r="E108" s="86" t="s">
        <v>143</v>
      </c>
      <c r="F108" s="92" t="s">
        <v>145</v>
      </c>
      <c r="G108" s="89">
        <v>0</v>
      </c>
      <c r="H108" s="80" t="s">
        <v>143</v>
      </c>
    </row>
    <row r="109" spans="1:8" x14ac:dyDescent="0.2">
      <c r="A109" s="86"/>
      <c r="B109" s="86"/>
      <c r="C109" s="90"/>
      <c r="D109" s="86"/>
      <c r="E109" s="86"/>
      <c r="F109" s="91"/>
      <c r="G109" s="91"/>
      <c r="H109" s="80" t="s">
        <v>143</v>
      </c>
    </row>
    <row r="110" spans="1:8" x14ac:dyDescent="0.2">
      <c r="A110" s="93"/>
      <c r="B110" s="82"/>
      <c r="C110" s="82" t="s">
        <v>168</v>
      </c>
      <c r="D110" s="82"/>
      <c r="E110" s="93"/>
      <c r="F110" s="84">
        <v>-81.512799060000006</v>
      </c>
      <c r="G110" s="85">
        <v>-5.4754000000000001E-4</v>
      </c>
      <c r="H110" s="80" t="s">
        <v>143</v>
      </c>
    </row>
    <row r="111" spans="1:8" x14ac:dyDescent="0.2">
      <c r="A111" s="90"/>
      <c r="B111" s="90"/>
      <c r="C111" s="87" t="s">
        <v>169</v>
      </c>
      <c r="D111" s="91"/>
      <c r="E111" s="91"/>
      <c r="F111" s="88">
        <v>148871.369984852</v>
      </c>
      <c r="G111" s="94">
        <v>1</v>
      </c>
      <c r="H111" s="80" t="s">
        <v>143</v>
      </c>
    </row>
    <row r="112" spans="1:8" x14ac:dyDescent="0.2">
      <c r="A112" s="95"/>
      <c r="B112" s="95"/>
      <c r="C112" s="95"/>
      <c r="D112" s="96"/>
      <c r="E112" s="96"/>
      <c r="F112" s="96"/>
      <c r="G112" s="96"/>
    </row>
    <row r="113" spans="1:17" x14ac:dyDescent="0.2">
      <c r="A113" s="97"/>
      <c r="B113" s="201" t="s">
        <v>855</v>
      </c>
      <c r="C113" s="201"/>
      <c r="D113" s="201"/>
      <c r="E113" s="201"/>
      <c r="F113" s="201"/>
      <c r="G113" s="201"/>
      <c r="H113" s="201"/>
      <c r="J113" s="99"/>
    </row>
    <row r="114" spans="1:17" x14ac:dyDescent="0.2">
      <c r="A114" s="97"/>
      <c r="B114" s="201" t="s">
        <v>856</v>
      </c>
      <c r="C114" s="201"/>
      <c r="D114" s="201"/>
      <c r="E114" s="201"/>
      <c r="F114" s="201"/>
      <c r="G114" s="201"/>
      <c r="H114" s="201"/>
      <c r="J114" s="99"/>
    </row>
    <row r="115" spans="1:17" x14ac:dyDescent="0.2">
      <c r="A115" s="97"/>
      <c r="B115" s="201" t="s">
        <v>857</v>
      </c>
      <c r="C115" s="201"/>
      <c r="D115" s="201"/>
      <c r="E115" s="201"/>
      <c r="F115" s="201"/>
      <c r="G115" s="201"/>
      <c r="H115" s="201"/>
      <c r="J115" s="99"/>
    </row>
    <row r="116" spans="1:17" s="101" customFormat="1" ht="66.75" customHeight="1" x14ac:dyDescent="0.25">
      <c r="A116" s="100"/>
      <c r="B116" s="202" t="s">
        <v>858</v>
      </c>
      <c r="C116" s="202"/>
      <c r="D116" s="202"/>
      <c r="E116" s="202"/>
      <c r="F116" s="202"/>
      <c r="G116" s="202"/>
      <c r="H116" s="202"/>
      <c r="I116"/>
      <c r="J116" s="99"/>
      <c r="K116"/>
      <c r="L116"/>
      <c r="M116"/>
      <c r="N116"/>
      <c r="O116"/>
      <c r="P116"/>
      <c r="Q116"/>
    </row>
    <row r="117" spans="1:17" x14ac:dyDescent="0.2">
      <c r="A117" s="97"/>
      <c r="B117" s="201" t="s">
        <v>859</v>
      </c>
      <c r="C117" s="201"/>
      <c r="D117" s="201"/>
      <c r="E117" s="201"/>
      <c r="F117" s="201"/>
      <c r="G117" s="201"/>
      <c r="H117" s="201"/>
      <c r="J117" s="99"/>
    </row>
    <row r="118" spans="1:17" x14ac:dyDescent="0.2">
      <c r="A118" s="97"/>
      <c r="B118" s="97"/>
      <c r="C118" s="97"/>
      <c r="D118" s="102"/>
      <c r="E118" s="102"/>
      <c r="F118" s="102"/>
      <c r="G118" s="102"/>
    </row>
    <row r="119" spans="1:17" x14ac:dyDescent="0.2">
      <c r="A119" s="97"/>
      <c r="B119" s="203" t="s">
        <v>170</v>
      </c>
      <c r="C119" s="204"/>
      <c r="D119" s="205"/>
      <c r="E119" s="103"/>
      <c r="F119" s="102"/>
      <c r="G119" s="102"/>
    </row>
    <row r="120" spans="1:17" ht="27.75" customHeight="1" x14ac:dyDescent="0.2">
      <c r="A120" s="97"/>
      <c r="B120" s="199" t="s">
        <v>171</v>
      </c>
      <c r="C120" s="200"/>
      <c r="D120" s="79" t="s">
        <v>172</v>
      </c>
      <c r="E120" s="103"/>
      <c r="F120" s="102"/>
      <c r="G120" s="102"/>
    </row>
    <row r="121" spans="1:17" ht="12.75" customHeight="1" x14ac:dyDescent="0.2">
      <c r="A121" s="97"/>
      <c r="B121" s="199" t="s">
        <v>860</v>
      </c>
      <c r="C121" s="200"/>
      <c r="D121" s="79" t="s">
        <v>172</v>
      </c>
      <c r="E121" s="103"/>
      <c r="F121" s="102"/>
      <c r="G121" s="102"/>
    </row>
    <row r="122" spans="1:17" x14ac:dyDescent="0.2">
      <c r="A122" s="97"/>
      <c r="B122" s="199" t="s">
        <v>173</v>
      </c>
      <c r="C122" s="200"/>
      <c r="D122" s="104" t="s">
        <v>143</v>
      </c>
      <c r="E122" s="103"/>
      <c r="F122" s="102"/>
      <c r="G122" s="102"/>
    </row>
    <row r="123" spans="1:17" x14ac:dyDescent="0.2">
      <c r="A123" s="105"/>
      <c r="B123" s="106" t="s">
        <v>143</v>
      </c>
      <c r="C123" s="106" t="s">
        <v>861</v>
      </c>
      <c r="D123" s="106" t="s">
        <v>174</v>
      </c>
      <c r="E123" s="105"/>
      <c r="F123" s="105"/>
      <c r="G123" s="105"/>
      <c r="H123" s="105"/>
      <c r="J123" s="99"/>
    </row>
    <row r="124" spans="1:17" x14ac:dyDescent="0.2">
      <c r="A124" s="105"/>
      <c r="B124" s="107" t="s">
        <v>175</v>
      </c>
      <c r="C124" s="108">
        <v>45838</v>
      </c>
      <c r="D124" s="108">
        <v>45869</v>
      </c>
      <c r="E124" s="105"/>
      <c r="F124" s="105"/>
      <c r="G124" s="105"/>
      <c r="J124" s="99"/>
    </row>
    <row r="125" spans="1:17" x14ac:dyDescent="0.2">
      <c r="A125" s="109"/>
      <c r="B125" s="82" t="s">
        <v>176</v>
      </c>
      <c r="C125" s="111">
        <v>236.40350000000001</v>
      </c>
      <c r="D125" s="111">
        <v>234.40979999999999</v>
      </c>
      <c r="E125" s="109"/>
      <c r="F125" s="112"/>
      <c r="G125" s="113"/>
    </row>
    <row r="126" spans="1:17" x14ac:dyDescent="0.2">
      <c r="A126" s="109"/>
      <c r="B126" s="82" t="s">
        <v>1004</v>
      </c>
      <c r="C126" s="111">
        <v>20.863499999999998</v>
      </c>
      <c r="D126" s="111">
        <v>20.6874</v>
      </c>
      <c r="E126" s="109"/>
      <c r="F126" s="112"/>
      <c r="G126" s="113"/>
    </row>
    <row r="127" spans="1:17" x14ac:dyDescent="0.2">
      <c r="A127" s="109"/>
      <c r="B127" s="82" t="s">
        <v>177</v>
      </c>
      <c r="C127" s="111">
        <v>223.23339999999999</v>
      </c>
      <c r="D127" s="111">
        <v>221.25309999999999</v>
      </c>
      <c r="E127" s="109"/>
      <c r="F127" s="112"/>
      <c r="G127" s="113"/>
    </row>
    <row r="128" spans="1:17" x14ac:dyDescent="0.2">
      <c r="A128" s="109"/>
      <c r="B128" s="82" t="s">
        <v>1005</v>
      </c>
      <c r="C128" s="111">
        <v>17.1755</v>
      </c>
      <c r="D128" s="111">
        <v>17.023099999999999</v>
      </c>
      <c r="E128" s="109"/>
      <c r="F128" s="112"/>
      <c r="G128" s="113"/>
    </row>
    <row r="129" spans="1:7" x14ac:dyDescent="0.2">
      <c r="A129" s="109"/>
      <c r="B129" s="109"/>
      <c r="C129" s="109"/>
      <c r="D129" s="109"/>
      <c r="E129" s="109"/>
      <c r="F129" s="109"/>
      <c r="G129" s="109"/>
    </row>
    <row r="130" spans="1:7" x14ac:dyDescent="0.2">
      <c r="A130" s="109"/>
      <c r="B130" s="208" t="s">
        <v>862</v>
      </c>
      <c r="C130" s="209"/>
      <c r="D130" s="87" t="s">
        <v>172</v>
      </c>
      <c r="E130" s="109"/>
      <c r="F130" s="109"/>
      <c r="G130" s="109"/>
    </row>
    <row r="131" spans="1:7" x14ac:dyDescent="0.2">
      <c r="A131" s="109"/>
      <c r="B131" s="114"/>
      <c r="C131" s="114"/>
      <c r="D131" s="114"/>
      <c r="E131" s="109"/>
      <c r="F131" s="109"/>
      <c r="G131" s="109"/>
    </row>
    <row r="132" spans="1:7" ht="30" customHeight="1" x14ac:dyDescent="0.2">
      <c r="A132" s="105"/>
      <c r="B132" s="199" t="s">
        <v>178</v>
      </c>
      <c r="C132" s="200"/>
      <c r="D132" s="79" t="s">
        <v>172</v>
      </c>
      <c r="E132" s="115"/>
      <c r="F132" s="105"/>
      <c r="G132" s="105"/>
    </row>
    <row r="133" spans="1:7" ht="27.75" customHeight="1" x14ac:dyDescent="0.2">
      <c r="A133" s="105"/>
      <c r="B133" s="199" t="s">
        <v>179</v>
      </c>
      <c r="C133" s="200"/>
      <c r="D133" s="79" t="s">
        <v>172</v>
      </c>
      <c r="E133" s="115"/>
      <c r="F133" s="105"/>
      <c r="G133" s="105"/>
    </row>
    <row r="134" spans="1:7" x14ac:dyDescent="0.2">
      <c r="A134" s="105"/>
      <c r="B134" s="199" t="s">
        <v>180</v>
      </c>
      <c r="C134" s="200"/>
      <c r="D134" s="79" t="s">
        <v>172</v>
      </c>
      <c r="E134" s="115"/>
      <c r="F134" s="105"/>
      <c r="G134" s="105"/>
    </row>
    <row r="135" spans="1:7" x14ac:dyDescent="0.2">
      <c r="A135" s="105"/>
      <c r="B135" s="199" t="s">
        <v>181</v>
      </c>
      <c r="C135" s="200"/>
      <c r="D135" s="116">
        <v>0.34660780541231756</v>
      </c>
      <c r="E135" s="105"/>
      <c r="F135" s="98"/>
      <c r="G135" s="117"/>
    </row>
    <row r="137" spans="1:7" x14ac:dyDescent="0.2">
      <c r="B137" s="207" t="s">
        <v>863</v>
      </c>
      <c r="C137" s="207"/>
    </row>
    <row r="139" spans="1:7" ht="153.75" customHeight="1" x14ac:dyDescent="0.2"/>
    <row r="142" spans="1:7" x14ac:dyDescent="0.2">
      <c r="B142" s="118" t="s">
        <v>864</v>
      </c>
      <c r="C142" s="119"/>
      <c r="D142" s="118"/>
    </row>
    <row r="143" spans="1:7" x14ac:dyDescent="0.2">
      <c r="B143" s="118" t="s">
        <v>1101</v>
      </c>
      <c r="D143" s="118"/>
    </row>
    <row r="144" spans="1:7" ht="165" customHeight="1" x14ac:dyDescent="0.2"/>
    <row r="146" spans="10:10" x14ac:dyDescent="0.2">
      <c r="J146" s="77"/>
    </row>
  </sheetData>
  <mergeCells count="18">
    <mergeCell ref="B121:C121"/>
    <mergeCell ref="B122:C122"/>
    <mergeCell ref="B137:C137"/>
    <mergeCell ref="B130:C130"/>
    <mergeCell ref="B134:C134"/>
    <mergeCell ref="B135:C135"/>
    <mergeCell ref="B132:C132"/>
    <mergeCell ref="B133:C133"/>
    <mergeCell ref="B115:H115"/>
    <mergeCell ref="B116:H116"/>
    <mergeCell ref="B117:H117"/>
    <mergeCell ref="B119:D119"/>
    <mergeCell ref="B120:C120"/>
    <mergeCell ref="A1:H1"/>
    <mergeCell ref="A2:H2"/>
    <mergeCell ref="A3:H3"/>
    <mergeCell ref="B113:H113"/>
    <mergeCell ref="B114:H114"/>
  </mergeCells>
  <hyperlinks>
    <hyperlink ref="I1" location="Index!B2" display="Index" xr:uid="{88BCCFF7-8D07-4D0A-9961-808E0597F38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B3276-5561-40DC-8886-C4CC41C5BD11}">
  <sheetPr>
    <outlinePr summaryBelow="0" summaryRight="0"/>
  </sheetPr>
  <dimension ref="A1:Q135"/>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820</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31</v>
      </c>
      <c r="C7" s="82" t="s">
        <v>32</v>
      </c>
      <c r="D7" s="82" t="s">
        <v>33</v>
      </c>
      <c r="E7" s="83">
        <v>2172271</v>
      </c>
      <c r="F7" s="84">
        <v>32180.022593999998</v>
      </c>
      <c r="G7" s="85">
        <v>9.488684E-2</v>
      </c>
      <c r="H7" s="80" t="s">
        <v>143</v>
      </c>
    </row>
    <row r="8" spans="1:9" x14ac:dyDescent="0.2">
      <c r="A8" s="81">
        <v>2</v>
      </c>
      <c r="B8" s="82" t="s">
        <v>324</v>
      </c>
      <c r="C8" s="82" t="s">
        <v>325</v>
      </c>
      <c r="D8" s="82" t="s">
        <v>33</v>
      </c>
      <c r="E8" s="83">
        <v>1590099</v>
      </c>
      <c r="F8" s="84">
        <v>32091.378017999999</v>
      </c>
      <c r="G8" s="85">
        <v>9.4625459999999995E-2</v>
      </c>
      <c r="H8" s="80" t="s">
        <v>143</v>
      </c>
    </row>
    <row r="9" spans="1:9" x14ac:dyDescent="0.2">
      <c r="A9" s="81">
        <v>3</v>
      </c>
      <c r="B9" s="82" t="s">
        <v>11</v>
      </c>
      <c r="C9" s="82" t="s">
        <v>12</v>
      </c>
      <c r="D9" s="82" t="s">
        <v>13</v>
      </c>
      <c r="E9" s="83">
        <v>977000</v>
      </c>
      <c r="F9" s="84">
        <v>18702.710999999999</v>
      </c>
      <c r="G9" s="85">
        <v>5.5147290000000002E-2</v>
      </c>
      <c r="H9" s="80" t="s">
        <v>143</v>
      </c>
    </row>
    <row r="10" spans="1:9" x14ac:dyDescent="0.2">
      <c r="A10" s="81">
        <v>4</v>
      </c>
      <c r="B10" s="82" t="s">
        <v>330</v>
      </c>
      <c r="C10" s="82" t="s">
        <v>331</v>
      </c>
      <c r="D10" s="82" t="s">
        <v>201</v>
      </c>
      <c r="E10" s="83">
        <v>1067000</v>
      </c>
      <c r="F10" s="84">
        <v>16101.03</v>
      </c>
      <c r="G10" s="85">
        <v>4.7475910000000003E-2</v>
      </c>
      <c r="H10" s="80" t="s">
        <v>143</v>
      </c>
    </row>
    <row r="11" spans="1:9" x14ac:dyDescent="0.2">
      <c r="A11" s="81">
        <v>5</v>
      </c>
      <c r="B11" s="82" t="s">
        <v>17</v>
      </c>
      <c r="C11" s="82" t="s">
        <v>18</v>
      </c>
      <c r="D11" s="82" t="s">
        <v>19</v>
      </c>
      <c r="E11" s="83">
        <v>1011076</v>
      </c>
      <c r="F11" s="84">
        <v>14055.978552</v>
      </c>
      <c r="G11" s="85">
        <v>4.1445820000000001E-2</v>
      </c>
      <c r="H11" s="80" t="s">
        <v>143</v>
      </c>
    </row>
    <row r="12" spans="1:9" ht="25.5" x14ac:dyDescent="0.2">
      <c r="A12" s="81">
        <v>6</v>
      </c>
      <c r="B12" s="82" t="s">
        <v>722</v>
      </c>
      <c r="C12" s="82" t="s">
        <v>723</v>
      </c>
      <c r="D12" s="82" t="s">
        <v>196</v>
      </c>
      <c r="E12" s="83">
        <v>1019304</v>
      </c>
      <c r="F12" s="84">
        <v>12948.218712</v>
      </c>
      <c r="G12" s="85">
        <v>3.8179449999999997E-2</v>
      </c>
      <c r="H12" s="80" t="s">
        <v>143</v>
      </c>
    </row>
    <row r="13" spans="1:9" ht="25.5" x14ac:dyDescent="0.2">
      <c r="A13" s="81">
        <v>7</v>
      </c>
      <c r="B13" s="82" t="s">
        <v>352</v>
      </c>
      <c r="C13" s="82" t="s">
        <v>353</v>
      </c>
      <c r="D13" s="82" t="s">
        <v>196</v>
      </c>
      <c r="E13" s="83">
        <v>662000</v>
      </c>
      <c r="F13" s="84">
        <v>11298.353999999999</v>
      </c>
      <c r="G13" s="85">
        <v>3.3314620000000003E-2</v>
      </c>
      <c r="H13" s="80" t="s">
        <v>143</v>
      </c>
    </row>
    <row r="14" spans="1:9" x14ac:dyDescent="0.2">
      <c r="A14" s="81">
        <v>8</v>
      </c>
      <c r="B14" s="82" t="s">
        <v>724</v>
      </c>
      <c r="C14" s="82" t="s">
        <v>725</v>
      </c>
      <c r="D14" s="82" t="s">
        <v>285</v>
      </c>
      <c r="E14" s="83">
        <v>258923</v>
      </c>
      <c r="F14" s="84">
        <v>11049.280102000001</v>
      </c>
      <c r="G14" s="85">
        <v>3.2580190000000002E-2</v>
      </c>
      <c r="H14" s="80" t="s">
        <v>143</v>
      </c>
    </row>
    <row r="15" spans="1:9" x14ac:dyDescent="0.2">
      <c r="A15" s="81">
        <v>9</v>
      </c>
      <c r="B15" s="82" t="s">
        <v>37</v>
      </c>
      <c r="C15" s="82" t="s">
        <v>38</v>
      </c>
      <c r="D15" s="82" t="s">
        <v>19</v>
      </c>
      <c r="E15" s="83">
        <v>3353195</v>
      </c>
      <c r="F15" s="84">
        <v>11042.071135</v>
      </c>
      <c r="G15" s="85">
        <v>3.255893E-2</v>
      </c>
      <c r="H15" s="80" t="s">
        <v>143</v>
      </c>
    </row>
    <row r="16" spans="1:9" x14ac:dyDescent="0.2">
      <c r="A16" s="81">
        <v>10</v>
      </c>
      <c r="B16" s="82" t="s">
        <v>730</v>
      </c>
      <c r="C16" s="82" t="s">
        <v>731</v>
      </c>
      <c r="D16" s="82" t="s">
        <v>268</v>
      </c>
      <c r="E16" s="83">
        <v>543333</v>
      </c>
      <c r="F16" s="84">
        <v>10470.02691</v>
      </c>
      <c r="G16" s="85">
        <v>3.0872190000000001E-2</v>
      </c>
      <c r="H16" s="80" t="s">
        <v>143</v>
      </c>
    </row>
    <row r="17" spans="1:8" x14ac:dyDescent="0.2">
      <c r="A17" s="81">
        <v>11</v>
      </c>
      <c r="B17" s="82" t="s">
        <v>326</v>
      </c>
      <c r="C17" s="82" t="s">
        <v>327</v>
      </c>
      <c r="D17" s="82" t="s">
        <v>33</v>
      </c>
      <c r="E17" s="83">
        <v>976671</v>
      </c>
      <c r="F17" s="84">
        <v>10434.752963999999</v>
      </c>
      <c r="G17" s="85">
        <v>3.0768179999999999E-2</v>
      </c>
      <c r="H17" s="80" t="s">
        <v>143</v>
      </c>
    </row>
    <row r="18" spans="1:8" x14ac:dyDescent="0.2">
      <c r="A18" s="81">
        <v>12</v>
      </c>
      <c r="B18" s="82" t="s">
        <v>49</v>
      </c>
      <c r="C18" s="82" t="s">
        <v>50</v>
      </c>
      <c r="D18" s="82" t="s">
        <v>33</v>
      </c>
      <c r="E18" s="83">
        <v>1307239</v>
      </c>
      <c r="F18" s="84">
        <v>10412.812254500001</v>
      </c>
      <c r="G18" s="85">
        <v>3.070349E-2</v>
      </c>
      <c r="H18" s="80" t="s">
        <v>143</v>
      </c>
    </row>
    <row r="19" spans="1:8" x14ac:dyDescent="0.2">
      <c r="A19" s="81">
        <v>13</v>
      </c>
      <c r="B19" s="82" t="s">
        <v>437</v>
      </c>
      <c r="C19" s="82" t="s">
        <v>438</v>
      </c>
      <c r="D19" s="82" t="s">
        <v>268</v>
      </c>
      <c r="E19" s="83">
        <v>557008</v>
      </c>
      <c r="F19" s="84">
        <v>10252.846256000001</v>
      </c>
      <c r="G19" s="85">
        <v>3.0231810000000001E-2</v>
      </c>
      <c r="H19" s="80" t="s">
        <v>143</v>
      </c>
    </row>
    <row r="20" spans="1:8" x14ac:dyDescent="0.2">
      <c r="A20" s="81">
        <v>14</v>
      </c>
      <c r="B20" s="82" t="s">
        <v>14</v>
      </c>
      <c r="C20" s="82" t="s">
        <v>15</v>
      </c>
      <c r="D20" s="82" t="s">
        <v>16</v>
      </c>
      <c r="E20" s="83">
        <v>277730</v>
      </c>
      <c r="F20" s="84">
        <v>10099.651449999999</v>
      </c>
      <c r="G20" s="85">
        <v>2.9780089999999999E-2</v>
      </c>
      <c r="H20" s="80" t="s">
        <v>143</v>
      </c>
    </row>
    <row r="21" spans="1:8" x14ac:dyDescent="0.2">
      <c r="A21" s="81">
        <v>15</v>
      </c>
      <c r="B21" s="82" t="s">
        <v>328</v>
      </c>
      <c r="C21" s="82" t="s">
        <v>329</v>
      </c>
      <c r="D21" s="82" t="s">
        <v>33</v>
      </c>
      <c r="E21" s="83">
        <v>496353</v>
      </c>
      <c r="F21" s="84">
        <v>9820.8404580000006</v>
      </c>
      <c r="G21" s="85">
        <v>2.8957980000000001E-2</v>
      </c>
      <c r="H21" s="80" t="s">
        <v>143</v>
      </c>
    </row>
    <row r="22" spans="1:8" x14ac:dyDescent="0.2">
      <c r="A22" s="81">
        <v>16</v>
      </c>
      <c r="B22" s="82" t="s">
        <v>521</v>
      </c>
      <c r="C22" s="82" t="s">
        <v>522</v>
      </c>
      <c r="D22" s="82" t="s">
        <v>201</v>
      </c>
      <c r="E22" s="83">
        <v>596688</v>
      </c>
      <c r="F22" s="84">
        <v>8733.7222559999991</v>
      </c>
      <c r="G22" s="85">
        <v>2.5752480000000001E-2</v>
      </c>
      <c r="H22" s="80" t="s">
        <v>143</v>
      </c>
    </row>
    <row r="23" spans="1:8" x14ac:dyDescent="0.2">
      <c r="A23" s="81">
        <v>17</v>
      </c>
      <c r="B23" s="82" t="s">
        <v>336</v>
      </c>
      <c r="C23" s="82" t="s">
        <v>337</v>
      </c>
      <c r="D23" s="82" t="s">
        <v>258</v>
      </c>
      <c r="E23" s="83">
        <v>271223</v>
      </c>
      <c r="F23" s="84">
        <v>8687.5439129999995</v>
      </c>
      <c r="G23" s="85">
        <v>2.5616320000000001E-2</v>
      </c>
      <c r="H23" s="80" t="s">
        <v>143</v>
      </c>
    </row>
    <row r="24" spans="1:8" x14ac:dyDescent="0.2">
      <c r="A24" s="81">
        <v>18</v>
      </c>
      <c r="B24" s="82" t="s">
        <v>53</v>
      </c>
      <c r="C24" s="82" t="s">
        <v>54</v>
      </c>
      <c r="D24" s="82" t="s">
        <v>55</v>
      </c>
      <c r="E24" s="83">
        <v>145000</v>
      </c>
      <c r="F24" s="84">
        <v>8570.2250000000004</v>
      </c>
      <c r="G24" s="85">
        <v>2.527039E-2</v>
      </c>
      <c r="H24" s="80" t="s">
        <v>143</v>
      </c>
    </row>
    <row r="25" spans="1:8" x14ac:dyDescent="0.2">
      <c r="A25" s="81">
        <v>19</v>
      </c>
      <c r="B25" s="82" t="s">
        <v>256</v>
      </c>
      <c r="C25" s="82" t="s">
        <v>257</v>
      </c>
      <c r="D25" s="82" t="s">
        <v>258</v>
      </c>
      <c r="E25" s="83">
        <v>278803</v>
      </c>
      <c r="F25" s="84">
        <v>7811.5024540000004</v>
      </c>
      <c r="G25" s="85">
        <v>2.30332E-2</v>
      </c>
      <c r="H25" s="80" t="s">
        <v>143</v>
      </c>
    </row>
    <row r="26" spans="1:8" ht="25.5" x14ac:dyDescent="0.2">
      <c r="A26" s="81">
        <v>20</v>
      </c>
      <c r="B26" s="82" t="s">
        <v>23</v>
      </c>
      <c r="C26" s="82" t="s">
        <v>24</v>
      </c>
      <c r="D26" s="82" t="s">
        <v>25</v>
      </c>
      <c r="E26" s="83">
        <v>62000</v>
      </c>
      <c r="F26" s="84">
        <v>7594.38</v>
      </c>
      <c r="G26" s="85">
        <v>2.239298E-2</v>
      </c>
      <c r="H26" s="80" t="s">
        <v>143</v>
      </c>
    </row>
    <row r="27" spans="1:8" x14ac:dyDescent="0.2">
      <c r="A27" s="81">
        <v>21</v>
      </c>
      <c r="B27" s="82" t="s">
        <v>76</v>
      </c>
      <c r="C27" s="82" t="s">
        <v>77</v>
      </c>
      <c r="D27" s="82" t="s">
        <v>48</v>
      </c>
      <c r="E27" s="83">
        <v>109075</v>
      </c>
      <c r="F27" s="84">
        <v>7364.7439999999997</v>
      </c>
      <c r="G27" s="85">
        <v>2.1715870000000002E-2</v>
      </c>
      <c r="H27" s="80" t="s">
        <v>143</v>
      </c>
    </row>
    <row r="28" spans="1:8" ht="25.5" x14ac:dyDescent="0.2">
      <c r="A28" s="81">
        <v>22</v>
      </c>
      <c r="B28" s="82" t="s">
        <v>277</v>
      </c>
      <c r="C28" s="82" t="s">
        <v>278</v>
      </c>
      <c r="D28" s="82" t="s">
        <v>185</v>
      </c>
      <c r="E28" s="83">
        <v>166773</v>
      </c>
      <c r="F28" s="84">
        <v>7089.3534570000002</v>
      </c>
      <c r="G28" s="85">
        <v>2.0903850000000002E-2</v>
      </c>
      <c r="H28" s="80" t="s">
        <v>143</v>
      </c>
    </row>
    <row r="29" spans="1:8" x14ac:dyDescent="0.2">
      <c r="A29" s="81">
        <v>23</v>
      </c>
      <c r="B29" s="82" t="s">
        <v>20</v>
      </c>
      <c r="C29" s="82" t="s">
        <v>21</v>
      </c>
      <c r="D29" s="82" t="s">
        <v>22</v>
      </c>
      <c r="E29" s="83">
        <v>1967000</v>
      </c>
      <c r="F29" s="84">
        <v>6574.6975000000002</v>
      </c>
      <c r="G29" s="85">
        <v>1.9386319999999999E-2</v>
      </c>
      <c r="H29" s="80" t="s">
        <v>143</v>
      </c>
    </row>
    <row r="30" spans="1:8" x14ac:dyDescent="0.2">
      <c r="A30" s="81">
        <v>24</v>
      </c>
      <c r="B30" s="82" t="s">
        <v>682</v>
      </c>
      <c r="C30" s="82" t="s">
        <v>683</v>
      </c>
      <c r="D30" s="82" t="s">
        <v>64</v>
      </c>
      <c r="E30" s="83">
        <v>1428942</v>
      </c>
      <c r="F30" s="84">
        <v>6287.3447999999999</v>
      </c>
      <c r="G30" s="85">
        <v>1.8539030000000001E-2</v>
      </c>
      <c r="H30" s="80" t="s">
        <v>143</v>
      </c>
    </row>
    <row r="31" spans="1:8" x14ac:dyDescent="0.2">
      <c r="A31" s="81">
        <v>25</v>
      </c>
      <c r="B31" s="82" t="s">
        <v>354</v>
      </c>
      <c r="C31" s="82" t="s">
        <v>355</v>
      </c>
      <c r="D31" s="82" t="s">
        <v>228</v>
      </c>
      <c r="E31" s="83">
        <v>1187500</v>
      </c>
      <c r="F31" s="84">
        <v>6205.875</v>
      </c>
      <c r="G31" s="85">
        <v>1.82988E-2</v>
      </c>
      <c r="H31" s="80" t="s">
        <v>143</v>
      </c>
    </row>
    <row r="32" spans="1:8" x14ac:dyDescent="0.2">
      <c r="A32" s="81">
        <v>26</v>
      </c>
      <c r="B32" s="82" t="s">
        <v>515</v>
      </c>
      <c r="C32" s="82" t="s">
        <v>516</v>
      </c>
      <c r="D32" s="82" t="s">
        <v>258</v>
      </c>
      <c r="E32" s="83">
        <v>70454</v>
      </c>
      <c r="F32" s="84">
        <v>5641.9563200000002</v>
      </c>
      <c r="G32" s="85">
        <v>1.6636020000000001E-2</v>
      </c>
      <c r="H32" s="80" t="s">
        <v>143</v>
      </c>
    </row>
    <row r="33" spans="1:8" x14ac:dyDescent="0.2">
      <c r="A33" s="81">
        <v>27</v>
      </c>
      <c r="B33" s="82" t="s">
        <v>435</v>
      </c>
      <c r="C33" s="82" t="s">
        <v>436</v>
      </c>
      <c r="D33" s="82" t="s">
        <v>201</v>
      </c>
      <c r="E33" s="83">
        <v>285965</v>
      </c>
      <c r="F33" s="84">
        <v>4197.6802349999998</v>
      </c>
      <c r="G33" s="85">
        <v>1.237739E-2</v>
      </c>
      <c r="H33" s="80" t="s">
        <v>143</v>
      </c>
    </row>
    <row r="34" spans="1:8" x14ac:dyDescent="0.2">
      <c r="A34" s="81">
        <v>28</v>
      </c>
      <c r="B34" s="82" t="s">
        <v>221</v>
      </c>
      <c r="C34" s="82" t="s">
        <v>222</v>
      </c>
      <c r="D34" s="82" t="s">
        <v>223</v>
      </c>
      <c r="E34" s="83">
        <v>586911</v>
      </c>
      <c r="F34" s="84">
        <v>3847.2016050000002</v>
      </c>
      <c r="G34" s="85">
        <v>1.134396E-2</v>
      </c>
      <c r="H34" s="80" t="s">
        <v>143</v>
      </c>
    </row>
    <row r="35" spans="1:8" ht="25.5" x14ac:dyDescent="0.2">
      <c r="A35" s="81">
        <v>29</v>
      </c>
      <c r="B35" s="82" t="s">
        <v>446</v>
      </c>
      <c r="C35" s="82" t="s">
        <v>447</v>
      </c>
      <c r="D35" s="82" t="s">
        <v>208</v>
      </c>
      <c r="E35" s="83">
        <v>319989</v>
      </c>
      <c r="F35" s="84">
        <v>3434.121948</v>
      </c>
      <c r="G35" s="85">
        <v>1.012594E-2</v>
      </c>
      <c r="H35" s="80" t="s">
        <v>143</v>
      </c>
    </row>
    <row r="36" spans="1:8" x14ac:dyDescent="0.2">
      <c r="A36" s="81">
        <v>30</v>
      </c>
      <c r="B36" s="82" t="s">
        <v>348</v>
      </c>
      <c r="C36" s="82" t="s">
        <v>349</v>
      </c>
      <c r="D36" s="82" t="s">
        <v>285</v>
      </c>
      <c r="E36" s="83">
        <v>235000</v>
      </c>
      <c r="F36" s="84">
        <v>3271.9050000000002</v>
      </c>
      <c r="G36" s="85">
        <v>9.6476200000000008E-3</v>
      </c>
      <c r="H36" s="80" t="s">
        <v>143</v>
      </c>
    </row>
    <row r="37" spans="1:8" x14ac:dyDescent="0.2">
      <c r="A37" s="81">
        <v>31</v>
      </c>
      <c r="B37" s="82" t="s">
        <v>86</v>
      </c>
      <c r="C37" s="82" t="s">
        <v>87</v>
      </c>
      <c r="D37" s="82" t="s">
        <v>61</v>
      </c>
      <c r="E37" s="83">
        <v>85031</v>
      </c>
      <c r="F37" s="84">
        <v>3268.7617019999998</v>
      </c>
      <c r="G37" s="85">
        <v>9.6383600000000003E-3</v>
      </c>
      <c r="H37" s="80" t="s">
        <v>143</v>
      </c>
    </row>
    <row r="38" spans="1:8" x14ac:dyDescent="0.2">
      <c r="A38" s="86"/>
      <c r="B38" s="86"/>
      <c r="C38" s="87" t="s">
        <v>142</v>
      </c>
      <c r="D38" s="86"/>
      <c r="E38" s="86" t="s">
        <v>143</v>
      </c>
      <c r="F38" s="88">
        <v>319540.9895955</v>
      </c>
      <c r="G38" s="89">
        <v>0.94220678000000002</v>
      </c>
      <c r="H38" s="80" t="s">
        <v>143</v>
      </c>
    </row>
    <row r="39" spans="1:8" x14ac:dyDescent="0.2">
      <c r="A39" s="86"/>
      <c r="B39" s="86"/>
      <c r="C39" s="90"/>
      <c r="D39" s="86"/>
      <c r="E39" s="86"/>
      <c r="F39" s="91"/>
      <c r="G39" s="91"/>
      <c r="H39" s="80" t="s">
        <v>143</v>
      </c>
    </row>
    <row r="40" spans="1:8" x14ac:dyDescent="0.2">
      <c r="A40" s="86"/>
      <c r="B40" s="86"/>
      <c r="C40" s="87" t="s">
        <v>144</v>
      </c>
      <c r="D40" s="86"/>
      <c r="E40" s="86"/>
      <c r="F40" s="86"/>
      <c r="G40" s="86"/>
      <c r="H40" s="80" t="s">
        <v>143</v>
      </c>
    </row>
    <row r="41" spans="1:8" x14ac:dyDescent="0.2">
      <c r="A41" s="86"/>
      <c r="B41" s="86"/>
      <c r="C41" s="87" t="s">
        <v>142</v>
      </c>
      <c r="D41" s="86"/>
      <c r="E41" s="86" t="s">
        <v>143</v>
      </c>
      <c r="F41" s="92" t="s">
        <v>145</v>
      </c>
      <c r="G41" s="89">
        <v>0</v>
      </c>
      <c r="H41" s="80" t="s">
        <v>143</v>
      </c>
    </row>
    <row r="42" spans="1:8" x14ac:dyDescent="0.2">
      <c r="A42" s="86"/>
      <c r="B42" s="86"/>
      <c r="C42" s="90"/>
      <c r="D42" s="86"/>
      <c r="E42" s="86"/>
      <c r="F42" s="91"/>
      <c r="G42" s="91"/>
      <c r="H42" s="80" t="s">
        <v>143</v>
      </c>
    </row>
    <row r="43" spans="1:8" x14ac:dyDescent="0.2">
      <c r="A43" s="86"/>
      <c r="B43" s="86"/>
      <c r="C43" s="87" t="s">
        <v>146</v>
      </c>
      <c r="D43" s="86"/>
      <c r="E43" s="86"/>
      <c r="F43" s="86"/>
      <c r="G43" s="86"/>
      <c r="H43" s="80" t="s">
        <v>143</v>
      </c>
    </row>
    <row r="44" spans="1:8" x14ac:dyDescent="0.2">
      <c r="A44" s="86"/>
      <c r="B44" s="86"/>
      <c r="C44" s="87" t="s">
        <v>142</v>
      </c>
      <c r="D44" s="86"/>
      <c r="E44" s="86" t="s">
        <v>143</v>
      </c>
      <c r="F44" s="92" t="s">
        <v>145</v>
      </c>
      <c r="G44" s="89">
        <v>0</v>
      </c>
      <c r="H44" s="80" t="s">
        <v>143</v>
      </c>
    </row>
    <row r="45" spans="1:8" x14ac:dyDescent="0.2">
      <c r="A45" s="86"/>
      <c r="B45" s="86"/>
      <c r="C45" s="90"/>
      <c r="D45" s="86"/>
      <c r="E45" s="86"/>
      <c r="F45" s="91"/>
      <c r="G45" s="91"/>
      <c r="H45" s="80" t="s">
        <v>143</v>
      </c>
    </row>
    <row r="46" spans="1:8" x14ac:dyDescent="0.2">
      <c r="A46" s="86"/>
      <c r="B46" s="86"/>
      <c r="C46" s="87" t="s">
        <v>147</v>
      </c>
      <c r="D46" s="86"/>
      <c r="E46" s="86"/>
      <c r="F46" s="86"/>
      <c r="G46" s="86"/>
      <c r="H46" s="80" t="s">
        <v>143</v>
      </c>
    </row>
    <row r="47" spans="1:8" x14ac:dyDescent="0.2">
      <c r="A47" s="86"/>
      <c r="B47" s="86"/>
      <c r="C47" s="87" t="s">
        <v>142</v>
      </c>
      <c r="D47" s="86"/>
      <c r="E47" s="86" t="s">
        <v>143</v>
      </c>
      <c r="F47" s="92" t="s">
        <v>145</v>
      </c>
      <c r="G47" s="89">
        <v>0</v>
      </c>
      <c r="H47" s="80" t="s">
        <v>143</v>
      </c>
    </row>
    <row r="48" spans="1:8" x14ac:dyDescent="0.2">
      <c r="A48" s="86"/>
      <c r="B48" s="86"/>
      <c r="C48" s="90"/>
      <c r="D48" s="86"/>
      <c r="E48" s="86"/>
      <c r="F48" s="91"/>
      <c r="G48" s="91"/>
      <c r="H48" s="80" t="s">
        <v>143</v>
      </c>
    </row>
    <row r="49" spans="1:8" x14ac:dyDescent="0.2">
      <c r="A49" s="86"/>
      <c r="B49" s="86"/>
      <c r="C49" s="87" t="s">
        <v>148</v>
      </c>
      <c r="D49" s="86"/>
      <c r="E49" s="86"/>
      <c r="F49" s="91"/>
      <c r="G49" s="91"/>
      <c r="H49" s="80" t="s">
        <v>143</v>
      </c>
    </row>
    <row r="50" spans="1:8" x14ac:dyDescent="0.2">
      <c r="A50" s="86"/>
      <c r="B50" s="86"/>
      <c r="C50" s="87" t="s">
        <v>142</v>
      </c>
      <c r="D50" s="86"/>
      <c r="E50" s="86" t="s">
        <v>143</v>
      </c>
      <c r="F50" s="92" t="s">
        <v>145</v>
      </c>
      <c r="G50" s="89">
        <v>0</v>
      </c>
      <c r="H50" s="80" t="s">
        <v>143</v>
      </c>
    </row>
    <row r="51" spans="1:8" x14ac:dyDescent="0.2">
      <c r="A51" s="86"/>
      <c r="B51" s="86"/>
      <c r="C51" s="90"/>
      <c r="D51" s="86"/>
      <c r="E51" s="86"/>
      <c r="F51" s="91"/>
      <c r="G51" s="91"/>
      <c r="H51" s="80" t="s">
        <v>143</v>
      </c>
    </row>
    <row r="52" spans="1:8" x14ac:dyDescent="0.2">
      <c r="A52" s="86"/>
      <c r="B52" s="86"/>
      <c r="C52" s="87" t="s">
        <v>149</v>
      </c>
      <c r="D52" s="86"/>
      <c r="E52" s="86"/>
      <c r="F52" s="91"/>
      <c r="G52" s="91"/>
      <c r="H52" s="80" t="s">
        <v>143</v>
      </c>
    </row>
    <row r="53" spans="1:8" x14ac:dyDescent="0.2">
      <c r="A53" s="86"/>
      <c r="B53" s="86"/>
      <c r="C53" s="87" t="s">
        <v>142</v>
      </c>
      <c r="D53" s="86"/>
      <c r="E53" s="86" t="s">
        <v>143</v>
      </c>
      <c r="F53" s="92" t="s">
        <v>145</v>
      </c>
      <c r="G53" s="89">
        <v>0</v>
      </c>
      <c r="H53" s="80" t="s">
        <v>143</v>
      </c>
    </row>
    <row r="54" spans="1:8" x14ac:dyDescent="0.2">
      <c r="A54" s="86"/>
      <c r="B54" s="86"/>
      <c r="C54" s="90"/>
      <c r="D54" s="86"/>
      <c r="E54" s="86"/>
      <c r="F54" s="91"/>
      <c r="G54" s="91"/>
      <c r="H54" s="80" t="s">
        <v>143</v>
      </c>
    </row>
    <row r="55" spans="1:8" x14ac:dyDescent="0.2">
      <c r="A55" s="86"/>
      <c r="B55" s="86"/>
      <c r="C55" s="87" t="s">
        <v>150</v>
      </c>
      <c r="D55" s="86"/>
      <c r="E55" s="86"/>
      <c r="F55" s="88">
        <v>319540.9895955</v>
      </c>
      <c r="G55" s="89">
        <v>0.94220678000000002</v>
      </c>
      <c r="H55" s="80" t="s">
        <v>143</v>
      </c>
    </row>
    <row r="56" spans="1:8" x14ac:dyDescent="0.2">
      <c r="A56" s="86"/>
      <c r="B56" s="86"/>
      <c r="C56" s="90"/>
      <c r="D56" s="86"/>
      <c r="E56" s="86"/>
      <c r="F56" s="91"/>
      <c r="G56" s="91"/>
      <c r="H56" s="80" t="s">
        <v>143</v>
      </c>
    </row>
    <row r="57" spans="1:8" x14ac:dyDescent="0.2">
      <c r="A57" s="86"/>
      <c r="B57" s="86"/>
      <c r="C57" s="87" t="s">
        <v>151</v>
      </c>
      <c r="D57" s="86"/>
      <c r="E57" s="86"/>
      <c r="F57" s="91"/>
      <c r="G57" s="91"/>
      <c r="H57" s="80" t="s">
        <v>143</v>
      </c>
    </row>
    <row r="58" spans="1:8" x14ac:dyDescent="0.2">
      <c r="A58" s="86"/>
      <c r="B58" s="86"/>
      <c r="C58" s="87" t="s">
        <v>10</v>
      </c>
      <c r="D58" s="86"/>
      <c r="E58" s="86"/>
      <c r="F58" s="91"/>
      <c r="G58" s="91"/>
      <c r="H58" s="80" t="s">
        <v>143</v>
      </c>
    </row>
    <row r="59" spans="1:8" x14ac:dyDescent="0.2">
      <c r="A59" s="86"/>
      <c r="B59" s="86"/>
      <c r="C59" s="87" t="s">
        <v>142</v>
      </c>
      <c r="D59" s="86"/>
      <c r="E59" s="86" t="s">
        <v>143</v>
      </c>
      <c r="F59" s="92" t="s">
        <v>145</v>
      </c>
      <c r="G59" s="89">
        <v>0</v>
      </c>
      <c r="H59" s="80" t="s">
        <v>143</v>
      </c>
    </row>
    <row r="60" spans="1:8" x14ac:dyDescent="0.2">
      <c r="A60" s="86"/>
      <c r="B60" s="86"/>
      <c r="C60" s="90"/>
      <c r="D60" s="86"/>
      <c r="E60" s="86"/>
      <c r="F60" s="91"/>
      <c r="G60" s="91"/>
      <c r="H60" s="80" t="s">
        <v>143</v>
      </c>
    </row>
    <row r="61" spans="1:8" x14ac:dyDescent="0.2">
      <c r="A61" s="86"/>
      <c r="B61" s="86"/>
      <c r="C61" s="87" t="s">
        <v>152</v>
      </c>
      <c r="D61" s="86"/>
      <c r="E61" s="86"/>
      <c r="F61" s="86"/>
      <c r="G61" s="86"/>
      <c r="H61" s="80" t="s">
        <v>143</v>
      </c>
    </row>
    <row r="62" spans="1:8" x14ac:dyDescent="0.2">
      <c r="A62" s="86"/>
      <c r="B62" s="86"/>
      <c r="C62" s="87" t="s">
        <v>142</v>
      </c>
      <c r="D62" s="86"/>
      <c r="E62" s="86" t="s">
        <v>143</v>
      </c>
      <c r="F62" s="92" t="s">
        <v>145</v>
      </c>
      <c r="G62" s="89">
        <v>0</v>
      </c>
      <c r="H62" s="80" t="s">
        <v>143</v>
      </c>
    </row>
    <row r="63" spans="1:8" x14ac:dyDescent="0.2">
      <c r="A63" s="86"/>
      <c r="B63" s="86"/>
      <c r="C63" s="90"/>
      <c r="D63" s="86"/>
      <c r="E63" s="86"/>
      <c r="F63" s="91"/>
      <c r="G63" s="91"/>
      <c r="H63" s="80" t="s">
        <v>143</v>
      </c>
    </row>
    <row r="64" spans="1:8" x14ac:dyDescent="0.2">
      <c r="A64" s="86"/>
      <c r="B64" s="86"/>
      <c r="C64" s="87" t="s">
        <v>153</v>
      </c>
      <c r="D64" s="86"/>
      <c r="E64" s="86"/>
      <c r="F64" s="86"/>
      <c r="G64" s="86"/>
      <c r="H64" s="80" t="s">
        <v>143</v>
      </c>
    </row>
    <row r="65" spans="1:8" x14ac:dyDescent="0.2">
      <c r="A65" s="86"/>
      <c r="B65" s="86"/>
      <c r="C65" s="87" t="s">
        <v>142</v>
      </c>
      <c r="D65" s="86"/>
      <c r="E65" s="86" t="s">
        <v>143</v>
      </c>
      <c r="F65" s="92" t="s">
        <v>145</v>
      </c>
      <c r="G65" s="89">
        <v>0</v>
      </c>
      <c r="H65" s="80" t="s">
        <v>143</v>
      </c>
    </row>
    <row r="66" spans="1:8" x14ac:dyDescent="0.2">
      <c r="A66" s="86"/>
      <c r="B66" s="86"/>
      <c r="C66" s="90"/>
      <c r="D66" s="86"/>
      <c r="E66" s="86"/>
      <c r="F66" s="91"/>
      <c r="G66" s="91"/>
      <c r="H66" s="80" t="s">
        <v>143</v>
      </c>
    </row>
    <row r="67" spans="1:8" x14ac:dyDescent="0.2">
      <c r="A67" s="86"/>
      <c r="B67" s="86"/>
      <c r="C67" s="87" t="s">
        <v>154</v>
      </c>
      <c r="D67" s="86"/>
      <c r="E67" s="86"/>
      <c r="F67" s="91"/>
      <c r="G67" s="91"/>
      <c r="H67" s="80" t="s">
        <v>143</v>
      </c>
    </row>
    <row r="68" spans="1:8" x14ac:dyDescent="0.2">
      <c r="A68" s="86"/>
      <c r="B68" s="86"/>
      <c r="C68" s="87" t="s">
        <v>142</v>
      </c>
      <c r="D68" s="86"/>
      <c r="E68" s="86" t="s">
        <v>143</v>
      </c>
      <c r="F68" s="92" t="s">
        <v>145</v>
      </c>
      <c r="G68" s="89">
        <v>0</v>
      </c>
      <c r="H68" s="80" t="s">
        <v>143</v>
      </c>
    </row>
    <row r="69" spans="1:8" x14ac:dyDescent="0.2">
      <c r="A69" s="86"/>
      <c r="B69" s="86"/>
      <c r="C69" s="90"/>
      <c r="D69" s="86"/>
      <c r="E69" s="86"/>
      <c r="F69" s="91"/>
      <c r="G69" s="91"/>
      <c r="H69" s="80" t="s">
        <v>143</v>
      </c>
    </row>
    <row r="70" spans="1:8" x14ac:dyDescent="0.2">
      <c r="A70" s="86"/>
      <c r="B70" s="86"/>
      <c r="C70" s="87" t="s">
        <v>155</v>
      </c>
      <c r="D70" s="86"/>
      <c r="E70" s="86"/>
      <c r="F70" s="88">
        <v>0</v>
      </c>
      <c r="G70" s="89">
        <v>0</v>
      </c>
      <c r="H70" s="80" t="s">
        <v>143</v>
      </c>
    </row>
    <row r="71" spans="1:8" x14ac:dyDescent="0.2">
      <c r="A71" s="86"/>
      <c r="B71" s="86"/>
      <c r="C71" s="90"/>
      <c r="D71" s="86"/>
      <c r="E71" s="86"/>
      <c r="F71" s="91"/>
      <c r="G71" s="91"/>
      <c r="H71" s="80" t="s">
        <v>143</v>
      </c>
    </row>
    <row r="72" spans="1:8" x14ac:dyDescent="0.2">
      <c r="A72" s="86"/>
      <c r="B72" s="86"/>
      <c r="C72" s="87" t="s">
        <v>156</v>
      </c>
      <c r="D72" s="86"/>
      <c r="E72" s="86"/>
      <c r="F72" s="91"/>
      <c r="G72" s="91"/>
      <c r="H72" s="80" t="s">
        <v>143</v>
      </c>
    </row>
    <row r="73" spans="1:8" x14ac:dyDescent="0.2">
      <c r="A73" s="86"/>
      <c r="B73" s="86"/>
      <c r="C73" s="87" t="s">
        <v>157</v>
      </c>
      <c r="D73" s="86"/>
      <c r="E73" s="86"/>
      <c r="F73" s="91"/>
      <c r="G73" s="91"/>
      <c r="H73" s="80" t="s">
        <v>143</v>
      </c>
    </row>
    <row r="74" spans="1:8" x14ac:dyDescent="0.2">
      <c r="A74" s="86"/>
      <c r="B74" s="86"/>
      <c r="C74" s="87" t="s">
        <v>142</v>
      </c>
      <c r="D74" s="86"/>
      <c r="E74" s="86" t="s">
        <v>143</v>
      </c>
      <c r="F74" s="92" t="s">
        <v>145</v>
      </c>
      <c r="G74" s="89">
        <v>0</v>
      </c>
      <c r="H74" s="80" t="s">
        <v>143</v>
      </c>
    </row>
    <row r="75" spans="1:8" x14ac:dyDescent="0.2">
      <c r="A75" s="86"/>
      <c r="B75" s="86"/>
      <c r="C75" s="90"/>
      <c r="D75" s="86"/>
      <c r="E75" s="86"/>
      <c r="F75" s="91"/>
      <c r="G75" s="91"/>
      <c r="H75" s="80" t="s">
        <v>143</v>
      </c>
    </row>
    <row r="76" spans="1:8" x14ac:dyDescent="0.2">
      <c r="A76" s="86"/>
      <c r="B76" s="86"/>
      <c r="C76" s="87" t="s">
        <v>158</v>
      </c>
      <c r="D76" s="86"/>
      <c r="E76" s="86"/>
      <c r="F76" s="91"/>
      <c r="G76" s="91"/>
      <c r="H76" s="80" t="s">
        <v>143</v>
      </c>
    </row>
    <row r="77" spans="1:8" x14ac:dyDescent="0.2">
      <c r="A77" s="86"/>
      <c r="B77" s="86"/>
      <c r="C77" s="87" t="s">
        <v>142</v>
      </c>
      <c r="D77" s="86"/>
      <c r="E77" s="86" t="s">
        <v>143</v>
      </c>
      <c r="F77" s="92" t="s">
        <v>145</v>
      </c>
      <c r="G77" s="89">
        <v>0</v>
      </c>
      <c r="H77" s="80" t="s">
        <v>143</v>
      </c>
    </row>
    <row r="78" spans="1:8" x14ac:dyDescent="0.2">
      <c r="A78" s="86"/>
      <c r="B78" s="86"/>
      <c r="C78" s="90"/>
      <c r="D78" s="86"/>
      <c r="E78" s="86"/>
      <c r="F78" s="91"/>
      <c r="G78" s="91"/>
      <c r="H78" s="80" t="s">
        <v>143</v>
      </c>
    </row>
    <row r="79" spans="1:8" x14ac:dyDescent="0.2">
      <c r="A79" s="86"/>
      <c r="B79" s="86"/>
      <c r="C79" s="87" t="s">
        <v>159</v>
      </c>
      <c r="D79" s="86"/>
      <c r="E79" s="86"/>
      <c r="F79" s="91"/>
      <c r="G79" s="91"/>
      <c r="H79" s="80" t="s">
        <v>143</v>
      </c>
    </row>
    <row r="80" spans="1:8" x14ac:dyDescent="0.2">
      <c r="A80" s="86"/>
      <c r="B80" s="86"/>
      <c r="C80" s="87" t="s">
        <v>142</v>
      </c>
      <c r="D80" s="86"/>
      <c r="E80" s="86" t="s">
        <v>143</v>
      </c>
      <c r="F80" s="92" t="s">
        <v>145</v>
      </c>
      <c r="G80" s="89">
        <v>0</v>
      </c>
      <c r="H80" s="80" t="s">
        <v>143</v>
      </c>
    </row>
    <row r="81" spans="1:8" x14ac:dyDescent="0.2">
      <c r="A81" s="86"/>
      <c r="B81" s="86"/>
      <c r="C81" s="90"/>
      <c r="D81" s="86"/>
      <c r="E81" s="86"/>
      <c r="F81" s="91"/>
      <c r="G81" s="91"/>
      <c r="H81" s="80" t="s">
        <v>143</v>
      </c>
    </row>
    <row r="82" spans="1:8" x14ac:dyDescent="0.2">
      <c r="A82" s="86"/>
      <c r="B82" s="86"/>
      <c r="C82" s="87" t="s">
        <v>160</v>
      </c>
      <c r="D82" s="86"/>
      <c r="E82" s="86"/>
      <c r="F82" s="91"/>
      <c r="G82" s="91"/>
      <c r="H82" s="80" t="s">
        <v>143</v>
      </c>
    </row>
    <row r="83" spans="1:8" x14ac:dyDescent="0.2">
      <c r="A83" s="81">
        <v>1</v>
      </c>
      <c r="B83" s="82"/>
      <c r="C83" s="82" t="s">
        <v>161</v>
      </c>
      <c r="D83" s="82"/>
      <c r="E83" s="93"/>
      <c r="F83" s="84">
        <v>15599.150248045</v>
      </c>
      <c r="G83" s="85">
        <v>4.5996049999999997E-2</v>
      </c>
      <c r="H83" s="80">
        <v>5.41</v>
      </c>
    </row>
    <row r="84" spans="1:8" x14ac:dyDescent="0.2">
      <c r="A84" s="86"/>
      <c r="B84" s="86"/>
      <c r="C84" s="87" t="s">
        <v>142</v>
      </c>
      <c r="D84" s="86"/>
      <c r="E84" s="86" t="s">
        <v>143</v>
      </c>
      <c r="F84" s="88">
        <v>15599.150248045</v>
      </c>
      <c r="G84" s="89">
        <v>4.5996049999999997E-2</v>
      </c>
      <c r="H84" s="80" t="s">
        <v>143</v>
      </c>
    </row>
    <row r="85" spans="1:8" x14ac:dyDescent="0.2">
      <c r="A85" s="86"/>
      <c r="B85" s="86"/>
      <c r="C85" s="90"/>
      <c r="D85" s="86"/>
      <c r="E85" s="86"/>
      <c r="F85" s="91"/>
      <c r="G85" s="91"/>
      <c r="H85" s="80" t="s">
        <v>143</v>
      </c>
    </row>
    <row r="86" spans="1:8" x14ac:dyDescent="0.2">
      <c r="A86" s="86"/>
      <c r="B86" s="86"/>
      <c r="C86" s="87" t="s">
        <v>162</v>
      </c>
      <c r="D86" s="86"/>
      <c r="E86" s="86"/>
      <c r="F86" s="88">
        <v>15599.150248045</v>
      </c>
      <c r="G86" s="89">
        <v>4.5996049999999997E-2</v>
      </c>
      <c r="H86" s="80" t="s">
        <v>143</v>
      </c>
    </row>
    <row r="87" spans="1:8" x14ac:dyDescent="0.2">
      <c r="A87" s="86"/>
      <c r="B87" s="86"/>
      <c r="C87" s="91"/>
      <c r="D87" s="86"/>
      <c r="E87" s="86"/>
      <c r="F87" s="86"/>
      <c r="G87" s="86"/>
      <c r="H87" s="80" t="s">
        <v>143</v>
      </c>
    </row>
    <row r="88" spans="1:8" x14ac:dyDescent="0.2">
      <c r="A88" s="86"/>
      <c r="B88" s="86"/>
      <c r="C88" s="87" t="s">
        <v>163</v>
      </c>
      <c r="D88" s="86"/>
      <c r="E88" s="86"/>
      <c r="F88" s="86"/>
      <c r="G88" s="86"/>
      <c r="H88" s="80" t="s">
        <v>143</v>
      </c>
    </row>
    <row r="89" spans="1:8" x14ac:dyDescent="0.2">
      <c r="A89" s="86"/>
      <c r="B89" s="86"/>
      <c r="C89" s="87" t="s">
        <v>164</v>
      </c>
      <c r="D89" s="86"/>
      <c r="E89" s="86"/>
      <c r="F89" s="86"/>
      <c r="G89" s="86"/>
      <c r="H89" s="80" t="s">
        <v>143</v>
      </c>
    </row>
    <row r="90" spans="1:8" x14ac:dyDescent="0.2">
      <c r="A90" s="86"/>
      <c r="B90" s="86"/>
      <c r="C90" s="87" t="s">
        <v>142</v>
      </c>
      <c r="D90" s="86"/>
      <c r="E90" s="86" t="s">
        <v>143</v>
      </c>
      <c r="F90" s="92" t="s">
        <v>145</v>
      </c>
      <c r="G90" s="89">
        <v>0</v>
      </c>
      <c r="H90" s="80" t="s">
        <v>143</v>
      </c>
    </row>
    <row r="91" spans="1:8" x14ac:dyDescent="0.2">
      <c r="A91" s="86"/>
      <c r="B91" s="86"/>
      <c r="C91" s="90"/>
      <c r="D91" s="86"/>
      <c r="E91" s="86"/>
      <c r="F91" s="91"/>
      <c r="G91" s="91"/>
      <c r="H91" s="80" t="s">
        <v>143</v>
      </c>
    </row>
    <row r="92" spans="1:8" x14ac:dyDescent="0.2">
      <c r="A92" s="86"/>
      <c r="B92" s="86"/>
      <c r="C92" s="87" t="s">
        <v>165</v>
      </c>
      <c r="D92" s="86"/>
      <c r="E92" s="86"/>
      <c r="F92" s="86"/>
      <c r="G92" s="86"/>
      <c r="H92" s="80" t="s">
        <v>143</v>
      </c>
    </row>
    <row r="93" spans="1:8" x14ac:dyDescent="0.2">
      <c r="A93" s="86"/>
      <c r="B93" s="86"/>
      <c r="C93" s="87" t="s">
        <v>166</v>
      </c>
      <c r="D93" s="86"/>
      <c r="E93" s="86"/>
      <c r="F93" s="86"/>
      <c r="G93" s="86"/>
      <c r="H93" s="80" t="s">
        <v>143</v>
      </c>
    </row>
    <row r="94" spans="1:8" x14ac:dyDescent="0.2">
      <c r="A94" s="86"/>
      <c r="B94" s="86"/>
      <c r="C94" s="87" t="s">
        <v>142</v>
      </c>
      <c r="D94" s="86"/>
      <c r="E94" s="86" t="s">
        <v>143</v>
      </c>
      <c r="F94" s="92" t="s">
        <v>145</v>
      </c>
      <c r="G94" s="89">
        <v>0</v>
      </c>
      <c r="H94" s="80" t="s">
        <v>143</v>
      </c>
    </row>
    <row r="95" spans="1:8" x14ac:dyDescent="0.2">
      <c r="A95" s="86"/>
      <c r="B95" s="86"/>
      <c r="C95" s="90"/>
      <c r="D95" s="86"/>
      <c r="E95" s="86"/>
      <c r="F95" s="91"/>
      <c r="G95" s="91"/>
      <c r="H95" s="80" t="s">
        <v>143</v>
      </c>
    </row>
    <row r="96" spans="1:8" x14ac:dyDescent="0.2">
      <c r="A96" s="86"/>
      <c r="B96" s="86"/>
      <c r="C96" s="87" t="s">
        <v>167</v>
      </c>
      <c r="D96" s="86"/>
      <c r="E96" s="86"/>
      <c r="F96" s="91"/>
      <c r="G96" s="91"/>
      <c r="H96" s="80" t="s">
        <v>143</v>
      </c>
    </row>
    <row r="97" spans="1:17" x14ac:dyDescent="0.2">
      <c r="A97" s="86"/>
      <c r="B97" s="86"/>
      <c r="C97" s="87" t="s">
        <v>142</v>
      </c>
      <c r="D97" s="86"/>
      <c r="E97" s="86" t="s">
        <v>143</v>
      </c>
      <c r="F97" s="92" t="s">
        <v>145</v>
      </c>
      <c r="G97" s="89">
        <v>0</v>
      </c>
      <c r="H97" s="80" t="s">
        <v>143</v>
      </c>
    </row>
    <row r="98" spans="1:17" x14ac:dyDescent="0.2">
      <c r="A98" s="86"/>
      <c r="B98" s="86"/>
      <c r="C98" s="90"/>
      <c r="D98" s="86"/>
      <c r="E98" s="86"/>
      <c r="F98" s="91"/>
      <c r="G98" s="91"/>
      <c r="H98" s="80" t="s">
        <v>143</v>
      </c>
    </row>
    <row r="99" spans="1:17" x14ac:dyDescent="0.2">
      <c r="A99" s="93"/>
      <c r="B99" s="82"/>
      <c r="C99" s="82" t="s">
        <v>168</v>
      </c>
      <c r="D99" s="82"/>
      <c r="E99" s="93"/>
      <c r="F99" s="84">
        <v>4000.91176632</v>
      </c>
      <c r="G99" s="85">
        <v>1.1797190000000001E-2</v>
      </c>
      <c r="H99" s="80" t="s">
        <v>143</v>
      </c>
    </row>
    <row r="100" spans="1:17" x14ac:dyDescent="0.2">
      <c r="A100" s="90"/>
      <c r="B100" s="90"/>
      <c r="C100" s="87" t="s">
        <v>169</v>
      </c>
      <c r="D100" s="91"/>
      <c r="E100" s="91"/>
      <c r="F100" s="88">
        <v>339141.05160986498</v>
      </c>
      <c r="G100" s="94">
        <v>1.0000000200000001</v>
      </c>
      <c r="H100" s="80" t="s">
        <v>143</v>
      </c>
    </row>
    <row r="101" spans="1:17" x14ac:dyDescent="0.2">
      <c r="A101" s="95"/>
      <c r="B101" s="95"/>
      <c r="C101" s="95"/>
      <c r="D101" s="96"/>
      <c r="E101" s="96"/>
      <c r="F101" s="96"/>
      <c r="G101" s="96"/>
    </row>
    <row r="102" spans="1:17" x14ac:dyDescent="0.2">
      <c r="A102" s="97"/>
      <c r="B102" s="201" t="s">
        <v>855</v>
      </c>
      <c r="C102" s="201"/>
      <c r="D102" s="201"/>
      <c r="E102" s="201"/>
      <c r="F102" s="201"/>
      <c r="G102" s="201"/>
      <c r="H102" s="201"/>
      <c r="J102" s="99"/>
    </row>
    <row r="103" spans="1:17" x14ac:dyDescent="0.2">
      <c r="A103" s="97"/>
      <c r="B103" s="201" t="s">
        <v>856</v>
      </c>
      <c r="C103" s="201"/>
      <c r="D103" s="201"/>
      <c r="E103" s="201"/>
      <c r="F103" s="201"/>
      <c r="G103" s="201"/>
      <c r="H103" s="201"/>
      <c r="J103" s="99"/>
    </row>
    <row r="104" spans="1:17" x14ac:dyDescent="0.2">
      <c r="A104" s="97"/>
      <c r="B104" s="201" t="s">
        <v>857</v>
      </c>
      <c r="C104" s="201"/>
      <c r="D104" s="201"/>
      <c r="E104" s="201"/>
      <c r="F104" s="201"/>
      <c r="G104" s="201"/>
      <c r="H104" s="201"/>
      <c r="J104" s="99"/>
    </row>
    <row r="105" spans="1:17" s="101" customFormat="1" ht="66.75" customHeight="1" x14ac:dyDescent="0.25">
      <c r="A105" s="100"/>
      <c r="B105" s="202" t="s">
        <v>858</v>
      </c>
      <c r="C105" s="202"/>
      <c r="D105" s="202"/>
      <c r="E105" s="202"/>
      <c r="F105" s="202"/>
      <c r="G105" s="202"/>
      <c r="H105" s="202"/>
      <c r="I105"/>
      <c r="J105" s="99"/>
      <c r="K105"/>
      <c r="L105"/>
      <c r="M105"/>
      <c r="N105"/>
      <c r="O105"/>
      <c r="P105"/>
      <c r="Q105"/>
    </row>
    <row r="106" spans="1:17" x14ac:dyDescent="0.2">
      <c r="A106" s="97"/>
      <c r="B106" s="201" t="s">
        <v>859</v>
      </c>
      <c r="C106" s="201"/>
      <c r="D106" s="201"/>
      <c r="E106" s="201"/>
      <c r="F106" s="201"/>
      <c r="G106" s="201"/>
      <c r="H106" s="201"/>
      <c r="J106" s="99"/>
    </row>
    <row r="107" spans="1:17" x14ac:dyDescent="0.2">
      <c r="A107" s="97"/>
      <c r="B107" s="97"/>
      <c r="C107" s="97"/>
      <c r="D107" s="102"/>
      <c r="E107" s="102"/>
      <c r="F107" s="102"/>
      <c r="G107" s="102"/>
    </row>
    <row r="108" spans="1:17" x14ac:dyDescent="0.2">
      <c r="A108" s="97"/>
      <c r="B108" s="203" t="s">
        <v>170</v>
      </c>
      <c r="C108" s="204"/>
      <c r="D108" s="205"/>
      <c r="E108" s="103"/>
      <c r="F108" s="102"/>
      <c r="G108" s="102"/>
    </row>
    <row r="109" spans="1:17" ht="27.75" customHeight="1" x14ac:dyDescent="0.2">
      <c r="A109" s="97"/>
      <c r="B109" s="199" t="s">
        <v>171</v>
      </c>
      <c r="C109" s="200"/>
      <c r="D109" s="79" t="s">
        <v>172</v>
      </c>
      <c r="E109" s="103"/>
      <c r="F109" s="102"/>
      <c r="G109" s="102"/>
    </row>
    <row r="110" spans="1:17" ht="12.75" customHeight="1" x14ac:dyDescent="0.2">
      <c r="A110" s="97"/>
      <c r="B110" s="199" t="s">
        <v>860</v>
      </c>
      <c r="C110" s="200"/>
      <c r="D110" s="79" t="s">
        <v>172</v>
      </c>
      <c r="E110" s="103"/>
      <c r="F110" s="102"/>
      <c r="G110" s="102"/>
    </row>
    <row r="111" spans="1:17" x14ac:dyDescent="0.2">
      <c r="A111" s="97"/>
      <c r="B111" s="199" t="s">
        <v>173</v>
      </c>
      <c r="C111" s="200"/>
      <c r="D111" s="104" t="s">
        <v>143</v>
      </c>
      <c r="E111" s="103"/>
      <c r="F111" s="102"/>
      <c r="G111" s="102"/>
    </row>
    <row r="112" spans="1:17" x14ac:dyDescent="0.2">
      <c r="A112" s="105"/>
      <c r="B112" s="106" t="s">
        <v>143</v>
      </c>
      <c r="C112" s="106" t="s">
        <v>861</v>
      </c>
      <c r="D112" s="106" t="s">
        <v>174</v>
      </c>
      <c r="E112" s="105"/>
      <c r="F112" s="105"/>
      <c r="G112" s="105"/>
      <c r="H112" s="105"/>
      <c r="J112" s="99"/>
    </row>
    <row r="113" spans="1:10" x14ac:dyDescent="0.2">
      <c r="A113" s="105"/>
      <c r="B113" s="107" t="s">
        <v>175</v>
      </c>
      <c r="C113" s="108">
        <v>45838</v>
      </c>
      <c r="D113" s="108">
        <v>45869</v>
      </c>
      <c r="E113" s="105"/>
      <c r="F113" s="105"/>
      <c r="G113" s="105"/>
      <c r="J113" s="99"/>
    </row>
    <row r="114" spans="1:10" x14ac:dyDescent="0.2">
      <c r="A114" s="109"/>
      <c r="B114" s="82" t="s">
        <v>176</v>
      </c>
      <c r="C114" s="111">
        <v>23.0518</v>
      </c>
      <c r="D114" s="111">
        <v>22.715199999999999</v>
      </c>
      <c r="E114" s="109"/>
      <c r="F114" s="112"/>
      <c r="G114" s="113"/>
    </row>
    <row r="115" spans="1:10" x14ac:dyDescent="0.2">
      <c r="A115" s="109"/>
      <c r="B115" s="82" t="s">
        <v>1004</v>
      </c>
      <c r="C115" s="111">
        <v>17.953099999999999</v>
      </c>
      <c r="D115" s="111">
        <v>17.690999999999999</v>
      </c>
      <c r="E115" s="109"/>
      <c r="F115" s="112"/>
      <c r="G115" s="113"/>
    </row>
    <row r="116" spans="1:10" x14ac:dyDescent="0.2">
      <c r="A116" s="109"/>
      <c r="B116" s="82" t="s">
        <v>177</v>
      </c>
      <c r="C116" s="111">
        <v>21.485399999999998</v>
      </c>
      <c r="D116" s="111">
        <v>21.148900000000001</v>
      </c>
      <c r="E116" s="109"/>
      <c r="F116" s="112"/>
      <c r="G116" s="113"/>
    </row>
    <row r="117" spans="1:10" x14ac:dyDescent="0.2">
      <c r="A117" s="109"/>
      <c r="B117" s="82" t="s">
        <v>1005</v>
      </c>
      <c r="C117" s="111">
        <v>16.716999999999999</v>
      </c>
      <c r="D117" s="111">
        <v>16.455200000000001</v>
      </c>
      <c r="E117" s="109"/>
      <c r="F117" s="112"/>
      <c r="G117" s="113"/>
    </row>
    <row r="118" spans="1:10" x14ac:dyDescent="0.2">
      <c r="A118" s="109"/>
      <c r="B118" s="109"/>
      <c r="C118" s="109"/>
      <c r="D118" s="109"/>
      <c r="E118" s="109"/>
      <c r="F118" s="109"/>
      <c r="G118" s="109"/>
    </row>
    <row r="119" spans="1:10" x14ac:dyDescent="0.2">
      <c r="A119" s="109"/>
      <c r="B119" s="208" t="s">
        <v>862</v>
      </c>
      <c r="C119" s="209"/>
      <c r="D119" s="79" t="s">
        <v>172</v>
      </c>
      <c r="E119" s="109"/>
      <c r="F119" s="109"/>
      <c r="G119" s="109"/>
    </row>
    <row r="120" spans="1:10" x14ac:dyDescent="0.2">
      <c r="A120" s="109"/>
      <c r="B120" s="114"/>
      <c r="C120" s="114"/>
      <c r="D120" s="114"/>
      <c r="E120" s="109"/>
      <c r="F120" s="109"/>
      <c r="G120" s="109"/>
    </row>
    <row r="121" spans="1:10" ht="26.25" customHeight="1" x14ac:dyDescent="0.2">
      <c r="A121" s="105"/>
      <c r="B121" s="199" t="s">
        <v>178</v>
      </c>
      <c r="C121" s="200"/>
      <c r="D121" s="79" t="s">
        <v>172</v>
      </c>
      <c r="E121" s="115"/>
      <c r="F121" s="105"/>
      <c r="G121" s="105"/>
    </row>
    <row r="122" spans="1:10" ht="27" customHeight="1" x14ac:dyDescent="0.2">
      <c r="A122" s="105"/>
      <c r="B122" s="199" t="s">
        <v>179</v>
      </c>
      <c r="C122" s="200"/>
      <c r="D122" s="79" t="s">
        <v>172</v>
      </c>
      <c r="E122" s="115"/>
      <c r="F122" s="105"/>
      <c r="G122" s="105"/>
    </row>
    <row r="123" spans="1:10" x14ac:dyDescent="0.2">
      <c r="A123" s="105"/>
      <c r="B123" s="199" t="s">
        <v>180</v>
      </c>
      <c r="C123" s="200"/>
      <c r="D123" s="79" t="s">
        <v>172</v>
      </c>
      <c r="E123" s="115"/>
      <c r="F123" s="105"/>
      <c r="G123" s="105"/>
    </row>
    <row r="124" spans="1:10" x14ac:dyDescent="0.2">
      <c r="A124" s="105"/>
      <c r="B124" s="199" t="s">
        <v>181</v>
      </c>
      <c r="C124" s="200"/>
      <c r="D124" s="116">
        <v>0.4006528465297105</v>
      </c>
      <c r="E124" s="105"/>
      <c r="F124" s="98"/>
      <c r="G124" s="117"/>
    </row>
    <row r="126" spans="1:10" x14ac:dyDescent="0.2">
      <c r="B126" s="207" t="s">
        <v>863</v>
      </c>
      <c r="C126" s="207"/>
    </row>
    <row r="128" spans="1:10" ht="153.75" customHeight="1" x14ac:dyDescent="0.2"/>
    <row r="131" spans="2:10" x14ac:dyDescent="0.2">
      <c r="B131" s="118" t="s">
        <v>864</v>
      </c>
      <c r="C131" s="119"/>
      <c r="D131" s="118"/>
    </row>
    <row r="132" spans="2:10" x14ac:dyDescent="0.2">
      <c r="B132" s="118" t="s">
        <v>1102</v>
      </c>
      <c r="D132" s="118"/>
    </row>
    <row r="133" spans="2:10" ht="165" customHeight="1" x14ac:dyDescent="0.2"/>
    <row r="135" spans="2:10" x14ac:dyDescent="0.2">
      <c r="J135" s="77"/>
    </row>
  </sheetData>
  <mergeCells count="18">
    <mergeCell ref="B110:C110"/>
    <mergeCell ref="B111:C111"/>
    <mergeCell ref="B126:C126"/>
    <mergeCell ref="B119:C119"/>
    <mergeCell ref="B123:C123"/>
    <mergeCell ref="B124:C124"/>
    <mergeCell ref="B121:C121"/>
    <mergeCell ref="B122:C122"/>
    <mergeCell ref="B104:H104"/>
    <mergeCell ref="B105:H105"/>
    <mergeCell ref="B106:H106"/>
    <mergeCell ref="B108:D108"/>
    <mergeCell ref="B109:C109"/>
    <mergeCell ref="A1:H1"/>
    <mergeCell ref="A2:H2"/>
    <mergeCell ref="A3:H3"/>
    <mergeCell ref="B102:H102"/>
    <mergeCell ref="B103:H103"/>
  </mergeCells>
  <hyperlinks>
    <hyperlink ref="I1" location="Index!B2" display="Index" xr:uid="{A26A09FF-9216-4917-BDA1-2FEE40124BBF}"/>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B3BD6-05E5-49FB-B918-94F47C75FB5C}">
  <sheetPr>
    <outlinePr summaryBelow="0" summaryRight="0"/>
  </sheetPr>
  <dimension ref="A1:Q148"/>
  <sheetViews>
    <sheetView showGridLines="0" workbookViewId="0">
      <selection sqref="A1:H1"/>
    </sheetView>
  </sheetViews>
  <sheetFormatPr defaultRowHeight="12.75" x14ac:dyDescent="0.2"/>
  <cols>
    <col min="1" max="1" width="5.85546875" bestFit="1" customWidth="1"/>
    <col min="2" max="2" width="19.7109375" bestFit="1" customWidth="1"/>
    <col min="3" max="3" width="43.8554687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821</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11</v>
      </c>
      <c r="C7" s="82" t="s">
        <v>12</v>
      </c>
      <c r="D7" s="82" t="s">
        <v>13</v>
      </c>
      <c r="E7" s="83">
        <v>508213</v>
      </c>
      <c r="F7" s="84">
        <v>9728.7214590000003</v>
      </c>
      <c r="G7" s="85">
        <v>5.4383550000000003E-2</v>
      </c>
      <c r="H7" s="80" t="s">
        <v>143</v>
      </c>
    </row>
    <row r="8" spans="1:9" x14ac:dyDescent="0.2">
      <c r="A8" s="81">
        <v>2</v>
      </c>
      <c r="B8" s="82" t="s">
        <v>346</v>
      </c>
      <c r="C8" s="82" t="s">
        <v>347</v>
      </c>
      <c r="D8" s="82" t="s">
        <v>285</v>
      </c>
      <c r="E8" s="83">
        <v>3037687</v>
      </c>
      <c r="F8" s="84">
        <v>9350.0005860000001</v>
      </c>
      <c r="G8" s="85">
        <v>5.22665E-2</v>
      </c>
      <c r="H8" s="80" t="s">
        <v>143</v>
      </c>
    </row>
    <row r="9" spans="1:9" x14ac:dyDescent="0.2">
      <c r="A9" s="81">
        <v>3</v>
      </c>
      <c r="B9" s="82" t="s">
        <v>328</v>
      </c>
      <c r="C9" s="82" t="s">
        <v>329</v>
      </c>
      <c r="D9" s="82" t="s">
        <v>33</v>
      </c>
      <c r="E9" s="83">
        <v>452460</v>
      </c>
      <c r="F9" s="84">
        <v>8952.37356</v>
      </c>
      <c r="G9" s="85">
        <v>5.004376E-2</v>
      </c>
      <c r="H9" s="80" t="s">
        <v>143</v>
      </c>
    </row>
    <row r="10" spans="1:9" x14ac:dyDescent="0.2">
      <c r="A10" s="81">
        <v>4</v>
      </c>
      <c r="B10" s="82" t="s">
        <v>14</v>
      </c>
      <c r="C10" s="82" t="s">
        <v>15</v>
      </c>
      <c r="D10" s="82" t="s">
        <v>16</v>
      </c>
      <c r="E10" s="83">
        <v>218399</v>
      </c>
      <c r="F10" s="84">
        <v>7942.0796350000001</v>
      </c>
      <c r="G10" s="85">
        <v>4.439622E-2</v>
      </c>
      <c r="H10" s="80" t="s">
        <v>143</v>
      </c>
    </row>
    <row r="11" spans="1:9" x14ac:dyDescent="0.2">
      <c r="A11" s="81">
        <v>5</v>
      </c>
      <c r="B11" s="82" t="s">
        <v>39</v>
      </c>
      <c r="C11" s="82" t="s">
        <v>40</v>
      </c>
      <c r="D11" s="82" t="s">
        <v>41</v>
      </c>
      <c r="E11" s="83">
        <v>82922</v>
      </c>
      <c r="F11" s="84">
        <v>6603.4934700000003</v>
      </c>
      <c r="G11" s="85">
        <v>3.6913519999999998E-2</v>
      </c>
      <c r="H11" s="80" t="s">
        <v>143</v>
      </c>
    </row>
    <row r="12" spans="1:9" x14ac:dyDescent="0.2">
      <c r="A12" s="81">
        <v>6</v>
      </c>
      <c r="B12" s="82" t="s">
        <v>17</v>
      </c>
      <c r="C12" s="82" t="s">
        <v>18</v>
      </c>
      <c r="D12" s="82" t="s">
        <v>19</v>
      </c>
      <c r="E12" s="83">
        <v>450032</v>
      </c>
      <c r="F12" s="84">
        <v>6256.3448639999997</v>
      </c>
      <c r="G12" s="85">
        <v>3.4972959999999997E-2</v>
      </c>
      <c r="H12" s="80" t="s">
        <v>143</v>
      </c>
    </row>
    <row r="13" spans="1:9" x14ac:dyDescent="0.2">
      <c r="A13" s="81">
        <v>7</v>
      </c>
      <c r="B13" s="82" t="s">
        <v>368</v>
      </c>
      <c r="C13" s="82" t="s">
        <v>369</v>
      </c>
      <c r="D13" s="82" t="s">
        <v>223</v>
      </c>
      <c r="E13" s="83">
        <v>1667730</v>
      </c>
      <c r="F13" s="84">
        <v>5280.0331800000004</v>
      </c>
      <c r="G13" s="85">
        <v>2.9515380000000001E-2</v>
      </c>
      <c r="H13" s="80" t="s">
        <v>143</v>
      </c>
    </row>
    <row r="14" spans="1:9" x14ac:dyDescent="0.2">
      <c r="A14" s="81">
        <v>8</v>
      </c>
      <c r="B14" s="82" t="s">
        <v>344</v>
      </c>
      <c r="C14" s="82" t="s">
        <v>345</v>
      </c>
      <c r="D14" s="82" t="s">
        <v>255</v>
      </c>
      <c r="E14" s="83">
        <v>247262</v>
      </c>
      <c r="F14" s="84">
        <v>4841.3899600000004</v>
      </c>
      <c r="G14" s="85">
        <v>2.706337E-2</v>
      </c>
      <c r="H14" s="80" t="s">
        <v>143</v>
      </c>
    </row>
    <row r="15" spans="1:9" ht="25.5" x14ac:dyDescent="0.2">
      <c r="A15" s="81">
        <v>9</v>
      </c>
      <c r="B15" s="82" t="s">
        <v>95</v>
      </c>
      <c r="C15" s="82" t="s">
        <v>96</v>
      </c>
      <c r="D15" s="82" t="s">
        <v>25</v>
      </c>
      <c r="E15" s="83">
        <v>778529</v>
      </c>
      <c r="F15" s="84">
        <v>4614.341383</v>
      </c>
      <c r="G15" s="85">
        <v>2.5794170000000002E-2</v>
      </c>
      <c r="H15" s="80" t="s">
        <v>143</v>
      </c>
    </row>
    <row r="16" spans="1:9" x14ac:dyDescent="0.2">
      <c r="A16" s="81">
        <v>10</v>
      </c>
      <c r="B16" s="82" t="s">
        <v>336</v>
      </c>
      <c r="C16" s="82" t="s">
        <v>337</v>
      </c>
      <c r="D16" s="82" t="s">
        <v>258</v>
      </c>
      <c r="E16" s="83">
        <v>135506</v>
      </c>
      <c r="F16" s="84">
        <v>4340.3926860000001</v>
      </c>
      <c r="G16" s="85">
        <v>2.4262789999999999E-2</v>
      </c>
      <c r="H16" s="80" t="s">
        <v>143</v>
      </c>
    </row>
    <row r="17" spans="1:8" x14ac:dyDescent="0.2">
      <c r="A17" s="81">
        <v>11</v>
      </c>
      <c r="B17" s="82" t="s">
        <v>537</v>
      </c>
      <c r="C17" s="82" t="s">
        <v>538</v>
      </c>
      <c r="D17" s="82" t="s">
        <v>268</v>
      </c>
      <c r="E17" s="83">
        <v>546537</v>
      </c>
      <c r="F17" s="84">
        <v>4129.0870349999996</v>
      </c>
      <c r="G17" s="85">
        <v>2.3081589999999999E-2</v>
      </c>
      <c r="H17" s="80" t="s">
        <v>143</v>
      </c>
    </row>
    <row r="18" spans="1:8" x14ac:dyDescent="0.2">
      <c r="A18" s="81">
        <v>12</v>
      </c>
      <c r="B18" s="82" t="s">
        <v>439</v>
      </c>
      <c r="C18" s="82" t="s">
        <v>440</v>
      </c>
      <c r="D18" s="82" t="s">
        <v>441</v>
      </c>
      <c r="E18" s="83">
        <v>584396</v>
      </c>
      <c r="F18" s="84">
        <v>3991.7168780000002</v>
      </c>
      <c r="G18" s="85">
        <v>2.2313699999999999E-2</v>
      </c>
      <c r="H18" s="80" t="s">
        <v>143</v>
      </c>
    </row>
    <row r="19" spans="1:8" x14ac:dyDescent="0.2">
      <c r="A19" s="81">
        <v>13</v>
      </c>
      <c r="B19" s="82" t="s">
        <v>221</v>
      </c>
      <c r="C19" s="82" t="s">
        <v>222</v>
      </c>
      <c r="D19" s="82" t="s">
        <v>223</v>
      </c>
      <c r="E19" s="83">
        <v>604375</v>
      </c>
      <c r="F19" s="84">
        <v>3961.6781249999999</v>
      </c>
      <c r="G19" s="85">
        <v>2.214578E-2</v>
      </c>
      <c r="H19" s="80" t="s">
        <v>143</v>
      </c>
    </row>
    <row r="20" spans="1:8" x14ac:dyDescent="0.2">
      <c r="A20" s="81">
        <v>14</v>
      </c>
      <c r="B20" s="82" t="s">
        <v>303</v>
      </c>
      <c r="C20" s="82" t="s">
        <v>304</v>
      </c>
      <c r="D20" s="82" t="s">
        <v>61</v>
      </c>
      <c r="E20" s="83">
        <v>80193</v>
      </c>
      <c r="F20" s="84">
        <v>3929.9381579999999</v>
      </c>
      <c r="G20" s="85">
        <v>2.1968350000000001E-2</v>
      </c>
      <c r="H20" s="80" t="s">
        <v>143</v>
      </c>
    </row>
    <row r="21" spans="1:8" x14ac:dyDescent="0.2">
      <c r="A21" s="81">
        <v>15</v>
      </c>
      <c r="B21" s="82" t="s">
        <v>523</v>
      </c>
      <c r="C21" s="82" t="s">
        <v>524</v>
      </c>
      <c r="D21" s="82" t="s">
        <v>48</v>
      </c>
      <c r="E21" s="83">
        <v>397564</v>
      </c>
      <c r="F21" s="84">
        <v>3830.926704</v>
      </c>
      <c r="G21" s="85">
        <v>2.1414880000000001E-2</v>
      </c>
      <c r="H21" s="80" t="s">
        <v>143</v>
      </c>
    </row>
    <row r="22" spans="1:8" ht="25.5" x14ac:dyDescent="0.2">
      <c r="A22" s="81">
        <v>16</v>
      </c>
      <c r="B22" s="82" t="s">
        <v>218</v>
      </c>
      <c r="C22" s="82" t="s">
        <v>219</v>
      </c>
      <c r="D22" s="82" t="s">
        <v>220</v>
      </c>
      <c r="E22" s="83">
        <v>206052</v>
      </c>
      <c r="F22" s="84">
        <v>3733.8682920000001</v>
      </c>
      <c r="G22" s="85">
        <v>2.087232E-2</v>
      </c>
      <c r="H22" s="80" t="s">
        <v>143</v>
      </c>
    </row>
    <row r="23" spans="1:8" x14ac:dyDescent="0.2">
      <c r="A23" s="81">
        <v>17</v>
      </c>
      <c r="B23" s="82" t="s">
        <v>226</v>
      </c>
      <c r="C23" s="82" t="s">
        <v>227</v>
      </c>
      <c r="D23" s="82" t="s">
        <v>228</v>
      </c>
      <c r="E23" s="83">
        <v>188178</v>
      </c>
      <c r="F23" s="84">
        <v>3661.1911679999998</v>
      </c>
      <c r="G23" s="85">
        <v>2.0466060000000001E-2</v>
      </c>
      <c r="H23" s="80" t="s">
        <v>143</v>
      </c>
    </row>
    <row r="24" spans="1:8" x14ac:dyDescent="0.2">
      <c r="A24" s="81">
        <v>18</v>
      </c>
      <c r="B24" s="82" t="s">
        <v>44</v>
      </c>
      <c r="C24" s="82" t="s">
        <v>45</v>
      </c>
      <c r="D24" s="82" t="s">
        <v>22</v>
      </c>
      <c r="E24" s="83">
        <v>904627</v>
      </c>
      <c r="F24" s="84">
        <v>3598.1538925</v>
      </c>
      <c r="G24" s="85">
        <v>2.0113679999999998E-2</v>
      </c>
      <c r="H24" s="80" t="s">
        <v>143</v>
      </c>
    </row>
    <row r="25" spans="1:8" x14ac:dyDescent="0.2">
      <c r="A25" s="81">
        <v>19</v>
      </c>
      <c r="B25" s="82" t="s">
        <v>105</v>
      </c>
      <c r="C25" s="82" t="s">
        <v>106</v>
      </c>
      <c r="D25" s="82" t="s">
        <v>55</v>
      </c>
      <c r="E25" s="83">
        <v>829451</v>
      </c>
      <c r="F25" s="84">
        <v>3527.2403774999998</v>
      </c>
      <c r="G25" s="85">
        <v>1.9717269999999999E-2</v>
      </c>
      <c r="H25" s="80" t="s">
        <v>143</v>
      </c>
    </row>
    <row r="26" spans="1:8" x14ac:dyDescent="0.2">
      <c r="A26" s="81">
        <v>20</v>
      </c>
      <c r="B26" s="82" t="s">
        <v>431</v>
      </c>
      <c r="C26" s="82" t="s">
        <v>432</v>
      </c>
      <c r="D26" s="82" t="s">
        <v>258</v>
      </c>
      <c r="E26" s="83">
        <v>502561</v>
      </c>
      <c r="F26" s="84">
        <v>3346.8049795000002</v>
      </c>
      <c r="G26" s="85">
        <v>1.8708639999999999E-2</v>
      </c>
      <c r="H26" s="80" t="s">
        <v>143</v>
      </c>
    </row>
    <row r="27" spans="1:8" x14ac:dyDescent="0.2">
      <c r="A27" s="81">
        <v>21</v>
      </c>
      <c r="B27" s="82" t="s">
        <v>489</v>
      </c>
      <c r="C27" s="82" t="s">
        <v>490</v>
      </c>
      <c r="D27" s="82" t="s">
        <v>255</v>
      </c>
      <c r="E27" s="83">
        <v>272994</v>
      </c>
      <c r="F27" s="84">
        <v>3291.2156639999998</v>
      </c>
      <c r="G27" s="85">
        <v>1.839789E-2</v>
      </c>
      <c r="H27" s="80" t="s">
        <v>143</v>
      </c>
    </row>
    <row r="28" spans="1:8" x14ac:dyDescent="0.2">
      <c r="A28" s="81">
        <v>22</v>
      </c>
      <c r="B28" s="82" t="s">
        <v>26</v>
      </c>
      <c r="C28" s="82" t="s">
        <v>27</v>
      </c>
      <c r="D28" s="82" t="s">
        <v>28</v>
      </c>
      <c r="E28" s="83">
        <v>836771</v>
      </c>
      <c r="F28" s="84">
        <v>3205.6697009999998</v>
      </c>
      <c r="G28" s="85">
        <v>1.7919689999999999E-2</v>
      </c>
      <c r="H28" s="80" t="s">
        <v>143</v>
      </c>
    </row>
    <row r="29" spans="1:8" x14ac:dyDescent="0.2">
      <c r="A29" s="81">
        <v>23</v>
      </c>
      <c r="B29" s="82" t="s">
        <v>237</v>
      </c>
      <c r="C29" s="82" t="s">
        <v>238</v>
      </c>
      <c r="D29" s="82" t="s">
        <v>190</v>
      </c>
      <c r="E29" s="83">
        <v>99875</v>
      </c>
      <c r="F29" s="84">
        <v>3146.9613749999999</v>
      </c>
      <c r="G29" s="85">
        <v>1.7591510000000001E-2</v>
      </c>
      <c r="H29" s="80" t="s">
        <v>143</v>
      </c>
    </row>
    <row r="30" spans="1:8" x14ac:dyDescent="0.2">
      <c r="A30" s="81">
        <v>24</v>
      </c>
      <c r="B30" s="82" t="s">
        <v>511</v>
      </c>
      <c r="C30" s="82" t="s">
        <v>512</v>
      </c>
      <c r="D30" s="82" t="s">
        <v>228</v>
      </c>
      <c r="E30" s="83">
        <v>231344</v>
      </c>
      <c r="F30" s="84">
        <v>3100.4722879999999</v>
      </c>
      <c r="G30" s="85">
        <v>1.7331639999999999E-2</v>
      </c>
      <c r="H30" s="80" t="s">
        <v>143</v>
      </c>
    </row>
    <row r="31" spans="1:8" x14ac:dyDescent="0.2">
      <c r="A31" s="81">
        <v>25</v>
      </c>
      <c r="B31" s="82" t="s">
        <v>99</v>
      </c>
      <c r="C31" s="82" t="s">
        <v>100</v>
      </c>
      <c r="D31" s="82" t="s">
        <v>61</v>
      </c>
      <c r="E31" s="83">
        <v>233600</v>
      </c>
      <c r="F31" s="84">
        <v>3081.4176000000002</v>
      </c>
      <c r="G31" s="85">
        <v>1.722512E-2</v>
      </c>
      <c r="H31" s="80" t="s">
        <v>143</v>
      </c>
    </row>
    <row r="32" spans="1:8" x14ac:dyDescent="0.2">
      <c r="A32" s="81">
        <v>26</v>
      </c>
      <c r="B32" s="82" t="s">
        <v>822</v>
      </c>
      <c r="C32" s="82" t="s">
        <v>823</v>
      </c>
      <c r="D32" s="82" t="s">
        <v>190</v>
      </c>
      <c r="E32" s="83">
        <v>160489</v>
      </c>
      <c r="F32" s="84">
        <v>3073.685328</v>
      </c>
      <c r="G32" s="85">
        <v>1.71819E-2</v>
      </c>
      <c r="H32" s="80" t="s">
        <v>143</v>
      </c>
    </row>
    <row r="33" spans="1:8" x14ac:dyDescent="0.2">
      <c r="A33" s="81">
        <v>27</v>
      </c>
      <c r="B33" s="82" t="s">
        <v>487</v>
      </c>
      <c r="C33" s="82" t="s">
        <v>488</v>
      </c>
      <c r="D33" s="82" t="s">
        <v>211</v>
      </c>
      <c r="E33" s="83">
        <v>94065</v>
      </c>
      <c r="F33" s="84">
        <v>2748.2971050000001</v>
      </c>
      <c r="G33" s="85">
        <v>1.536298E-2</v>
      </c>
      <c r="H33" s="80" t="s">
        <v>143</v>
      </c>
    </row>
    <row r="34" spans="1:8" x14ac:dyDescent="0.2">
      <c r="A34" s="81">
        <v>28</v>
      </c>
      <c r="B34" s="82" t="s">
        <v>76</v>
      </c>
      <c r="C34" s="82" t="s">
        <v>77</v>
      </c>
      <c r="D34" s="82" t="s">
        <v>48</v>
      </c>
      <c r="E34" s="83">
        <v>36737</v>
      </c>
      <c r="F34" s="84">
        <v>2480.4822399999998</v>
      </c>
      <c r="G34" s="85">
        <v>1.3865890000000001E-2</v>
      </c>
      <c r="H34" s="80" t="s">
        <v>143</v>
      </c>
    </row>
    <row r="35" spans="1:8" x14ac:dyDescent="0.2">
      <c r="A35" s="81">
        <v>29</v>
      </c>
      <c r="B35" s="82" t="s">
        <v>269</v>
      </c>
      <c r="C35" s="82" t="s">
        <v>270</v>
      </c>
      <c r="D35" s="82" t="s">
        <v>41</v>
      </c>
      <c r="E35" s="83">
        <v>765716</v>
      </c>
      <c r="F35" s="84">
        <v>2473.2626799999998</v>
      </c>
      <c r="G35" s="85">
        <v>1.3825540000000001E-2</v>
      </c>
      <c r="H35" s="80" t="s">
        <v>143</v>
      </c>
    </row>
    <row r="36" spans="1:8" x14ac:dyDescent="0.2">
      <c r="A36" s="81">
        <v>30</v>
      </c>
      <c r="B36" s="82" t="s">
        <v>283</v>
      </c>
      <c r="C36" s="82" t="s">
        <v>284</v>
      </c>
      <c r="D36" s="82" t="s">
        <v>285</v>
      </c>
      <c r="E36" s="83">
        <v>1178268</v>
      </c>
      <c r="F36" s="84">
        <v>2469.8853816000001</v>
      </c>
      <c r="G36" s="85">
        <v>1.380666E-2</v>
      </c>
      <c r="H36" s="80" t="s">
        <v>143</v>
      </c>
    </row>
    <row r="37" spans="1:8" x14ac:dyDescent="0.2">
      <c r="A37" s="81">
        <v>31</v>
      </c>
      <c r="B37" s="82" t="s">
        <v>72</v>
      </c>
      <c r="C37" s="82" t="s">
        <v>73</v>
      </c>
      <c r="D37" s="82" t="s">
        <v>48</v>
      </c>
      <c r="E37" s="83">
        <v>18202</v>
      </c>
      <c r="F37" s="84">
        <v>2400.1157199999998</v>
      </c>
      <c r="G37" s="85">
        <v>1.341665E-2</v>
      </c>
      <c r="H37" s="80" t="s">
        <v>143</v>
      </c>
    </row>
    <row r="38" spans="1:8" x14ac:dyDescent="0.2">
      <c r="A38" s="81">
        <v>32</v>
      </c>
      <c r="B38" s="82" t="s">
        <v>271</v>
      </c>
      <c r="C38" s="82" t="s">
        <v>272</v>
      </c>
      <c r="D38" s="82" t="s">
        <v>211</v>
      </c>
      <c r="E38" s="83">
        <v>225078</v>
      </c>
      <c r="F38" s="84">
        <v>2369.3961060000001</v>
      </c>
      <c r="G38" s="85">
        <v>1.324492E-2</v>
      </c>
      <c r="H38" s="80" t="s">
        <v>143</v>
      </c>
    </row>
    <row r="39" spans="1:8" x14ac:dyDescent="0.2">
      <c r="A39" s="81">
        <v>33</v>
      </c>
      <c r="B39" s="82" t="s">
        <v>809</v>
      </c>
      <c r="C39" s="82" t="s">
        <v>810</v>
      </c>
      <c r="D39" s="82" t="s">
        <v>285</v>
      </c>
      <c r="E39" s="83">
        <v>271972</v>
      </c>
      <c r="F39" s="84">
        <v>2239.8254059999999</v>
      </c>
      <c r="G39" s="85">
        <v>1.252062E-2</v>
      </c>
      <c r="H39" s="80" t="s">
        <v>143</v>
      </c>
    </row>
    <row r="40" spans="1:8" x14ac:dyDescent="0.2">
      <c r="A40" s="81">
        <v>34</v>
      </c>
      <c r="B40" s="82" t="s">
        <v>299</v>
      </c>
      <c r="C40" s="82" t="s">
        <v>300</v>
      </c>
      <c r="D40" s="82" t="s">
        <v>190</v>
      </c>
      <c r="E40" s="83">
        <v>408067</v>
      </c>
      <c r="F40" s="84">
        <v>2215.8038099999999</v>
      </c>
      <c r="G40" s="85">
        <v>1.2386339999999999E-2</v>
      </c>
      <c r="H40" s="80" t="s">
        <v>143</v>
      </c>
    </row>
    <row r="41" spans="1:8" x14ac:dyDescent="0.2">
      <c r="A41" s="81">
        <v>35</v>
      </c>
      <c r="B41" s="82" t="s">
        <v>824</v>
      </c>
      <c r="C41" s="82" t="s">
        <v>825</v>
      </c>
      <c r="D41" s="82" t="s">
        <v>201</v>
      </c>
      <c r="E41" s="83">
        <v>173955</v>
      </c>
      <c r="F41" s="84">
        <v>2133.3841200000002</v>
      </c>
      <c r="G41" s="85">
        <v>1.192562E-2</v>
      </c>
      <c r="H41" s="80" t="s">
        <v>143</v>
      </c>
    </row>
    <row r="42" spans="1:8" x14ac:dyDescent="0.2">
      <c r="A42" s="81">
        <v>36</v>
      </c>
      <c r="B42" s="82" t="s">
        <v>826</v>
      </c>
      <c r="C42" s="82" t="s">
        <v>827</v>
      </c>
      <c r="D42" s="82" t="s">
        <v>61</v>
      </c>
      <c r="E42" s="83">
        <v>938487</v>
      </c>
      <c r="F42" s="84">
        <v>2122.9514426999999</v>
      </c>
      <c r="G42" s="85">
        <v>1.1867300000000001E-2</v>
      </c>
      <c r="H42" s="80" t="s">
        <v>143</v>
      </c>
    </row>
    <row r="43" spans="1:8" ht="25.5" x14ac:dyDescent="0.2">
      <c r="A43" s="81">
        <v>37</v>
      </c>
      <c r="B43" s="82" t="s">
        <v>263</v>
      </c>
      <c r="C43" s="82" t="s">
        <v>264</v>
      </c>
      <c r="D43" s="82" t="s">
        <v>265</v>
      </c>
      <c r="E43" s="83">
        <v>111559</v>
      </c>
      <c r="F43" s="84">
        <v>2053.131836</v>
      </c>
      <c r="G43" s="85">
        <v>1.1477009999999999E-2</v>
      </c>
      <c r="H43" s="80" t="s">
        <v>143</v>
      </c>
    </row>
    <row r="44" spans="1:8" x14ac:dyDescent="0.2">
      <c r="A44" s="81">
        <v>38</v>
      </c>
      <c r="B44" s="82" t="s">
        <v>400</v>
      </c>
      <c r="C44" s="82" t="s">
        <v>401</v>
      </c>
      <c r="D44" s="82" t="s">
        <v>201</v>
      </c>
      <c r="E44" s="83">
        <v>435856</v>
      </c>
      <c r="F44" s="84">
        <v>1911.010632</v>
      </c>
      <c r="G44" s="85">
        <v>1.0682550000000001E-2</v>
      </c>
      <c r="H44" s="80" t="s">
        <v>143</v>
      </c>
    </row>
    <row r="45" spans="1:8" x14ac:dyDescent="0.2">
      <c r="A45" s="81">
        <v>39</v>
      </c>
      <c r="B45" s="82" t="s">
        <v>46</v>
      </c>
      <c r="C45" s="82" t="s">
        <v>47</v>
      </c>
      <c r="D45" s="82" t="s">
        <v>48</v>
      </c>
      <c r="E45" s="83">
        <v>133746</v>
      </c>
      <c r="F45" s="84">
        <v>1641.3309119999999</v>
      </c>
      <c r="G45" s="85">
        <v>9.1750400000000006E-3</v>
      </c>
      <c r="H45" s="80" t="s">
        <v>143</v>
      </c>
    </row>
    <row r="46" spans="1:8" ht="25.5" x14ac:dyDescent="0.2">
      <c r="A46" s="81">
        <v>40</v>
      </c>
      <c r="B46" s="82" t="s">
        <v>115</v>
      </c>
      <c r="C46" s="82" t="s">
        <v>116</v>
      </c>
      <c r="D46" s="82" t="s">
        <v>117</v>
      </c>
      <c r="E46" s="83">
        <v>351237</v>
      </c>
      <c r="F46" s="84">
        <v>1640.4524085</v>
      </c>
      <c r="G46" s="85">
        <v>9.1701300000000003E-3</v>
      </c>
      <c r="H46" s="80" t="s">
        <v>143</v>
      </c>
    </row>
    <row r="47" spans="1:8" x14ac:dyDescent="0.2">
      <c r="A47" s="81">
        <v>41</v>
      </c>
      <c r="B47" s="82" t="s">
        <v>497</v>
      </c>
      <c r="C47" s="82" t="s">
        <v>498</v>
      </c>
      <c r="D47" s="82" t="s">
        <v>285</v>
      </c>
      <c r="E47" s="83">
        <v>1271179</v>
      </c>
      <c r="F47" s="84">
        <v>1620.6261070999999</v>
      </c>
      <c r="G47" s="85">
        <v>9.0592999999999993E-3</v>
      </c>
      <c r="H47" s="80" t="s">
        <v>143</v>
      </c>
    </row>
    <row r="48" spans="1:8" x14ac:dyDescent="0.2">
      <c r="A48" s="81">
        <v>42</v>
      </c>
      <c r="B48" s="82" t="s">
        <v>828</v>
      </c>
      <c r="C48" s="82" t="s">
        <v>829</v>
      </c>
      <c r="D48" s="82" t="s">
        <v>399</v>
      </c>
      <c r="E48" s="83">
        <v>268604</v>
      </c>
      <c r="F48" s="84">
        <v>1581.137446</v>
      </c>
      <c r="G48" s="85">
        <v>8.8385600000000005E-3</v>
      </c>
      <c r="H48" s="80" t="s">
        <v>143</v>
      </c>
    </row>
    <row r="49" spans="1:8" x14ac:dyDescent="0.2">
      <c r="A49" s="81">
        <v>43</v>
      </c>
      <c r="B49" s="82" t="s">
        <v>830</v>
      </c>
      <c r="C49" s="82" t="s">
        <v>831</v>
      </c>
      <c r="D49" s="82" t="s">
        <v>285</v>
      </c>
      <c r="E49" s="83">
        <v>118892</v>
      </c>
      <c r="F49" s="84">
        <v>999.52504399999998</v>
      </c>
      <c r="G49" s="85">
        <v>5.5873399999999997E-3</v>
      </c>
      <c r="H49" s="80" t="s">
        <v>143</v>
      </c>
    </row>
    <row r="50" spans="1:8" x14ac:dyDescent="0.2">
      <c r="A50" s="81">
        <v>44</v>
      </c>
      <c r="B50" s="82" t="s">
        <v>305</v>
      </c>
      <c r="C50" s="82" t="s">
        <v>306</v>
      </c>
      <c r="D50" s="82" t="s">
        <v>258</v>
      </c>
      <c r="E50" s="83">
        <v>2386504</v>
      </c>
      <c r="F50" s="84">
        <v>985.86480240000003</v>
      </c>
      <c r="G50" s="85">
        <v>5.5109800000000004E-3</v>
      </c>
      <c r="H50" s="80" t="s">
        <v>143</v>
      </c>
    </row>
    <row r="51" spans="1:8" x14ac:dyDescent="0.2">
      <c r="A51" s="86"/>
      <c r="B51" s="86"/>
      <c r="C51" s="87" t="s">
        <v>142</v>
      </c>
      <c r="D51" s="86"/>
      <c r="E51" s="86" t="s">
        <v>143</v>
      </c>
      <c r="F51" s="88">
        <v>160605.68154779999</v>
      </c>
      <c r="G51" s="89">
        <v>0.89778566999999998</v>
      </c>
      <c r="H51" s="80" t="s">
        <v>143</v>
      </c>
    </row>
    <row r="52" spans="1:8" x14ac:dyDescent="0.2">
      <c r="A52" s="86"/>
      <c r="B52" s="86"/>
      <c r="C52" s="90"/>
      <c r="D52" s="86"/>
      <c r="E52" s="86"/>
      <c r="F52" s="91"/>
      <c r="G52" s="91"/>
      <c r="H52" s="80" t="s">
        <v>143</v>
      </c>
    </row>
    <row r="53" spans="1:8" x14ac:dyDescent="0.2">
      <c r="A53" s="86"/>
      <c r="B53" s="86"/>
      <c r="C53" s="87" t="s">
        <v>144</v>
      </c>
      <c r="D53" s="86"/>
      <c r="E53" s="86"/>
      <c r="F53" s="86"/>
      <c r="G53" s="86"/>
      <c r="H53" s="80" t="s">
        <v>143</v>
      </c>
    </row>
    <row r="54" spans="1:8" x14ac:dyDescent="0.2">
      <c r="A54" s="86"/>
      <c r="B54" s="86"/>
      <c r="C54" s="87" t="s">
        <v>142</v>
      </c>
      <c r="D54" s="86"/>
      <c r="E54" s="86" t="s">
        <v>143</v>
      </c>
      <c r="F54" s="92" t="s">
        <v>145</v>
      </c>
      <c r="G54" s="89">
        <v>0</v>
      </c>
      <c r="H54" s="80" t="s">
        <v>143</v>
      </c>
    </row>
    <row r="55" spans="1:8" x14ac:dyDescent="0.2">
      <c r="A55" s="86"/>
      <c r="B55" s="86"/>
      <c r="C55" s="90"/>
      <c r="D55" s="86"/>
      <c r="E55" s="86"/>
      <c r="F55" s="91"/>
      <c r="G55" s="91"/>
      <c r="H55" s="80" t="s">
        <v>143</v>
      </c>
    </row>
    <row r="56" spans="1:8" x14ac:dyDescent="0.2">
      <c r="A56" s="86"/>
      <c r="B56" s="86"/>
      <c r="C56" s="87" t="s">
        <v>146</v>
      </c>
      <c r="D56" s="86"/>
      <c r="E56" s="86"/>
      <c r="F56" s="86"/>
      <c r="G56" s="86"/>
      <c r="H56" s="80" t="s">
        <v>143</v>
      </c>
    </row>
    <row r="57" spans="1:8" x14ac:dyDescent="0.2">
      <c r="A57" s="86"/>
      <c r="B57" s="86"/>
      <c r="C57" s="87" t="s">
        <v>142</v>
      </c>
      <c r="D57" s="86"/>
      <c r="E57" s="86" t="s">
        <v>143</v>
      </c>
      <c r="F57" s="92" t="s">
        <v>145</v>
      </c>
      <c r="G57" s="89">
        <v>0</v>
      </c>
      <c r="H57" s="80" t="s">
        <v>143</v>
      </c>
    </row>
    <row r="58" spans="1:8" x14ac:dyDescent="0.2">
      <c r="A58" s="86"/>
      <c r="B58" s="86"/>
      <c r="C58" s="90"/>
      <c r="D58" s="86"/>
      <c r="E58" s="86"/>
      <c r="F58" s="91"/>
      <c r="G58" s="91"/>
      <c r="H58" s="80" t="s">
        <v>143</v>
      </c>
    </row>
    <row r="59" spans="1:8" x14ac:dyDescent="0.2">
      <c r="A59" s="86"/>
      <c r="B59" s="86"/>
      <c r="C59" s="87" t="s">
        <v>147</v>
      </c>
      <c r="D59" s="86"/>
      <c r="E59" s="86"/>
      <c r="F59" s="86"/>
      <c r="G59" s="86"/>
      <c r="H59" s="80" t="s">
        <v>143</v>
      </c>
    </row>
    <row r="60" spans="1:8" x14ac:dyDescent="0.2">
      <c r="A60" s="86"/>
      <c r="B60" s="86"/>
      <c r="C60" s="87" t="s">
        <v>142</v>
      </c>
      <c r="D60" s="86"/>
      <c r="E60" s="86" t="s">
        <v>143</v>
      </c>
      <c r="F60" s="92" t="s">
        <v>145</v>
      </c>
      <c r="G60" s="89">
        <v>0</v>
      </c>
      <c r="H60" s="80" t="s">
        <v>143</v>
      </c>
    </row>
    <row r="61" spans="1:8" x14ac:dyDescent="0.2">
      <c r="A61" s="86"/>
      <c r="B61" s="86"/>
      <c r="C61" s="90"/>
      <c r="D61" s="86"/>
      <c r="E61" s="86"/>
      <c r="F61" s="91"/>
      <c r="G61" s="91"/>
      <c r="H61" s="80" t="s">
        <v>143</v>
      </c>
    </row>
    <row r="62" spans="1:8" x14ac:dyDescent="0.2">
      <c r="A62" s="86"/>
      <c r="B62" s="86"/>
      <c r="C62" s="87" t="s">
        <v>148</v>
      </c>
      <c r="D62" s="86"/>
      <c r="E62" s="86"/>
      <c r="F62" s="91"/>
      <c r="G62" s="91"/>
      <c r="H62" s="80" t="s">
        <v>143</v>
      </c>
    </row>
    <row r="63" spans="1:8" x14ac:dyDescent="0.2">
      <c r="A63" s="86"/>
      <c r="B63" s="86"/>
      <c r="C63" s="87" t="s">
        <v>142</v>
      </c>
      <c r="D63" s="86"/>
      <c r="E63" s="86" t="s">
        <v>143</v>
      </c>
      <c r="F63" s="92" t="s">
        <v>145</v>
      </c>
      <c r="G63" s="89">
        <v>0</v>
      </c>
      <c r="H63" s="80" t="s">
        <v>143</v>
      </c>
    </row>
    <row r="64" spans="1:8" x14ac:dyDescent="0.2">
      <c r="A64" s="86"/>
      <c r="B64" s="86"/>
      <c r="C64" s="90"/>
      <c r="D64" s="86"/>
      <c r="E64" s="86"/>
      <c r="F64" s="91"/>
      <c r="G64" s="91"/>
      <c r="H64" s="80" t="s">
        <v>143</v>
      </c>
    </row>
    <row r="65" spans="1:8" x14ac:dyDescent="0.2">
      <c r="A65" s="86"/>
      <c r="B65" s="86"/>
      <c r="C65" s="87" t="s">
        <v>149</v>
      </c>
      <c r="D65" s="86"/>
      <c r="E65" s="86"/>
      <c r="F65" s="91"/>
      <c r="G65" s="91"/>
      <c r="H65" s="80" t="s">
        <v>143</v>
      </c>
    </row>
    <row r="66" spans="1:8" x14ac:dyDescent="0.2">
      <c r="A66" s="86"/>
      <c r="B66" s="86"/>
      <c r="C66" s="87" t="s">
        <v>142</v>
      </c>
      <c r="D66" s="86"/>
      <c r="E66" s="86" t="s">
        <v>143</v>
      </c>
      <c r="F66" s="92" t="s">
        <v>145</v>
      </c>
      <c r="G66" s="89">
        <v>0</v>
      </c>
      <c r="H66" s="80" t="s">
        <v>143</v>
      </c>
    </row>
    <row r="67" spans="1:8" x14ac:dyDescent="0.2">
      <c r="A67" s="86"/>
      <c r="B67" s="86"/>
      <c r="C67" s="90"/>
      <c r="D67" s="86"/>
      <c r="E67" s="86"/>
      <c r="F67" s="91"/>
      <c r="G67" s="91"/>
      <c r="H67" s="80" t="s">
        <v>143</v>
      </c>
    </row>
    <row r="68" spans="1:8" x14ac:dyDescent="0.2">
      <c r="A68" s="86"/>
      <c r="B68" s="86"/>
      <c r="C68" s="87" t="s">
        <v>150</v>
      </c>
      <c r="D68" s="86"/>
      <c r="E68" s="86"/>
      <c r="F68" s="88">
        <v>160605.68154779999</v>
      </c>
      <c r="G68" s="89">
        <v>0.89778566999999998</v>
      </c>
      <c r="H68" s="80" t="s">
        <v>143</v>
      </c>
    </row>
    <row r="69" spans="1:8" x14ac:dyDescent="0.2">
      <c r="A69" s="86"/>
      <c r="B69" s="86"/>
      <c r="C69" s="90"/>
      <c r="D69" s="86"/>
      <c r="E69" s="86"/>
      <c r="F69" s="91"/>
      <c r="G69" s="91"/>
      <c r="H69" s="80" t="s">
        <v>143</v>
      </c>
    </row>
    <row r="70" spans="1:8" x14ac:dyDescent="0.2">
      <c r="A70" s="86"/>
      <c r="B70" s="86"/>
      <c r="C70" s="87" t="s">
        <v>151</v>
      </c>
      <c r="D70" s="86"/>
      <c r="E70" s="86"/>
      <c r="F70" s="91"/>
      <c r="G70" s="91"/>
      <c r="H70" s="80" t="s">
        <v>143</v>
      </c>
    </row>
    <row r="71" spans="1:8" x14ac:dyDescent="0.2">
      <c r="A71" s="86"/>
      <c r="B71" s="86"/>
      <c r="C71" s="87" t="s">
        <v>10</v>
      </c>
      <c r="D71" s="86"/>
      <c r="E71" s="86"/>
      <c r="F71" s="91"/>
      <c r="G71" s="91"/>
      <c r="H71" s="80" t="s">
        <v>143</v>
      </c>
    </row>
    <row r="72" spans="1:8" x14ac:dyDescent="0.2">
      <c r="A72" s="86"/>
      <c r="B72" s="86"/>
      <c r="C72" s="87" t="s">
        <v>142</v>
      </c>
      <c r="D72" s="86"/>
      <c r="E72" s="86" t="s">
        <v>143</v>
      </c>
      <c r="F72" s="92" t="s">
        <v>145</v>
      </c>
      <c r="G72" s="89">
        <v>0</v>
      </c>
      <c r="H72" s="80" t="s">
        <v>143</v>
      </c>
    </row>
    <row r="73" spans="1:8" x14ac:dyDescent="0.2">
      <c r="A73" s="86"/>
      <c r="B73" s="86"/>
      <c r="C73" s="90"/>
      <c r="D73" s="86"/>
      <c r="E73" s="86"/>
      <c r="F73" s="91"/>
      <c r="G73" s="91"/>
      <c r="H73" s="80" t="s">
        <v>143</v>
      </c>
    </row>
    <row r="74" spans="1:8" x14ac:dyDescent="0.2">
      <c r="A74" s="86"/>
      <c r="B74" s="86"/>
      <c r="C74" s="87" t="s">
        <v>152</v>
      </c>
      <c r="D74" s="86"/>
      <c r="E74" s="86"/>
      <c r="F74" s="86"/>
      <c r="G74" s="86"/>
      <c r="H74" s="80" t="s">
        <v>143</v>
      </c>
    </row>
    <row r="75" spans="1:8" x14ac:dyDescent="0.2">
      <c r="A75" s="86"/>
      <c r="B75" s="86"/>
      <c r="C75" s="87" t="s">
        <v>142</v>
      </c>
      <c r="D75" s="86"/>
      <c r="E75" s="86" t="s">
        <v>143</v>
      </c>
      <c r="F75" s="92" t="s">
        <v>145</v>
      </c>
      <c r="G75" s="89">
        <v>0</v>
      </c>
      <c r="H75" s="80" t="s">
        <v>143</v>
      </c>
    </row>
    <row r="76" spans="1:8" x14ac:dyDescent="0.2">
      <c r="A76" s="86"/>
      <c r="B76" s="86"/>
      <c r="C76" s="90"/>
      <c r="D76" s="86"/>
      <c r="E76" s="86"/>
      <c r="F76" s="91"/>
      <c r="G76" s="91"/>
      <c r="H76" s="80" t="s">
        <v>143</v>
      </c>
    </row>
    <row r="77" spans="1:8" x14ac:dyDescent="0.2">
      <c r="A77" s="86"/>
      <c r="B77" s="86"/>
      <c r="C77" s="87" t="s">
        <v>153</v>
      </c>
      <c r="D77" s="86"/>
      <c r="E77" s="86"/>
      <c r="F77" s="86"/>
      <c r="G77" s="86"/>
      <c r="H77" s="80" t="s">
        <v>143</v>
      </c>
    </row>
    <row r="78" spans="1:8" x14ac:dyDescent="0.2">
      <c r="A78" s="86"/>
      <c r="B78" s="86"/>
      <c r="C78" s="87" t="s">
        <v>142</v>
      </c>
      <c r="D78" s="86"/>
      <c r="E78" s="86" t="s">
        <v>143</v>
      </c>
      <c r="F78" s="92" t="s">
        <v>145</v>
      </c>
      <c r="G78" s="89">
        <v>0</v>
      </c>
      <c r="H78" s="80" t="s">
        <v>143</v>
      </c>
    </row>
    <row r="79" spans="1:8" x14ac:dyDescent="0.2">
      <c r="A79" s="86"/>
      <c r="B79" s="86"/>
      <c r="C79" s="90"/>
      <c r="D79" s="86"/>
      <c r="E79" s="86"/>
      <c r="F79" s="91"/>
      <c r="G79" s="91"/>
      <c r="H79" s="80" t="s">
        <v>143</v>
      </c>
    </row>
    <row r="80" spans="1:8" x14ac:dyDescent="0.2">
      <c r="A80" s="86"/>
      <c r="B80" s="86"/>
      <c r="C80" s="87" t="s">
        <v>154</v>
      </c>
      <c r="D80" s="86"/>
      <c r="E80" s="86"/>
      <c r="F80" s="91"/>
      <c r="G80" s="91"/>
      <c r="H80" s="80" t="s">
        <v>143</v>
      </c>
    </row>
    <row r="81" spans="1:8" x14ac:dyDescent="0.2">
      <c r="A81" s="86"/>
      <c r="B81" s="86"/>
      <c r="C81" s="87" t="s">
        <v>142</v>
      </c>
      <c r="D81" s="86"/>
      <c r="E81" s="86" t="s">
        <v>143</v>
      </c>
      <c r="F81" s="92" t="s">
        <v>145</v>
      </c>
      <c r="G81" s="89">
        <v>0</v>
      </c>
      <c r="H81" s="80" t="s">
        <v>143</v>
      </c>
    </row>
    <row r="82" spans="1:8" x14ac:dyDescent="0.2">
      <c r="A82" s="86"/>
      <c r="B82" s="86"/>
      <c r="C82" s="90"/>
      <c r="D82" s="86"/>
      <c r="E82" s="86"/>
      <c r="F82" s="91"/>
      <c r="G82" s="91"/>
      <c r="H82" s="80" t="s">
        <v>143</v>
      </c>
    </row>
    <row r="83" spans="1:8" x14ac:dyDescent="0.2">
      <c r="A83" s="86"/>
      <c r="B83" s="86"/>
      <c r="C83" s="87" t="s">
        <v>155</v>
      </c>
      <c r="D83" s="86"/>
      <c r="E83" s="86"/>
      <c r="F83" s="88">
        <v>0</v>
      </c>
      <c r="G83" s="89">
        <v>0</v>
      </c>
      <c r="H83" s="80" t="s">
        <v>143</v>
      </c>
    </row>
    <row r="84" spans="1:8" x14ac:dyDescent="0.2">
      <c r="A84" s="86"/>
      <c r="B84" s="86"/>
      <c r="C84" s="90"/>
      <c r="D84" s="86"/>
      <c r="E84" s="86"/>
      <c r="F84" s="91"/>
      <c r="G84" s="91"/>
      <c r="H84" s="80" t="s">
        <v>143</v>
      </c>
    </row>
    <row r="85" spans="1:8" x14ac:dyDescent="0.2">
      <c r="A85" s="86"/>
      <c r="B85" s="86"/>
      <c r="C85" s="87" t="s">
        <v>156</v>
      </c>
      <c r="D85" s="86"/>
      <c r="E85" s="86"/>
      <c r="F85" s="91"/>
      <c r="G85" s="91"/>
      <c r="H85" s="80" t="s">
        <v>143</v>
      </c>
    </row>
    <row r="86" spans="1:8" x14ac:dyDescent="0.2">
      <c r="A86" s="86"/>
      <c r="B86" s="86"/>
      <c r="C86" s="87" t="s">
        <v>157</v>
      </c>
      <c r="D86" s="86"/>
      <c r="E86" s="86"/>
      <c r="F86" s="91"/>
      <c r="G86" s="91"/>
      <c r="H86" s="80" t="s">
        <v>143</v>
      </c>
    </row>
    <row r="87" spans="1:8" x14ac:dyDescent="0.2">
      <c r="A87" s="86"/>
      <c r="B87" s="86"/>
      <c r="C87" s="87" t="s">
        <v>142</v>
      </c>
      <c r="D87" s="86"/>
      <c r="E87" s="86" t="s">
        <v>143</v>
      </c>
      <c r="F87" s="92" t="s">
        <v>145</v>
      </c>
      <c r="G87" s="89">
        <v>0</v>
      </c>
      <c r="H87" s="80" t="s">
        <v>143</v>
      </c>
    </row>
    <row r="88" spans="1:8" x14ac:dyDescent="0.2">
      <c r="A88" s="86"/>
      <c r="B88" s="86"/>
      <c r="C88" s="90"/>
      <c r="D88" s="86"/>
      <c r="E88" s="86"/>
      <c r="F88" s="91"/>
      <c r="G88" s="91"/>
      <c r="H88" s="80" t="s">
        <v>143</v>
      </c>
    </row>
    <row r="89" spans="1:8" x14ac:dyDescent="0.2">
      <c r="A89" s="86"/>
      <c r="B89" s="86"/>
      <c r="C89" s="87" t="s">
        <v>158</v>
      </c>
      <c r="D89" s="86"/>
      <c r="E89" s="86"/>
      <c r="F89" s="91"/>
      <c r="G89" s="91"/>
      <c r="H89" s="80" t="s">
        <v>143</v>
      </c>
    </row>
    <row r="90" spans="1:8" x14ac:dyDescent="0.2">
      <c r="A90" s="86"/>
      <c r="B90" s="86"/>
      <c r="C90" s="87" t="s">
        <v>142</v>
      </c>
      <c r="D90" s="86"/>
      <c r="E90" s="86" t="s">
        <v>143</v>
      </c>
      <c r="F90" s="92" t="s">
        <v>145</v>
      </c>
      <c r="G90" s="89">
        <v>0</v>
      </c>
      <c r="H90" s="80" t="s">
        <v>143</v>
      </c>
    </row>
    <row r="91" spans="1:8" x14ac:dyDescent="0.2">
      <c r="A91" s="86"/>
      <c r="B91" s="86"/>
      <c r="C91" s="90"/>
      <c r="D91" s="86"/>
      <c r="E91" s="86"/>
      <c r="F91" s="91"/>
      <c r="G91" s="91"/>
      <c r="H91" s="80" t="s">
        <v>143</v>
      </c>
    </row>
    <row r="92" spans="1:8" x14ac:dyDescent="0.2">
      <c r="A92" s="86"/>
      <c r="B92" s="86"/>
      <c r="C92" s="87" t="s">
        <v>159</v>
      </c>
      <c r="D92" s="86"/>
      <c r="E92" s="86"/>
      <c r="F92" s="91"/>
      <c r="G92" s="91"/>
      <c r="H92" s="80" t="s">
        <v>143</v>
      </c>
    </row>
    <row r="93" spans="1:8" x14ac:dyDescent="0.2">
      <c r="A93" s="86"/>
      <c r="B93" s="86"/>
      <c r="C93" s="87" t="s">
        <v>142</v>
      </c>
      <c r="D93" s="86"/>
      <c r="E93" s="86" t="s">
        <v>143</v>
      </c>
      <c r="F93" s="92" t="s">
        <v>145</v>
      </c>
      <c r="G93" s="89">
        <v>0</v>
      </c>
      <c r="H93" s="80" t="s">
        <v>143</v>
      </c>
    </row>
    <row r="94" spans="1:8" x14ac:dyDescent="0.2">
      <c r="A94" s="86"/>
      <c r="B94" s="86"/>
      <c r="C94" s="90"/>
      <c r="D94" s="86"/>
      <c r="E94" s="86"/>
      <c r="F94" s="91"/>
      <c r="G94" s="91"/>
      <c r="H94" s="80" t="s">
        <v>143</v>
      </c>
    </row>
    <row r="95" spans="1:8" x14ac:dyDescent="0.2">
      <c r="A95" s="86"/>
      <c r="B95" s="86"/>
      <c r="C95" s="87" t="s">
        <v>160</v>
      </c>
      <c r="D95" s="86"/>
      <c r="E95" s="86"/>
      <c r="F95" s="91"/>
      <c r="G95" s="91"/>
      <c r="H95" s="80" t="s">
        <v>143</v>
      </c>
    </row>
    <row r="96" spans="1:8" x14ac:dyDescent="0.2">
      <c r="A96" s="81">
        <v>1</v>
      </c>
      <c r="B96" s="82"/>
      <c r="C96" s="82" t="s">
        <v>161</v>
      </c>
      <c r="D96" s="82"/>
      <c r="E96" s="93"/>
      <c r="F96" s="84">
        <v>16504.652097029</v>
      </c>
      <c r="G96" s="85">
        <v>9.2260990000000001E-2</v>
      </c>
      <c r="H96" s="80">
        <v>5.41</v>
      </c>
    </row>
    <row r="97" spans="1:8" x14ac:dyDescent="0.2">
      <c r="A97" s="86"/>
      <c r="B97" s="86"/>
      <c r="C97" s="87" t="s">
        <v>142</v>
      </c>
      <c r="D97" s="86"/>
      <c r="E97" s="86" t="s">
        <v>143</v>
      </c>
      <c r="F97" s="88">
        <v>16504.652097029</v>
      </c>
      <c r="G97" s="89">
        <v>9.2260990000000001E-2</v>
      </c>
      <c r="H97" s="80" t="s">
        <v>143</v>
      </c>
    </row>
    <row r="98" spans="1:8" x14ac:dyDescent="0.2">
      <c r="A98" s="86"/>
      <c r="B98" s="86"/>
      <c r="C98" s="90"/>
      <c r="D98" s="86"/>
      <c r="E98" s="86"/>
      <c r="F98" s="91"/>
      <c r="G98" s="91"/>
      <c r="H98" s="80" t="s">
        <v>143</v>
      </c>
    </row>
    <row r="99" spans="1:8" x14ac:dyDescent="0.2">
      <c r="A99" s="86"/>
      <c r="B99" s="86"/>
      <c r="C99" s="87" t="s">
        <v>162</v>
      </c>
      <c r="D99" s="86"/>
      <c r="E99" s="86"/>
      <c r="F99" s="88">
        <v>16504.652097029</v>
      </c>
      <c r="G99" s="89">
        <v>9.2260990000000001E-2</v>
      </c>
      <c r="H99" s="80" t="s">
        <v>143</v>
      </c>
    </row>
    <row r="100" spans="1:8" x14ac:dyDescent="0.2">
      <c r="A100" s="86"/>
      <c r="B100" s="86"/>
      <c r="C100" s="91"/>
      <c r="D100" s="86"/>
      <c r="E100" s="86"/>
      <c r="F100" s="86"/>
      <c r="G100" s="86"/>
      <c r="H100" s="80" t="s">
        <v>143</v>
      </c>
    </row>
    <row r="101" spans="1:8" x14ac:dyDescent="0.2">
      <c r="A101" s="86"/>
      <c r="B101" s="86"/>
      <c r="C101" s="87" t="s">
        <v>163</v>
      </c>
      <c r="D101" s="86"/>
      <c r="E101" s="86"/>
      <c r="F101" s="86"/>
      <c r="G101" s="86"/>
      <c r="H101" s="80" t="s">
        <v>143</v>
      </c>
    </row>
    <row r="102" spans="1:8" x14ac:dyDescent="0.2">
      <c r="A102" s="86"/>
      <c r="B102" s="86"/>
      <c r="C102" s="87" t="s">
        <v>164</v>
      </c>
      <c r="D102" s="86"/>
      <c r="E102" s="86"/>
      <c r="F102" s="86"/>
      <c r="G102" s="86"/>
      <c r="H102" s="80" t="s">
        <v>143</v>
      </c>
    </row>
    <row r="103" spans="1:8" x14ac:dyDescent="0.2">
      <c r="A103" s="86"/>
      <c r="B103" s="86"/>
      <c r="C103" s="87" t="s">
        <v>142</v>
      </c>
      <c r="D103" s="86"/>
      <c r="E103" s="86" t="s">
        <v>143</v>
      </c>
      <c r="F103" s="92" t="s">
        <v>145</v>
      </c>
      <c r="G103" s="89">
        <v>0</v>
      </c>
      <c r="H103" s="80" t="s">
        <v>143</v>
      </c>
    </row>
    <row r="104" spans="1:8" x14ac:dyDescent="0.2">
      <c r="A104" s="86"/>
      <c r="B104" s="86"/>
      <c r="C104" s="90"/>
      <c r="D104" s="86"/>
      <c r="E104" s="86"/>
      <c r="F104" s="91"/>
      <c r="G104" s="91"/>
      <c r="H104" s="80" t="s">
        <v>143</v>
      </c>
    </row>
    <row r="105" spans="1:8" x14ac:dyDescent="0.2">
      <c r="A105" s="86"/>
      <c r="B105" s="86"/>
      <c r="C105" s="87" t="s">
        <v>165</v>
      </c>
      <c r="D105" s="86"/>
      <c r="E105" s="86"/>
      <c r="F105" s="86"/>
      <c r="G105" s="86"/>
      <c r="H105" s="80" t="s">
        <v>143</v>
      </c>
    </row>
    <row r="106" spans="1:8" x14ac:dyDescent="0.2">
      <c r="A106" s="86"/>
      <c r="B106" s="86"/>
      <c r="C106" s="87" t="s">
        <v>166</v>
      </c>
      <c r="D106" s="86"/>
      <c r="E106" s="86"/>
      <c r="F106" s="86"/>
      <c r="G106" s="86"/>
      <c r="H106" s="80" t="s">
        <v>143</v>
      </c>
    </row>
    <row r="107" spans="1:8" x14ac:dyDescent="0.2">
      <c r="A107" s="86"/>
      <c r="B107" s="86"/>
      <c r="C107" s="87" t="s">
        <v>142</v>
      </c>
      <c r="D107" s="86"/>
      <c r="E107" s="86" t="s">
        <v>143</v>
      </c>
      <c r="F107" s="92" t="s">
        <v>145</v>
      </c>
      <c r="G107" s="89">
        <v>0</v>
      </c>
      <c r="H107" s="80" t="s">
        <v>143</v>
      </c>
    </row>
    <row r="108" spans="1:8" x14ac:dyDescent="0.2">
      <c r="A108" s="86"/>
      <c r="B108" s="86"/>
      <c r="C108" s="90"/>
      <c r="D108" s="86"/>
      <c r="E108" s="86"/>
      <c r="F108" s="91"/>
      <c r="G108" s="91"/>
      <c r="H108" s="80" t="s">
        <v>143</v>
      </c>
    </row>
    <row r="109" spans="1:8" x14ac:dyDescent="0.2">
      <c r="A109" s="86"/>
      <c r="B109" s="86"/>
      <c r="C109" s="87" t="s">
        <v>167</v>
      </c>
      <c r="D109" s="86"/>
      <c r="E109" s="86"/>
      <c r="F109" s="91"/>
      <c r="G109" s="91"/>
      <c r="H109" s="80" t="s">
        <v>143</v>
      </c>
    </row>
    <row r="110" spans="1:8" x14ac:dyDescent="0.2">
      <c r="A110" s="86"/>
      <c r="B110" s="86"/>
      <c r="C110" s="87" t="s">
        <v>142</v>
      </c>
      <c r="D110" s="86"/>
      <c r="E110" s="86" t="s">
        <v>143</v>
      </c>
      <c r="F110" s="92" t="s">
        <v>145</v>
      </c>
      <c r="G110" s="89">
        <v>0</v>
      </c>
      <c r="H110" s="80" t="s">
        <v>143</v>
      </c>
    </row>
    <row r="111" spans="1:8" x14ac:dyDescent="0.2">
      <c r="A111" s="86"/>
      <c r="B111" s="86"/>
      <c r="C111" s="90"/>
      <c r="D111" s="86"/>
      <c r="E111" s="86"/>
      <c r="F111" s="91"/>
      <c r="G111" s="91"/>
      <c r="H111" s="80" t="s">
        <v>143</v>
      </c>
    </row>
    <row r="112" spans="1:8" x14ac:dyDescent="0.2">
      <c r="A112" s="93"/>
      <c r="B112" s="82"/>
      <c r="C112" s="82" t="s">
        <v>168</v>
      </c>
      <c r="D112" s="82"/>
      <c r="E112" s="93"/>
      <c r="F112" s="84">
        <v>1780.5644881200001</v>
      </c>
      <c r="G112" s="85">
        <v>9.9533499999999997E-3</v>
      </c>
      <c r="H112" s="80" t="s">
        <v>143</v>
      </c>
    </row>
    <row r="113" spans="1:17" x14ac:dyDescent="0.2">
      <c r="A113" s="90"/>
      <c r="B113" s="90"/>
      <c r="C113" s="87" t="s">
        <v>169</v>
      </c>
      <c r="D113" s="91"/>
      <c r="E113" s="91"/>
      <c r="F113" s="88">
        <v>178890.89813294899</v>
      </c>
      <c r="G113" s="94">
        <v>1.0000000099999999</v>
      </c>
      <c r="H113" s="80" t="s">
        <v>143</v>
      </c>
    </row>
    <row r="114" spans="1:17" x14ac:dyDescent="0.2">
      <c r="A114" s="95"/>
      <c r="B114" s="95"/>
      <c r="C114" s="95"/>
      <c r="D114" s="96"/>
      <c r="E114" s="96"/>
      <c r="F114" s="96"/>
      <c r="G114" s="96"/>
    </row>
    <row r="115" spans="1:17" x14ac:dyDescent="0.2">
      <c r="A115" s="97"/>
      <c r="B115" s="201" t="s">
        <v>855</v>
      </c>
      <c r="C115" s="201"/>
      <c r="D115" s="201"/>
      <c r="E115" s="201"/>
      <c r="F115" s="201"/>
      <c r="G115" s="201"/>
      <c r="H115" s="201"/>
      <c r="J115" s="99"/>
    </row>
    <row r="116" spans="1:17" x14ac:dyDescent="0.2">
      <c r="A116" s="97"/>
      <c r="B116" s="201" t="s">
        <v>856</v>
      </c>
      <c r="C116" s="201"/>
      <c r="D116" s="201"/>
      <c r="E116" s="201"/>
      <c r="F116" s="201"/>
      <c r="G116" s="201"/>
      <c r="H116" s="201"/>
      <c r="J116" s="99"/>
    </row>
    <row r="117" spans="1:17" x14ac:dyDescent="0.2">
      <c r="A117" s="97"/>
      <c r="B117" s="201" t="s">
        <v>857</v>
      </c>
      <c r="C117" s="201"/>
      <c r="D117" s="201"/>
      <c r="E117" s="201"/>
      <c r="F117" s="201"/>
      <c r="G117" s="201"/>
      <c r="H117" s="201"/>
      <c r="J117" s="99"/>
    </row>
    <row r="118" spans="1:17" s="101" customFormat="1" ht="66.75" customHeight="1" x14ac:dyDescent="0.25">
      <c r="A118" s="100"/>
      <c r="B118" s="202" t="s">
        <v>858</v>
      </c>
      <c r="C118" s="202"/>
      <c r="D118" s="202"/>
      <c r="E118" s="202"/>
      <c r="F118" s="202"/>
      <c r="G118" s="202"/>
      <c r="H118" s="202"/>
      <c r="I118"/>
      <c r="J118" s="99"/>
      <c r="K118"/>
      <c r="L118"/>
      <c r="M118"/>
      <c r="N118"/>
      <c r="O118"/>
      <c r="P118"/>
      <c r="Q118"/>
    </row>
    <row r="119" spans="1:17" x14ac:dyDescent="0.2">
      <c r="A119" s="97"/>
      <c r="B119" s="201" t="s">
        <v>859</v>
      </c>
      <c r="C119" s="201"/>
      <c r="D119" s="201"/>
      <c r="E119" s="201"/>
      <c r="F119" s="201"/>
      <c r="G119" s="201"/>
      <c r="H119" s="201"/>
      <c r="J119" s="99"/>
    </row>
    <row r="120" spans="1:17" x14ac:dyDescent="0.2">
      <c r="A120" s="97"/>
      <c r="B120" s="97"/>
      <c r="C120" s="97"/>
      <c r="D120" s="102"/>
      <c r="E120" s="102"/>
      <c r="F120" s="102"/>
      <c r="G120" s="102"/>
    </row>
    <row r="121" spans="1:17" x14ac:dyDescent="0.2">
      <c r="A121" s="97"/>
      <c r="B121" s="203" t="s">
        <v>170</v>
      </c>
      <c r="C121" s="204"/>
      <c r="D121" s="205"/>
      <c r="E121" s="103"/>
      <c r="F121" s="102"/>
      <c r="G121" s="102"/>
    </row>
    <row r="122" spans="1:17" ht="27.75" customHeight="1" x14ac:dyDescent="0.2">
      <c r="A122" s="97"/>
      <c r="B122" s="199" t="s">
        <v>171</v>
      </c>
      <c r="C122" s="200"/>
      <c r="D122" s="79" t="s">
        <v>172</v>
      </c>
      <c r="E122" s="103"/>
      <c r="F122" s="102"/>
      <c r="G122" s="102"/>
    </row>
    <row r="123" spans="1:17" ht="12.75" customHeight="1" x14ac:dyDescent="0.2">
      <c r="A123" s="97"/>
      <c r="B123" s="199" t="s">
        <v>860</v>
      </c>
      <c r="C123" s="200"/>
      <c r="D123" s="79" t="s">
        <v>172</v>
      </c>
      <c r="E123" s="103"/>
      <c r="F123" s="102"/>
      <c r="G123" s="102"/>
    </row>
    <row r="124" spans="1:17" x14ac:dyDescent="0.2">
      <c r="A124" s="97"/>
      <c r="B124" s="199" t="s">
        <v>173</v>
      </c>
      <c r="C124" s="200"/>
      <c r="D124" s="104" t="s">
        <v>143</v>
      </c>
      <c r="E124" s="103"/>
      <c r="F124" s="102"/>
      <c r="G124" s="102"/>
    </row>
    <row r="125" spans="1:17" x14ac:dyDescent="0.2">
      <c r="A125" s="105"/>
      <c r="B125" s="106" t="s">
        <v>143</v>
      </c>
      <c r="C125" s="106" t="s">
        <v>861</v>
      </c>
      <c r="D125" s="106" t="s">
        <v>174</v>
      </c>
      <c r="E125" s="105"/>
      <c r="F125" s="105"/>
      <c r="G125" s="105"/>
      <c r="H125" s="105"/>
      <c r="J125" s="99"/>
    </row>
    <row r="126" spans="1:17" x14ac:dyDescent="0.2">
      <c r="A126" s="105"/>
      <c r="B126" s="107" t="s">
        <v>175</v>
      </c>
      <c r="C126" s="108">
        <v>45838</v>
      </c>
      <c r="D126" s="108">
        <v>45869</v>
      </c>
      <c r="E126" s="105"/>
      <c r="F126" s="105"/>
      <c r="G126" s="105"/>
      <c r="J126" s="99"/>
    </row>
    <row r="127" spans="1:17" x14ac:dyDescent="0.2">
      <c r="A127" s="109"/>
      <c r="B127" s="82" t="s">
        <v>176</v>
      </c>
      <c r="C127" s="111">
        <v>11.236499999999999</v>
      </c>
      <c r="D127" s="111">
        <v>11.0939</v>
      </c>
      <c r="E127" s="109"/>
      <c r="F127" s="112"/>
      <c r="G127" s="113"/>
    </row>
    <row r="128" spans="1:17" x14ac:dyDescent="0.2">
      <c r="A128" s="109"/>
      <c r="B128" s="82" t="s">
        <v>1004</v>
      </c>
      <c r="C128" s="111">
        <v>11.236499999999999</v>
      </c>
      <c r="D128" s="111">
        <v>11.0939</v>
      </c>
      <c r="E128" s="109"/>
      <c r="F128" s="112"/>
      <c r="G128" s="113"/>
    </row>
    <row r="129" spans="1:7" x14ac:dyDescent="0.2">
      <c r="A129" s="109"/>
      <c r="B129" s="82" t="s">
        <v>177</v>
      </c>
      <c r="C129" s="111">
        <v>11.055300000000001</v>
      </c>
      <c r="D129" s="111">
        <v>10.9002</v>
      </c>
      <c r="E129" s="109"/>
      <c r="F129" s="112"/>
      <c r="G129" s="113"/>
    </row>
    <row r="130" spans="1:7" x14ac:dyDescent="0.2">
      <c r="A130" s="109"/>
      <c r="B130" s="82" t="s">
        <v>1005</v>
      </c>
      <c r="C130" s="111">
        <v>11.055300000000001</v>
      </c>
      <c r="D130" s="111">
        <v>10.9002</v>
      </c>
      <c r="E130" s="109"/>
      <c r="F130" s="112"/>
      <c r="G130" s="113"/>
    </row>
    <row r="131" spans="1:7" x14ac:dyDescent="0.2">
      <c r="A131" s="109"/>
      <c r="B131" s="109"/>
      <c r="C131" s="109"/>
      <c r="D131" s="109"/>
      <c r="E131" s="109"/>
      <c r="F131" s="109"/>
      <c r="G131" s="109"/>
    </row>
    <row r="132" spans="1:7" x14ac:dyDescent="0.2">
      <c r="A132" s="109"/>
      <c r="B132" s="208" t="s">
        <v>862</v>
      </c>
      <c r="C132" s="209"/>
      <c r="D132" s="87" t="s">
        <v>172</v>
      </c>
      <c r="E132" s="109"/>
      <c r="F132" s="109"/>
      <c r="G132" s="109"/>
    </row>
    <row r="133" spans="1:7" x14ac:dyDescent="0.2">
      <c r="A133" s="109"/>
      <c r="B133" s="114"/>
      <c r="C133" s="114"/>
      <c r="D133" s="114"/>
      <c r="E133" s="109"/>
      <c r="F133" s="109"/>
      <c r="G133" s="109"/>
    </row>
    <row r="134" spans="1:7" x14ac:dyDescent="0.2">
      <c r="A134" s="105"/>
      <c r="B134" s="199" t="s">
        <v>178</v>
      </c>
      <c r="C134" s="200"/>
      <c r="D134" s="79" t="s">
        <v>172</v>
      </c>
      <c r="E134" s="115"/>
      <c r="F134" s="105"/>
      <c r="G134" s="105"/>
    </row>
    <row r="135" spans="1:7" x14ac:dyDescent="0.2">
      <c r="A135" s="105"/>
      <c r="B135" s="199" t="s">
        <v>179</v>
      </c>
      <c r="C135" s="200"/>
      <c r="D135" s="79" t="s">
        <v>172</v>
      </c>
      <c r="E135" s="115"/>
      <c r="F135" s="105"/>
      <c r="G135" s="105"/>
    </row>
    <row r="136" spans="1:7" ht="12.75" customHeight="1" x14ac:dyDescent="0.2">
      <c r="A136" s="105"/>
      <c r="B136" s="199" t="s">
        <v>180</v>
      </c>
      <c r="C136" s="200"/>
      <c r="D136" s="79" t="s">
        <v>172</v>
      </c>
      <c r="E136" s="115"/>
      <c r="F136" s="105"/>
      <c r="G136" s="105"/>
    </row>
    <row r="137" spans="1:7" x14ac:dyDescent="0.2">
      <c r="A137" s="105"/>
      <c r="B137" s="199" t="s">
        <v>181</v>
      </c>
      <c r="C137" s="200"/>
      <c r="D137" s="116">
        <v>0.38356389410265718</v>
      </c>
      <c r="E137" s="105"/>
      <c r="F137" s="98"/>
      <c r="G137" s="117"/>
    </row>
    <row r="139" spans="1:7" x14ac:dyDescent="0.2">
      <c r="B139" s="207" t="s">
        <v>863</v>
      </c>
      <c r="C139" s="207"/>
    </row>
    <row r="141" spans="1:7" ht="153.75" customHeight="1" x14ac:dyDescent="0.2"/>
    <row r="144" spans="1:7" x14ac:dyDescent="0.2">
      <c r="B144" s="118" t="s">
        <v>864</v>
      </c>
      <c r="C144" s="119"/>
      <c r="D144" s="118"/>
    </row>
    <row r="145" spans="2:10" x14ac:dyDescent="0.2">
      <c r="B145" s="118" t="s">
        <v>1034</v>
      </c>
      <c r="D145" s="118"/>
    </row>
    <row r="146" spans="2:10" ht="165" customHeight="1" x14ac:dyDescent="0.2"/>
    <row r="148" spans="2:10" x14ac:dyDescent="0.2">
      <c r="J148" s="77"/>
    </row>
  </sheetData>
  <mergeCells count="18">
    <mergeCell ref="B123:C123"/>
    <mergeCell ref="B124:C124"/>
    <mergeCell ref="B139:C139"/>
    <mergeCell ref="B132:C132"/>
    <mergeCell ref="B136:C136"/>
    <mergeCell ref="B137:C137"/>
    <mergeCell ref="B134:C134"/>
    <mergeCell ref="B135:C135"/>
    <mergeCell ref="B117:H117"/>
    <mergeCell ref="B118:H118"/>
    <mergeCell ref="B119:H119"/>
    <mergeCell ref="B121:D121"/>
    <mergeCell ref="B122:C122"/>
    <mergeCell ref="A1:H1"/>
    <mergeCell ref="A2:H2"/>
    <mergeCell ref="A3:H3"/>
    <mergeCell ref="B115:H115"/>
    <mergeCell ref="B116:H116"/>
  </mergeCells>
  <hyperlinks>
    <hyperlink ref="I1" location="Index!B2" display="Index" xr:uid="{CA483EAB-3A35-4E55-A8CC-FE48DAA4F3E9}"/>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3EE6C-F3E2-4C94-A668-C1788D28E3EF}">
  <sheetPr>
    <outlinePr summaryBelow="0" summaryRight="0"/>
  </sheetPr>
  <dimension ref="A1:Q157"/>
  <sheetViews>
    <sheetView showGridLines="0" workbookViewId="0">
      <selection sqref="A1:H1"/>
    </sheetView>
  </sheetViews>
  <sheetFormatPr defaultRowHeight="12.75" x14ac:dyDescent="0.2"/>
  <cols>
    <col min="1" max="1" width="5.85546875" bestFit="1" customWidth="1"/>
    <col min="2" max="2" width="19.7109375" bestFit="1" customWidth="1"/>
    <col min="3" max="3" width="41.7109375" bestFit="1" customWidth="1"/>
    <col min="4" max="4" width="17.42578125" bestFit="1" customWidth="1"/>
    <col min="5" max="5" width="10.4257812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832</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996000</v>
      </c>
      <c r="F7" s="84">
        <v>20101.272000000001</v>
      </c>
      <c r="G7" s="85">
        <v>9.6306630000000004E-2</v>
      </c>
      <c r="H7" s="80" t="s">
        <v>143</v>
      </c>
    </row>
    <row r="8" spans="1:9" x14ac:dyDescent="0.2">
      <c r="A8" s="81">
        <v>2</v>
      </c>
      <c r="B8" s="82" t="s">
        <v>31</v>
      </c>
      <c r="C8" s="82" t="s">
        <v>32</v>
      </c>
      <c r="D8" s="82" t="s">
        <v>33</v>
      </c>
      <c r="E8" s="83">
        <v>1151000</v>
      </c>
      <c r="F8" s="84">
        <v>17050.914000000001</v>
      </c>
      <c r="G8" s="85">
        <v>8.1692150000000005E-2</v>
      </c>
      <c r="H8" s="80" t="s">
        <v>143</v>
      </c>
    </row>
    <row r="9" spans="1:9" x14ac:dyDescent="0.2">
      <c r="A9" s="81">
        <v>3</v>
      </c>
      <c r="B9" s="82" t="s">
        <v>17</v>
      </c>
      <c r="C9" s="82" t="s">
        <v>18</v>
      </c>
      <c r="D9" s="82" t="s">
        <v>19</v>
      </c>
      <c r="E9" s="83">
        <v>682000</v>
      </c>
      <c r="F9" s="84">
        <v>9481.1640000000007</v>
      </c>
      <c r="G9" s="85">
        <v>4.5424930000000002E-2</v>
      </c>
      <c r="H9" s="80" t="s">
        <v>143</v>
      </c>
    </row>
    <row r="10" spans="1:9" x14ac:dyDescent="0.2">
      <c r="A10" s="81">
        <v>4</v>
      </c>
      <c r="B10" s="82" t="s">
        <v>14</v>
      </c>
      <c r="C10" s="82" t="s">
        <v>15</v>
      </c>
      <c r="D10" s="82" t="s">
        <v>16</v>
      </c>
      <c r="E10" s="83">
        <v>190000</v>
      </c>
      <c r="F10" s="84">
        <v>6909.35</v>
      </c>
      <c r="G10" s="85">
        <v>3.3103189999999998E-2</v>
      </c>
      <c r="H10" s="80" t="s">
        <v>143</v>
      </c>
    </row>
    <row r="11" spans="1:9" x14ac:dyDescent="0.2">
      <c r="A11" s="81">
        <v>5</v>
      </c>
      <c r="B11" s="82" t="s">
        <v>326</v>
      </c>
      <c r="C11" s="82" t="s">
        <v>327</v>
      </c>
      <c r="D11" s="82" t="s">
        <v>33</v>
      </c>
      <c r="E11" s="83">
        <v>610000</v>
      </c>
      <c r="F11" s="84">
        <v>6517.24</v>
      </c>
      <c r="G11" s="85">
        <v>3.1224559999999998E-2</v>
      </c>
      <c r="H11" s="80" t="s">
        <v>143</v>
      </c>
    </row>
    <row r="12" spans="1:9" x14ac:dyDescent="0.2">
      <c r="A12" s="81">
        <v>6</v>
      </c>
      <c r="B12" s="82" t="s">
        <v>11</v>
      </c>
      <c r="C12" s="82" t="s">
        <v>12</v>
      </c>
      <c r="D12" s="82" t="s">
        <v>13</v>
      </c>
      <c r="E12" s="83">
        <v>336000</v>
      </c>
      <c r="F12" s="84">
        <v>6432.0479999999998</v>
      </c>
      <c r="G12" s="85">
        <v>3.0816400000000001E-2</v>
      </c>
      <c r="H12" s="80" t="s">
        <v>143</v>
      </c>
    </row>
    <row r="13" spans="1:9" x14ac:dyDescent="0.2">
      <c r="A13" s="81">
        <v>7</v>
      </c>
      <c r="B13" s="82" t="s">
        <v>49</v>
      </c>
      <c r="C13" s="82" t="s">
        <v>50</v>
      </c>
      <c r="D13" s="82" t="s">
        <v>33</v>
      </c>
      <c r="E13" s="83">
        <v>796000</v>
      </c>
      <c r="F13" s="84">
        <v>6340.5379999999996</v>
      </c>
      <c r="G13" s="85">
        <v>3.0377970000000001E-2</v>
      </c>
      <c r="H13" s="80" t="s">
        <v>143</v>
      </c>
    </row>
    <row r="14" spans="1:9" x14ac:dyDescent="0.2">
      <c r="A14" s="81">
        <v>8</v>
      </c>
      <c r="B14" s="82" t="s">
        <v>330</v>
      </c>
      <c r="C14" s="82" t="s">
        <v>331</v>
      </c>
      <c r="D14" s="82" t="s">
        <v>201</v>
      </c>
      <c r="E14" s="83">
        <v>417000</v>
      </c>
      <c r="F14" s="84">
        <v>6292.53</v>
      </c>
      <c r="G14" s="85">
        <v>3.0147960000000001E-2</v>
      </c>
      <c r="H14" s="80" t="s">
        <v>143</v>
      </c>
    </row>
    <row r="15" spans="1:9" x14ac:dyDescent="0.2">
      <c r="A15" s="81">
        <v>9</v>
      </c>
      <c r="B15" s="82" t="s">
        <v>328</v>
      </c>
      <c r="C15" s="82" t="s">
        <v>329</v>
      </c>
      <c r="D15" s="82" t="s">
        <v>33</v>
      </c>
      <c r="E15" s="83">
        <v>300000</v>
      </c>
      <c r="F15" s="84">
        <v>5935.8</v>
      </c>
      <c r="G15" s="85">
        <v>2.843884E-2</v>
      </c>
      <c r="H15" s="80" t="s">
        <v>143</v>
      </c>
    </row>
    <row r="16" spans="1:9" x14ac:dyDescent="0.2">
      <c r="A16" s="81">
        <v>10</v>
      </c>
      <c r="B16" s="82" t="s">
        <v>356</v>
      </c>
      <c r="C16" s="82" t="s">
        <v>357</v>
      </c>
      <c r="D16" s="82" t="s">
        <v>358</v>
      </c>
      <c r="E16" s="83">
        <v>1440000</v>
      </c>
      <c r="F16" s="84">
        <v>5932.08</v>
      </c>
      <c r="G16" s="85">
        <v>2.8421020000000002E-2</v>
      </c>
      <c r="H16" s="80" t="s">
        <v>143</v>
      </c>
    </row>
    <row r="17" spans="1:8" ht="25.5" x14ac:dyDescent="0.2">
      <c r="A17" s="81">
        <v>11</v>
      </c>
      <c r="B17" s="82" t="s">
        <v>23</v>
      </c>
      <c r="C17" s="82" t="s">
        <v>24</v>
      </c>
      <c r="D17" s="82" t="s">
        <v>25</v>
      </c>
      <c r="E17" s="83">
        <v>42000</v>
      </c>
      <c r="F17" s="84">
        <v>5144.58</v>
      </c>
      <c r="G17" s="85">
        <v>2.4648050000000001E-2</v>
      </c>
      <c r="H17" s="80" t="s">
        <v>143</v>
      </c>
    </row>
    <row r="18" spans="1:8" x14ac:dyDescent="0.2">
      <c r="A18" s="81">
        <v>12</v>
      </c>
      <c r="B18" s="82" t="s">
        <v>450</v>
      </c>
      <c r="C18" s="82" t="s">
        <v>451</v>
      </c>
      <c r="D18" s="82" t="s">
        <v>358</v>
      </c>
      <c r="E18" s="83">
        <v>172000</v>
      </c>
      <c r="F18" s="84">
        <v>4336.4639999999999</v>
      </c>
      <c r="G18" s="85">
        <v>2.0776309999999999E-2</v>
      </c>
      <c r="H18" s="80" t="s">
        <v>143</v>
      </c>
    </row>
    <row r="19" spans="1:8" x14ac:dyDescent="0.2">
      <c r="A19" s="81">
        <v>13</v>
      </c>
      <c r="B19" s="82" t="s">
        <v>507</v>
      </c>
      <c r="C19" s="82" t="s">
        <v>508</v>
      </c>
      <c r="D19" s="82" t="s">
        <v>258</v>
      </c>
      <c r="E19" s="83">
        <v>32000</v>
      </c>
      <c r="F19" s="84">
        <v>4034.56</v>
      </c>
      <c r="G19" s="85">
        <v>1.9329869999999999E-2</v>
      </c>
      <c r="H19" s="80" t="s">
        <v>143</v>
      </c>
    </row>
    <row r="20" spans="1:8" x14ac:dyDescent="0.2">
      <c r="A20" s="81">
        <v>14</v>
      </c>
      <c r="B20" s="82" t="s">
        <v>800</v>
      </c>
      <c r="C20" s="82" t="s">
        <v>801</v>
      </c>
      <c r="D20" s="82" t="s">
        <v>258</v>
      </c>
      <c r="E20" s="83">
        <v>21000</v>
      </c>
      <c r="F20" s="84">
        <v>3558.24</v>
      </c>
      <c r="G20" s="85">
        <v>1.7047779999999998E-2</v>
      </c>
      <c r="H20" s="80" t="s">
        <v>143</v>
      </c>
    </row>
    <row r="21" spans="1:8" ht="25.5" x14ac:dyDescent="0.2">
      <c r="A21" s="81">
        <v>15</v>
      </c>
      <c r="B21" s="82" t="s">
        <v>352</v>
      </c>
      <c r="C21" s="82" t="s">
        <v>353</v>
      </c>
      <c r="D21" s="82" t="s">
        <v>196</v>
      </c>
      <c r="E21" s="83">
        <v>202000</v>
      </c>
      <c r="F21" s="84">
        <v>3447.5340000000001</v>
      </c>
      <c r="G21" s="85">
        <v>1.6517380000000002E-2</v>
      </c>
      <c r="H21" s="80" t="s">
        <v>143</v>
      </c>
    </row>
    <row r="22" spans="1:8" x14ac:dyDescent="0.2">
      <c r="A22" s="81">
        <v>16</v>
      </c>
      <c r="B22" s="82" t="s">
        <v>768</v>
      </c>
      <c r="C22" s="82" t="s">
        <v>769</v>
      </c>
      <c r="D22" s="82" t="s">
        <v>285</v>
      </c>
      <c r="E22" s="83">
        <v>750000</v>
      </c>
      <c r="F22" s="84">
        <v>3028.125</v>
      </c>
      <c r="G22" s="85">
        <v>1.450796E-2</v>
      </c>
      <c r="H22" s="80" t="s">
        <v>143</v>
      </c>
    </row>
    <row r="23" spans="1:8" x14ac:dyDescent="0.2">
      <c r="A23" s="81">
        <v>17</v>
      </c>
      <c r="B23" s="82" t="s">
        <v>742</v>
      </c>
      <c r="C23" s="82" t="s">
        <v>743</v>
      </c>
      <c r="D23" s="82" t="s">
        <v>190</v>
      </c>
      <c r="E23" s="83">
        <v>150000</v>
      </c>
      <c r="F23" s="84">
        <v>2992.95</v>
      </c>
      <c r="G23" s="85">
        <v>1.433944E-2</v>
      </c>
      <c r="H23" s="80" t="s">
        <v>143</v>
      </c>
    </row>
    <row r="24" spans="1:8" x14ac:dyDescent="0.2">
      <c r="A24" s="81">
        <v>18</v>
      </c>
      <c r="B24" s="82" t="s">
        <v>452</v>
      </c>
      <c r="C24" s="82" t="s">
        <v>453</v>
      </c>
      <c r="D24" s="82" t="s">
        <v>33</v>
      </c>
      <c r="E24" s="83">
        <v>369000</v>
      </c>
      <c r="F24" s="84">
        <v>2947.9409999999998</v>
      </c>
      <c r="G24" s="85">
        <v>1.4123800000000001E-2</v>
      </c>
      <c r="H24" s="80" t="s">
        <v>143</v>
      </c>
    </row>
    <row r="25" spans="1:8" ht="25.5" x14ac:dyDescent="0.2">
      <c r="A25" s="81">
        <v>19</v>
      </c>
      <c r="B25" s="82" t="s">
        <v>361</v>
      </c>
      <c r="C25" s="82" t="s">
        <v>362</v>
      </c>
      <c r="D25" s="82" t="s">
        <v>193</v>
      </c>
      <c r="E25" s="83">
        <v>191000</v>
      </c>
      <c r="F25" s="84">
        <v>2756.5120000000002</v>
      </c>
      <c r="G25" s="85">
        <v>1.320665E-2</v>
      </c>
      <c r="H25" s="80" t="s">
        <v>143</v>
      </c>
    </row>
    <row r="26" spans="1:8" ht="25.5" x14ac:dyDescent="0.2">
      <c r="A26" s="81">
        <v>20</v>
      </c>
      <c r="B26" s="82" t="s">
        <v>95</v>
      </c>
      <c r="C26" s="82" t="s">
        <v>96</v>
      </c>
      <c r="D26" s="82" t="s">
        <v>25</v>
      </c>
      <c r="E26" s="83">
        <v>460000</v>
      </c>
      <c r="F26" s="84">
        <v>2726.42</v>
      </c>
      <c r="G26" s="85">
        <v>1.306247E-2</v>
      </c>
      <c r="H26" s="80" t="s">
        <v>143</v>
      </c>
    </row>
    <row r="27" spans="1:8" x14ac:dyDescent="0.2">
      <c r="A27" s="81">
        <v>21</v>
      </c>
      <c r="B27" s="82" t="s">
        <v>113</v>
      </c>
      <c r="C27" s="82" t="s">
        <v>114</v>
      </c>
      <c r="D27" s="82" t="s">
        <v>36</v>
      </c>
      <c r="E27" s="83">
        <v>450000</v>
      </c>
      <c r="F27" s="84">
        <v>2696.85</v>
      </c>
      <c r="G27" s="85">
        <v>1.29208E-2</v>
      </c>
      <c r="H27" s="80" t="s">
        <v>143</v>
      </c>
    </row>
    <row r="28" spans="1:8" x14ac:dyDescent="0.2">
      <c r="A28" s="81">
        <v>22</v>
      </c>
      <c r="B28" s="82" t="s">
        <v>105</v>
      </c>
      <c r="C28" s="82" t="s">
        <v>106</v>
      </c>
      <c r="D28" s="82" t="s">
        <v>55</v>
      </c>
      <c r="E28" s="83">
        <v>629000</v>
      </c>
      <c r="F28" s="84">
        <v>2674.8225000000002</v>
      </c>
      <c r="G28" s="85">
        <v>1.281527E-2</v>
      </c>
      <c r="H28" s="80" t="s">
        <v>143</v>
      </c>
    </row>
    <row r="29" spans="1:8" x14ac:dyDescent="0.2">
      <c r="A29" s="81">
        <v>23</v>
      </c>
      <c r="B29" s="82" t="s">
        <v>346</v>
      </c>
      <c r="C29" s="82" t="s">
        <v>347</v>
      </c>
      <c r="D29" s="82" t="s">
        <v>285</v>
      </c>
      <c r="E29" s="83">
        <v>863000</v>
      </c>
      <c r="F29" s="84">
        <v>2656.3139999999999</v>
      </c>
      <c r="G29" s="85">
        <v>1.2726589999999999E-2</v>
      </c>
      <c r="H29" s="80" t="s">
        <v>143</v>
      </c>
    </row>
    <row r="30" spans="1:8" x14ac:dyDescent="0.2">
      <c r="A30" s="81">
        <v>24</v>
      </c>
      <c r="B30" s="82" t="s">
        <v>20</v>
      </c>
      <c r="C30" s="82" t="s">
        <v>21</v>
      </c>
      <c r="D30" s="82" t="s">
        <v>22</v>
      </c>
      <c r="E30" s="83">
        <v>775000</v>
      </c>
      <c r="F30" s="84">
        <v>2590.4375</v>
      </c>
      <c r="G30" s="85">
        <v>1.241097E-2</v>
      </c>
      <c r="H30" s="80" t="s">
        <v>143</v>
      </c>
    </row>
    <row r="31" spans="1:8" x14ac:dyDescent="0.2">
      <c r="A31" s="81">
        <v>25</v>
      </c>
      <c r="B31" s="82" t="s">
        <v>53</v>
      </c>
      <c r="C31" s="82" t="s">
        <v>54</v>
      </c>
      <c r="D31" s="82" t="s">
        <v>55</v>
      </c>
      <c r="E31" s="83">
        <v>43308</v>
      </c>
      <c r="F31" s="84">
        <v>2559.7193400000001</v>
      </c>
      <c r="G31" s="85">
        <v>1.22638E-2</v>
      </c>
      <c r="H31" s="80" t="s">
        <v>143</v>
      </c>
    </row>
    <row r="32" spans="1:8" ht="25.5" x14ac:dyDescent="0.2">
      <c r="A32" s="81">
        <v>26</v>
      </c>
      <c r="B32" s="82" t="s">
        <v>802</v>
      </c>
      <c r="C32" s="82" t="s">
        <v>803</v>
      </c>
      <c r="D32" s="82" t="s">
        <v>185</v>
      </c>
      <c r="E32" s="83">
        <v>362000</v>
      </c>
      <c r="F32" s="84">
        <v>2547.7559999999999</v>
      </c>
      <c r="G32" s="85">
        <v>1.220648E-2</v>
      </c>
      <c r="H32" s="80" t="s">
        <v>143</v>
      </c>
    </row>
    <row r="33" spans="1:8" x14ac:dyDescent="0.2">
      <c r="A33" s="81">
        <v>27</v>
      </c>
      <c r="B33" s="82" t="s">
        <v>88</v>
      </c>
      <c r="C33" s="82" t="s">
        <v>89</v>
      </c>
      <c r="D33" s="82" t="s">
        <v>90</v>
      </c>
      <c r="E33" s="83">
        <v>1411000</v>
      </c>
      <c r="F33" s="84">
        <v>2507.0648000000001</v>
      </c>
      <c r="G33" s="85">
        <v>1.2011529999999999E-2</v>
      </c>
      <c r="H33" s="80" t="s">
        <v>143</v>
      </c>
    </row>
    <row r="34" spans="1:8" x14ac:dyDescent="0.2">
      <c r="A34" s="81">
        <v>28</v>
      </c>
      <c r="B34" s="82" t="s">
        <v>354</v>
      </c>
      <c r="C34" s="82" t="s">
        <v>355</v>
      </c>
      <c r="D34" s="82" t="s">
        <v>228</v>
      </c>
      <c r="E34" s="83">
        <v>450000</v>
      </c>
      <c r="F34" s="84">
        <v>2351.6999999999998</v>
      </c>
      <c r="G34" s="85">
        <v>1.126716E-2</v>
      </c>
      <c r="H34" s="80" t="s">
        <v>143</v>
      </c>
    </row>
    <row r="35" spans="1:8" x14ac:dyDescent="0.2">
      <c r="A35" s="81">
        <v>29</v>
      </c>
      <c r="B35" s="82" t="s">
        <v>728</v>
      </c>
      <c r="C35" s="82" t="s">
        <v>729</v>
      </c>
      <c r="D35" s="82" t="s">
        <v>190</v>
      </c>
      <c r="E35" s="83">
        <v>31000</v>
      </c>
      <c r="F35" s="84">
        <v>2324.38</v>
      </c>
      <c r="G35" s="85">
        <v>1.113627E-2</v>
      </c>
      <c r="H35" s="80" t="s">
        <v>143</v>
      </c>
    </row>
    <row r="36" spans="1:8" x14ac:dyDescent="0.2">
      <c r="A36" s="81">
        <v>30</v>
      </c>
      <c r="B36" s="82" t="s">
        <v>34</v>
      </c>
      <c r="C36" s="82" t="s">
        <v>35</v>
      </c>
      <c r="D36" s="82" t="s">
        <v>36</v>
      </c>
      <c r="E36" s="83">
        <v>85000</v>
      </c>
      <c r="F36" s="84">
        <v>2317.7800000000002</v>
      </c>
      <c r="G36" s="85">
        <v>1.1104650000000001E-2</v>
      </c>
      <c r="H36" s="80" t="s">
        <v>143</v>
      </c>
    </row>
    <row r="37" spans="1:8" ht="25.5" x14ac:dyDescent="0.2">
      <c r="A37" s="81">
        <v>31</v>
      </c>
      <c r="B37" s="82" t="s">
        <v>444</v>
      </c>
      <c r="C37" s="82" t="s">
        <v>445</v>
      </c>
      <c r="D37" s="82" t="s">
        <v>196</v>
      </c>
      <c r="E37" s="83">
        <v>149000</v>
      </c>
      <c r="F37" s="84">
        <v>2316.3539999999998</v>
      </c>
      <c r="G37" s="85">
        <v>1.109782E-2</v>
      </c>
      <c r="H37" s="80" t="s">
        <v>143</v>
      </c>
    </row>
    <row r="38" spans="1:8" x14ac:dyDescent="0.2">
      <c r="A38" s="81">
        <v>32</v>
      </c>
      <c r="B38" s="82" t="s">
        <v>336</v>
      </c>
      <c r="C38" s="82" t="s">
        <v>337</v>
      </c>
      <c r="D38" s="82" t="s">
        <v>258</v>
      </c>
      <c r="E38" s="83">
        <v>70000</v>
      </c>
      <c r="F38" s="84">
        <v>2242.17</v>
      </c>
      <c r="G38" s="85">
        <v>1.0742399999999999E-2</v>
      </c>
      <c r="H38" s="80" t="s">
        <v>143</v>
      </c>
    </row>
    <row r="39" spans="1:8" x14ac:dyDescent="0.2">
      <c r="A39" s="81">
        <v>33</v>
      </c>
      <c r="B39" s="82" t="s">
        <v>91</v>
      </c>
      <c r="C39" s="82" t="s">
        <v>92</v>
      </c>
      <c r="D39" s="82" t="s">
        <v>61</v>
      </c>
      <c r="E39" s="83">
        <v>63000</v>
      </c>
      <c r="F39" s="84">
        <v>2239.9650000000001</v>
      </c>
      <c r="G39" s="85">
        <v>1.0731829999999999E-2</v>
      </c>
      <c r="H39" s="80" t="s">
        <v>143</v>
      </c>
    </row>
    <row r="40" spans="1:8" ht="25.5" x14ac:dyDescent="0.2">
      <c r="A40" s="81">
        <v>34</v>
      </c>
      <c r="B40" s="82" t="s">
        <v>247</v>
      </c>
      <c r="C40" s="82" t="s">
        <v>248</v>
      </c>
      <c r="D40" s="82" t="s">
        <v>196</v>
      </c>
      <c r="E40" s="83">
        <v>43000</v>
      </c>
      <c r="F40" s="84">
        <v>2163.373</v>
      </c>
      <c r="G40" s="85">
        <v>1.036488E-2</v>
      </c>
      <c r="H40" s="80" t="s">
        <v>143</v>
      </c>
    </row>
    <row r="41" spans="1:8" ht="25.5" x14ac:dyDescent="0.2">
      <c r="A41" s="81">
        <v>35</v>
      </c>
      <c r="B41" s="82" t="s">
        <v>446</v>
      </c>
      <c r="C41" s="82" t="s">
        <v>447</v>
      </c>
      <c r="D41" s="82" t="s">
        <v>208</v>
      </c>
      <c r="E41" s="83">
        <v>193000</v>
      </c>
      <c r="F41" s="84">
        <v>2071.2759999999998</v>
      </c>
      <c r="G41" s="85">
        <v>9.9236299999999993E-3</v>
      </c>
      <c r="H41" s="80" t="s">
        <v>143</v>
      </c>
    </row>
    <row r="42" spans="1:8" x14ac:dyDescent="0.2">
      <c r="A42" s="81">
        <v>36</v>
      </c>
      <c r="B42" s="82" t="s">
        <v>523</v>
      </c>
      <c r="C42" s="82" t="s">
        <v>524</v>
      </c>
      <c r="D42" s="82" t="s">
        <v>48</v>
      </c>
      <c r="E42" s="83">
        <v>212000</v>
      </c>
      <c r="F42" s="84">
        <v>2042.8320000000001</v>
      </c>
      <c r="G42" s="85">
        <v>9.7873500000000002E-3</v>
      </c>
      <c r="H42" s="80" t="s">
        <v>143</v>
      </c>
    </row>
    <row r="43" spans="1:8" x14ac:dyDescent="0.2">
      <c r="A43" s="81">
        <v>37</v>
      </c>
      <c r="B43" s="82" t="s">
        <v>511</v>
      </c>
      <c r="C43" s="82" t="s">
        <v>512</v>
      </c>
      <c r="D43" s="82" t="s">
        <v>228</v>
      </c>
      <c r="E43" s="83">
        <v>152000</v>
      </c>
      <c r="F43" s="84">
        <v>2037.104</v>
      </c>
      <c r="G43" s="85">
        <v>9.7599100000000001E-3</v>
      </c>
      <c r="H43" s="80" t="s">
        <v>143</v>
      </c>
    </row>
    <row r="44" spans="1:8" x14ac:dyDescent="0.2">
      <c r="A44" s="81">
        <v>38</v>
      </c>
      <c r="B44" s="82" t="s">
        <v>261</v>
      </c>
      <c r="C44" s="82" t="s">
        <v>262</v>
      </c>
      <c r="D44" s="82" t="s">
        <v>223</v>
      </c>
      <c r="E44" s="83">
        <v>1200000</v>
      </c>
      <c r="F44" s="84">
        <v>1957.2</v>
      </c>
      <c r="G44" s="85">
        <v>9.3770899999999994E-3</v>
      </c>
      <c r="H44" s="80" t="s">
        <v>143</v>
      </c>
    </row>
    <row r="45" spans="1:8" ht="25.5" x14ac:dyDescent="0.2">
      <c r="A45" s="81">
        <v>39</v>
      </c>
      <c r="B45" s="82" t="s">
        <v>263</v>
      </c>
      <c r="C45" s="82" t="s">
        <v>264</v>
      </c>
      <c r="D45" s="82" t="s">
        <v>265</v>
      </c>
      <c r="E45" s="83">
        <v>105000</v>
      </c>
      <c r="F45" s="84">
        <v>1932.42</v>
      </c>
      <c r="G45" s="85">
        <v>9.2583600000000002E-3</v>
      </c>
      <c r="H45" s="80" t="s">
        <v>143</v>
      </c>
    </row>
    <row r="46" spans="1:8" x14ac:dyDescent="0.2">
      <c r="A46" s="81">
        <v>40</v>
      </c>
      <c r="B46" s="82" t="s">
        <v>348</v>
      </c>
      <c r="C46" s="82" t="s">
        <v>349</v>
      </c>
      <c r="D46" s="82" t="s">
        <v>285</v>
      </c>
      <c r="E46" s="83">
        <v>135000</v>
      </c>
      <c r="F46" s="84">
        <v>1879.605</v>
      </c>
      <c r="G46" s="85">
        <v>9.0053200000000007E-3</v>
      </c>
      <c r="H46" s="80" t="s">
        <v>143</v>
      </c>
    </row>
    <row r="47" spans="1:8" ht="25.5" x14ac:dyDescent="0.2">
      <c r="A47" s="81">
        <v>41</v>
      </c>
      <c r="B47" s="82" t="s">
        <v>115</v>
      </c>
      <c r="C47" s="82" t="s">
        <v>116</v>
      </c>
      <c r="D47" s="82" t="s">
        <v>117</v>
      </c>
      <c r="E47" s="83">
        <v>397000</v>
      </c>
      <c r="F47" s="84">
        <v>1854.1885</v>
      </c>
      <c r="G47" s="85">
        <v>8.8835500000000005E-3</v>
      </c>
      <c r="H47" s="80" t="s">
        <v>143</v>
      </c>
    </row>
    <row r="48" spans="1:8" x14ac:dyDescent="0.2">
      <c r="A48" s="81">
        <v>42</v>
      </c>
      <c r="B48" s="82" t="s">
        <v>804</v>
      </c>
      <c r="C48" s="82" t="s">
        <v>805</v>
      </c>
      <c r="D48" s="82" t="s">
        <v>41</v>
      </c>
      <c r="E48" s="83">
        <v>153217</v>
      </c>
      <c r="F48" s="84">
        <v>1803.36409</v>
      </c>
      <c r="G48" s="85">
        <v>8.6400499999999998E-3</v>
      </c>
      <c r="H48" s="80" t="s">
        <v>143</v>
      </c>
    </row>
    <row r="49" spans="1:8" x14ac:dyDescent="0.2">
      <c r="A49" s="81">
        <v>43</v>
      </c>
      <c r="B49" s="82" t="s">
        <v>204</v>
      </c>
      <c r="C49" s="82" t="s">
        <v>205</v>
      </c>
      <c r="D49" s="82" t="s">
        <v>33</v>
      </c>
      <c r="E49" s="83">
        <v>865456</v>
      </c>
      <c r="F49" s="84">
        <v>1751.9425808000001</v>
      </c>
      <c r="G49" s="85">
        <v>8.3936800000000006E-3</v>
      </c>
      <c r="H49" s="80" t="s">
        <v>143</v>
      </c>
    </row>
    <row r="50" spans="1:8" x14ac:dyDescent="0.2">
      <c r="A50" s="81">
        <v>44</v>
      </c>
      <c r="B50" s="82" t="s">
        <v>740</v>
      </c>
      <c r="C50" s="82" t="s">
        <v>741</v>
      </c>
      <c r="D50" s="82" t="s">
        <v>41</v>
      </c>
      <c r="E50" s="83">
        <v>99875</v>
      </c>
      <c r="F50" s="84">
        <v>1735.927375</v>
      </c>
      <c r="G50" s="85">
        <v>8.31695E-3</v>
      </c>
      <c r="H50" s="80" t="s">
        <v>143</v>
      </c>
    </row>
    <row r="51" spans="1:8" x14ac:dyDescent="0.2">
      <c r="A51" s="81">
        <v>45</v>
      </c>
      <c r="B51" s="82" t="s">
        <v>221</v>
      </c>
      <c r="C51" s="82" t="s">
        <v>222</v>
      </c>
      <c r="D51" s="82" t="s">
        <v>223</v>
      </c>
      <c r="E51" s="83">
        <v>257000</v>
      </c>
      <c r="F51" s="84">
        <v>1684.635</v>
      </c>
      <c r="G51" s="85">
        <v>8.0712100000000005E-3</v>
      </c>
      <c r="H51" s="80" t="s">
        <v>143</v>
      </c>
    </row>
    <row r="52" spans="1:8" x14ac:dyDescent="0.2">
      <c r="A52" s="81">
        <v>46</v>
      </c>
      <c r="B52" s="82" t="s">
        <v>431</v>
      </c>
      <c r="C52" s="82" t="s">
        <v>432</v>
      </c>
      <c r="D52" s="82" t="s">
        <v>258</v>
      </c>
      <c r="E52" s="83">
        <v>250000</v>
      </c>
      <c r="F52" s="84">
        <v>1664.875</v>
      </c>
      <c r="G52" s="85">
        <v>7.9765400000000007E-3</v>
      </c>
      <c r="H52" s="80" t="s">
        <v>143</v>
      </c>
    </row>
    <row r="53" spans="1:8" x14ac:dyDescent="0.2">
      <c r="A53" s="81">
        <v>47</v>
      </c>
      <c r="B53" s="82" t="s">
        <v>521</v>
      </c>
      <c r="C53" s="82" t="s">
        <v>522</v>
      </c>
      <c r="D53" s="82" t="s">
        <v>201</v>
      </c>
      <c r="E53" s="83">
        <v>113000</v>
      </c>
      <c r="F53" s="84">
        <v>1653.981</v>
      </c>
      <c r="G53" s="85">
        <v>7.9243400000000002E-3</v>
      </c>
      <c r="H53" s="80" t="s">
        <v>143</v>
      </c>
    </row>
    <row r="54" spans="1:8" x14ac:dyDescent="0.2">
      <c r="A54" s="81">
        <v>48</v>
      </c>
      <c r="B54" s="82" t="s">
        <v>288</v>
      </c>
      <c r="C54" s="82" t="s">
        <v>289</v>
      </c>
      <c r="D54" s="82" t="s">
        <v>290</v>
      </c>
      <c r="E54" s="83">
        <v>225000</v>
      </c>
      <c r="F54" s="84">
        <v>1351.4625000000001</v>
      </c>
      <c r="G54" s="85">
        <v>6.4749500000000001E-3</v>
      </c>
      <c r="H54" s="80" t="s">
        <v>143</v>
      </c>
    </row>
    <row r="55" spans="1:8" x14ac:dyDescent="0.2">
      <c r="A55" s="81">
        <v>49</v>
      </c>
      <c r="B55" s="82" t="s">
        <v>344</v>
      </c>
      <c r="C55" s="82" t="s">
        <v>345</v>
      </c>
      <c r="D55" s="82" t="s">
        <v>255</v>
      </c>
      <c r="E55" s="83">
        <v>66000</v>
      </c>
      <c r="F55" s="84">
        <v>1292.28</v>
      </c>
      <c r="G55" s="85">
        <v>6.1914099999999996E-3</v>
      </c>
      <c r="H55" s="80" t="s">
        <v>143</v>
      </c>
    </row>
    <row r="56" spans="1:8" x14ac:dyDescent="0.2">
      <c r="A56" s="81">
        <v>50</v>
      </c>
      <c r="B56" s="82" t="s">
        <v>197</v>
      </c>
      <c r="C56" s="82" t="s">
        <v>198</v>
      </c>
      <c r="D56" s="82" t="s">
        <v>19</v>
      </c>
      <c r="E56" s="83">
        <v>271000</v>
      </c>
      <c r="F56" s="84">
        <v>1133.9994999999999</v>
      </c>
      <c r="G56" s="85">
        <v>5.4330699999999999E-3</v>
      </c>
      <c r="H56" s="80" t="s">
        <v>143</v>
      </c>
    </row>
    <row r="57" spans="1:8" ht="25.5" x14ac:dyDescent="0.2">
      <c r="A57" s="81">
        <v>51</v>
      </c>
      <c r="B57" s="82" t="s">
        <v>470</v>
      </c>
      <c r="C57" s="82" t="s">
        <v>471</v>
      </c>
      <c r="D57" s="82" t="s">
        <v>196</v>
      </c>
      <c r="E57" s="83">
        <v>8235</v>
      </c>
      <c r="F57" s="84">
        <v>1093.6903500000001</v>
      </c>
      <c r="G57" s="85">
        <v>5.2399500000000002E-3</v>
      </c>
      <c r="H57" s="80" t="s">
        <v>143</v>
      </c>
    </row>
    <row r="58" spans="1:8" x14ac:dyDescent="0.2">
      <c r="A58" s="81">
        <v>52</v>
      </c>
      <c r="B58" s="82" t="s">
        <v>93</v>
      </c>
      <c r="C58" s="82" t="s">
        <v>94</v>
      </c>
      <c r="D58" s="82" t="s">
        <v>22</v>
      </c>
      <c r="E58" s="83">
        <v>75000</v>
      </c>
      <c r="F58" s="84">
        <v>982.5</v>
      </c>
      <c r="G58" s="85">
        <v>4.7072299999999997E-3</v>
      </c>
      <c r="H58" s="80" t="s">
        <v>143</v>
      </c>
    </row>
    <row r="59" spans="1:8" x14ac:dyDescent="0.2">
      <c r="A59" s="86"/>
      <c r="B59" s="86"/>
      <c r="C59" s="87" t="s">
        <v>142</v>
      </c>
      <c r="D59" s="86"/>
      <c r="E59" s="86" t="s">
        <v>143</v>
      </c>
      <c r="F59" s="88">
        <v>190078.23103580001</v>
      </c>
      <c r="G59" s="89">
        <v>0.9106784</v>
      </c>
      <c r="H59" s="80" t="s">
        <v>143</v>
      </c>
    </row>
    <row r="60" spans="1:8" x14ac:dyDescent="0.2">
      <c r="A60" s="86"/>
      <c r="B60" s="86"/>
      <c r="C60" s="90"/>
      <c r="D60" s="86"/>
      <c r="E60" s="86"/>
      <c r="F60" s="91"/>
      <c r="G60" s="91"/>
      <c r="H60" s="80" t="s">
        <v>143</v>
      </c>
    </row>
    <row r="61" spans="1:8" x14ac:dyDescent="0.2">
      <c r="A61" s="86"/>
      <c r="B61" s="86"/>
      <c r="C61" s="87" t="s">
        <v>144</v>
      </c>
      <c r="D61" s="86"/>
      <c r="E61" s="86"/>
      <c r="F61" s="86"/>
      <c r="G61" s="86"/>
      <c r="H61" s="80" t="s">
        <v>143</v>
      </c>
    </row>
    <row r="62" spans="1:8" x14ac:dyDescent="0.2">
      <c r="A62" s="86"/>
      <c r="B62" s="86"/>
      <c r="C62" s="87" t="s">
        <v>142</v>
      </c>
      <c r="D62" s="86"/>
      <c r="E62" s="86" t="s">
        <v>143</v>
      </c>
      <c r="F62" s="92" t="s">
        <v>145</v>
      </c>
      <c r="G62" s="89">
        <v>0</v>
      </c>
      <c r="H62" s="80" t="s">
        <v>143</v>
      </c>
    </row>
    <row r="63" spans="1:8" x14ac:dyDescent="0.2">
      <c r="A63" s="86"/>
      <c r="B63" s="86"/>
      <c r="C63" s="90"/>
      <c r="D63" s="86"/>
      <c r="E63" s="86"/>
      <c r="F63" s="91"/>
      <c r="G63" s="91"/>
      <c r="H63" s="80" t="s">
        <v>143</v>
      </c>
    </row>
    <row r="64" spans="1:8" x14ac:dyDescent="0.2">
      <c r="A64" s="86"/>
      <c r="B64" s="86"/>
      <c r="C64" s="87" t="s">
        <v>146</v>
      </c>
      <c r="D64" s="86"/>
      <c r="E64" s="86"/>
      <c r="F64" s="86"/>
      <c r="G64" s="86"/>
      <c r="H64" s="80" t="s">
        <v>143</v>
      </c>
    </row>
    <row r="65" spans="1:8" x14ac:dyDescent="0.2">
      <c r="A65" s="86"/>
      <c r="B65" s="86"/>
      <c r="C65" s="87" t="s">
        <v>142</v>
      </c>
      <c r="D65" s="86"/>
      <c r="E65" s="86" t="s">
        <v>143</v>
      </c>
      <c r="F65" s="92" t="s">
        <v>145</v>
      </c>
      <c r="G65" s="89">
        <v>0</v>
      </c>
      <c r="H65" s="80" t="s">
        <v>143</v>
      </c>
    </row>
    <row r="66" spans="1:8" x14ac:dyDescent="0.2">
      <c r="A66" s="86"/>
      <c r="B66" s="86"/>
      <c r="C66" s="90"/>
      <c r="D66" s="86"/>
      <c r="E66" s="86"/>
      <c r="F66" s="91"/>
      <c r="G66" s="91"/>
      <c r="H66" s="80" t="s">
        <v>143</v>
      </c>
    </row>
    <row r="67" spans="1:8" x14ac:dyDescent="0.2">
      <c r="A67" s="86"/>
      <c r="B67" s="86"/>
      <c r="C67" s="87" t="s">
        <v>147</v>
      </c>
      <c r="D67" s="86"/>
      <c r="E67" s="86"/>
      <c r="F67" s="86"/>
      <c r="G67" s="86"/>
      <c r="H67" s="80" t="s">
        <v>143</v>
      </c>
    </row>
    <row r="68" spans="1:8" x14ac:dyDescent="0.2">
      <c r="A68" s="86"/>
      <c r="B68" s="86"/>
      <c r="C68" s="87" t="s">
        <v>142</v>
      </c>
      <c r="D68" s="86"/>
      <c r="E68" s="86" t="s">
        <v>143</v>
      </c>
      <c r="F68" s="92" t="s">
        <v>145</v>
      </c>
      <c r="G68" s="89">
        <v>0</v>
      </c>
      <c r="H68" s="80" t="s">
        <v>143</v>
      </c>
    </row>
    <row r="69" spans="1:8" x14ac:dyDescent="0.2">
      <c r="A69" s="86"/>
      <c r="B69" s="86"/>
      <c r="C69" s="90"/>
      <c r="D69" s="86"/>
      <c r="E69" s="86"/>
      <c r="F69" s="91"/>
      <c r="G69" s="91"/>
      <c r="H69" s="80" t="s">
        <v>143</v>
      </c>
    </row>
    <row r="70" spans="1:8" x14ac:dyDescent="0.2">
      <c r="A70" s="86"/>
      <c r="B70" s="86"/>
      <c r="C70" s="87" t="s">
        <v>148</v>
      </c>
      <c r="D70" s="86"/>
      <c r="E70" s="86"/>
      <c r="F70" s="91"/>
      <c r="G70" s="91"/>
      <c r="H70" s="80" t="s">
        <v>143</v>
      </c>
    </row>
    <row r="71" spans="1:8" x14ac:dyDescent="0.2">
      <c r="A71" s="86"/>
      <c r="B71" s="86"/>
      <c r="C71" s="87" t="s">
        <v>142</v>
      </c>
      <c r="D71" s="86"/>
      <c r="E71" s="86" t="s">
        <v>143</v>
      </c>
      <c r="F71" s="92" t="s">
        <v>145</v>
      </c>
      <c r="G71" s="89">
        <v>0</v>
      </c>
      <c r="H71" s="80" t="s">
        <v>143</v>
      </c>
    </row>
    <row r="72" spans="1:8" x14ac:dyDescent="0.2">
      <c r="A72" s="86"/>
      <c r="B72" s="86"/>
      <c r="C72" s="90"/>
      <c r="D72" s="86"/>
      <c r="E72" s="86"/>
      <c r="F72" s="91"/>
      <c r="G72" s="91"/>
      <c r="H72" s="80" t="s">
        <v>143</v>
      </c>
    </row>
    <row r="73" spans="1:8" x14ac:dyDescent="0.2">
      <c r="A73" s="86"/>
      <c r="B73" s="86"/>
      <c r="C73" s="87" t="s">
        <v>149</v>
      </c>
      <c r="D73" s="86"/>
      <c r="E73" s="86"/>
      <c r="F73" s="91"/>
      <c r="G73" s="91"/>
      <c r="H73" s="80" t="s">
        <v>143</v>
      </c>
    </row>
    <row r="74" spans="1:8" x14ac:dyDescent="0.2">
      <c r="A74" s="86"/>
      <c r="B74" s="86"/>
      <c r="C74" s="87" t="s">
        <v>142</v>
      </c>
      <c r="D74" s="86"/>
      <c r="E74" s="86" t="s">
        <v>143</v>
      </c>
      <c r="F74" s="92" t="s">
        <v>145</v>
      </c>
      <c r="G74" s="89">
        <v>0</v>
      </c>
      <c r="H74" s="80" t="s">
        <v>143</v>
      </c>
    </row>
    <row r="75" spans="1:8" x14ac:dyDescent="0.2">
      <c r="A75" s="86"/>
      <c r="B75" s="86"/>
      <c r="C75" s="90"/>
      <c r="D75" s="86"/>
      <c r="E75" s="86"/>
      <c r="F75" s="91"/>
      <c r="G75" s="91"/>
      <c r="H75" s="80" t="s">
        <v>143</v>
      </c>
    </row>
    <row r="76" spans="1:8" x14ac:dyDescent="0.2">
      <c r="A76" s="86"/>
      <c r="B76" s="86"/>
      <c r="C76" s="87" t="s">
        <v>150</v>
      </c>
      <c r="D76" s="86"/>
      <c r="E76" s="86"/>
      <c r="F76" s="88">
        <v>190078.23103580001</v>
      </c>
      <c r="G76" s="89">
        <v>0.9106784</v>
      </c>
      <c r="H76" s="80" t="s">
        <v>143</v>
      </c>
    </row>
    <row r="77" spans="1:8" x14ac:dyDescent="0.2">
      <c r="A77" s="86"/>
      <c r="B77" s="86"/>
      <c r="C77" s="90"/>
      <c r="D77" s="86"/>
      <c r="E77" s="86"/>
      <c r="F77" s="91"/>
      <c r="G77" s="91"/>
      <c r="H77" s="80" t="s">
        <v>143</v>
      </c>
    </row>
    <row r="78" spans="1:8" x14ac:dyDescent="0.2">
      <c r="A78" s="86"/>
      <c r="B78" s="86"/>
      <c r="C78" s="87" t="s">
        <v>151</v>
      </c>
      <c r="D78" s="86"/>
      <c r="E78" s="86"/>
      <c r="F78" s="91"/>
      <c r="G78" s="91"/>
      <c r="H78" s="80" t="s">
        <v>143</v>
      </c>
    </row>
    <row r="79" spans="1:8" x14ac:dyDescent="0.2">
      <c r="A79" s="86"/>
      <c r="B79" s="86"/>
      <c r="C79" s="87" t="s">
        <v>10</v>
      </c>
      <c r="D79" s="86"/>
      <c r="E79" s="86"/>
      <c r="F79" s="91"/>
      <c r="G79" s="91"/>
      <c r="H79" s="80" t="s">
        <v>143</v>
      </c>
    </row>
    <row r="80" spans="1:8" x14ac:dyDescent="0.2">
      <c r="A80" s="86"/>
      <c r="B80" s="86"/>
      <c r="C80" s="87" t="s">
        <v>142</v>
      </c>
      <c r="D80" s="86"/>
      <c r="E80" s="86" t="s">
        <v>143</v>
      </c>
      <c r="F80" s="92" t="s">
        <v>145</v>
      </c>
      <c r="G80" s="89">
        <v>0</v>
      </c>
      <c r="H80" s="80" t="s">
        <v>143</v>
      </c>
    </row>
    <row r="81" spans="1:8" x14ac:dyDescent="0.2">
      <c r="A81" s="86"/>
      <c r="B81" s="86"/>
      <c r="C81" s="90"/>
      <c r="D81" s="86"/>
      <c r="E81" s="86"/>
      <c r="F81" s="91"/>
      <c r="G81" s="91"/>
      <c r="H81" s="80" t="s">
        <v>143</v>
      </c>
    </row>
    <row r="82" spans="1:8" x14ac:dyDescent="0.2">
      <c r="A82" s="86"/>
      <c r="B82" s="86"/>
      <c r="C82" s="87" t="s">
        <v>152</v>
      </c>
      <c r="D82" s="86"/>
      <c r="E82" s="86"/>
      <c r="F82" s="86"/>
      <c r="G82" s="86"/>
      <c r="H82" s="80" t="s">
        <v>143</v>
      </c>
    </row>
    <row r="83" spans="1:8" x14ac:dyDescent="0.2">
      <c r="A83" s="86"/>
      <c r="B83" s="86"/>
      <c r="C83" s="87" t="s">
        <v>142</v>
      </c>
      <c r="D83" s="86"/>
      <c r="E83" s="86" t="s">
        <v>143</v>
      </c>
      <c r="F83" s="92" t="s">
        <v>145</v>
      </c>
      <c r="G83" s="89">
        <v>0</v>
      </c>
      <c r="H83" s="80" t="s">
        <v>143</v>
      </c>
    </row>
    <row r="84" spans="1:8" x14ac:dyDescent="0.2">
      <c r="A84" s="86"/>
      <c r="B84" s="86"/>
      <c r="C84" s="90"/>
      <c r="D84" s="86"/>
      <c r="E84" s="86"/>
      <c r="F84" s="91"/>
      <c r="G84" s="91"/>
      <c r="H84" s="80" t="s">
        <v>143</v>
      </c>
    </row>
    <row r="85" spans="1:8" x14ac:dyDescent="0.2">
      <c r="A85" s="86"/>
      <c r="B85" s="86"/>
      <c r="C85" s="87" t="s">
        <v>153</v>
      </c>
      <c r="D85" s="86"/>
      <c r="E85" s="86"/>
      <c r="F85" s="86"/>
      <c r="G85" s="86"/>
      <c r="H85" s="80" t="s">
        <v>143</v>
      </c>
    </row>
    <row r="86" spans="1:8" x14ac:dyDescent="0.2">
      <c r="A86" s="86"/>
      <c r="B86" s="86"/>
      <c r="C86" s="87" t="s">
        <v>142</v>
      </c>
      <c r="D86" s="86"/>
      <c r="E86" s="86" t="s">
        <v>143</v>
      </c>
      <c r="F86" s="92" t="s">
        <v>145</v>
      </c>
      <c r="G86" s="89">
        <v>0</v>
      </c>
      <c r="H86" s="80" t="s">
        <v>143</v>
      </c>
    </row>
    <row r="87" spans="1:8" x14ac:dyDescent="0.2">
      <c r="A87" s="86"/>
      <c r="B87" s="86"/>
      <c r="C87" s="90"/>
      <c r="D87" s="86"/>
      <c r="E87" s="86"/>
      <c r="F87" s="91"/>
      <c r="G87" s="91"/>
      <c r="H87" s="80" t="s">
        <v>143</v>
      </c>
    </row>
    <row r="88" spans="1:8" x14ac:dyDescent="0.2">
      <c r="A88" s="86"/>
      <c r="B88" s="86"/>
      <c r="C88" s="87" t="s">
        <v>154</v>
      </c>
      <c r="D88" s="86"/>
      <c r="E88" s="86"/>
      <c r="F88" s="91"/>
      <c r="G88" s="91"/>
      <c r="H88" s="80" t="s">
        <v>143</v>
      </c>
    </row>
    <row r="89" spans="1:8" x14ac:dyDescent="0.2">
      <c r="A89" s="86"/>
      <c r="B89" s="86"/>
      <c r="C89" s="87" t="s">
        <v>142</v>
      </c>
      <c r="D89" s="86"/>
      <c r="E89" s="86" t="s">
        <v>143</v>
      </c>
      <c r="F89" s="92" t="s">
        <v>145</v>
      </c>
      <c r="G89" s="89">
        <v>0</v>
      </c>
      <c r="H89" s="80" t="s">
        <v>143</v>
      </c>
    </row>
    <row r="90" spans="1:8" x14ac:dyDescent="0.2">
      <c r="A90" s="86"/>
      <c r="B90" s="86"/>
      <c r="C90" s="90"/>
      <c r="D90" s="86"/>
      <c r="E90" s="86"/>
      <c r="F90" s="91"/>
      <c r="G90" s="91"/>
      <c r="H90" s="80" t="s">
        <v>143</v>
      </c>
    </row>
    <row r="91" spans="1:8" x14ac:dyDescent="0.2">
      <c r="A91" s="86"/>
      <c r="B91" s="86"/>
      <c r="C91" s="87" t="s">
        <v>155</v>
      </c>
      <c r="D91" s="86"/>
      <c r="E91" s="86"/>
      <c r="F91" s="88">
        <v>0</v>
      </c>
      <c r="G91" s="89">
        <v>0</v>
      </c>
      <c r="H91" s="80" t="s">
        <v>143</v>
      </c>
    </row>
    <row r="92" spans="1:8" x14ac:dyDescent="0.2">
      <c r="A92" s="86"/>
      <c r="B92" s="86"/>
      <c r="C92" s="90"/>
      <c r="D92" s="86"/>
      <c r="E92" s="86"/>
      <c r="F92" s="91"/>
      <c r="G92" s="91"/>
      <c r="H92" s="80" t="s">
        <v>143</v>
      </c>
    </row>
    <row r="93" spans="1:8" x14ac:dyDescent="0.2">
      <c r="A93" s="86"/>
      <c r="B93" s="86"/>
      <c r="C93" s="87" t="s">
        <v>156</v>
      </c>
      <c r="D93" s="86"/>
      <c r="E93" s="86"/>
      <c r="F93" s="91"/>
      <c r="G93" s="91"/>
      <c r="H93" s="80" t="s">
        <v>143</v>
      </c>
    </row>
    <row r="94" spans="1:8" x14ac:dyDescent="0.2">
      <c r="A94" s="86"/>
      <c r="B94" s="86"/>
      <c r="C94" s="87" t="s">
        <v>157</v>
      </c>
      <c r="D94" s="86"/>
      <c r="E94" s="86"/>
      <c r="F94" s="91"/>
      <c r="G94" s="91"/>
      <c r="H94" s="80" t="s">
        <v>143</v>
      </c>
    </row>
    <row r="95" spans="1:8" x14ac:dyDescent="0.2">
      <c r="A95" s="86"/>
      <c r="B95" s="86"/>
      <c r="C95" s="87" t="s">
        <v>142</v>
      </c>
      <c r="D95" s="86"/>
      <c r="E95" s="86" t="s">
        <v>143</v>
      </c>
      <c r="F95" s="92" t="s">
        <v>145</v>
      </c>
      <c r="G95" s="89">
        <v>0</v>
      </c>
      <c r="H95" s="80" t="s">
        <v>143</v>
      </c>
    </row>
    <row r="96" spans="1:8" x14ac:dyDescent="0.2">
      <c r="A96" s="86"/>
      <c r="B96" s="86"/>
      <c r="C96" s="90"/>
      <c r="D96" s="86"/>
      <c r="E96" s="86"/>
      <c r="F96" s="91"/>
      <c r="G96" s="91"/>
      <c r="H96" s="80" t="s">
        <v>143</v>
      </c>
    </row>
    <row r="97" spans="1:8" x14ac:dyDescent="0.2">
      <c r="A97" s="86"/>
      <c r="B97" s="86"/>
      <c r="C97" s="87" t="s">
        <v>158</v>
      </c>
      <c r="D97" s="86"/>
      <c r="E97" s="86"/>
      <c r="F97" s="91"/>
      <c r="G97" s="91"/>
      <c r="H97" s="80" t="s">
        <v>143</v>
      </c>
    </row>
    <row r="98" spans="1:8" x14ac:dyDescent="0.2">
      <c r="A98" s="86"/>
      <c r="B98" s="86"/>
      <c r="C98" s="87" t="s">
        <v>142</v>
      </c>
      <c r="D98" s="86"/>
      <c r="E98" s="86" t="s">
        <v>143</v>
      </c>
      <c r="F98" s="92" t="s">
        <v>145</v>
      </c>
      <c r="G98" s="89">
        <v>0</v>
      </c>
      <c r="H98" s="80" t="s">
        <v>143</v>
      </c>
    </row>
    <row r="99" spans="1:8" x14ac:dyDescent="0.2">
      <c r="A99" s="86"/>
      <c r="B99" s="86"/>
      <c r="C99" s="90"/>
      <c r="D99" s="86"/>
      <c r="E99" s="86"/>
      <c r="F99" s="91"/>
      <c r="G99" s="91"/>
      <c r="H99" s="80" t="s">
        <v>143</v>
      </c>
    </row>
    <row r="100" spans="1:8" x14ac:dyDescent="0.2">
      <c r="A100" s="86"/>
      <c r="B100" s="86"/>
      <c r="C100" s="87" t="s">
        <v>159</v>
      </c>
      <c r="D100" s="86"/>
      <c r="E100" s="86"/>
      <c r="F100" s="91"/>
      <c r="G100" s="91"/>
      <c r="H100" s="80" t="s">
        <v>143</v>
      </c>
    </row>
    <row r="101" spans="1:8" x14ac:dyDescent="0.2">
      <c r="A101" s="86"/>
      <c r="B101" s="86"/>
      <c r="C101" s="87" t="s">
        <v>142</v>
      </c>
      <c r="D101" s="86"/>
      <c r="E101" s="86" t="s">
        <v>143</v>
      </c>
      <c r="F101" s="92" t="s">
        <v>145</v>
      </c>
      <c r="G101" s="89">
        <v>0</v>
      </c>
      <c r="H101" s="80" t="s">
        <v>143</v>
      </c>
    </row>
    <row r="102" spans="1:8" x14ac:dyDescent="0.2">
      <c r="A102" s="86"/>
      <c r="B102" s="86"/>
      <c r="C102" s="90"/>
      <c r="D102" s="86"/>
      <c r="E102" s="86"/>
      <c r="F102" s="91"/>
      <c r="G102" s="91"/>
      <c r="H102" s="80" t="s">
        <v>143</v>
      </c>
    </row>
    <row r="103" spans="1:8" x14ac:dyDescent="0.2">
      <c r="A103" s="86"/>
      <c r="B103" s="86"/>
      <c r="C103" s="87" t="s">
        <v>160</v>
      </c>
      <c r="D103" s="86"/>
      <c r="E103" s="86"/>
      <c r="F103" s="91"/>
      <c r="G103" s="91"/>
      <c r="H103" s="80" t="s">
        <v>143</v>
      </c>
    </row>
    <row r="104" spans="1:8" x14ac:dyDescent="0.2">
      <c r="A104" s="81">
        <v>1</v>
      </c>
      <c r="B104" s="82"/>
      <c r="C104" s="82" t="s">
        <v>161</v>
      </c>
      <c r="D104" s="82"/>
      <c r="E104" s="93"/>
      <c r="F104" s="84">
        <v>15011.639383938</v>
      </c>
      <c r="G104" s="85">
        <v>7.1921840000000001E-2</v>
      </c>
      <c r="H104" s="80">
        <v>5.41</v>
      </c>
    </row>
    <row r="105" spans="1:8" x14ac:dyDescent="0.2">
      <c r="A105" s="86"/>
      <c r="B105" s="86"/>
      <c r="C105" s="87" t="s">
        <v>142</v>
      </c>
      <c r="D105" s="86"/>
      <c r="E105" s="86" t="s">
        <v>143</v>
      </c>
      <c r="F105" s="88">
        <v>15011.639383938</v>
      </c>
      <c r="G105" s="89">
        <v>7.1921840000000001E-2</v>
      </c>
      <c r="H105" s="80" t="s">
        <v>143</v>
      </c>
    </row>
    <row r="106" spans="1:8" x14ac:dyDescent="0.2">
      <c r="A106" s="86"/>
      <c r="B106" s="86"/>
      <c r="C106" s="90"/>
      <c r="D106" s="86"/>
      <c r="E106" s="86"/>
      <c r="F106" s="91"/>
      <c r="G106" s="91"/>
      <c r="H106" s="80" t="s">
        <v>143</v>
      </c>
    </row>
    <row r="107" spans="1:8" x14ac:dyDescent="0.2">
      <c r="A107" s="86"/>
      <c r="B107" s="86"/>
      <c r="C107" s="87" t="s">
        <v>162</v>
      </c>
      <c r="D107" s="86"/>
      <c r="E107" s="86"/>
      <c r="F107" s="88">
        <v>15011.639383938</v>
      </c>
      <c r="G107" s="89">
        <v>7.1921840000000001E-2</v>
      </c>
      <c r="H107" s="80" t="s">
        <v>143</v>
      </c>
    </row>
    <row r="108" spans="1:8" x14ac:dyDescent="0.2">
      <c r="A108" s="86"/>
      <c r="B108" s="86"/>
      <c r="C108" s="91"/>
      <c r="D108" s="86"/>
      <c r="E108" s="86"/>
      <c r="F108" s="86"/>
      <c r="G108" s="86"/>
      <c r="H108" s="80" t="s">
        <v>143</v>
      </c>
    </row>
    <row r="109" spans="1:8" x14ac:dyDescent="0.2">
      <c r="A109" s="86"/>
      <c r="B109" s="86"/>
      <c r="C109" s="87" t="s">
        <v>163</v>
      </c>
      <c r="D109" s="86"/>
      <c r="E109" s="86"/>
      <c r="F109" s="86"/>
      <c r="G109" s="86"/>
      <c r="H109" s="80" t="s">
        <v>143</v>
      </c>
    </row>
    <row r="110" spans="1:8" x14ac:dyDescent="0.2">
      <c r="A110" s="86"/>
      <c r="B110" s="86"/>
      <c r="C110" s="87" t="s">
        <v>164</v>
      </c>
      <c r="D110" s="86"/>
      <c r="E110" s="86"/>
      <c r="F110" s="86"/>
      <c r="G110" s="86"/>
      <c r="H110" s="80" t="s">
        <v>143</v>
      </c>
    </row>
    <row r="111" spans="1:8" x14ac:dyDescent="0.2">
      <c r="A111" s="81">
        <v>1</v>
      </c>
      <c r="B111" s="82" t="s">
        <v>806</v>
      </c>
      <c r="C111" s="82" t="s">
        <v>807</v>
      </c>
      <c r="D111" s="82"/>
      <c r="E111" s="120">
        <v>93623.755999999994</v>
      </c>
      <c r="F111" s="84">
        <v>3500.9822734069999</v>
      </c>
      <c r="G111" s="85">
        <v>1.677346E-2</v>
      </c>
      <c r="H111" s="80" t="s">
        <v>143</v>
      </c>
    </row>
    <row r="112" spans="1:8" x14ac:dyDescent="0.2">
      <c r="A112" s="86"/>
      <c r="B112" s="86"/>
      <c r="C112" s="87" t="s">
        <v>142</v>
      </c>
      <c r="D112" s="86"/>
      <c r="E112" s="86" t="s">
        <v>143</v>
      </c>
      <c r="F112" s="88">
        <v>3500.9822734069999</v>
      </c>
      <c r="G112" s="89">
        <v>1.677346E-2</v>
      </c>
      <c r="H112" s="80" t="s">
        <v>143</v>
      </c>
    </row>
    <row r="113" spans="1:17" x14ac:dyDescent="0.2">
      <c r="A113" s="86"/>
      <c r="B113" s="86"/>
      <c r="C113" s="90"/>
      <c r="D113" s="86"/>
      <c r="E113" s="86"/>
      <c r="F113" s="91"/>
      <c r="G113" s="91"/>
      <c r="H113" s="80" t="s">
        <v>143</v>
      </c>
    </row>
    <row r="114" spans="1:17" x14ac:dyDescent="0.2">
      <c r="A114" s="86"/>
      <c r="B114" s="86"/>
      <c r="C114" s="87" t="s">
        <v>165</v>
      </c>
      <c r="D114" s="86"/>
      <c r="E114" s="86"/>
      <c r="F114" s="86"/>
      <c r="G114" s="86"/>
      <c r="H114" s="80" t="s">
        <v>143</v>
      </c>
    </row>
    <row r="115" spans="1:17" x14ac:dyDescent="0.2">
      <c r="A115" s="86"/>
      <c r="B115" s="86"/>
      <c r="C115" s="87" t="s">
        <v>166</v>
      </c>
      <c r="D115" s="86"/>
      <c r="E115" s="86"/>
      <c r="F115" s="86"/>
      <c r="G115" s="86"/>
      <c r="H115" s="80" t="s">
        <v>143</v>
      </c>
    </row>
    <row r="116" spans="1:17" x14ac:dyDescent="0.2">
      <c r="A116" s="86"/>
      <c r="B116" s="86"/>
      <c r="C116" s="87" t="s">
        <v>142</v>
      </c>
      <c r="D116" s="86"/>
      <c r="E116" s="86" t="s">
        <v>143</v>
      </c>
      <c r="F116" s="92" t="s">
        <v>145</v>
      </c>
      <c r="G116" s="89">
        <v>0</v>
      </c>
      <c r="H116" s="80" t="s">
        <v>143</v>
      </c>
    </row>
    <row r="117" spans="1:17" x14ac:dyDescent="0.2">
      <c r="A117" s="86"/>
      <c r="B117" s="86"/>
      <c r="C117" s="90"/>
      <c r="D117" s="86"/>
      <c r="E117" s="86"/>
      <c r="F117" s="91"/>
      <c r="G117" s="91"/>
      <c r="H117" s="80" t="s">
        <v>143</v>
      </c>
    </row>
    <row r="118" spans="1:17" x14ac:dyDescent="0.2">
      <c r="A118" s="86"/>
      <c r="B118" s="86"/>
      <c r="C118" s="87" t="s">
        <v>167</v>
      </c>
      <c r="D118" s="86"/>
      <c r="E118" s="86"/>
      <c r="F118" s="91"/>
      <c r="G118" s="91"/>
      <c r="H118" s="80" t="s">
        <v>143</v>
      </c>
    </row>
    <row r="119" spans="1:17" x14ac:dyDescent="0.2">
      <c r="A119" s="86"/>
      <c r="B119" s="86"/>
      <c r="C119" s="87" t="s">
        <v>142</v>
      </c>
      <c r="D119" s="86"/>
      <c r="E119" s="86" t="s">
        <v>143</v>
      </c>
      <c r="F119" s="92" t="s">
        <v>145</v>
      </c>
      <c r="G119" s="89">
        <v>0</v>
      </c>
      <c r="H119" s="80" t="s">
        <v>143</v>
      </c>
    </row>
    <row r="120" spans="1:17" x14ac:dyDescent="0.2">
      <c r="A120" s="86"/>
      <c r="B120" s="86"/>
      <c r="C120" s="90"/>
      <c r="D120" s="86"/>
      <c r="E120" s="86"/>
      <c r="F120" s="91"/>
      <c r="G120" s="91"/>
      <c r="H120" s="80" t="s">
        <v>143</v>
      </c>
    </row>
    <row r="121" spans="1:17" x14ac:dyDescent="0.2">
      <c r="A121" s="93"/>
      <c r="B121" s="82"/>
      <c r="C121" s="82" t="s">
        <v>168</v>
      </c>
      <c r="D121" s="82"/>
      <c r="E121" s="93"/>
      <c r="F121" s="84">
        <v>130.72854013</v>
      </c>
      <c r="G121" s="85">
        <v>6.2633000000000003E-4</v>
      </c>
      <c r="H121" s="80" t="s">
        <v>143</v>
      </c>
    </row>
    <row r="122" spans="1:17" x14ac:dyDescent="0.2">
      <c r="A122" s="90"/>
      <c r="B122" s="90"/>
      <c r="C122" s="87" t="s">
        <v>169</v>
      </c>
      <c r="D122" s="91"/>
      <c r="E122" s="91"/>
      <c r="F122" s="88">
        <v>208721.58123327501</v>
      </c>
      <c r="G122" s="94">
        <v>1.00000003</v>
      </c>
      <c r="H122" s="80" t="s">
        <v>143</v>
      </c>
    </row>
    <row r="123" spans="1:17" x14ac:dyDescent="0.2">
      <c r="A123" s="95"/>
      <c r="B123" s="95"/>
      <c r="C123" s="95"/>
      <c r="D123" s="96"/>
      <c r="E123" s="96"/>
      <c r="F123" s="96"/>
      <c r="G123" s="96"/>
    </row>
    <row r="124" spans="1:17" x14ac:dyDescent="0.2">
      <c r="A124" s="97"/>
      <c r="B124" s="201" t="s">
        <v>855</v>
      </c>
      <c r="C124" s="201"/>
      <c r="D124" s="201"/>
      <c r="E124" s="201"/>
      <c r="F124" s="201"/>
      <c r="G124" s="201"/>
      <c r="H124" s="201"/>
      <c r="J124" s="99"/>
    </row>
    <row r="125" spans="1:17" x14ac:dyDescent="0.2">
      <c r="A125" s="97"/>
      <c r="B125" s="201" t="s">
        <v>856</v>
      </c>
      <c r="C125" s="201"/>
      <c r="D125" s="201"/>
      <c r="E125" s="201"/>
      <c r="F125" s="201"/>
      <c r="G125" s="201"/>
      <c r="H125" s="201"/>
      <c r="J125" s="99"/>
    </row>
    <row r="126" spans="1:17" x14ac:dyDescent="0.2">
      <c r="A126" s="97"/>
      <c r="B126" s="201" t="s">
        <v>857</v>
      </c>
      <c r="C126" s="201"/>
      <c r="D126" s="201"/>
      <c r="E126" s="201"/>
      <c r="F126" s="201"/>
      <c r="G126" s="201"/>
      <c r="H126" s="201"/>
      <c r="J126" s="99"/>
    </row>
    <row r="127" spans="1:17" s="101" customFormat="1" ht="66.75" customHeight="1" x14ac:dyDescent="0.25">
      <c r="A127" s="100"/>
      <c r="B127" s="202" t="s">
        <v>858</v>
      </c>
      <c r="C127" s="202"/>
      <c r="D127" s="202"/>
      <c r="E127" s="202"/>
      <c r="F127" s="202"/>
      <c r="G127" s="202"/>
      <c r="H127" s="202"/>
      <c r="I127"/>
      <c r="J127" s="99"/>
      <c r="K127"/>
      <c r="L127"/>
      <c r="M127"/>
      <c r="N127"/>
      <c r="O127"/>
      <c r="P127"/>
      <c r="Q127"/>
    </row>
    <row r="128" spans="1:17" x14ac:dyDescent="0.2">
      <c r="A128" s="97"/>
      <c r="B128" s="201" t="s">
        <v>859</v>
      </c>
      <c r="C128" s="201"/>
      <c r="D128" s="201"/>
      <c r="E128" s="201"/>
      <c r="F128" s="201"/>
      <c r="G128" s="201"/>
      <c r="H128" s="201"/>
      <c r="J128" s="99"/>
    </row>
    <row r="129" spans="1:10" x14ac:dyDescent="0.2">
      <c r="A129" s="97"/>
      <c r="B129" s="97"/>
      <c r="C129" s="97"/>
      <c r="D129" s="102"/>
      <c r="E129" s="102"/>
      <c r="F129" s="102"/>
      <c r="G129" s="102"/>
    </row>
    <row r="130" spans="1:10" x14ac:dyDescent="0.2">
      <c r="A130" s="97"/>
      <c r="B130" s="203" t="s">
        <v>170</v>
      </c>
      <c r="C130" s="204"/>
      <c r="D130" s="205"/>
      <c r="E130" s="103"/>
      <c r="F130" s="102"/>
      <c r="G130" s="102"/>
    </row>
    <row r="131" spans="1:10" ht="27.75" customHeight="1" x14ac:dyDescent="0.2">
      <c r="A131" s="97"/>
      <c r="B131" s="199" t="s">
        <v>171</v>
      </c>
      <c r="C131" s="200"/>
      <c r="D131" s="79" t="s">
        <v>172</v>
      </c>
      <c r="E131" s="103"/>
      <c r="F131" s="102"/>
      <c r="G131" s="102"/>
    </row>
    <row r="132" spans="1:10" ht="12.75" customHeight="1" x14ac:dyDescent="0.2">
      <c r="A132" s="97"/>
      <c r="B132" s="199" t="s">
        <v>860</v>
      </c>
      <c r="C132" s="200"/>
      <c r="D132" s="79" t="s">
        <v>172</v>
      </c>
      <c r="E132" s="103"/>
      <c r="F132" s="102"/>
      <c r="G132" s="102"/>
    </row>
    <row r="133" spans="1:10" x14ac:dyDescent="0.2">
      <c r="A133" s="97"/>
      <c r="B133" s="199" t="s">
        <v>173</v>
      </c>
      <c r="C133" s="200"/>
      <c r="D133" s="104" t="s">
        <v>143</v>
      </c>
      <c r="E133" s="103"/>
      <c r="F133" s="102"/>
      <c r="G133" s="102"/>
    </row>
    <row r="134" spans="1:10" x14ac:dyDescent="0.2">
      <c r="A134" s="105"/>
      <c r="B134" s="106" t="s">
        <v>143</v>
      </c>
      <c r="C134" s="106" t="s">
        <v>861</v>
      </c>
      <c r="D134" s="106" t="s">
        <v>174</v>
      </c>
      <c r="E134" s="105"/>
      <c r="F134" s="105"/>
      <c r="G134" s="105"/>
      <c r="H134" s="105"/>
      <c r="J134" s="99"/>
    </row>
    <row r="135" spans="1:10" x14ac:dyDescent="0.2">
      <c r="A135" s="105"/>
      <c r="B135" s="107" t="s">
        <v>175</v>
      </c>
      <c r="C135" s="108">
        <v>45838</v>
      </c>
      <c r="D135" s="108">
        <v>45869</v>
      </c>
      <c r="E135" s="105"/>
      <c r="F135" s="105"/>
      <c r="G135" s="105"/>
      <c r="J135" s="99"/>
    </row>
    <row r="136" spans="1:10" x14ac:dyDescent="0.2">
      <c r="A136" s="109"/>
      <c r="B136" s="82" t="s">
        <v>176</v>
      </c>
      <c r="C136" s="111">
        <v>15.5646</v>
      </c>
      <c r="D136" s="111">
        <v>15.474399999999999</v>
      </c>
      <c r="E136" s="109"/>
      <c r="F136" s="112"/>
      <c r="G136" s="113"/>
    </row>
    <row r="137" spans="1:10" x14ac:dyDescent="0.2">
      <c r="A137" s="109"/>
      <c r="B137" s="82" t="s">
        <v>1004</v>
      </c>
      <c r="C137" s="111">
        <v>14.763500000000001</v>
      </c>
      <c r="D137" s="111">
        <v>14.677899999999999</v>
      </c>
      <c r="E137" s="109"/>
      <c r="F137" s="112"/>
      <c r="G137" s="113"/>
    </row>
    <row r="138" spans="1:10" x14ac:dyDescent="0.2">
      <c r="A138" s="109"/>
      <c r="B138" s="82" t="s">
        <v>177</v>
      </c>
      <c r="C138" s="111">
        <v>14.8896</v>
      </c>
      <c r="D138" s="111">
        <v>14.7858</v>
      </c>
      <c r="E138" s="109"/>
      <c r="F138" s="112"/>
      <c r="G138" s="113"/>
    </row>
    <row r="139" spans="1:10" x14ac:dyDescent="0.2">
      <c r="A139" s="109"/>
      <c r="B139" s="82" t="s">
        <v>1005</v>
      </c>
      <c r="C139" s="111">
        <v>14.1235</v>
      </c>
      <c r="D139" s="111">
        <v>14.025</v>
      </c>
      <c r="E139" s="109"/>
      <c r="F139" s="112"/>
      <c r="G139" s="113"/>
    </row>
    <row r="140" spans="1:10" x14ac:dyDescent="0.2">
      <c r="A140" s="109"/>
      <c r="B140" s="109"/>
      <c r="C140" s="109"/>
      <c r="D140" s="109"/>
      <c r="E140" s="109"/>
      <c r="F140" s="109"/>
      <c r="G140" s="109"/>
    </row>
    <row r="141" spans="1:10" x14ac:dyDescent="0.2">
      <c r="A141" s="109"/>
      <c r="B141" s="208" t="s">
        <v>862</v>
      </c>
      <c r="C141" s="209"/>
      <c r="D141" s="87" t="s">
        <v>172</v>
      </c>
      <c r="E141" s="109"/>
      <c r="F141" s="109"/>
      <c r="G141" s="109"/>
    </row>
    <row r="142" spans="1:10" x14ac:dyDescent="0.2">
      <c r="A142" s="109"/>
      <c r="B142" s="114"/>
      <c r="C142" s="114"/>
      <c r="D142" s="114"/>
      <c r="E142" s="109"/>
      <c r="F142" s="109"/>
      <c r="G142" s="109"/>
    </row>
    <row r="143" spans="1:10" ht="24.75" customHeight="1" x14ac:dyDescent="0.2">
      <c r="A143" s="105"/>
      <c r="B143" s="199" t="s">
        <v>178</v>
      </c>
      <c r="C143" s="200"/>
      <c r="D143" s="79" t="s">
        <v>172</v>
      </c>
      <c r="E143" s="115"/>
      <c r="F143" s="105"/>
      <c r="G143" s="105"/>
    </row>
    <row r="144" spans="1:10" ht="25.5" customHeight="1" x14ac:dyDescent="0.2">
      <c r="A144" s="105"/>
      <c r="B144" s="199" t="s">
        <v>179</v>
      </c>
      <c r="C144" s="200"/>
      <c r="D144" s="79" t="s">
        <v>172</v>
      </c>
      <c r="E144" s="115"/>
      <c r="F144" s="105"/>
      <c r="G144" s="105"/>
    </row>
    <row r="145" spans="1:10" x14ac:dyDescent="0.2">
      <c r="A145" s="105"/>
      <c r="B145" s="199" t="s">
        <v>180</v>
      </c>
      <c r="C145" s="200"/>
      <c r="D145" s="79" t="s">
        <v>172</v>
      </c>
      <c r="E145" s="115"/>
      <c r="F145" s="105"/>
      <c r="G145" s="105"/>
    </row>
    <row r="146" spans="1:10" x14ac:dyDescent="0.2">
      <c r="A146" s="105"/>
      <c r="B146" s="199" t="s">
        <v>181</v>
      </c>
      <c r="C146" s="200"/>
      <c r="D146" s="116">
        <v>0.38301078905624542</v>
      </c>
      <c r="E146" s="105"/>
      <c r="F146" s="98"/>
      <c r="G146" s="117"/>
    </row>
    <row r="148" spans="1:10" x14ac:dyDescent="0.2">
      <c r="B148" s="207" t="s">
        <v>863</v>
      </c>
      <c r="C148" s="207"/>
    </row>
    <row r="150" spans="1:10" ht="153.75" customHeight="1" x14ac:dyDescent="0.2"/>
    <row r="153" spans="1:10" x14ac:dyDescent="0.2">
      <c r="B153" s="118" t="s">
        <v>864</v>
      </c>
      <c r="C153" s="119"/>
      <c r="D153" s="118"/>
    </row>
    <row r="154" spans="1:10" x14ac:dyDescent="0.2">
      <c r="B154" s="118" t="s">
        <v>1035</v>
      </c>
      <c r="D154" s="118"/>
    </row>
    <row r="155" spans="1:10" ht="165" customHeight="1" x14ac:dyDescent="0.2"/>
    <row r="157" spans="1:10" x14ac:dyDescent="0.2">
      <c r="J157" s="77"/>
    </row>
  </sheetData>
  <mergeCells count="18">
    <mergeCell ref="B132:C132"/>
    <mergeCell ref="B133:C133"/>
    <mergeCell ref="B148:C148"/>
    <mergeCell ref="B141:C141"/>
    <mergeCell ref="B145:C145"/>
    <mergeCell ref="B146:C146"/>
    <mergeCell ref="B143:C143"/>
    <mergeCell ref="B144:C144"/>
    <mergeCell ref="B126:H126"/>
    <mergeCell ref="B127:H127"/>
    <mergeCell ref="B128:H128"/>
    <mergeCell ref="B130:D130"/>
    <mergeCell ref="B131:C131"/>
    <mergeCell ref="A1:H1"/>
    <mergeCell ref="A2:H2"/>
    <mergeCell ref="A3:H3"/>
    <mergeCell ref="B124:H124"/>
    <mergeCell ref="B125:H125"/>
  </mergeCells>
  <hyperlinks>
    <hyperlink ref="I1" location="Index!B2" display="Index" xr:uid="{ADD2F6D9-5F5B-4EEB-B7E1-8E710C9640B6}"/>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C51D-6060-4767-96ED-D84F3008EB80}">
  <sheetPr>
    <outlinePr summaryBelow="0" summaryRight="0"/>
  </sheetPr>
  <dimension ref="A1:Q128"/>
  <sheetViews>
    <sheetView showGridLines="0" workbookViewId="0">
      <selection sqref="A1:H1"/>
    </sheetView>
  </sheetViews>
  <sheetFormatPr defaultRowHeight="12.75" x14ac:dyDescent="0.2"/>
  <cols>
    <col min="1" max="1" width="5.85546875" bestFit="1" customWidth="1"/>
    <col min="2" max="2" width="19.7109375" bestFit="1" customWidth="1"/>
    <col min="3" max="3" width="41.7109375" bestFit="1" customWidth="1"/>
    <col min="4" max="4" width="13.7109375" bestFit="1" customWidth="1"/>
    <col min="5" max="5" width="9"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833</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1525703</v>
      </c>
      <c r="F7" s="84">
        <v>30791.737946000001</v>
      </c>
      <c r="G7" s="85">
        <v>0.19892330999999999</v>
      </c>
      <c r="H7" s="80" t="s">
        <v>143</v>
      </c>
    </row>
    <row r="8" spans="1:9" x14ac:dyDescent="0.2">
      <c r="A8" s="81">
        <v>2</v>
      </c>
      <c r="B8" s="82" t="s">
        <v>31</v>
      </c>
      <c r="C8" s="82" t="s">
        <v>32</v>
      </c>
      <c r="D8" s="82" t="s">
        <v>33</v>
      </c>
      <c r="E8" s="83">
        <v>1339673</v>
      </c>
      <c r="F8" s="84">
        <v>19845.915821999999</v>
      </c>
      <c r="G8" s="85">
        <v>0.12821020999999999</v>
      </c>
      <c r="H8" s="80" t="s">
        <v>143</v>
      </c>
    </row>
    <row r="9" spans="1:9" x14ac:dyDescent="0.2">
      <c r="A9" s="81">
        <v>3</v>
      </c>
      <c r="B9" s="82" t="s">
        <v>326</v>
      </c>
      <c r="C9" s="82" t="s">
        <v>327</v>
      </c>
      <c r="D9" s="82" t="s">
        <v>33</v>
      </c>
      <c r="E9" s="83">
        <v>1293320</v>
      </c>
      <c r="F9" s="84">
        <v>13817.83088</v>
      </c>
      <c r="G9" s="85">
        <v>8.9267079999999999E-2</v>
      </c>
      <c r="H9" s="80" t="s">
        <v>143</v>
      </c>
    </row>
    <row r="10" spans="1:9" x14ac:dyDescent="0.2">
      <c r="A10" s="81">
        <v>4</v>
      </c>
      <c r="B10" s="82" t="s">
        <v>49</v>
      </c>
      <c r="C10" s="82" t="s">
        <v>50</v>
      </c>
      <c r="D10" s="82" t="s">
        <v>33</v>
      </c>
      <c r="E10" s="83">
        <v>1003469</v>
      </c>
      <c r="F10" s="84">
        <v>7993.1323195000004</v>
      </c>
      <c r="G10" s="85">
        <v>5.1637889999999999E-2</v>
      </c>
      <c r="H10" s="80" t="s">
        <v>143</v>
      </c>
    </row>
    <row r="11" spans="1:9" x14ac:dyDescent="0.2">
      <c r="A11" s="81">
        <v>5</v>
      </c>
      <c r="B11" s="82" t="s">
        <v>370</v>
      </c>
      <c r="C11" s="82" t="s">
        <v>371</v>
      </c>
      <c r="D11" s="82" t="s">
        <v>33</v>
      </c>
      <c r="E11" s="83">
        <v>1644042</v>
      </c>
      <c r="F11" s="84">
        <v>6908.2644840000003</v>
      </c>
      <c r="G11" s="85">
        <v>4.4629340000000003E-2</v>
      </c>
      <c r="H11" s="80" t="s">
        <v>143</v>
      </c>
    </row>
    <row r="12" spans="1:9" x14ac:dyDescent="0.2">
      <c r="A12" s="81">
        <v>6</v>
      </c>
      <c r="B12" s="82" t="s">
        <v>245</v>
      </c>
      <c r="C12" s="82" t="s">
        <v>246</v>
      </c>
      <c r="D12" s="82" t="s">
        <v>193</v>
      </c>
      <c r="E12" s="83">
        <v>1085825</v>
      </c>
      <c r="F12" s="84">
        <v>6849.9270125000003</v>
      </c>
      <c r="G12" s="85">
        <v>4.425246E-2</v>
      </c>
      <c r="H12" s="80" t="s">
        <v>143</v>
      </c>
    </row>
    <row r="13" spans="1:9" x14ac:dyDescent="0.2">
      <c r="A13" s="81">
        <v>7</v>
      </c>
      <c r="B13" s="82" t="s">
        <v>408</v>
      </c>
      <c r="C13" s="82" t="s">
        <v>409</v>
      </c>
      <c r="D13" s="82" t="s">
        <v>193</v>
      </c>
      <c r="E13" s="83">
        <v>682976</v>
      </c>
      <c r="F13" s="84">
        <v>6735.5093120000001</v>
      </c>
      <c r="G13" s="85">
        <v>4.3513290000000003E-2</v>
      </c>
      <c r="H13" s="80" t="s">
        <v>143</v>
      </c>
    </row>
    <row r="14" spans="1:9" x14ac:dyDescent="0.2">
      <c r="A14" s="81">
        <v>8</v>
      </c>
      <c r="B14" s="82" t="s">
        <v>535</v>
      </c>
      <c r="C14" s="82" t="s">
        <v>536</v>
      </c>
      <c r="D14" s="82" t="s">
        <v>193</v>
      </c>
      <c r="E14" s="83">
        <v>341499</v>
      </c>
      <c r="F14" s="84">
        <v>6652.4005200000001</v>
      </c>
      <c r="G14" s="85">
        <v>4.2976380000000002E-2</v>
      </c>
      <c r="H14" s="80" t="s">
        <v>143</v>
      </c>
    </row>
    <row r="15" spans="1:9" x14ac:dyDescent="0.2">
      <c r="A15" s="81">
        <v>9</v>
      </c>
      <c r="B15" s="82" t="s">
        <v>468</v>
      </c>
      <c r="C15" s="82" t="s">
        <v>469</v>
      </c>
      <c r="D15" s="82" t="s">
        <v>33</v>
      </c>
      <c r="E15" s="83">
        <v>4003245</v>
      </c>
      <c r="F15" s="84">
        <v>5387.1667964999997</v>
      </c>
      <c r="G15" s="85">
        <v>3.4802619999999999E-2</v>
      </c>
      <c r="H15" s="80" t="s">
        <v>143</v>
      </c>
    </row>
    <row r="16" spans="1:9" x14ac:dyDescent="0.2">
      <c r="A16" s="81">
        <v>10</v>
      </c>
      <c r="B16" s="82" t="s">
        <v>332</v>
      </c>
      <c r="C16" s="82" t="s">
        <v>333</v>
      </c>
      <c r="D16" s="82" t="s">
        <v>33</v>
      </c>
      <c r="E16" s="83">
        <v>2208626</v>
      </c>
      <c r="F16" s="84">
        <v>5253.6586662</v>
      </c>
      <c r="G16" s="85">
        <v>3.3940119999999997E-2</v>
      </c>
      <c r="H16" s="80" t="s">
        <v>143</v>
      </c>
    </row>
    <row r="17" spans="1:8" x14ac:dyDescent="0.2">
      <c r="A17" s="81">
        <v>11</v>
      </c>
      <c r="B17" s="82" t="s">
        <v>376</v>
      </c>
      <c r="C17" s="82" t="s">
        <v>377</v>
      </c>
      <c r="D17" s="82" t="s">
        <v>33</v>
      </c>
      <c r="E17" s="83">
        <v>11708687</v>
      </c>
      <c r="F17" s="84">
        <v>5183.4357349000002</v>
      </c>
      <c r="G17" s="85">
        <v>3.3486460000000003E-2</v>
      </c>
      <c r="H17" s="80" t="s">
        <v>143</v>
      </c>
    </row>
    <row r="18" spans="1:8" x14ac:dyDescent="0.2">
      <c r="A18" s="81">
        <v>12</v>
      </c>
      <c r="B18" s="82" t="s">
        <v>541</v>
      </c>
      <c r="C18" s="82" t="s">
        <v>542</v>
      </c>
      <c r="D18" s="82" t="s">
        <v>193</v>
      </c>
      <c r="E18" s="83">
        <v>1131406</v>
      </c>
      <c r="F18" s="84">
        <v>4471.3165120000003</v>
      </c>
      <c r="G18" s="85">
        <v>2.888597E-2</v>
      </c>
      <c r="H18" s="80" t="s">
        <v>143</v>
      </c>
    </row>
    <row r="19" spans="1:8" x14ac:dyDescent="0.2">
      <c r="A19" s="81">
        <v>13</v>
      </c>
      <c r="B19" s="82" t="s">
        <v>386</v>
      </c>
      <c r="C19" s="82" t="s">
        <v>387</v>
      </c>
      <c r="D19" s="82" t="s">
        <v>33</v>
      </c>
      <c r="E19" s="83">
        <v>7238410</v>
      </c>
      <c r="F19" s="84">
        <v>4289.4817659999999</v>
      </c>
      <c r="G19" s="85">
        <v>2.7711260000000001E-2</v>
      </c>
      <c r="H19" s="80" t="s">
        <v>143</v>
      </c>
    </row>
    <row r="20" spans="1:8" x14ac:dyDescent="0.2">
      <c r="A20" s="81">
        <v>14</v>
      </c>
      <c r="B20" s="82" t="s">
        <v>452</v>
      </c>
      <c r="C20" s="82" t="s">
        <v>453</v>
      </c>
      <c r="D20" s="82" t="s">
        <v>33</v>
      </c>
      <c r="E20" s="83">
        <v>503455</v>
      </c>
      <c r="F20" s="84">
        <v>4022.101995</v>
      </c>
      <c r="G20" s="85">
        <v>2.5983909999999999E-2</v>
      </c>
      <c r="H20" s="80" t="s">
        <v>143</v>
      </c>
    </row>
    <row r="21" spans="1:8" x14ac:dyDescent="0.2">
      <c r="A21" s="81">
        <v>15</v>
      </c>
      <c r="B21" s="82" t="s">
        <v>297</v>
      </c>
      <c r="C21" s="82" t="s">
        <v>298</v>
      </c>
      <c r="D21" s="82" t="s">
        <v>268</v>
      </c>
      <c r="E21" s="83">
        <v>636027</v>
      </c>
      <c r="F21" s="84">
        <v>3917.6083064999998</v>
      </c>
      <c r="G21" s="85">
        <v>2.5308850000000001E-2</v>
      </c>
      <c r="H21" s="80" t="s">
        <v>143</v>
      </c>
    </row>
    <row r="22" spans="1:8" x14ac:dyDescent="0.2">
      <c r="A22" s="81">
        <v>16</v>
      </c>
      <c r="B22" s="82" t="s">
        <v>328</v>
      </c>
      <c r="C22" s="82" t="s">
        <v>329</v>
      </c>
      <c r="D22" s="82" t="s">
        <v>33</v>
      </c>
      <c r="E22" s="83">
        <v>130239</v>
      </c>
      <c r="F22" s="84">
        <v>2576.9088539999998</v>
      </c>
      <c r="G22" s="85">
        <v>1.6647559999999999E-2</v>
      </c>
      <c r="H22" s="80" t="s">
        <v>143</v>
      </c>
    </row>
    <row r="23" spans="1:8" x14ac:dyDescent="0.2">
      <c r="A23" s="81">
        <v>17</v>
      </c>
      <c r="B23" s="82" t="s">
        <v>519</v>
      </c>
      <c r="C23" s="82" t="s">
        <v>520</v>
      </c>
      <c r="D23" s="82" t="s">
        <v>193</v>
      </c>
      <c r="E23" s="83">
        <v>575710</v>
      </c>
      <c r="F23" s="84">
        <v>2360.123145</v>
      </c>
      <c r="G23" s="85">
        <v>1.524706E-2</v>
      </c>
      <c r="H23" s="80" t="s">
        <v>143</v>
      </c>
    </row>
    <row r="24" spans="1:8" x14ac:dyDescent="0.2">
      <c r="A24" s="81">
        <v>18</v>
      </c>
      <c r="B24" s="82" t="s">
        <v>395</v>
      </c>
      <c r="C24" s="82" t="s">
        <v>396</v>
      </c>
      <c r="D24" s="82" t="s">
        <v>193</v>
      </c>
      <c r="E24" s="83">
        <v>105794</v>
      </c>
      <c r="F24" s="84">
        <v>1997.0733379999999</v>
      </c>
      <c r="G24" s="85">
        <v>1.2901660000000001E-2</v>
      </c>
      <c r="H24" s="80" t="s">
        <v>143</v>
      </c>
    </row>
    <row r="25" spans="1:8" x14ac:dyDescent="0.2">
      <c r="A25" s="81">
        <v>19</v>
      </c>
      <c r="B25" s="82" t="s">
        <v>191</v>
      </c>
      <c r="C25" s="82" t="s">
        <v>192</v>
      </c>
      <c r="D25" s="82" t="s">
        <v>193</v>
      </c>
      <c r="E25" s="83">
        <v>763527</v>
      </c>
      <c r="F25" s="84">
        <v>1966.0820249999999</v>
      </c>
      <c r="G25" s="85">
        <v>1.270144E-2</v>
      </c>
      <c r="H25" s="80" t="s">
        <v>143</v>
      </c>
    </row>
    <row r="26" spans="1:8" x14ac:dyDescent="0.2">
      <c r="A26" s="81">
        <v>20</v>
      </c>
      <c r="B26" s="82" t="s">
        <v>406</v>
      </c>
      <c r="C26" s="82" t="s">
        <v>407</v>
      </c>
      <c r="D26" s="82" t="s">
        <v>193</v>
      </c>
      <c r="E26" s="83">
        <v>139742</v>
      </c>
      <c r="F26" s="84">
        <v>1744.399386</v>
      </c>
      <c r="G26" s="85">
        <v>1.1269309999999999E-2</v>
      </c>
      <c r="H26" s="80" t="s">
        <v>143</v>
      </c>
    </row>
    <row r="27" spans="1:8" x14ac:dyDescent="0.2">
      <c r="A27" s="81">
        <v>21</v>
      </c>
      <c r="B27" s="82" t="s">
        <v>382</v>
      </c>
      <c r="C27" s="82" t="s">
        <v>383</v>
      </c>
      <c r="D27" s="82" t="s">
        <v>211</v>
      </c>
      <c r="E27" s="83">
        <v>60606</v>
      </c>
      <c r="F27" s="84">
        <v>1576.3014539999999</v>
      </c>
      <c r="G27" s="85">
        <v>1.0183350000000001E-2</v>
      </c>
      <c r="H27" s="80" t="s">
        <v>143</v>
      </c>
    </row>
    <row r="28" spans="1:8" x14ac:dyDescent="0.2">
      <c r="A28" s="81">
        <v>22</v>
      </c>
      <c r="B28" s="82" t="s">
        <v>814</v>
      </c>
      <c r="C28" s="82" t="s">
        <v>815</v>
      </c>
      <c r="D28" s="82" t="s">
        <v>193</v>
      </c>
      <c r="E28" s="83">
        <v>150011</v>
      </c>
      <c r="F28" s="84">
        <v>1137.9084405000001</v>
      </c>
      <c r="G28" s="85">
        <v>7.3512100000000004E-3</v>
      </c>
      <c r="H28" s="80" t="s">
        <v>143</v>
      </c>
    </row>
    <row r="29" spans="1:8" ht="25.5" x14ac:dyDescent="0.2">
      <c r="A29" s="81">
        <v>23</v>
      </c>
      <c r="B29" s="82" t="s">
        <v>361</v>
      </c>
      <c r="C29" s="82" t="s">
        <v>362</v>
      </c>
      <c r="D29" s="82" t="s">
        <v>193</v>
      </c>
      <c r="E29" s="83">
        <v>71814</v>
      </c>
      <c r="F29" s="84">
        <v>1036.4196480000001</v>
      </c>
      <c r="G29" s="85">
        <v>6.6955599999999997E-3</v>
      </c>
      <c r="H29" s="80" t="s">
        <v>143</v>
      </c>
    </row>
    <row r="30" spans="1:8" x14ac:dyDescent="0.2">
      <c r="A30" s="81">
        <v>24</v>
      </c>
      <c r="B30" s="82" t="s">
        <v>487</v>
      </c>
      <c r="C30" s="82" t="s">
        <v>488</v>
      </c>
      <c r="D30" s="82" t="s">
        <v>211</v>
      </c>
      <c r="E30" s="83">
        <v>20372</v>
      </c>
      <c r="F30" s="84">
        <v>595.20872399999996</v>
      </c>
      <c r="G30" s="85">
        <v>3.8452199999999999E-3</v>
      </c>
      <c r="H30" s="80" t="s">
        <v>143</v>
      </c>
    </row>
    <row r="31" spans="1:8" x14ac:dyDescent="0.2">
      <c r="A31" s="86"/>
      <c r="B31" s="86"/>
      <c r="C31" s="87" t="s">
        <v>142</v>
      </c>
      <c r="D31" s="86"/>
      <c r="E31" s="86" t="s">
        <v>143</v>
      </c>
      <c r="F31" s="88">
        <v>147109.9130876</v>
      </c>
      <c r="G31" s="89">
        <v>0.95037152000000003</v>
      </c>
      <c r="H31" s="80" t="s">
        <v>143</v>
      </c>
    </row>
    <row r="32" spans="1:8" x14ac:dyDescent="0.2">
      <c r="A32" s="86"/>
      <c r="B32" s="86"/>
      <c r="C32" s="90"/>
      <c r="D32" s="86"/>
      <c r="E32" s="86"/>
      <c r="F32" s="91"/>
      <c r="G32" s="91"/>
      <c r="H32" s="80" t="s">
        <v>143</v>
      </c>
    </row>
    <row r="33" spans="1:8" x14ac:dyDescent="0.2">
      <c r="A33" s="86"/>
      <c r="B33" s="86"/>
      <c r="C33" s="87" t="s">
        <v>144</v>
      </c>
      <c r="D33" s="86"/>
      <c r="E33" s="86"/>
      <c r="F33" s="86"/>
      <c r="G33" s="86"/>
      <c r="H33" s="80" t="s">
        <v>143</v>
      </c>
    </row>
    <row r="34" spans="1:8" x14ac:dyDescent="0.2">
      <c r="A34" s="86"/>
      <c r="B34" s="86"/>
      <c r="C34" s="87" t="s">
        <v>142</v>
      </c>
      <c r="D34" s="86"/>
      <c r="E34" s="86" t="s">
        <v>143</v>
      </c>
      <c r="F34" s="92" t="s">
        <v>145</v>
      </c>
      <c r="G34" s="89">
        <v>0</v>
      </c>
      <c r="H34" s="80" t="s">
        <v>143</v>
      </c>
    </row>
    <row r="35" spans="1:8" x14ac:dyDescent="0.2">
      <c r="A35" s="86"/>
      <c r="B35" s="86"/>
      <c r="C35" s="90"/>
      <c r="D35" s="86"/>
      <c r="E35" s="86"/>
      <c r="F35" s="91"/>
      <c r="G35" s="91"/>
      <c r="H35" s="80" t="s">
        <v>143</v>
      </c>
    </row>
    <row r="36" spans="1:8" x14ac:dyDescent="0.2">
      <c r="A36" s="86"/>
      <c r="B36" s="86"/>
      <c r="C36" s="87" t="s">
        <v>146</v>
      </c>
      <c r="D36" s="86"/>
      <c r="E36" s="86"/>
      <c r="F36" s="86"/>
      <c r="G36" s="86"/>
      <c r="H36" s="80" t="s">
        <v>143</v>
      </c>
    </row>
    <row r="37" spans="1:8" x14ac:dyDescent="0.2">
      <c r="A37" s="86"/>
      <c r="B37" s="86"/>
      <c r="C37" s="87" t="s">
        <v>142</v>
      </c>
      <c r="D37" s="86"/>
      <c r="E37" s="86" t="s">
        <v>143</v>
      </c>
      <c r="F37" s="92" t="s">
        <v>145</v>
      </c>
      <c r="G37" s="89">
        <v>0</v>
      </c>
      <c r="H37" s="80" t="s">
        <v>143</v>
      </c>
    </row>
    <row r="38" spans="1:8" x14ac:dyDescent="0.2">
      <c r="A38" s="86"/>
      <c r="B38" s="86"/>
      <c r="C38" s="90"/>
      <c r="D38" s="86"/>
      <c r="E38" s="86"/>
      <c r="F38" s="91"/>
      <c r="G38" s="91"/>
      <c r="H38" s="80" t="s">
        <v>143</v>
      </c>
    </row>
    <row r="39" spans="1:8" x14ac:dyDescent="0.2">
      <c r="A39" s="86"/>
      <c r="B39" s="86"/>
      <c r="C39" s="87" t="s">
        <v>147</v>
      </c>
      <c r="D39" s="86"/>
      <c r="E39" s="86"/>
      <c r="F39" s="86"/>
      <c r="G39" s="86"/>
      <c r="H39" s="80" t="s">
        <v>143</v>
      </c>
    </row>
    <row r="40" spans="1:8" x14ac:dyDescent="0.2">
      <c r="A40" s="86"/>
      <c r="B40" s="86"/>
      <c r="C40" s="87" t="s">
        <v>142</v>
      </c>
      <c r="D40" s="86"/>
      <c r="E40" s="86" t="s">
        <v>143</v>
      </c>
      <c r="F40" s="92" t="s">
        <v>145</v>
      </c>
      <c r="G40" s="89">
        <v>0</v>
      </c>
      <c r="H40" s="80" t="s">
        <v>143</v>
      </c>
    </row>
    <row r="41" spans="1:8" x14ac:dyDescent="0.2">
      <c r="A41" s="86"/>
      <c r="B41" s="86"/>
      <c r="C41" s="90"/>
      <c r="D41" s="86"/>
      <c r="E41" s="86"/>
      <c r="F41" s="91"/>
      <c r="G41" s="91"/>
      <c r="H41" s="80" t="s">
        <v>143</v>
      </c>
    </row>
    <row r="42" spans="1:8" x14ac:dyDescent="0.2">
      <c r="A42" s="86"/>
      <c r="B42" s="86"/>
      <c r="C42" s="87" t="s">
        <v>148</v>
      </c>
      <c r="D42" s="86"/>
      <c r="E42" s="86"/>
      <c r="F42" s="91"/>
      <c r="G42" s="91"/>
      <c r="H42" s="80" t="s">
        <v>143</v>
      </c>
    </row>
    <row r="43" spans="1:8" x14ac:dyDescent="0.2">
      <c r="A43" s="86"/>
      <c r="B43" s="86"/>
      <c r="C43" s="87" t="s">
        <v>142</v>
      </c>
      <c r="D43" s="86"/>
      <c r="E43" s="86" t="s">
        <v>143</v>
      </c>
      <c r="F43" s="92" t="s">
        <v>145</v>
      </c>
      <c r="G43" s="89">
        <v>0</v>
      </c>
      <c r="H43" s="80" t="s">
        <v>143</v>
      </c>
    </row>
    <row r="44" spans="1:8" x14ac:dyDescent="0.2">
      <c r="A44" s="86"/>
      <c r="B44" s="86"/>
      <c r="C44" s="90"/>
      <c r="D44" s="86"/>
      <c r="E44" s="86"/>
      <c r="F44" s="91"/>
      <c r="G44" s="91"/>
      <c r="H44" s="80" t="s">
        <v>143</v>
      </c>
    </row>
    <row r="45" spans="1:8" x14ac:dyDescent="0.2">
      <c r="A45" s="86"/>
      <c r="B45" s="86"/>
      <c r="C45" s="87" t="s">
        <v>149</v>
      </c>
      <c r="D45" s="86"/>
      <c r="E45" s="86"/>
      <c r="F45" s="91"/>
      <c r="G45" s="91"/>
      <c r="H45" s="80" t="s">
        <v>143</v>
      </c>
    </row>
    <row r="46" spans="1:8" x14ac:dyDescent="0.2">
      <c r="A46" s="86"/>
      <c r="B46" s="86"/>
      <c r="C46" s="87" t="s">
        <v>142</v>
      </c>
      <c r="D46" s="86"/>
      <c r="E46" s="86" t="s">
        <v>143</v>
      </c>
      <c r="F46" s="92" t="s">
        <v>145</v>
      </c>
      <c r="G46" s="89">
        <v>0</v>
      </c>
      <c r="H46" s="80" t="s">
        <v>143</v>
      </c>
    </row>
    <row r="47" spans="1:8" x14ac:dyDescent="0.2">
      <c r="A47" s="86"/>
      <c r="B47" s="86"/>
      <c r="C47" s="90"/>
      <c r="D47" s="86"/>
      <c r="E47" s="86"/>
      <c r="F47" s="91"/>
      <c r="G47" s="91"/>
      <c r="H47" s="80" t="s">
        <v>143</v>
      </c>
    </row>
    <row r="48" spans="1:8" x14ac:dyDescent="0.2">
      <c r="A48" s="86"/>
      <c r="B48" s="86"/>
      <c r="C48" s="87" t="s">
        <v>150</v>
      </c>
      <c r="D48" s="86"/>
      <c r="E48" s="86"/>
      <c r="F48" s="88">
        <v>147109.9130876</v>
      </c>
      <c r="G48" s="89">
        <v>0.95037152000000003</v>
      </c>
      <c r="H48" s="80" t="s">
        <v>143</v>
      </c>
    </row>
    <row r="49" spans="1:8" x14ac:dyDescent="0.2">
      <c r="A49" s="86"/>
      <c r="B49" s="86"/>
      <c r="C49" s="90"/>
      <c r="D49" s="86"/>
      <c r="E49" s="86"/>
      <c r="F49" s="91"/>
      <c r="G49" s="91"/>
      <c r="H49" s="80" t="s">
        <v>143</v>
      </c>
    </row>
    <row r="50" spans="1:8" x14ac:dyDescent="0.2">
      <c r="A50" s="86"/>
      <c r="B50" s="86"/>
      <c r="C50" s="87" t="s">
        <v>151</v>
      </c>
      <c r="D50" s="86"/>
      <c r="E50" s="86"/>
      <c r="F50" s="91"/>
      <c r="G50" s="91"/>
      <c r="H50" s="80" t="s">
        <v>143</v>
      </c>
    </row>
    <row r="51" spans="1:8" x14ac:dyDescent="0.2">
      <c r="A51" s="86"/>
      <c r="B51" s="86"/>
      <c r="C51" s="87" t="s">
        <v>10</v>
      </c>
      <c r="D51" s="86"/>
      <c r="E51" s="86"/>
      <c r="F51" s="91"/>
      <c r="G51" s="91"/>
      <c r="H51" s="80" t="s">
        <v>143</v>
      </c>
    </row>
    <row r="52" spans="1:8" x14ac:dyDescent="0.2">
      <c r="A52" s="86"/>
      <c r="B52" s="86"/>
      <c r="C52" s="87" t="s">
        <v>142</v>
      </c>
      <c r="D52" s="86"/>
      <c r="E52" s="86" t="s">
        <v>143</v>
      </c>
      <c r="F52" s="92" t="s">
        <v>145</v>
      </c>
      <c r="G52" s="89">
        <v>0</v>
      </c>
      <c r="H52" s="80" t="s">
        <v>143</v>
      </c>
    </row>
    <row r="53" spans="1:8" x14ac:dyDescent="0.2">
      <c r="A53" s="86"/>
      <c r="B53" s="86"/>
      <c r="C53" s="90"/>
      <c r="D53" s="86"/>
      <c r="E53" s="86"/>
      <c r="F53" s="91"/>
      <c r="G53" s="91"/>
      <c r="H53" s="80" t="s">
        <v>143</v>
      </c>
    </row>
    <row r="54" spans="1:8" x14ac:dyDescent="0.2">
      <c r="A54" s="86"/>
      <c r="B54" s="86"/>
      <c r="C54" s="87" t="s">
        <v>152</v>
      </c>
      <c r="D54" s="86"/>
      <c r="E54" s="86"/>
      <c r="F54" s="86"/>
      <c r="G54" s="86"/>
      <c r="H54" s="80" t="s">
        <v>143</v>
      </c>
    </row>
    <row r="55" spans="1:8" x14ac:dyDescent="0.2">
      <c r="A55" s="86"/>
      <c r="B55" s="86"/>
      <c r="C55" s="87" t="s">
        <v>142</v>
      </c>
      <c r="D55" s="86"/>
      <c r="E55" s="86" t="s">
        <v>143</v>
      </c>
      <c r="F55" s="92" t="s">
        <v>145</v>
      </c>
      <c r="G55" s="89">
        <v>0</v>
      </c>
      <c r="H55" s="80" t="s">
        <v>143</v>
      </c>
    </row>
    <row r="56" spans="1:8" x14ac:dyDescent="0.2">
      <c r="A56" s="86"/>
      <c r="B56" s="86"/>
      <c r="C56" s="90"/>
      <c r="D56" s="86"/>
      <c r="E56" s="86"/>
      <c r="F56" s="91"/>
      <c r="G56" s="91"/>
      <c r="H56" s="80" t="s">
        <v>143</v>
      </c>
    </row>
    <row r="57" spans="1:8" x14ac:dyDescent="0.2">
      <c r="A57" s="86"/>
      <c r="B57" s="86"/>
      <c r="C57" s="87" t="s">
        <v>153</v>
      </c>
      <c r="D57" s="86"/>
      <c r="E57" s="86"/>
      <c r="F57" s="86"/>
      <c r="G57" s="86"/>
      <c r="H57" s="80" t="s">
        <v>143</v>
      </c>
    </row>
    <row r="58" spans="1:8" x14ac:dyDescent="0.2">
      <c r="A58" s="86"/>
      <c r="B58" s="86"/>
      <c r="C58" s="87" t="s">
        <v>142</v>
      </c>
      <c r="D58" s="86"/>
      <c r="E58" s="86" t="s">
        <v>143</v>
      </c>
      <c r="F58" s="92" t="s">
        <v>145</v>
      </c>
      <c r="G58" s="89">
        <v>0</v>
      </c>
      <c r="H58" s="80" t="s">
        <v>143</v>
      </c>
    </row>
    <row r="59" spans="1:8" x14ac:dyDescent="0.2">
      <c r="A59" s="86"/>
      <c r="B59" s="86"/>
      <c r="C59" s="90"/>
      <c r="D59" s="86"/>
      <c r="E59" s="86"/>
      <c r="F59" s="91"/>
      <c r="G59" s="91"/>
      <c r="H59" s="80" t="s">
        <v>143</v>
      </c>
    </row>
    <row r="60" spans="1:8" x14ac:dyDescent="0.2">
      <c r="A60" s="86"/>
      <c r="B60" s="86"/>
      <c r="C60" s="87" t="s">
        <v>154</v>
      </c>
      <c r="D60" s="86"/>
      <c r="E60" s="86"/>
      <c r="F60" s="91"/>
      <c r="G60" s="91"/>
      <c r="H60" s="80" t="s">
        <v>143</v>
      </c>
    </row>
    <row r="61" spans="1:8" x14ac:dyDescent="0.2">
      <c r="A61" s="86"/>
      <c r="B61" s="86"/>
      <c r="C61" s="87" t="s">
        <v>142</v>
      </c>
      <c r="D61" s="86"/>
      <c r="E61" s="86" t="s">
        <v>143</v>
      </c>
      <c r="F61" s="92" t="s">
        <v>145</v>
      </c>
      <c r="G61" s="89">
        <v>0</v>
      </c>
      <c r="H61" s="80" t="s">
        <v>143</v>
      </c>
    </row>
    <row r="62" spans="1:8" x14ac:dyDescent="0.2">
      <c r="A62" s="86"/>
      <c r="B62" s="86"/>
      <c r="C62" s="90"/>
      <c r="D62" s="86"/>
      <c r="E62" s="86"/>
      <c r="F62" s="91"/>
      <c r="G62" s="91"/>
      <c r="H62" s="80" t="s">
        <v>143</v>
      </c>
    </row>
    <row r="63" spans="1:8" x14ac:dyDescent="0.2">
      <c r="A63" s="86"/>
      <c r="B63" s="86"/>
      <c r="C63" s="87" t="s">
        <v>155</v>
      </c>
      <c r="D63" s="86"/>
      <c r="E63" s="86"/>
      <c r="F63" s="88">
        <v>0</v>
      </c>
      <c r="G63" s="89">
        <v>0</v>
      </c>
      <c r="H63" s="80" t="s">
        <v>143</v>
      </c>
    </row>
    <row r="64" spans="1:8" x14ac:dyDescent="0.2">
      <c r="A64" s="86"/>
      <c r="B64" s="86"/>
      <c r="C64" s="90"/>
      <c r="D64" s="86"/>
      <c r="E64" s="86"/>
      <c r="F64" s="91"/>
      <c r="G64" s="91"/>
      <c r="H64" s="80" t="s">
        <v>143</v>
      </c>
    </row>
    <row r="65" spans="1:8" x14ac:dyDescent="0.2">
      <c r="A65" s="86"/>
      <c r="B65" s="86"/>
      <c r="C65" s="87" t="s">
        <v>156</v>
      </c>
      <c r="D65" s="86"/>
      <c r="E65" s="86"/>
      <c r="F65" s="91"/>
      <c r="G65" s="91"/>
      <c r="H65" s="80" t="s">
        <v>143</v>
      </c>
    </row>
    <row r="66" spans="1:8" x14ac:dyDescent="0.2">
      <c r="A66" s="86"/>
      <c r="B66" s="86"/>
      <c r="C66" s="87" t="s">
        <v>157</v>
      </c>
      <c r="D66" s="86"/>
      <c r="E66" s="86"/>
      <c r="F66" s="91"/>
      <c r="G66" s="91"/>
      <c r="H66" s="80" t="s">
        <v>143</v>
      </c>
    </row>
    <row r="67" spans="1:8" x14ac:dyDescent="0.2">
      <c r="A67" s="86"/>
      <c r="B67" s="86"/>
      <c r="C67" s="87" t="s">
        <v>142</v>
      </c>
      <c r="D67" s="86"/>
      <c r="E67" s="86" t="s">
        <v>143</v>
      </c>
      <c r="F67" s="92" t="s">
        <v>145</v>
      </c>
      <c r="G67" s="89">
        <v>0</v>
      </c>
      <c r="H67" s="80" t="s">
        <v>143</v>
      </c>
    </row>
    <row r="68" spans="1:8" x14ac:dyDescent="0.2">
      <c r="A68" s="86"/>
      <c r="B68" s="86"/>
      <c r="C68" s="90"/>
      <c r="D68" s="86"/>
      <c r="E68" s="86"/>
      <c r="F68" s="91"/>
      <c r="G68" s="91"/>
      <c r="H68" s="80" t="s">
        <v>143</v>
      </c>
    </row>
    <row r="69" spans="1:8" x14ac:dyDescent="0.2">
      <c r="A69" s="86"/>
      <c r="B69" s="86"/>
      <c r="C69" s="87" t="s">
        <v>158</v>
      </c>
      <c r="D69" s="86"/>
      <c r="E69" s="86"/>
      <c r="F69" s="91"/>
      <c r="G69" s="91"/>
      <c r="H69" s="80" t="s">
        <v>143</v>
      </c>
    </row>
    <row r="70" spans="1:8" x14ac:dyDescent="0.2">
      <c r="A70" s="86"/>
      <c r="B70" s="86"/>
      <c r="C70" s="87" t="s">
        <v>142</v>
      </c>
      <c r="D70" s="86"/>
      <c r="E70" s="86" t="s">
        <v>143</v>
      </c>
      <c r="F70" s="92" t="s">
        <v>145</v>
      </c>
      <c r="G70" s="89">
        <v>0</v>
      </c>
      <c r="H70" s="80" t="s">
        <v>143</v>
      </c>
    </row>
    <row r="71" spans="1:8" x14ac:dyDescent="0.2">
      <c r="A71" s="86"/>
      <c r="B71" s="86"/>
      <c r="C71" s="90"/>
      <c r="D71" s="86"/>
      <c r="E71" s="86"/>
      <c r="F71" s="91"/>
      <c r="G71" s="91"/>
      <c r="H71" s="80" t="s">
        <v>143</v>
      </c>
    </row>
    <row r="72" spans="1:8" x14ac:dyDescent="0.2">
      <c r="A72" s="86"/>
      <c r="B72" s="86"/>
      <c r="C72" s="87" t="s">
        <v>159</v>
      </c>
      <c r="D72" s="86"/>
      <c r="E72" s="86"/>
      <c r="F72" s="91"/>
      <c r="G72" s="91"/>
      <c r="H72" s="80" t="s">
        <v>143</v>
      </c>
    </row>
    <row r="73" spans="1:8" x14ac:dyDescent="0.2">
      <c r="A73" s="81">
        <v>1</v>
      </c>
      <c r="B73" s="82" t="s">
        <v>656</v>
      </c>
      <c r="C73" s="82" t="s">
        <v>1095</v>
      </c>
      <c r="D73" s="82" t="s">
        <v>620</v>
      </c>
      <c r="E73" s="83">
        <v>1500000</v>
      </c>
      <c r="F73" s="84">
        <v>1491.0854999999999</v>
      </c>
      <c r="G73" s="85">
        <v>9.6328300000000002E-3</v>
      </c>
      <c r="H73" s="80">
        <v>5.3226000000000004</v>
      </c>
    </row>
    <row r="74" spans="1:8" x14ac:dyDescent="0.2">
      <c r="A74" s="86"/>
      <c r="B74" s="86"/>
      <c r="C74" s="87" t="s">
        <v>142</v>
      </c>
      <c r="D74" s="86"/>
      <c r="E74" s="86" t="s">
        <v>143</v>
      </c>
      <c r="F74" s="88">
        <v>1491.0854999999999</v>
      </c>
      <c r="G74" s="89">
        <v>9.6328300000000002E-3</v>
      </c>
      <c r="H74" s="80" t="s">
        <v>143</v>
      </c>
    </row>
    <row r="75" spans="1:8" x14ac:dyDescent="0.2">
      <c r="A75" s="86"/>
      <c r="B75" s="86"/>
      <c r="C75" s="90"/>
      <c r="D75" s="86"/>
      <c r="E75" s="86"/>
      <c r="F75" s="91"/>
      <c r="G75" s="91"/>
      <c r="H75" s="80" t="s">
        <v>143</v>
      </c>
    </row>
    <row r="76" spans="1:8" x14ac:dyDescent="0.2">
      <c r="A76" s="86"/>
      <c r="B76" s="86"/>
      <c r="C76" s="87" t="s">
        <v>160</v>
      </c>
      <c r="D76" s="86"/>
      <c r="E76" s="86"/>
      <c r="F76" s="91"/>
      <c r="G76" s="91"/>
      <c r="H76" s="80" t="s">
        <v>143</v>
      </c>
    </row>
    <row r="77" spans="1:8" x14ac:dyDescent="0.2">
      <c r="A77" s="81">
        <v>1</v>
      </c>
      <c r="B77" s="82"/>
      <c r="C77" s="82" t="s">
        <v>161</v>
      </c>
      <c r="D77" s="82"/>
      <c r="E77" s="93"/>
      <c r="F77" s="84">
        <v>5794.4007460080002</v>
      </c>
      <c r="G77" s="85">
        <v>3.7433460000000002E-2</v>
      </c>
      <c r="H77" s="80">
        <v>5.41</v>
      </c>
    </row>
    <row r="78" spans="1:8" x14ac:dyDescent="0.2">
      <c r="A78" s="86"/>
      <c r="B78" s="86"/>
      <c r="C78" s="87" t="s">
        <v>142</v>
      </c>
      <c r="D78" s="86"/>
      <c r="E78" s="86" t="s">
        <v>143</v>
      </c>
      <c r="F78" s="88">
        <v>5794.4007460080002</v>
      </c>
      <c r="G78" s="89">
        <v>3.7433460000000002E-2</v>
      </c>
      <c r="H78" s="80" t="s">
        <v>143</v>
      </c>
    </row>
    <row r="79" spans="1:8" x14ac:dyDescent="0.2">
      <c r="A79" s="86"/>
      <c r="B79" s="86"/>
      <c r="C79" s="90"/>
      <c r="D79" s="86"/>
      <c r="E79" s="86"/>
      <c r="F79" s="91"/>
      <c r="G79" s="91"/>
      <c r="H79" s="80" t="s">
        <v>143</v>
      </c>
    </row>
    <row r="80" spans="1:8" x14ac:dyDescent="0.2">
      <c r="A80" s="86"/>
      <c r="B80" s="86"/>
      <c r="C80" s="87" t="s">
        <v>162</v>
      </c>
      <c r="D80" s="86"/>
      <c r="E80" s="86"/>
      <c r="F80" s="88">
        <v>7285.4862460080003</v>
      </c>
      <c r="G80" s="89">
        <v>4.7066289999999997E-2</v>
      </c>
      <c r="H80" s="80" t="s">
        <v>143</v>
      </c>
    </row>
    <row r="81" spans="1:8" x14ac:dyDescent="0.2">
      <c r="A81" s="86"/>
      <c r="B81" s="86"/>
      <c r="C81" s="91"/>
      <c r="D81" s="86"/>
      <c r="E81" s="86"/>
      <c r="F81" s="86"/>
      <c r="G81" s="86"/>
      <c r="H81" s="80" t="s">
        <v>143</v>
      </c>
    </row>
    <row r="82" spans="1:8" x14ac:dyDescent="0.2">
      <c r="A82" s="86"/>
      <c r="B82" s="86"/>
      <c r="C82" s="87" t="s">
        <v>163</v>
      </c>
      <c r="D82" s="86"/>
      <c r="E82" s="86"/>
      <c r="F82" s="86"/>
      <c r="G82" s="86"/>
      <c r="H82" s="80" t="s">
        <v>143</v>
      </c>
    </row>
    <row r="83" spans="1:8" x14ac:dyDescent="0.2">
      <c r="A83" s="86"/>
      <c r="B83" s="86"/>
      <c r="C83" s="87" t="s">
        <v>164</v>
      </c>
      <c r="D83" s="86"/>
      <c r="E83" s="86"/>
      <c r="F83" s="86"/>
      <c r="G83" s="86"/>
      <c r="H83" s="80" t="s">
        <v>143</v>
      </c>
    </row>
    <row r="84" spans="1:8" x14ac:dyDescent="0.2">
      <c r="A84" s="86"/>
      <c r="B84" s="86"/>
      <c r="C84" s="87" t="s">
        <v>142</v>
      </c>
      <c r="D84" s="86"/>
      <c r="E84" s="86" t="s">
        <v>143</v>
      </c>
      <c r="F84" s="92" t="s">
        <v>145</v>
      </c>
      <c r="G84" s="89">
        <v>0</v>
      </c>
      <c r="H84" s="80" t="s">
        <v>143</v>
      </c>
    </row>
    <row r="85" spans="1:8" x14ac:dyDescent="0.2">
      <c r="A85" s="86"/>
      <c r="B85" s="86"/>
      <c r="C85" s="90"/>
      <c r="D85" s="86"/>
      <c r="E85" s="86"/>
      <c r="F85" s="91"/>
      <c r="G85" s="91"/>
      <c r="H85" s="80" t="s">
        <v>143</v>
      </c>
    </row>
    <row r="86" spans="1:8" x14ac:dyDescent="0.2">
      <c r="A86" s="86"/>
      <c r="B86" s="86"/>
      <c r="C86" s="87" t="s">
        <v>165</v>
      </c>
      <c r="D86" s="86"/>
      <c r="E86" s="86"/>
      <c r="F86" s="86"/>
      <c r="G86" s="86"/>
      <c r="H86" s="80" t="s">
        <v>143</v>
      </c>
    </row>
    <row r="87" spans="1:8" x14ac:dyDescent="0.2">
      <c r="A87" s="86"/>
      <c r="B87" s="86"/>
      <c r="C87" s="87" t="s">
        <v>166</v>
      </c>
      <c r="D87" s="86"/>
      <c r="E87" s="86"/>
      <c r="F87" s="86"/>
      <c r="G87" s="86"/>
      <c r="H87" s="80" t="s">
        <v>143</v>
      </c>
    </row>
    <row r="88" spans="1:8" x14ac:dyDescent="0.2">
      <c r="A88" s="86"/>
      <c r="B88" s="86"/>
      <c r="C88" s="87" t="s">
        <v>142</v>
      </c>
      <c r="D88" s="86"/>
      <c r="E88" s="86" t="s">
        <v>143</v>
      </c>
      <c r="F88" s="92" t="s">
        <v>145</v>
      </c>
      <c r="G88" s="89">
        <v>0</v>
      </c>
      <c r="H88" s="80" t="s">
        <v>143</v>
      </c>
    </row>
    <row r="89" spans="1:8" x14ac:dyDescent="0.2">
      <c r="A89" s="86"/>
      <c r="B89" s="86"/>
      <c r="C89" s="90"/>
      <c r="D89" s="86"/>
      <c r="E89" s="86"/>
      <c r="F89" s="91"/>
      <c r="G89" s="91"/>
      <c r="H89" s="80" t="s">
        <v>143</v>
      </c>
    </row>
    <row r="90" spans="1:8" x14ac:dyDescent="0.2">
      <c r="A90" s="86"/>
      <c r="B90" s="86"/>
      <c r="C90" s="87" t="s">
        <v>167</v>
      </c>
      <c r="D90" s="86"/>
      <c r="E90" s="86"/>
      <c r="F90" s="91"/>
      <c r="G90" s="91"/>
      <c r="H90" s="80" t="s">
        <v>143</v>
      </c>
    </row>
    <row r="91" spans="1:8" x14ac:dyDescent="0.2">
      <c r="A91" s="86"/>
      <c r="B91" s="86"/>
      <c r="C91" s="87" t="s">
        <v>142</v>
      </c>
      <c r="D91" s="86"/>
      <c r="E91" s="86" t="s">
        <v>143</v>
      </c>
      <c r="F91" s="92" t="s">
        <v>145</v>
      </c>
      <c r="G91" s="89">
        <v>0</v>
      </c>
      <c r="H91" s="80" t="s">
        <v>143</v>
      </c>
    </row>
    <row r="92" spans="1:8" x14ac:dyDescent="0.2">
      <c r="A92" s="86"/>
      <c r="B92" s="86"/>
      <c r="C92" s="90"/>
      <c r="D92" s="86"/>
      <c r="E92" s="86"/>
      <c r="F92" s="91"/>
      <c r="G92" s="91"/>
      <c r="H92" s="80" t="s">
        <v>143</v>
      </c>
    </row>
    <row r="93" spans="1:8" x14ac:dyDescent="0.2">
      <c r="A93" s="93"/>
      <c r="B93" s="82"/>
      <c r="C93" s="82" t="s">
        <v>320</v>
      </c>
      <c r="D93" s="82"/>
      <c r="E93" s="93"/>
      <c r="F93" s="84">
        <v>492.90251089999998</v>
      </c>
      <c r="G93" s="85">
        <v>3.1842900000000002E-3</v>
      </c>
      <c r="H93" s="80" t="s">
        <v>143</v>
      </c>
    </row>
    <row r="94" spans="1:8" x14ac:dyDescent="0.2">
      <c r="A94" s="93"/>
      <c r="B94" s="82"/>
      <c r="C94" s="82" t="s">
        <v>926</v>
      </c>
      <c r="D94" s="82"/>
      <c r="E94" s="93"/>
      <c r="F94" s="84">
        <v>-96.29407956</v>
      </c>
      <c r="G94" s="85">
        <v>-6.2208999999999995E-4</v>
      </c>
      <c r="H94" s="80" t="s">
        <v>143</v>
      </c>
    </row>
    <row r="95" spans="1:8" x14ac:dyDescent="0.2">
      <c r="A95" s="90"/>
      <c r="B95" s="90"/>
      <c r="C95" s="87" t="s">
        <v>169</v>
      </c>
      <c r="D95" s="91"/>
      <c r="E95" s="91"/>
      <c r="F95" s="88">
        <v>154792.00776494801</v>
      </c>
      <c r="G95" s="94">
        <v>1.0000000099999999</v>
      </c>
      <c r="H95" s="80" t="s">
        <v>143</v>
      </c>
    </row>
    <row r="96" spans="1:8" x14ac:dyDescent="0.2">
      <c r="A96" s="95"/>
      <c r="B96" s="95"/>
      <c r="C96" s="95"/>
      <c r="D96" s="96"/>
      <c r="E96" s="96"/>
      <c r="F96" s="96"/>
      <c r="G96" s="96"/>
    </row>
    <row r="97" spans="1:17" x14ac:dyDescent="0.2">
      <c r="A97" s="97"/>
      <c r="B97" s="201" t="s">
        <v>855</v>
      </c>
      <c r="C97" s="201"/>
      <c r="D97" s="201"/>
      <c r="E97" s="201"/>
      <c r="F97" s="201"/>
      <c r="G97" s="201"/>
      <c r="H97" s="201"/>
      <c r="J97" s="99"/>
    </row>
    <row r="98" spans="1:17" x14ac:dyDescent="0.2">
      <c r="A98" s="97"/>
      <c r="B98" s="201" t="s">
        <v>856</v>
      </c>
      <c r="C98" s="201"/>
      <c r="D98" s="201"/>
      <c r="E98" s="201"/>
      <c r="F98" s="201"/>
      <c r="G98" s="201"/>
      <c r="H98" s="201"/>
      <c r="J98" s="99"/>
    </row>
    <row r="99" spans="1:17" x14ac:dyDescent="0.2">
      <c r="A99" s="97"/>
      <c r="B99" s="201" t="s">
        <v>857</v>
      </c>
      <c r="C99" s="201"/>
      <c r="D99" s="201"/>
      <c r="E99" s="201"/>
      <c r="F99" s="201"/>
      <c r="G99" s="201"/>
      <c r="H99" s="201"/>
      <c r="J99" s="99"/>
    </row>
    <row r="100" spans="1:17" s="101" customFormat="1" ht="66.75" customHeight="1" x14ac:dyDescent="0.25">
      <c r="A100" s="100"/>
      <c r="B100" s="202" t="s">
        <v>858</v>
      </c>
      <c r="C100" s="202"/>
      <c r="D100" s="202"/>
      <c r="E100" s="202"/>
      <c r="F100" s="202"/>
      <c r="G100" s="202"/>
      <c r="H100" s="202"/>
      <c r="I100"/>
      <c r="J100" s="99"/>
      <c r="K100"/>
      <c r="L100"/>
      <c r="M100"/>
      <c r="N100"/>
      <c r="O100"/>
      <c r="P100"/>
      <c r="Q100"/>
    </row>
    <row r="101" spans="1:17" x14ac:dyDescent="0.2">
      <c r="A101" s="97"/>
      <c r="B101" s="201" t="s">
        <v>859</v>
      </c>
      <c r="C101" s="201"/>
      <c r="D101" s="201"/>
      <c r="E101" s="201"/>
      <c r="F101" s="201"/>
      <c r="G101" s="201"/>
      <c r="H101" s="201"/>
      <c r="J101" s="99"/>
    </row>
    <row r="102" spans="1:17" x14ac:dyDescent="0.2">
      <c r="A102" s="97"/>
      <c r="B102" s="97"/>
      <c r="C102" s="97"/>
      <c r="D102" s="102"/>
      <c r="E102" s="102"/>
      <c r="F102" s="102"/>
      <c r="G102" s="102"/>
    </row>
    <row r="103" spans="1:17" x14ac:dyDescent="0.2">
      <c r="A103" s="97"/>
      <c r="B103" s="203" t="s">
        <v>170</v>
      </c>
      <c r="C103" s="204"/>
      <c r="D103" s="205"/>
      <c r="E103" s="103"/>
      <c r="F103" s="102"/>
      <c r="G103" s="102"/>
    </row>
    <row r="104" spans="1:17" ht="27.75" customHeight="1" x14ac:dyDescent="0.2">
      <c r="A104" s="97"/>
      <c r="B104" s="199" t="s">
        <v>171</v>
      </c>
      <c r="C104" s="200"/>
      <c r="D104" s="79" t="s">
        <v>172</v>
      </c>
      <c r="E104" s="103"/>
      <c r="F104" s="102"/>
      <c r="G104" s="102"/>
    </row>
    <row r="105" spans="1:17" ht="12.75" customHeight="1" x14ac:dyDescent="0.2">
      <c r="A105" s="97"/>
      <c r="B105" s="199" t="s">
        <v>860</v>
      </c>
      <c r="C105" s="200"/>
      <c r="D105" s="79" t="s">
        <v>172</v>
      </c>
      <c r="E105" s="103"/>
      <c r="F105" s="102"/>
      <c r="G105" s="102"/>
    </row>
    <row r="106" spans="1:17" x14ac:dyDescent="0.2">
      <c r="A106" s="97"/>
      <c r="B106" s="199" t="s">
        <v>173</v>
      </c>
      <c r="C106" s="200"/>
      <c r="D106" s="104" t="s">
        <v>143</v>
      </c>
      <c r="E106" s="103"/>
      <c r="F106" s="102"/>
      <c r="G106" s="102"/>
    </row>
    <row r="107" spans="1:17" x14ac:dyDescent="0.2">
      <c r="A107" s="105"/>
      <c r="B107" s="106" t="s">
        <v>143</v>
      </c>
      <c r="C107" s="106" t="s">
        <v>861</v>
      </c>
      <c r="D107" s="106" t="s">
        <v>174</v>
      </c>
      <c r="E107" s="105"/>
      <c r="F107" s="105"/>
      <c r="G107" s="105"/>
      <c r="H107" s="105"/>
      <c r="J107" s="99"/>
    </row>
    <row r="108" spans="1:17" x14ac:dyDescent="0.2">
      <c r="A108" s="105"/>
      <c r="B108" s="107" t="s">
        <v>175</v>
      </c>
      <c r="C108" s="108">
        <v>45838</v>
      </c>
      <c r="D108" s="108">
        <v>45869</v>
      </c>
      <c r="E108" s="105"/>
      <c r="F108" s="105"/>
      <c r="G108" s="105"/>
      <c r="J108" s="99"/>
    </row>
    <row r="109" spans="1:17" x14ac:dyDescent="0.2">
      <c r="A109" s="109"/>
      <c r="B109" s="82" t="s">
        <v>176</v>
      </c>
      <c r="C109" s="111">
        <v>120.69280000000001</v>
      </c>
      <c r="D109" s="111">
        <v>116.1484</v>
      </c>
      <c r="E109" s="109"/>
      <c r="F109" s="112"/>
      <c r="G109" s="113"/>
    </row>
    <row r="110" spans="1:17" x14ac:dyDescent="0.2">
      <c r="A110" s="109"/>
      <c r="B110" s="82" t="s">
        <v>1004</v>
      </c>
      <c r="C110" s="111">
        <v>38.036799999999999</v>
      </c>
      <c r="D110" s="111">
        <v>36.604599999999998</v>
      </c>
      <c r="E110" s="109"/>
      <c r="F110" s="112"/>
      <c r="G110" s="113"/>
    </row>
    <row r="111" spans="1:17" x14ac:dyDescent="0.2">
      <c r="A111" s="109"/>
      <c r="B111" s="82" t="s">
        <v>177</v>
      </c>
      <c r="C111" s="111">
        <v>107.0314</v>
      </c>
      <c r="D111" s="111">
        <v>102.886</v>
      </c>
      <c r="E111" s="109"/>
      <c r="F111" s="112"/>
      <c r="G111" s="113"/>
    </row>
    <row r="112" spans="1:17" x14ac:dyDescent="0.2">
      <c r="A112" s="109"/>
      <c r="B112" s="82" t="s">
        <v>1005</v>
      </c>
      <c r="C112" s="111">
        <v>33.180999999999997</v>
      </c>
      <c r="D112" s="111">
        <v>31.895900000000001</v>
      </c>
      <c r="E112" s="109"/>
      <c r="F112" s="112"/>
      <c r="G112" s="113"/>
    </row>
    <row r="113" spans="1:7" x14ac:dyDescent="0.2">
      <c r="A113" s="109"/>
      <c r="B113" s="109"/>
      <c r="C113" s="109"/>
      <c r="D113" s="109"/>
      <c r="E113" s="109"/>
      <c r="F113" s="109"/>
      <c r="G113" s="109"/>
    </row>
    <row r="114" spans="1:7" x14ac:dyDescent="0.2">
      <c r="A114" s="105"/>
      <c r="B114" s="199" t="s">
        <v>862</v>
      </c>
      <c r="C114" s="200"/>
      <c r="D114" s="79" t="s">
        <v>172</v>
      </c>
      <c r="E114" s="105"/>
      <c r="F114" s="105"/>
      <c r="G114" s="105"/>
    </row>
    <row r="115" spans="1:7" x14ac:dyDescent="0.2">
      <c r="A115" s="105"/>
      <c r="B115" s="114"/>
      <c r="C115" s="114"/>
      <c r="D115" s="114"/>
      <c r="E115" s="105"/>
      <c r="F115" s="105"/>
      <c r="G115" s="105"/>
    </row>
    <row r="116" spans="1:7" ht="27" customHeight="1" x14ac:dyDescent="0.2">
      <c r="A116" s="105"/>
      <c r="B116" s="199" t="s">
        <v>178</v>
      </c>
      <c r="C116" s="200"/>
      <c r="D116" s="79" t="s">
        <v>172</v>
      </c>
      <c r="E116" s="115"/>
      <c r="F116" s="105"/>
      <c r="G116" s="105"/>
    </row>
    <row r="117" spans="1:7" ht="24.75" customHeight="1" x14ac:dyDescent="0.2">
      <c r="A117" s="105"/>
      <c r="B117" s="199" t="s">
        <v>179</v>
      </c>
      <c r="C117" s="200"/>
      <c r="D117" s="79" t="s">
        <v>172</v>
      </c>
      <c r="E117" s="115"/>
      <c r="F117" s="105"/>
      <c r="G117" s="105"/>
    </row>
    <row r="118" spans="1:7" x14ac:dyDescent="0.2">
      <c r="A118" s="105"/>
      <c r="B118" s="199" t="s">
        <v>180</v>
      </c>
      <c r="C118" s="200"/>
      <c r="D118" s="79" t="s">
        <v>172</v>
      </c>
      <c r="E118" s="115"/>
      <c r="F118" s="105"/>
      <c r="G118" s="105"/>
    </row>
    <row r="119" spans="1:7" x14ac:dyDescent="0.2">
      <c r="A119" s="105"/>
      <c r="B119" s="199" t="s">
        <v>181</v>
      </c>
      <c r="C119" s="200"/>
      <c r="D119" s="116">
        <v>0.65738025193838368</v>
      </c>
      <c r="E119" s="105"/>
      <c r="F119" s="98"/>
      <c r="G119" s="117"/>
    </row>
    <row r="121" spans="1:7" x14ac:dyDescent="0.2">
      <c r="B121" s="207" t="s">
        <v>863</v>
      </c>
      <c r="C121" s="207"/>
    </row>
    <row r="123" spans="1:7" ht="153.75" customHeight="1" x14ac:dyDescent="0.2"/>
    <row r="126" spans="1:7" x14ac:dyDescent="0.2">
      <c r="B126" s="118" t="s">
        <v>864</v>
      </c>
      <c r="C126" s="119"/>
      <c r="D126" s="118"/>
    </row>
    <row r="127" spans="1:7" x14ac:dyDescent="0.2">
      <c r="B127" s="118" t="s">
        <v>1107</v>
      </c>
      <c r="D127" s="118"/>
    </row>
    <row r="128" spans="1:7" ht="165" customHeight="1" x14ac:dyDescent="0.2"/>
  </sheetData>
  <mergeCells count="18">
    <mergeCell ref="B105:C105"/>
    <mergeCell ref="B106:C106"/>
    <mergeCell ref="B121:C121"/>
    <mergeCell ref="B114:C114"/>
    <mergeCell ref="B118:C118"/>
    <mergeCell ref="B119:C119"/>
    <mergeCell ref="B116:C116"/>
    <mergeCell ref="B117:C117"/>
    <mergeCell ref="B99:H99"/>
    <mergeCell ref="B100:H100"/>
    <mergeCell ref="B101:H101"/>
    <mergeCell ref="B103:D103"/>
    <mergeCell ref="B104:C104"/>
    <mergeCell ref="A1:H1"/>
    <mergeCell ref="A2:H2"/>
    <mergeCell ref="A3:H3"/>
    <mergeCell ref="B97:H97"/>
    <mergeCell ref="B98:H98"/>
  </mergeCells>
  <hyperlinks>
    <hyperlink ref="I1" location="Index!B2" display="Index" xr:uid="{240A5C7A-81A7-4D19-AFA3-2E6E276F3D5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9B88-7E2E-40FD-8319-9395EFB9E5AB}">
  <sheetPr>
    <outlinePr summaryBelow="0" summaryRight="0"/>
  </sheetPr>
  <dimension ref="A1:Q103"/>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5.42578125" customWidth="1"/>
    <col min="5" max="5" width="12.42578125" bestFit="1" customWidth="1"/>
    <col min="6" max="6" width="10.140625" bestFit="1" customWidth="1"/>
    <col min="7" max="7" width="14" bestFit="1" customWidth="1"/>
    <col min="8" max="8" width="8.42578125" bestFit="1" customWidth="1"/>
    <col min="257" max="257" width="6.85546875" customWidth="1"/>
    <col min="258" max="258" width="20.5703125" customWidth="1"/>
    <col min="259" max="259" width="34.28515625" customWidth="1"/>
    <col min="260" max="260" width="17.85546875" customWidth="1"/>
    <col min="261" max="262" width="19.140625" customWidth="1"/>
    <col min="263" max="263" width="16.42578125" customWidth="1"/>
    <col min="513" max="513" width="6.85546875" customWidth="1"/>
    <col min="514" max="514" width="20.5703125" customWidth="1"/>
    <col min="515" max="515" width="34.28515625" customWidth="1"/>
    <col min="516" max="516" width="17.85546875" customWidth="1"/>
    <col min="517" max="518" width="19.140625" customWidth="1"/>
    <col min="519" max="519" width="16.42578125" customWidth="1"/>
    <col min="769" max="769" width="6.85546875" customWidth="1"/>
    <col min="770" max="770" width="20.5703125" customWidth="1"/>
    <col min="771" max="771" width="34.28515625" customWidth="1"/>
    <col min="772" max="772" width="17.85546875" customWidth="1"/>
    <col min="773" max="774" width="19.140625" customWidth="1"/>
    <col min="775" max="775" width="16.42578125" customWidth="1"/>
    <col min="1025" max="1025" width="6.85546875" customWidth="1"/>
    <col min="1026" max="1026" width="20.5703125" customWidth="1"/>
    <col min="1027" max="1027" width="34.28515625" customWidth="1"/>
    <col min="1028" max="1028" width="17.85546875" customWidth="1"/>
    <col min="1029" max="1030" width="19.140625" customWidth="1"/>
    <col min="1031" max="1031" width="16.42578125" customWidth="1"/>
    <col min="1281" max="1281" width="6.85546875" customWidth="1"/>
    <col min="1282" max="1282" width="20.5703125" customWidth="1"/>
    <col min="1283" max="1283" width="34.28515625" customWidth="1"/>
    <col min="1284" max="1284" width="17.85546875" customWidth="1"/>
    <col min="1285" max="1286" width="19.140625" customWidth="1"/>
    <col min="1287" max="1287" width="16.42578125" customWidth="1"/>
    <col min="1537" max="1537" width="6.85546875" customWidth="1"/>
    <col min="1538" max="1538" width="20.5703125" customWidth="1"/>
    <col min="1539" max="1539" width="34.28515625" customWidth="1"/>
    <col min="1540" max="1540" width="17.85546875" customWidth="1"/>
    <col min="1541" max="1542" width="19.140625" customWidth="1"/>
    <col min="1543" max="1543" width="16.42578125" customWidth="1"/>
    <col min="1793" max="1793" width="6.85546875" customWidth="1"/>
    <col min="1794" max="1794" width="20.5703125" customWidth="1"/>
    <col min="1795" max="1795" width="34.28515625" customWidth="1"/>
    <col min="1796" max="1796" width="17.85546875" customWidth="1"/>
    <col min="1797" max="1798" width="19.140625" customWidth="1"/>
    <col min="1799" max="1799" width="16.42578125" customWidth="1"/>
    <col min="2049" max="2049" width="6.85546875" customWidth="1"/>
    <col min="2050" max="2050" width="20.5703125" customWidth="1"/>
    <col min="2051" max="2051" width="34.28515625" customWidth="1"/>
    <col min="2052" max="2052" width="17.85546875" customWidth="1"/>
    <col min="2053" max="2054" width="19.140625" customWidth="1"/>
    <col min="2055" max="2055" width="16.42578125" customWidth="1"/>
    <col min="2305" max="2305" width="6.85546875" customWidth="1"/>
    <col min="2306" max="2306" width="20.5703125" customWidth="1"/>
    <col min="2307" max="2307" width="34.28515625" customWidth="1"/>
    <col min="2308" max="2308" width="17.85546875" customWidth="1"/>
    <col min="2309" max="2310" width="19.140625" customWidth="1"/>
    <col min="2311" max="2311" width="16.42578125" customWidth="1"/>
    <col min="2561" max="2561" width="6.85546875" customWidth="1"/>
    <col min="2562" max="2562" width="20.5703125" customWidth="1"/>
    <col min="2563" max="2563" width="34.28515625" customWidth="1"/>
    <col min="2564" max="2564" width="17.85546875" customWidth="1"/>
    <col min="2565" max="2566" width="19.140625" customWidth="1"/>
    <col min="2567" max="2567" width="16.42578125" customWidth="1"/>
    <col min="2817" max="2817" width="6.85546875" customWidth="1"/>
    <col min="2818" max="2818" width="20.5703125" customWidth="1"/>
    <col min="2819" max="2819" width="34.28515625" customWidth="1"/>
    <col min="2820" max="2820" width="17.85546875" customWidth="1"/>
    <col min="2821" max="2822" width="19.140625" customWidth="1"/>
    <col min="2823" max="2823" width="16.42578125" customWidth="1"/>
    <col min="3073" max="3073" width="6.85546875" customWidth="1"/>
    <col min="3074" max="3074" width="20.5703125" customWidth="1"/>
    <col min="3075" max="3075" width="34.28515625" customWidth="1"/>
    <col min="3076" max="3076" width="17.85546875" customWidth="1"/>
    <col min="3077" max="3078" width="19.140625" customWidth="1"/>
    <col min="3079" max="3079" width="16.42578125" customWidth="1"/>
    <col min="3329" max="3329" width="6.85546875" customWidth="1"/>
    <col min="3330" max="3330" width="20.5703125" customWidth="1"/>
    <col min="3331" max="3331" width="34.28515625" customWidth="1"/>
    <col min="3332" max="3332" width="17.85546875" customWidth="1"/>
    <col min="3333" max="3334" width="19.140625" customWidth="1"/>
    <col min="3335" max="3335" width="16.42578125" customWidth="1"/>
    <col min="3585" max="3585" width="6.85546875" customWidth="1"/>
    <col min="3586" max="3586" width="20.5703125" customWidth="1"/>
    <col min="3587" max="3587" width="34.28515625" customWidth="1"/>
    <col min="3588" max="3588" width="17.85546875" customWidth="1"/>
    <col min="3589" max="3590" width="19.140625" customWidth="1"/>
    <col min="3591" max="3591" width="16.42578125" customWidth="1"/>
    <col min="3841" max="3841" width="6.85546875" customWidth="1"/>
    <col min="3842" max="3842" width="20.5703125" customWidth="1"/>
    <col min="3843" max="3843" width="34.28515625" customWidth="1"/>
    <col min="3844" max="3844" width="17.85546875" customWidth="1"/>
    <col min="3845" max="3846" width="19.140625" customWidth="1"/>
    <col min="3847" max="3847" width="16.42578125" customWidth="1"/>
    <col min="4097" max="4097" width="6.85546875" customWidth="1"/>
    <col min="4098" max="4098" width="20.5703125" customWidth="1"/>
    <col min="4099" max="4099" width="34.28515625" customWidth="1"/>
    <col min="4100" max="4100" width="17.85546875" customWidth="1"/>
    <col min="4101" max="4102" width="19.140625" customWidth="1"/>
    <col min="4103" max="4103" width="16.42578125" customWidth="1"/>
    <col min="4353" max="4353" width="6.85546875" customWidth="1"/>
    <col min="4354" max="4354" width="20.5703125" customWidth="1"/>
    <col min="4355" max="4355" width="34.28515625" customWidth="1"/>
    <col min="4356" max="4356" width="17.85546875" customWidth="1"/>
    <col min="4357" max="4358" width="19.140625" customWidth="1"/>
    <col min="4359" max="4359" width="16.42578125" customWidth="1"/>
    <col min="4609" max="4609" width="6.85546875" customWidth="1"/>
    <col min="4610" max="4610" width="20.5703125" customWidth="1"/>
    <col min="4611" max="4611" width="34.28515625" customWidth="1"/>
    <col min="4612" max="4612" width="17.85546875" customWidth="1"/>
    <col min="4613" max="4614" width="19.140625" customWidth="1"/>
    <col min="4615" max="4615" width="16.42578125" customWidth="1"/>
    <col min="4865" max="4865" width="6.85546875" customWidth="1"/>
    <col min="4866" max="4866" width="20.5703125" customWidth="1"/>
    <col min="4867" max="4867" width="34.28515625" customWidth="1"/>
    <col min="4868" max="4868" width="17.85546875" customWidth="1"/>
    <col min="4869" max="4870" width="19.140625" customWidth="1"/>
    <col min="4871" max="4871" width="16.42578125" customWidth="1"/>
    <col min="5121" max="5121" width="6.85546875" customWidth="1"/>
    <col min="5122" max="5122" width="20.5703125" customWidth="1"/>
    <col min="5123" max="5123" width="34.28515625" customWidth="1"/>
    <col min="5124" max="5124" width="17.85546875" customWidth="1"/>
    <col min="5125" max="5126" width="19.140625" customWidth="1"/>
    <col min="5127" max="5127" width="16.42578125" customWidth="1"/>
    <col min="5377" max="5377" width="6.85546875" customWidth="1"/>
    <col min="5378" max="5378" width="20.5703125" customWidth="1"/>
    <col min="5379" max="5379" width="34.28515625" customWidth="1"/>
    <col min="5380" max="5380" width="17.85546875" customWidth="1"/>
    <col min="5381" max="5382" width="19.140625" customWidth="1"/>
    <col min="5383" max="5383" width="16.42578125" customWidth="1"/>
    <col min="5633" max="5633" width="6.85546875" customWidth="1"/>
    <col min="5634" max="5634" width="20.5703125" customWidth="1"/>
    <col min="5635" max="5635" width="34.28515625" customWidth="1"/>
    <col min="5636" max="5636" width="17.85546875" customWidth="1"/>
    <col min="5637" max="5638" width="19.140625" customWidth="1"/>
    <col min="5639" max="5639" width="16.42578125" customWidth="1"/>
    <col min="5889" max="5889" width="6.85546875" customWidth="1"/>
    <col min="5890" max="5890" width="20.5703125" customWidth="1"/>
    <col min="5891" max="5891" width="34.28515625" customWidth="1"/>
    <col min="5892" max="5892" width="17.85546875" customWidth="1"/>
    <col min="5893" max="5894" width="19.140625" customWidth="1"/>
    <col min="5895" max="5895" width="16.42578125" customWidth="1"/>
    <col min="6145" max="6145" width="6.85546875" customWidth="1"/>
    <col min="6146" max="6146" width="20.5703125" customWidth="1"/>
    <col min="6147" max="6147" width="34.28515625" customWidth="1"/>
    <col min="6148" max="6148" width="17.85546875" customWidth="1"/>
    <col min="6149" max="6150" width="19.140625" customWidth="1"/>
    <col min="6151" max="6151" width="16.42578125" customWidth="1"/>
    <col min="6401" max="6401" width="6.85546875" customWidth="1"/>
    <col min="6402" max="6402" width="20.5703125" customWidth="1"/>
    <col min="6403" max="6403" width="34.28515625" customWidth="1"/>
    <col min="6404" max="6404" width="17.85546875" customWidth="1"/>
    <col min="6405" max="6406" width="19.140625" customWidth="1"/>
    <col min="6407" max="6407" width="16.42578125" customWidth="1"/>
    <col min="6657" max="6657" width="6.85546875" customWidth="1"/>
    <col min="6658" max="6658" width="20.5703125" customWidth="1"/>
    <col min="6659" max="6659" width="34.28515625" customWidth="1"/>
    <col min="6660" max="6660" width="17.85546875" customWidth="1"/>
    <col min="6661" max="6662" width="19.140625" customWidth="1"/>
    <col min="6663" max="6663" width="16.42578125" customWidth="1"/>
    <col min="6913" max="6913" width="6.85546875" customWidth="1"/>
    <col min="6914" max="6914" width="20.5703125" customWidth="1"/>
    <col min="6915" max="6915" width="34.28515625" customWidth="1"/>
    <col min="6916" max="6916" width="17.85546875" customWidth="1"/>
    <col min="6917" max="6918" width="19.140625" customWidth="1"/>
    <col min="6919" max="6919" width="16.42578125" customWidth="1"/>
    <col min="7169" max="7169" width="6.85546875" customWidth="1"/>
    <col min="7170" max="7170" width="20.5703125" customWidth="1"/>
    <col min="7171" max="7171" width="34.28515625" customWidth="1"/>
    <col min="7172" max="7172" width="17.85546875" customWidth="1"/>
    <col min="7173" max="7174" width="19.140625" customWidth="1"/>
    <col min="7175" max="7175" width="16.42578125" customWidth="1"/>
    <col min="7425" max="7425" width="6.85546875" customWidth="1"/>
    <col min="7426" max="7426" width="20.5703125" customWidth="1"/>
    <col min="7427" max="7427" width="34.28515625" customWidth="1"/>
    <col min="7428" max="7428" width="17.85546875" customWidth="1"/>
    <col min="7429" max="7430" width="19.140625" customWidth="1"/>
    <col min="7431" max="7431" width="16.42578125" customWidth="1"/>
    <col min="7681" max="7681" width="6.85546875" customWidth="1"/>
    <col min="7682" max="7682" width="20.5703125" customWidth="1"/>
    <col min="7683" max="7683" width="34.28515625" customWidth="1"/>
    <col min="7684" max="7684" width="17.85546875" customWidth="1"/>
    <col min="7685" max="7686" width="19.140625" customWidth="1"/>
    <col min="7687" max="7687" width="16.42578125" customWidth="1"/>
    <col min="7937" max="7937" width="6.85546875" customWidth="1"/>
    <col min="7938" max="7938" width="20.5703125" customWidth="1"/>
    <col min="7939" max="7939" width="34.28515625" customWidth="1"/>
    <col min="7940" max="7940" width="17.85546875" customWidth="1"/>
    <col min="7941" max="7942" width="19.140625" customWidth="1"/>
    <col min="7943" max="7943" width="16.42578125" customWidth="1"/>
    <col min="8193" max="8193" width="6.85546875" customWidth="1"/>
    <col min="8194" max="8194" width="20.5703125" customWidth="1"/>
    <col min="8195" max="8195" width="34.28515625" customWidth="1"/>
    <col min="8196" max="8196" width="17.85546875" customWidth="1"/>
    <col min="8197" max="8198" width="19.140625" customWidth="1"/>
    <col min="8199" max="8199" width="16.42578125" customWidth="1"/>
    <col min="8449" max="8449" width="6.85546875" customWidth="1"/>
    <col min="8450" max="8450" width="20.5703125" customWidth="1"/>
    <col min="8451" max="8451" width="34.28515625" customWidth="1"/>
    <col min="8452" max="8452" width="17.85546875" customWidth="1"/>
    <col min="8453" max="8454" width="19.140625" customWidth="1"/>
    <col min="8455" max="8455" width="16.42578125" customWidth="1"/>
    <col min="8705" max="8705" width="6.85546875" customWidth="1"/>
    <col min="8706" max="8706" width="20.5703125" customWidth="1"/>
    <col min="8707" max="8707" width="34.28515625" customWidth="1"/>
    <col min="8708" max="8708" width="17.85546875" customWidth="1"/>
    <col min="8709" max="8710" width="19.140625" customWidth="1"/>
    <col min="8711" max="8711" width="16.42578125" customWidth="1"/>
    <col min="8961" max="8961" width="6.85546875" customWidth="1"/>
    <col min="8962" max="8962" width="20.5703125" customWidth="1"/>
    <col min="8963" max="8963" width="34.28515625" customWidth="1"/>
    <col min="8964" max="8964" width="17.85546875" customWidth="1"/>
    <col min="8965" max="8966" width="19.140625" customWidth="1"/>
    <col min="8967" max="8967" width="16.42578125" customWidth="1"/>
    <col min="9217" max="9217" width="6.85546875" customWidth="1"/>
    <col min="9218" max="9218" width="20.5703125" customWidth="1"/>
    <col min="9219" max="9219" width="34.28515625" customWidth="1"/>
    <col min="9220" max="9220" width="17.85546875" customWidth="1"/>
    <col min="9221" max="9222" width="19.140625" customWidth="1"/>
    <col min="9223" max="9223" width="16.42578125" customWidth="1"/>
    <col min="9473" max="9473" width="6.85546875" customWidth="1"/>
    <col min="9474" max="9474" width="20.5703125" customWidth="1"/>
    <col min="9475" max="9475" width="34.28515625" customWidth="1"/>
    <col min="9476" max="9476" width="17.85546875" customWidth="1"/>
    <col min="9477" max="9478" width="19.140625" customWidth="1"/>
    <col min="9479" max="9479" width="16.42578125" customWidth="1"/>
    <col min="9729" max="9729" width="6.85546875" customWidth="1"/>
    <col min="9730" max="9730" width="20.5703125" customWidth="1"/>
    <col min="9731" max="9731" width="34.28515625" customWidth="1"/>
    <col min="9732" max="9732" width="17.85546875" customWidth="1"/>
    <col min="9733" max="9734" width="19.140625" customWidth="1"/>
    <col min="9735" max="9735" width="16.42578125" customWidth="1"/>
    <col min="9985" max="9985" width="6.85546875" customWidth="1"/>
    <col min="9986" max="9986" width="20.5703125" customWidth="1"/>
    <col min="9987" max="9987" width="34.28515625" customWidth="1"/>
    <col min="9988" max="9988" width="17.85546875" customWidth="1"/>
    <col min="9989" max="9990" width="19.140625" customWidth="1"/>
    <col min="9991" max="9991" width="16.42578125" customWidth="1"/>
    <col min="10241" max="10241" width="6.85546875" customWidth="1"/>
    <col min="10242" max="10242" width="20.5703125" customWidth="1"/>
    <col min="10243" max="10243" width="34.28515625" customWidth="1"/>
    <col min="10244" max="10244" width="17.85546875" customWidth="1"/>
    <col min="10245" max="10246" width="19.140625" customWidth="1"/>
    <col min="10247" max="10247" width="16.42578125" customWidth="1"/>
    <col min="10497" max="10497" width="6.85546875" customWidth="1"/>
    <col min="10498" max="10498" width="20.5703125" customWidth="1"/>
    <col min="10499" max="10499" width="34.28515625" customWidth="1"/>
    <col min="10500" max="10500" width="17.85546875" customWidth="1"/>
    <col min="10501" max="10502" width="19.140625" customWidth="1"/>
    <col min="10503" max="10503" width="16.42578125" customWidth="1"/>
    <col min="10753" max="10753" width="6.85546875" customWidth="1"/>
    <col min="10754" max="10754" width="20.5703125" customWidth="1"/>
    <col min="10755" max="10755" width="34.28515625" customWidth="1"/>
    <col min="10756" max="10756" width="17.85546875" customWidth="1"/>
    <col min="10757" max="10758" width="19.140625" customWidth="1"/>
    <col min="10759" max="10759" width="16.42578125" customWidth="1"/>
    <col min="11009" max="11009" width="6.85546875" customWidth="1"/>
    <col min="11010" max="11010" width="20.5703125" customWidth="1"/>
    <col min="11011" max="11011" width="34.28515625" customWidth="1"/>
    <col min="11012" max="11012" width="17.85546875" customWidth="1"/>
    <col min="11013" max="11014" width="19.140625" customWidth="1"/>
    <col min="11015" max="11015" width="16.42578125" customWidth="1"/>
    <col min="11265" max="11265" width="6.85546875" customWidth="1"/>
    <col min="11266" max="11266" width="20.5703125" customWidth="1"/>
    <col min="11267" max="11267" width="34.28515625" customWidth="1"/>
    <col min="11268" max="11268" width="17.85546875" customWidth="1"/>
    <col min="11269" max="11270" width="19.140625" customWidth="1"/>
    <col min="11271" max="11271" width="16.42578125" customWidth="1"/>
    <col min="11521" max="11521" width="6.85546875" customWidth="1"/>
    <col min="11522" max="11522" width="20.5703125" customWidth="1"/>
    <col min="11523" max="11523" width="34.28515625" customWidth="1"/>
    <col min="11524" max="11524" width="17.85546875" customWidth="1"/>
    <col min="11525" max="11526" width="19.140625" customWidth="1"/>
    <col min="11527" max="11527" width="16.42578125" customWidth="1"/>
    <col min="11777" max="11777" width="6.85546875" customWidth="1"/>
    <col min="11778" max="11778" width="20.5703125" customWidth="1"/>
    <col min="11779" max="11779" width="34.28515625" customWidth="1"/>
    <col min="11780" max="11780" width="17.85546875" customWidth="1"/>
    <col min="11781" max="11782" width="19.140625" customWidth="1"/>
    <col min="11783" max="11783" width="16.42578125" customWidth="1"/>
    <col min="12033" max="12033" width="6.85546875" customWidth="1"/>
    <col min="12034" max="12034" width="20.5703125" customWidth="1"/>
    <col min="12035" max="12035" width="34.28515625" customWidth="1"/>
    <col min="12036" max="12036" width="17.85546875" customWidth="1"/>
    <col min="12037" max="12038" width="19.140625" customWidth="1"/>
    <col min="12039" max="12039" width="16.42578125" customWidth="1"/>
    <col min="12289" max="12289" width="6.85546875" customWidth="1"/>
    <col min="12290" max="12290" width="20.5703125" customWidth="1"/>
    <col min="12291" max="12291" width="34.28515625" customWidth="1"/>
    <col min="12292" max="12292" width="17.85546875" customWidth="1"/>
    <col min="12293" max="12294" width="19.140625" customWidth="1"/>
    <col min="12295" max="12295" width="16.42578125" customWidth="1"/>
    <col min="12545" max="12545" width="6.85546875" customWidth="1"/>
    <col min="12546" max="12546" width="20.5703125" customWidth="1"/>
    <col min="12547" max="12547" width="34.28515625" customWidth="1"/>
    <col min="12548" max="12548" width="17.85546875" customWidth="1"/>
    <col min="12549" max="12550" width="19.140625" customWidth="1"/>
    <col min="12551" max="12551" width="16.42578125" customWidth="1"/>
    <col min="12801" max="12801" width="6.85546875" customWidth="1"/>
    <col min="12802" max="12802" width="20.5703125" customWidth="1"/>
    <col min="12803" max="12803" width="34.28515625" customWidth="1"/>
    <col min="12804" max="12804" width="17.85546875" customWidth="1"/>
    <col min="12805" max="12806" width="19.140625" customWidth="1"/>
    <col min="12807" max="12807" width="16.42578125" customWidth="1"/>
    <col min="13057" max="13057" width="6.85546875" customWidth="1"/>
    <col min="13058" max="13058" width="20.5703125" customWidth="1"/>
    <col min="13059" max="13059" width="34.28515625" customWidth="1"/>
    <col min="13060" max="13060" width="17.85546875" customWidth="1"/>
    <col min="13061" max="13062" width="19.140625" customWidth="1"/>
    <col min="13063" max="13063" width="16.42578125" customWidth="1"/>
    <col min="13313" max="13313" width="6.85546875" customWidth="1"/>
    <col min="13314" max="13314" width="20.5703125" customWidth="1"/>
    <col min="13315" max="13315" width="34.28515625" customWidth="1"/>
    <col min="13316" max="13316" width="17.85546875" customWidth="1"/>
    <col min="13317" max="13318" width="19.140625" customWidth="1"/>
    <col min="13319" max="13319" width="16.42578125" customWidth="1"/>
    <col min="13569" max="13569" width="6.85546875" customWidth="1"/>
    <col min="13570" max="13570" width="20.5703125" customWidth="1"/>
    <col min="13571" max="13571" width="34.28515625" customWidth="1"/>
    <col min="13572" max="13572" width="17.85546875" customWidth="1"/>
    <col min="13573" max="13574" width="19.140625" customWidth="1"/>
    <col min="13575" max="13575" width="16.42578125" customWidth="1"/>
    <col min="13825" max="13825" width="6.85546875" customWidth="1"/>
    <col min="13826" max="13826" width="20.5703125" customWidth="1"/>
    <col min="13827" max="13827" width="34.28515625" customWidth="1"/>
    <col min="13828" max="13828" width="17.85546875" customWidth="1"/>
    <col min="13829" max="13830" width="19.140625" customWidth="1"/>
    <col min="13831" max="13831" width="16.42578125" customWidth="1"/>
    <col min="14081" max="14081" width="6.85546875" customWidth="1"/>
    <col min="14082" max="14082" width="20.5703125" customWidth="1"/>
    <col min="14083" max="14083" width="34.28515625" customWidth="1"/>
    <col min="14084" max="14084" width="17.85546875" customWidth="1"/>
    <col min="14085" max="14086" width="19.140625" customWidth="1"/>
    <col min="14087" max="14087" width="16.42578125" customWidth="1"/>
    <col min="14337" max="14337" width="6.85546875" customWidth="1"/>
    <col min="14338" max="14338" width="20.5703125" customWidth="1"/>
    <col min="14339" max="14339" width="34.28515625" customWidth="1"/>
    <col min="14340" max="14340" width="17.85546875" customWidth="1"/>
    <col min="14341" max="14342" width="19.140625" customWidth="1"/>
    <col min="14343" max="14343" width="16.42578125" customWidth="1"/>
    <col min="14593" max="14593" width="6.85546875" customWidth="1"/>
    <col min="14594" max="14594" width="20.5703125" customWidth="1"/>
    <col min="14595" max="14595" width="34.28515625" customWidth="1"/>
    <col min="14596" max="14596" width="17.85546875" customWidth="1"/>
    <col min="14597" max="14598" width="19.140625" customWidth="1"/>
    <col min="14599" max="14599" width="16.42578125" customWidth="1"/>
    <col min="14849" max="14849" width="6.85546875" customWidth="1"/>
    <col min="14850" max="14850" width="20.5703125" customWidth="1"/>
    <col min="14851" max="14851" width="34.28515625" customWidth="1"/>
    <col min="14852" max="14852" width="17.85546875" customWidth="1"/>
    <col min="14853" max="14854" width="19.140625" customWidth="1"/>
    <col min="14855" max="14855" width="16.42578125" customWidth="1"/>
    <col min="15105" max="15105" width="6.85546875" customWidth="1"/>
    <col min="15106" max="15106" width="20.5703125" customWidth="1"/>
    <col min="15107" max="15107" width="34.28515625" customWidth="1"/>
    <col min="15108" max="15108" width="17.85546875" customWidth="1"/>
    <col min="15109" max="15110" width="19.140625" customWidth="1"/>
    <col min="15111" max="15111" width="16.42578125" customWidth="1"/>
    <col min="15361" max="15361" width="6.85546875" customWidth="1"/>
    <col min="15362" max="15362" width="20.5703125" customWidth="1"/>
    <col min="15363" max="15363" width="34.28515625" customWidth="1"/>
    <col min="15364" max="15364" width="17.85546875" customWidth="1"/>
    <col min="15365" max="15366" width="19.140625" customWidth="1"/>
    <col min="15367" max="15367" width="16.42578125" customWidth="1"/>
    <col min="15617" max="15617" width="6.85546875" customWidth="1"/>
    <col min="15618" max="15618" width="20.5703125" customWidth="1"/>
    <col min="15619" max="15619" width="34.28515625" customWidth="1"/>
    <col min="15620" max="15620" width="17.85546875" customWidth="1"/>
    <col min="15621" max="15622" width="19.140625" customWidth="1"/>
    <col min="15623" max="15623" width="16.42578125" customWidth="1"/>
    <col min="15873" max="15873" width="6.85546875" customWidth="1"/>
    <col min="15874" max="15874" width="20.5703125" customWidth="1"/>
    <col min="15875" max="15875" width="34.28515625" customWidth="1"/>
    <col min="15876" max="15876" width="17.85546875" customWidth="1"/>
    <col min="15877" max="15878" width="19.140625" customWidth="1"/>
    <col min="15879" max="15879" width="16.42578125" customWidth="1"/>
    <col min="16129" max="16129" width="6.85546875" customWidth="1"/>
    <col min="16130" max="16130" width="20.5703125" customWidth="1"/>
    <col min="16131" max="16131" width="34.28515625" customWidth="1"/>
    <col min="16132" max="16132" width="17.85546875" customWidth="1"/>
    <col min="16133" max="16134" width="19.140625" customWidth="1"/>
    <col min="16135" max="16135" width="16.42578125" customWidth="1"/>
  </cols>
  <sheetData>
    <row r="1" spans="1:9" ht="15" x14ac:dyDescent="0.2">
      <c r="A1" s="206" t="s">
        <v>0</v>
      </c>
      <c r="B1" s="206"/>
      <c r="C1" s="206"/>
      <c r="D1" s="206"/>
      <c r="E1" s="206"/>
      <c r="F1" s="206"/>
      <c r="G1" s="206"/>
      <c r="H1" s="206"/>
      <c r="I1" s="1" t="s">
        <v>853</v>
      </c>
    </row>
    <row r="2" spans="1:9" ht="15" x14ac:dyDescent="0.2">
      <c r="A2" s="206" t="s">
        <v>848</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6"/>
      <c r="B7" s="86"/>
      <c r="C7" s="87" t="s">
        <v>142</v>
      </c>
      <c r="D7" s="86"/>
      <c r="E7" s="86" t="s">
        <v>143</v>
      </c>
      <c r="F7" s="92" t="s">
        <v>145</v>
      </c>
      <c r="G7" s="89">
        <v>0</v>
      </c>
      <c r="H7" s="80" t="s">
        <v>143</v>
      </c>
    </row>
    <row r="8" spans="1:9" x14ac:dyDescent="0.2">
      <c r="A8" s="86"/>
      <c r="B8" s="86"/>
      <c r="C8" s="90"/>
      <c r="D8" s="86"/>
      <c r="E8" s="86"/>
      <c r="F8" s="91"/>
      <c r="G8" s="91"/>
      <c r="H8" s="80" t="s">
        <v>143</v>
      </c>
    </row>
    <row r="9" spans="1:9" x14ac:dyDescent="0.2">
      <c r="A9" s="86"/>
      <c r="B9" s="86"/>
      <c r="C9" s="87" t="s">
        <v>144</v>
      </c>
      <c r="D9" s="86"/>
      <c r="E9" s="86"/>
      <c r="F9" s="86"/>
      <c r="G9" s="86"/>
      <c r="H9" s="80" t="s">
        <v>143</v>
      </c>
    </row>
    <row r="10" spans="1:9" x14ac:dyDescent="0.2">
      <c r="A10" s="86"/>
      <c r="B10" s="86"/>
      <c r="C10" s="87" t="s">
        <v>142</v>
      </c>
      <c r="D10" s="86"/>
      <c r="E10" s="86" t="s">
        <v>143</v>
      </c>
      <c r="F10" s="92" t="s">
        <v>145</v>
      </c>
      <c r="G10" s="89">
        <v>0</v>
      </c>
      <c r="H10" s="80" t="s">
        <v>143</v>
      </c>
    </row>
    <row r="11" spans="1:9" x14ac:dyDescent="0.2">
      <c r="A11" s="86"/>
      <c r="B11" s="86"/>
      <c r="C11" s="90"/>
      <c r="D11" s="86"/>
      <c r="E11" s="86"/>
      <c r="F11" s="91"/>
      <c r="G11" s="91"/>
      <c r="H11" s="80" t="s">
        <v>143</v>
      </c>
    </row>
    <row r="12" spans="1:9" x14ac:dyDescent="0.2">
      <c r="A12" s="86"/>
      <c r="B12" s="86"/>
      <c r="C12" s="87" t="s">
        <v>146</v>
      </c>
      <c r="D12" s="86"/>
      <c r="E12" s="86"/>
      <c r="F12" s="86"/>
      <c r="G12" s="86"/>
      <c r="H12" s="80" t="s">
        <v>143</v>
      </c>
    </row>
    <row r="13" spans="1:9" x14ac:dyDescent="0.2">
      <c r="A13" s="86"/>
      <c r="B13" s="86"/>
      <c r="C13" s="87" t="s">
        <v>142</v>
      </c>
      <c r="D13" s="86"/>
      <c r="E13" s="86" t="s">
        <v>143</v>
      </c>
      <c r="F13" s="92" t="s">
        <v>145</v>
      </c>
      <c r="G13" s="89">
        <v>0</v>
      </c>
      <c r="H13" s="80" t="s">
        <v>143</v>
      </c>
    </row>
    <row r="14" spans="1:9" x14ac:dyDescent="0.2">
      <c r="A14" s="86"/>
      <c r="B14" s="86"/>
      <c r="C14" s="90"/>
      <c r="D14" s="86"/>
      <c r="E14" s="86"/>
      <c r="F14" s="91"/>
      <c r="G14" s="91"/>
      <c r="H14" s="80" t="s">
        <v>143</v>
      </c>
    </row>
    <row r="15" spans="1:9" x14ac:dyDescent="0.2">
      <c r="A15" s="86"/>
      <c r="B15" s="86"/>
      <c r="C15" s="87" t="s">
        <v>147</v>
      </c>
      <c r="D15" s="86"/>
      <c r="E15" s="86"/>
      <c r="F15" s="86"/>
      <c r="G15" s="86"/>
      <c r="H15" s="80" t="s">
        <v>143</v>
      </c>
    </row>
    <row r="16" spans="1:9" x14ac:dyDescent="0.2">
      <c r="A16" s="86"/>
      <c r="B16" s="86"/>
      <c r="C16" s="87" t="s">
        <v>142</v>
      </c>
      <c r="D16" s="86"/>
      <c r="E16" s="86" t="s">
        <v>143</v>
      </c>
      <c r="F16" s="92" t="s">
        <v>145</v>
      </c>
      <c r="G16" s="89">
        <v>0</v>
      </c>
      <c r="H16" s="80" t="s">
        <v>143</v>
      </c>
    </row>
    <row r="17" spans="1:8" x14ac:dyDescent="0.2">
      <c r="A17" s="86"/>
      <c r="B17" s="86"/>
      <c r="C17" s="90"/>
      <c r="D17" s="86"/>
      <c r="E17" s="86"/>
      <c r="F17" s="91"/>
      <c r="G17" s="91"/>
      <c r="H17" s="80" t="s">
        <v>143</v>
      </c>
    </row>
    <row r="18" spans="1:8" x14ac:dyDescent="0.2">
      <c r="A18" s="86"/>
      <c r="B18" s="86"/>
      <c r="C18" s="87" t="s">
        <v>148</v>
      </c>
      <c r="D18" s="86"/>
      <c r="E18" s="86"/>
      <c r="F18" s="91"/>
      <c r="G18" s="91"/>
      <c r="H18" s="80" t="s">
        <v>143</v>
      </c>
    </row>
    <row r="19" spans="1:8" x14ac:dyDescent="0.2">
      <c r="A19" s="86"/>
      <c r="B19" s="86"/>
      <c r="C19" s="87" t="s">
        <v>142</v>
      </c>
      <c r="D19" s="86"/>
      <c r="E19" s="86" t="s">
        <v>143</v>
      </c>
      <c r="F19" s="92" t="s">
        <v>145</v>
      </c>
      <c r="G19" s="89">
        <v>0</v>
      </c>
      <c r="H19" s="80" t="s">
        <v>143</v>
      </c>
    </row>
    <row r="20" spans="1:8" x14ac:dyDescent="0.2">
      <c r="A20" s="86"/>
      <c r="B20" s="86"/>
      <c r="C20" s="90"/>
      <c r="D20" s="86"/>
      <c r="E20" s="86"/>
      <c r="F20" s="91"/>
      <c r="G20" s="91"/>
      <c r="H20" s="80" t="s">
        <v>143</v>
      </c>
    </row>
    <row r="21" spans="1:8" x14ac:dyDescent="0.2">
      <c r="A21" s="86"/>
      <c r="B21" s="86"/>
      <c r="C21" s="87" t="s">
        <v>149</v>
      </c>
      <c r="D21" s="86"/>
      <c r="E21" s="86"/>
      <c r="F21" s="91"/>
      <c r="G21" s="91"/>
      <c r="H21" s="80" t="s">
        <v>143</v>
      </c>
    </row>
    <row r="22" spans="1:8" x14ac:dyDescent="0.2">
      <c r="A22" s="86"/>
      <c r="B22" s="86"/>
      <c r="C22" s="87" t="s">
        <v>142</v>
      </c>
      <c r="D22" s="86"/>
      <c r="E22" s="86" t="s">
        <v>143</v>
      </c>
      <c r="F22" s="92" t="s">
        <v>145</v>
      </c>
      <c r="G22" s="89">
        <v>0</v>
      </c>
      <c r="H22" s="80" t="s">
        <v>143</v>
      </c>
    </row>
    <row r="23" spans="1:8" x14ac:dyDescent="0.2">
      <c r="A23" s="86"/>
      <c r="B23" s="86"/>
      <c r="C23" s="90"/>
      <c r="D23" s="86"/>
      <c r="E23" s="86"/>
      <c r="F23" s="91"/>
      <c r="G23" s="91"/>
      <c r="H23" s="80" t="s">
        <v>143</v>
      </c>
    </row>
    <row r="24" spans="1:8" x14ac:dyDescent="0.2">
      <c r="A24" s="86"/>
      <c r="B24" s="86"/>
      <c r="C24" s="87" t="s">
        <v>150</v>
      </c>
      <c r="D24" s="86"/>
      <c r="E24" s="86"/>
      <c r="F24" s="88">
        <v>0</v>
      </c>
      <c r="G24" s="89">
        <v>0</v>
      </c>
      <c r="H24" s="80" t="s">
        <v>143</v>
      </c>
    </row>
    <row r="25" spans="1:8" x14ac:dyDescent="0.2">
      <c r="A25" s="86"/>
      <c r="B25" s="86"/>
      <c r="C25" s="90"/>
      <c r="D25" s="86"/>
      <c r="E25" s="86"/>
      <c r="F25" s="91"/>
      <c r="G25" s="91"/>
      <c r="H25" s="80" t="s">
        <v>143</v>
      </c>
    </row>
    <row r="26" spans="1:8" x14ac:dyDescent="0.2">
      <c r="A26" s="86"/>
      <c r="B26" s="86"/>
      <c r="C26" s="87" t="s">
        <v>151</v>
      </c>
      <c r="D26" s="86"/>
      <c r="E26" s="86"/>
      <c r="F26" s="91"/>
      <c r="G26" s="91"/>
      <c r="H26" s="80" t="s">
        <v>143</v>
      </c>
    </row>
    <row r="27" spans="1:8" x14ac:dyDescent="0.2">
      <c r="A27" s="86"/>
      <c r="B27" s="86"/>
      <c r="C27" s="87" t="s">
        <v>10</v>
      </c>
      <c r="D27" s="86"/>
      <c r="E27" s="86"/>
      <c r="F27" s="91"/>
      <c r="G27" s="91"/>
      <c r="H27" s="80" t="s">
        <v>143</v>
      </c>
    </row>
    <row r="28" spans="1:8" x14ac:dyDescent="0.2">
      <c r="A28" s="86"/>
      <c r="B28" s="86"/>
      <c r="C28" s="87" t="s">
        <v>142</v>
      </c>
      <c r="D28" s="86"/>
      <c r="E28" s="86" t="s">
        <v>143</v>
      </c>
      <c r="F28" s="92" t="s">
        <v>145</v>
      </c>
      <c r="G28" s="89">
        <v>0</v>
      </c>
      <c r="H28" s="80" t="s">
        <v>143</v>
      </c>
    </row>
    <row r="29" spans="1:8" x14ac:dyDescent="0.2">
      <c r="A29" s="86"/>
      <c r="B29" s="86"/>
      <c r="C29" s="90"/>
      <c r="D29" s="86"/>
      <c r="E29" s="86"/>
      <c r="F29" s="91"/>
      <c r="G29" s="91"/>
      <c r="H29" s="80" t="s">
        <v>143</v>
      </c>
    </row>
    <row r="30" spans="1:8" x14ac:dyDescent="0.2">
      <c r="A30" s="86"/>
      <c r="B30" s="86"/>
      <c r="C30" s="87" t="s">
        <v>152</v>
      </c>
      <c r="D30" s="86"/>
      <c r="E30" s="86"/>
      <c r="F30" s="86"/>
      <c r="G30" s="86"/>
      <c r="H30" s="80" t="s">
        <v>143</v>
      </c>
    </row>
    <row r="31" spans="1:8" x14ac:dyDescent="0.2">
      <c r="A31" s="86"/>
      <c r="B31" s="86"/>
      <c r="C31" s="87" t="s">
        <v>142</v>
      </c>
      <c r="D31" s="86"/>
      <c r="E31" s="86" t="s">
        <v>143</v>
      </c>
      <c r="F31" s="92" t="s">
        <v>145</v>
      </c>
      <c r="G31" s="89">
        <v>0</v>
      </c>
      <c r="H31" s="80" t="s">
        <v>143</v>
      </c>
    </row>
    <row r="32" spans="1:8" x14ac:dyDescent="0.2">
      <c r="A32" s="86"/>
      <c r="B32" s="86"/>
      <c r="C32" s="90"/>
      <c r="D32" s="86"/>
      <c r="E32" s="86"/>
      <c r="F32" s="91"/>
      <c r="G32" s="91"/>
      <c r="H32" s="80" t="s">
        <v>143</v>
      </c>
    </row>
    <row r="33" spans="1:8" x14ac:dyDescent="0.2">
      <c r="A33" s="86"/>
      <c r="B33" s="86"/>
      <c r="C33" s="87" t="s">
        <v>153</v>
      </c>
      <c r="D33" s="86"/>
      <c r="E33" s="86"/>
      <c r="F33" s="86"/>
      <c r="G33" s="86"/>
      <c r="H33" s="80" t="s">
        <v>143</v>
      </c>
    </row>
    <row r="34" spans="1:8" x14ac:dyDescent="0.2">
      <c r="A34" s="86"/>
      <c r="B34" s="86"/>
      <c r="C34" s="87" t="s">
        <v>142</v>
      </c>
      <c r="D34" s="86"/>
      <c r="E34" s="86" t="s">
        <v>143</v>
      </c>
      <c r="F34" s="92" t="s">
        <v>145</v>
      </c>
      <c r="G34" s="89">
        <v>0</v>
      </c>
      <c r="H34" s="80" t="s">
        <v>143</v>
      </c>
    </row>
    <row r="35" spans="1:8" x14ac:dyDescent="0.2">
      <c r="A35" s="86"/>
      <c r="B35" s="86"/>
      <c r="C35" s="90"/>
      <c r="D35" s="86"/>
      <c r="E35" s="86"/>
      <c r="F35" s="91"/>
      <c r="G35" s="91"/>
      <c r="H35" s="80" t="s">
        <v>143</v>
      </c>
    </row>
    <row r="36" spans="1:8" x14ac:dyDescent="0.2">
      <c r="A36" s="86"/>
      <c r="B36" s="86"/>
      <c r="C36" s="87" t="s">
        <v>154</v>
      </c>
      <c r="D36" s="86"/>
      <c r="E36" s="86"/>
      <c r="F36" s="91"/>
      <c r="G36" s="91"/>
      <c r="H36" s="80" t="s">
        <v>143</v>
      </c>
    </row>
    <row r="37" spans="1:8" x14ac:dyDescent="0.2">
      <c r="A37" s="86"/>
      <c r="B37" s="86"/>
      <c r="C37" s="87" t="s">
        <v>142</v>
      </c>
      <c r="D37" s="86"/>
      <c r="E37" s="86" t="s">
        <v>143</v>
      </c>
      <c r="F37" s="92" t="s">
        <v>145</v>
      </c>
      <c r="G37" s="89">
        <v>0</v>
      </c>
      <c r="H37" s="80" t="s">
        <v>143</v>
      </c>
    </row>
    <row r="38" spans="1:8" x14ac:dyDescent="0.2">
      <c r="A38" s="86"/>
      <c r="B38" s="86"/>
      <c r="C38" s="90"/>
      <c r="D38" s="86"/>
      <c r="E38" s="86"/>
      <c r="F38" s="91"/>
      <c r="G38" s="91"/>
      <c r="H38" s="80" t="s">
        <v>143</v>
      </c>
    </row>
    <row r="39" spans="1:8" x14ac:dyDescent="0.2">
      <c r="A39" s="86"/>
      <c r="B39" s="86"/>
      <c r="C39" s="87" t="s">
        <v>155</v>
      </c>
      <c r="D39" s="86"/>
      <c r="E39" s="86"/>
      <c r="F39" s="88">
        <v>0</v>
      </c>
      <c r="G39" s="89">
        <v>0</v>
      </c>
      <c r="H39" s="80" t="s">
        <v>143</v>
      </c>
    </row>
    <row r="40" spans="1:8" x14ac:dyDescent="0.2">
      <c r="A40" s="86"/>
      <c r="B40" s="86"/>
      <c r="C40" s="90"/>
      <c r="D40" s="86"/>
      <c r="E40" s="86"/>
      <c r="F40" s="91"/>
      <c r="G40" s="91"/>
      <c r="H40" s="80" t="s">
        <v>143</v>
      </c>
    </row>
    <row r="41" spans="1:8" x14ac:dyDescent="0.2">
      <c r="A41" s="86"/>
      <c r="B41" s="86"/>
      <c r="C41" s="87" t="s">
        <v>156</v>
      </c>
      <c r="D41" s="86"/>
      <c r="E41" s="86"/>
      <c r="F41" s="91"/>
      <c r="G41" s="91"/>
      <c r="H41" s="80" t="s">
        <v>143</v>
      </c>
    </row>
    <row r="42" spans="1:8" x14ac:dyDescent="0.2">
      <c r="A42" s="86"/>
      <c r="B42" s="86"/>
      <c r="C42" s="87" t="s">
        <v>157</v>
      </c>
      <c r="D42" s="86"/>
      <c r="E42" s="86"/>
      <c r="F42" s="91"/>
      <c r="G42" s="91"/>
      <c r="H42" s="80" t="s">
        <v>143</v>
      </c>
    </row>
    <row r="43" spans="1:8" x14ac:dyDescent="0.2">
      <c r="A43" s="86"/>
      <c r="B43" s="86"/>
      <c r="C43" s="87" t="s">
        <v>142</v>
      </c>
      <c r="D43" s="86"/>
      <c r="E43" s="86" t="s">
        <v>143</v>
      </c>
      <c r="F43" s="92" t="s">
        <v>145</v>
      </c>
      <c r="G43" s="89">
        <v>0</v>
      </c>
      <c r="H43" s="80" t="s">
        <v>143</v>
      </c>
    </row>
    <row r="44" spans="1:8" x14ac:dyDescent="0.2">
      <c r="A44" s="86"/>
      <c r="B44" s="86"/>
      <c r="C44" s="90"/>
      <c r="D44" s="86"/>
      <c r="E44" s="86"/>
      <c r="F44" s="91"/>
      <c r="G44" s="91"/>
      <c r="H44" s="80" t="s">
        <v>143</v>
      </c>
    </row>
    <row r="45" spans="1:8" x14ac:dyDescent="0.2">
      <c r="A45" s="86"/>
      <c r="B45" s="86"/>
      <c r="C45" s="87" t="s">
        <v>158</v>
      </c>
      <c r="D45" s="86"/>
      <c r="E45" s="86"/>
      <c r="F45" s="91"/>
      <c r="G45" s="91"/>
      <c r="H45" s="80" t="s">
        <v>143</v>
      </c>
    </row>
    <row r="46" spans="1:8" x14ac:dyDescent="0.2">
      <c r="A46" s="86"/>
      <c r="B46" s="86"/>
      <c r="C46" s="87" t="s">
        <v>142</v>
      </c>
      <c r="D46" s="86"/>
      <c r="E46" s="86" t="s">
        <v>143</v>
      </c>
      <c r="F46" s="92" t="s">
        <v>145</v>
      </c>
      <c r="G46" s="89">
        <v>0</v>
      </c>
      <c r="H46" s="80" t="s">
        <v>143</v>
      </c>
    </row>
    <row r="47" spans="1:8" x14ac:dyDescent="0.2">
      <c r="A47" s="86"/>
      <c r="B47" s="86"/>
      <c r="C47" s="90"/>
      <c r="D47" s="86"/>
      <c r="E47" s="86"/>
      <c r="F47" s="91"/>
      <c r="G47" s="91"/>
      <c r="H47" s="80" t="s">
        <v>143</v>
      </c>
    </row>
    <row r="48" spans="1:8" x14ac:dyDescent="0.2">
      <c r="A48" s="86"/>
      <c r="B48" s="86"/>
      <c r="C48" s="87" t="s">
        <v>159</v>
      </c>
      <c r="D48" s="86"/>
      <c r="E48" s="86"/>
      <c r="F48" s="91"/>
      <c r="G48" s="91"/>
      <c r="H48" s="80" t="s">
        <v>143</v>
      </c>
    </row>
    <row r="49" spans="1:8" x14ac:dyDescent="0.2">
      <c r="A49" s="86"/>
      <c r="B49" s="86"/>
      <c r="C49" s="87" t="s">
        <v>142</v>
      </c>
      <c r="D49" s="86"/>
      <c r="E49" s="86" t="s">
        <v>143</v>
      </c>
      <c r="F49" s="92" t="s">
        <v>145</v>
      </c>
      <c r="G49" s="89">
        <v>0</v>
      </c>
      <c r="H49" s="80" t="s">
        <v>143</v>
      </c>
    </row>
    <row r="50" spans="1:8" x14ac:dyDescent="0.2">
      <c r="A50" s="86"/>
      <c r="B50" s="86"/>
      <c r="C50" s="90"/>
      <c r="D50" s="86"/>
      <c r="E50" s="86"/>
      <c r="F50" s="91"/>
      <c r="G50" s="91"/>
      <c r="H50" s="80" t="s">
        <v>143</v>
      </c>
    </row>
    <row r="51" spans="1:8" x14ac:dyDescent="0.2">
      <c r="A51" s="86"/>
      <c r="B51" s="86"/>
      <c r="C51" s="87" t="s">
        <v>160</v>
      </c>
      <c r="D51" s="86"/>
      <c r="E51" s="86"/>
      <c r="F51" s="91"/>
      <c r="G51" s="91"/>
      <c r="H51" s="80" t="s">
        <v>143</v>
      </c>
    </row>
    <row r="52" spans="1:8" x14ac:dyDescent="0.2">
      <c r="A52" s="81">
        <v>1</v>
      </c>
      <c r="B52" s="82"/>
      <c r="C52" s="82" t="s">
        <v>161</v>
      </c>
      <c r="D52" s="82"/>
      <c r="E52" s="93"/>
      <c r="F52" s="84">
        <v>570.354015</v>
      </c>
      <c r="G52" s="85">
        <v>4.5224199999999999E-2</v>
      </c>
      <c r="H52" s="80">
        <v>5.41</v>
      </c>
    </row>
    <row r="53" spans="1:8" x14ac:dyDescent="0.2">
      <c r="A53" s="86"/>
      <c r="B53" s="86"/>
      <c r="C53" s="87" t="s">
        <v>142</v>
      </c>
      <c r="D53" s="86"/>
      <c r="E53" s="86" t="s">
        <v>143</v>
      </c>
      <c r="F53" s="88">
        <v>570.354015</v>
      </c>
      <c r="G53" s="89">
        <v>4.5224199999999999E-2</v>
      </c>
      <c r="H53" s="80" t="s">
        <v>143</v>
      </c>
    </row>
    <row r="54" spans="1:8" x14ac:dyDescent="0.2">
      <c r="A54" s="86"/>
      <c r="B54" s="86"/>
      <c r="C54" s="90"/>
      <c r="D54" s="86"/>
      <c r="E54" s="86"/>
      <c r="F54" s="91"/>
      <c r="G54" s="91"/>
      <c r="H54" s="80" t="s">
        <v>143</v>
      </c>
    </row>
    <row r="55" spans="1:8" x14ac:dyDescent="0.2">
      <c r="A55" s="86"/>
      <c r="B55" s="86"/>
      <c r="C55" s="87" t="s">
        <v>162</v>
      </c>
      <c r="D55" s="86"/>
      <c r="E55" s="86"/>
      <c r="F55" s="88">
        <v>570.354015</v>
      </c>
      <c r="G55" s="89">
        <v>4.5224199999999999E-2</v>
      </c>
      <c r="H55" s="80" t="s">
        <v>143</v>
      </c>
    </row>
    <row r="56" spans="1:8" x14ac:dyDescent="0.2">
      <c r="A56" s="86"/>
      <c r="B56" s="86"/>
      <c r="C56" s="91"/>
      <c r="D56" s="86"/>
      <c r="E56" s="86"/>
      <c r="F56" s="86"/>
      <c r="G56" s="86"/>
      <c r="H56" s="80" t="s">
        <v>143</v>
      </c>
    </row>
    <row r="57" spans="1:8" x14ac:dyDescent="0.2">
      <c r="A57" s="86"/>
      <c r="B57" s="86"/>
      <c r="C57" s="87" t="s">
        <v>163</v>
      </c>
      <c r="D57" s="86"/>
      <c r="E57" s="86"/>
      <c r="F57" s="86"/>
      <c r="G57" s="86"/>
      <c r="H57" s="80" t="s">
        <v>143</v>
      </c>
    </row>
    <row r="58" spans="1:8" ht="25.5" x14ac:dyDescent="0.2">
      <c r="A58" s="86"/>
      <c r="B58" s="86"/>
      <c r="C58" s="79" t="s">
        <v>866</v>
      </c>
      <c r="D58" s="86"/>
      <c r="E58" s="86"/>
      <c r="F58" s="86"/>
      <c r="G58" s="86"/>
      <c r="H58" s="80" t="s">
        <v>143</v>
      </c>
    </row>
    <row r="59" spans="1:8" x14ac:dyDescent="0.2">
      <c r="A59" s="81">
        <v>1</v>
      </c>
      <c r="B59" s="82" t="s">
        <v>849</v>
      </c>
      <c r="C59" s="82" t="s">
        <v>850</v>
      </c>
      <c r="D59" s="82"/>
      <c r="E59" s="120">
        <v>8283224.3490000004</v>
      </c>
      <c r="F59" s="84">
        <v>12075.125086736</v>
      </c>
      <c r="G59" s="85">
        <v>0.95745413999999995</v>
      </c>
      <c r="H59" s="80" t="s">
        <v>143</v>
      </c>
    </row>
    <row r="60" spans="1:8" x14ac:dyDescent="0.2">
      <c r="A60" s="86"/>
      <c r="B60" s="86"/>
      <c r="C60" s="87" t="s">
        <v>142</v>
      </c>
      <c r="D60" s="86"/>
      <c r="E60" s="86" t="s">
        <v>143</v>
      </c>
      <c r="F60" s="88">
        <v>12075.125086736</v>
      </c>
      <c r="G60" s="89">
        <v>0.95745413999999995</v>
      </c>
      <c r="H60" s="80" t="s">
        <v>143</v>
      </c>
    </row>
    <row r="61" spans="1:8" x14ac:dyDescent="0.2">
      <c r="A61" s="86"/>
      <c r="B61" s="86"/>
      <c r="C61" s="90"/>
      <c r="D61" s="86"/>
      <c r="E61" s="86"/>
      <c r="F61" s="91"/>
      <c r="G61" s="91"/>
      <c r="H61" s="80" t="s">
        <v>143</v>
      </c>
    </row>
    <row r="62" spans="1:8" x14ac:dyDescent="0.2">
      <c r="A62" s="86"/>
      <c r="B62" s="86"/>
      <c r="C62" s="87" t="s">
        <v>165</v>
      </c>
      <c r="D62" s="86"/>
      <c r="E62" s="86"/>
      <c r="F62" s="86"/>
      <c r="G62" s="86"/>
      <c r="H62" s="80" t="s">
        <v>143</v>
      </c>
    </row>
    <row r="63" spans="1:8" x14ac:dyDescent="0.2">
      <c r="A63" s="86"/>
      <c r="B63" s="86"/>
      <c r="C63" s="87" t="s">
        <v>166</v>
      </c>
      <c r="D63" s="86"/>
      <c r="E63" s="86"/>
      <c r="F63" s="86"/>
      <c r="G63" s="86"/>
      <c r="H63" s="80" t="s">
        <v>143</v>
      </c>
    </row>
    <row r="64" spans="1:8" x14ac:dyDescent="0.2">
      <c r="A64" s="86"/>
      <c r="B64" s="86"/>
      <c r="C64" s="87" t="s">
        <v>142</v>
      </c>
      <c r="D64" s="86"/>
      <c r="E64" s="86" t="s">
        <v>143</v>
      </c>
      <c r="F64" s="92" t="s">
        <v>145</v>
      </c>
      <c r="G64" s="89">
        <v>0</v>
      </c>
      <c r="H64" s="80" t="s">
        <v>143</v>
      </c>
    </row>
    <row r="65" spans="1:17" x14ac:dyDescent="0.2">
      <c r="A65" s="86"/>
      <c r="B65" s="86"/>
      <c r="C65" s="90"/>
      <c r="D65" s="86"/>
      <c r="E65" s="86"/>
      <c r="F65" s="91"/>
      <c r="G65" s="91"/>
      <c r="H65" s="80" t="s">
        <v>143</v>
      </c>
    </row>
    <row r="66" spans="1:17" x14ac:dyDescent="0.2">
      <c r="A66" s="86"/>
      <c r="B66" s="86"/>
      <c r="C66" s="87" t="s">
        <v>167</v>
      </c>
      <c r="D66" s="86"/>
      <c r="E66" s="86"/>
      <c r="F66" s="91"/>
      <c r="G66" s="91"/>
      <c r="H66" s="80" t="s">
        <v>143</v>
      </c>
    </row>
    <row r="67" spans="1:17" x14ac:dyDescent="0.2">
      <c r="A67" s="86"/>
      <c r="B67" s="86"/>
      <c r="C67" s="87" t="s">
        <v>142</v>
      </c>
      <c r="D67" s="86"/>
      <c r="E67" s="86" t="s">
        <v>143</v>
      </c>
      <c r="F67" s="92" t="s">
        <v>145</v>
      </c>
      <c r="G67" s="89">
        <v>0</v>
      </c>
      <c r="H67" s="80" t="s">
        <v>143</v>
      </c>
    </row>
    <row r="68" spans="1:17" x14ac:dyDescent="0.2">
      <c r="A68" s="86"/>
      <c r="B68" s="86"/>
      <c r="C68" s="90"/>
      <c r="D68" s="86"/>
      <c r="E68" s="86"/>
      <c r="F68" s="91"/>
      <c r="G68" s="91"/>
      <c r="H68" s="80" t="s">
        <v>143</v>
      </c>
    </row>
    <row r="69" spans="1:17" x14ac:dyDescent="0.2">
      <c r="A69" s="93"/>
      <c r="B69" s="82"/>
      <c r="C69" s="82" t="s">
        <v>168</v>
      </c>
      <c r="D69" s="82"/>
      <c r="E69" s="93"/>
      <c r="F69" s="84">
        <v>-33.778344339999997</v>
      </c>
      <c r="G69" s="85">
        <v>-2.67833E-3</v>
      </c>
      <c r="H69" s="80" t="s">
        <v>143</v>
      </c>
    </row>
    <row r="70" spans="1:17" x14ac:dyDescent="0.2">
      <c r="A70" s="90"/>
      <c r="B70" s="90"/>
      <c r="C70" s="87" t="s">
        <v>169</v>
      </c>
      <c r="D70" s="91"/>
      <c r="E70" s="91"/>
      <c r="F70" s="88">
        <v>12611.700757396</v>
      </c>
      <c r="G70" s="94">
        <v>1.0000000099999999</v>
      </c>
      <c r="H70" s="80" t="s">
        <v>143</v>
      </c>
    </row>
    <row r="71" spans="1:17" x14ac:dyDescent="0.2">
      <c r="A71" s="95"/>
      <c r="B71" s="95"/>
      <c r="C71" s="95"/>
      <c r="D71" s="96"/>
      <c r="E71" s="96"/>
      <c r="F71" s="96"/>
      <c r="G71" s="96"/>
    </row>
    <row r="72" spans="1:17" x14ac:dyDescent="0.2">
      <c r="A72" s="97"/>
      <c r="B72" s="201" t="s">
        <v>855</v>
      </c>
      <c r="C72" s="201"/>
      <c r="D72" s="201"/>
      <c r="E72" s="201"/>
      <c r="F72" s="201"/>
      <c r="G72" s="201"/>
      <c r="H72" s="201"/>
      <c r="J72" s="99"/>
    </row>
    <row r="73" spans="1:17" x14ac:dyDescent="0.2">
      <c r="A73" s="97"/>
      <c r="B73" s="201" t="s">
        <v>856</v>
      </c>
      <c r="C73" s="201"/>
      <c r="D73" s="201"/>
      <c r="E73" s="201"/>
      <c r="F73" s="201"/>
      <c r="G73" s="201"/>
      <c r="H73" s="201"/>
      <c r="J73" s="99"/>
    </row>
    <row r="74" spans="1:17" x14ac:dyDescent="0.2">
      <c r="A74" s="97"/>
      <c r="B74" s="201" t="s">
        <v>857</v>
      </c>
      <c r="C74" s="201"/>
      <c r="D74" s="201"/>
      <c r="E74" s="201"/>
      <c r="F74" s="201"/>
      <c r="G74" s="201"/>
      <c r="H74" s="201"/>
      <c r="J74" s="99"/>
    </row>
    <row r="75" spans="1:17" s="101" customFormat="1" ht="66.75" customHeight="1" x14ac:dyDescent="0.25">
      <c r="A75" s="100"/>
      <c r="B75" s="202" t="s">
        <v>858</v>
      </c>
      <c r="C75" s="202"/>
      <c r="D75" s="202"/>
      <c r="E75" s="202"/>
      <c r="F75" s="202"/>
      <c r="G75" s="202"/>
      <c r="H75" s="202"/>
      <c r="I75"/>
      <c r="J75" s="99"/>
      <c r="K75"/>
      <c r="L75"/>
      <c r="M75"/>
      <c r="N75"/>
      <c r="O75"/>
      <c r="P75"/>
      <c r="Q75"/>
    </row>
    <row r="76" spans="1:17" x14ac:dyDescent="0.2">
      <c r="A76" s="97"/>
      <c r="B76" s="201" t="s">
        <v>859</v>
      </c>
      <c r="C76" s="201"/>
      <c r="D76" s="201"/>
      <c r="E76" s="201"/>
      <c r="F76" s="201"/>
      <c r="G76" s="201"/>
      <c r="H76" s="201"/>
      <c r="J76" s="99"/>
    </row>
    <row r="77" spans="1:17" x14ac:dyDescent="0.2">
      <c r="A77" s="97"/>
      <c r="B77" s="97"/>
      <c r="C77" s="97"/>
      <c r="D77" s="102"/>
      <c r="E77" s="102"/>
      <c r="F77" s="102"/>
      <c r="G77" s="102"/>
    </row>
    <row r="78" spans="1:17" x14ac:dyDescent="0.2">
      <c r="A78" s="97"/>
      <c r="B78" s="203" t="s">
        <v>170</v>
      </c>
      <c r="C78" s="204"/>
      <c r="D78" s="205"/>
      <c r="E78" s="103"/>
      <c r="F78" s="102"/>
      <c r="G78" s="102"/>
    </row>
    <row r="79" spans="1:17" ht="27.75" customHeight="1" x14ac:dyDescent="0.2">
      <c r="A79" s="97"/>
      <c r="B79" s="199" t="s">
        <v>171</v>
      </c>
      <c r="C79" s="200"/>
      <c r="D79" s="79" t="s">
        <v>172</v>
      </c>
      <c r="E79" s="103"/>
      <c r="F79" s="102"/>
      <c r="G79" s="102"/>
    </row>
    <row r="80" spans="1:17" ht="12.75" customHeight="1" x14ac:dyDescent="0.2">
      <c r="A80" s="97"/>
      <c r="B80" s="199" t="s">
        <v>860</v>
      </c>
      <c r="C80" s="200"/>
      <c r="D80" s="79" t="s">
        <v>172</v>
      </c>
      <c r="E80" s="103"/>
      <c r="F80" s="102"/>
      <c r="G80" s="102"/>
    </row>
    <row r="81" spans="1:10" x14ac:dyDescent="0.2">
      <c r="A81" s="97"/>
      <c r="B81" s="199" t="s">
        <v>173</v>
      </c>
      <c r="C81" s="200"/>
      <c r="D81" s="104" t="s">
        <v>143</v>
      </c>
      <c r="E81" s="103"/>
      <c r="F81" s="102"/>
      <c r="G81" s="102"/>
    </row>
    <row r="82" spans="1:10" x14ac:dyDescent="0.2">
      <c r="A82" s="105"/>
      <c r="B82" s="106" t="s">
        <v>143</v>
      </c>
      <c r="C82" s="106" t="s">
        <v>861</v>
      </c>
      <c r="D82" s="106" t="s">
        <v>174</v>
      </c>
      <c r="E82" s="105"/>
      <c r="F82" s="105"/>
      <c r="G82" s="105"/>
      <c r="H82" s="105"/>
      <c r="J82" s="99"/>
    </row>
    <row r="83" spans="1:10" x14ac:dyDescent="0.2">
      <c r="A83" s="105"/>
      <c r="B83" s="107" t="s">
        <v>175</v>
      </c>
      <c r="C83" s="108">
        <v>45838</v>
      </c>
      <c r="D83" s="108">
        <v>45869</v>
      </c>
      <c r="E83" s="105"/>
      <c r="F83" s="105"/>
      <c r="G83" s="105"/>
      <c r="J83" s="99"/>
    </row>
    <row r="84" spans="1:10" x14ac:dyDescent="0.2">
      <c r="A84" s="109"/>
      <c r="B84" s="82" t="s">
        <v>176</v>
      </c>
      <c r="C84" s="111">
        <v>37.799599999999998</v>
      </c>
      <c r="D84" s="111">
        <v>38.856400000000001</v>
      </c>
      <c r="E84" s="109"/>
      <c r="F84" s="112"/>
      <c r="G84" s="113"/>
    </row>
    <row r="85" spans="1:10" x14ac:dyDescent="0.2">
      <c r="A85" s="109"/>
      <c r="B85" s="82" t="s">
        <v>1004</v>
      </c>
      <c r="C85" s="111">
        <v>33.616700000000002</v>
      </c>
      <c r="D85" s="111">
        <v>34.556600000000003</v>
      </c>
      <c r="E85" s="109"/>
      <c r="F85" s="112"/>
      <c r="G85" s="113"/>
    </row>
    <row r="86" spans="1:10" x14ac:dyDescent="0.2">
      <c r="A86" s="109"/>
      <c r="B86" s="82" t="s">
        <v>177</v>
      </c>
      <c r="C86" s="111">
        <v>34.534300000000002</v>
      </c>
      <c r="D86" s="111">
        <v>35.472999999999999</v>
      </c>
      <c r="E86" s="109"/>
      <c r="F86" s="112"/>
      <c r="G86" s="113"/>
    </row>
    <row r="87" spans="1:10" x14ac:dyDescent="0.2">
      <c r="A87" s="109"/>
      <c r="B87" s="82" t="s">
        <v>1005</v>
      </c>
      <c r="C87" s="111">
        <v>29.5928</v>
      </c>
      <c r="D87" s="111">
        <v>30.397200000000002</v>
      </c>
      <c r="E87" s="109"/>
      <c r="F87" s="112"/>
      <c r="G87" s="113"/>
    </row>
    <row r="88" spans="1:10" x14ac:dyDescent="0.2">
      <c r="A88" s="109"/>
      <c r="B88" s="109"/>
      <c r="C88" s="109"/>
      <c r="D88" s="109"/>
      <c r="E88" s="109"/>
      <c r="F88" s="109"/>
      <c r="G88" s="109"/>
    </row>
    <row r="89" spans="1:10" x14ac:dyDescent="0.2">
      <c r="A89" s="109"/>
      <c r="B89" s="208" t="s">
        <v>862</v>
      </c>
      <c r="C89" s="209"/>
      <c r="D89" s="79" t="s">
        <v>172</v>
      </c>
      <c r="E89" s="109"/>
      <c r="F89" s="109"/>
      <c r="G89" s="109"/>
    </row>
    <row r="90" spans="1:10" x14ac:dyDescent="0.2">
      <c r="A90" s="109"/>
      <c r="B90" s="114"/>
      <c r="C90" s="114"/>
      <c r="D90" s="114"/>
      <c r="E90" s="109"/>
      <c r="F90" s="109"/>
      <c r="G90" s="109"/>
    </row>
    <row r="91" spans="1:10" x14ac:dyDescent="0.2">
      <c r="A91" s="105"/>
      <c r="B91" s="199" t="s">
        <v>178</v>
      </c>
      <c r="C91" s="200"/>
      <c r="D91" s="79" t="s">
        <v>172</v>
      </c>
      <c r="E91" s="115"/>
      <c r="F91" s="105"/>
      <c r="G91" s="105"/>
      <c r="I91" s="189"/>
    </row>
    <row r="92" spans="1:10" x14ac:dyDescent="0.2">
      <c r="A92" s="105"/>
      <c r="B92" s="199" t="s">
        <v>179</v>
      </c>
      <c r="C92" s="200"/>
      <c r="D92" s="79" t="str">
        <f>"Rs. "&amp;TEXT(F60,"0,000.00")&amp;" Lacs"</f>
        <v>Rs. 12,075.13 Lacs</v>
      </c>
      <c r="E92" s="115"/>
      <c r="F92" s="105"/>
      <c r="G92" s="105"/>
      <c r="I92" s="189"/>
    </row>
    <row r="93" spans="1:10" x14ac:dyDescent="0.2">
      <c r="A93" s="105"/>
      <c r="B93" s="199" t="s">
        <v>180</v>
      </c>
      <c r="C93" s="200"/>
      <c r="D93" s="79" t="s">
        <v>172</v>
      </c>
      <c r="E93" s="115"/>
      <c r="F93" s="105"/>
      <c r="G93" s="105"/>
      <c r="I93" s="189"/>
    </row>
    <row r="94" spans="1:10" x14ac:dyDescent="0.2">
      <c r="A94" s="105"/>
      <c r="B94" s="199" t="s">
        <v>181</v>
      </c>
      <c r="C94" s="200"/>
      <c r="D94" s="116">
        <v>0</v>
      </c>
      <c r="E94" s="105"/>
      <c r="F94" s="98"/>
      <c r="G94" s="117"/>
      <c r="I94" s="189"/>
    </row>
    <row r="95" spans="1:10" x14ac:dyDescent="0.2">
      <c r="I95" s="189"/>
    </row>
    <row r="96" spans="1:10" x14ac:dyDescent="0.2">
      <c r="B96" s="207" t="s">
        <v>863</v>
      </c>
      <c r="C96" s="207"/>
    </row>
    <row r="98" spans="2:4" ht="153.75" customHeight="1" x14ac:dyDescent="0.2"/>
    <row r="101" spans="2:4" x14ac:dyDescent="0.2">
      <c r="B101" s="118" t="s">
        <v>864</v>
      </c>
      <c r="C101" s="119"/>
      <c r="D101" s="118"/>
    </row>
    <row r="102" spans="2:4" x14ac:dyDescent="0.2">
      <c r="B102" s="118" t="s">
        <v>867</v>
      </c>
      <c r="D102" s="118"/>
    </row>
    <row r="103" spans="2:4" ht="165" customHeight="1" x14ac:dyDescent="0.2"/>
  </sheetData>
  <mergeCells count="18">
    <mergeCell ref="B78:D78"/>
    <mergeCell ref="B79:C79"/>
    <mergeCell ref="B96:C96"/>
    <mergeCell ref="B94:C94"/>
    <mergeCell ref="A1:H1"/>
    <mergeCell ref="A2:H2"/>
    <mergeCell ref="A3:H3"/>
    <mergeCell ref="B89:C89"/>
    <mergeCell ref="B93:C93"/>
    <mergeCell ref="B72:H72"/>
    <mergeCell ref="B73:H73"/>
    <mergeCell ref="B80:C80"/>
    <mergeCell ref="B81:C81"/>
    <mergeCell ref="B91:C91"/>
    <mergeCell ref="B92:C92"/>
    <mergeCell ref="B74:H74"/>
    <mergeCell ref="B75:H75"/>
    <mergeCell ref="B76:H76"/>
  </mergeCells>
  <hyperlinks>
    <hyperlink ref="I1" location="Index!B2" display="Index" xr:uid="{962F5034-311C-4B66-8CD6-E18FEEAA494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67E5A-642C-47C5-8D4F-70BD235845A2}">
  <sheetPr>
    <outlinePr summaryBelow="0" summaryRight="0"/>
  </sheetPr>
  <dimension ref="A1:Q223"/>
  <sheetViews>
    <sheetView showGridLines="0" workbookViewId="0">
      <selection activeCell="D197" sqref="D197"/>
    </sheetView>
  </sheetViews>
  <sheetFormatPr defaultRowHeight="12.75" x14ac:dyDescent="0.2"/>
  <cols>
    <col min="1" max="1" width="5.85546875" bestFit="1" customWidth="1"/>
    <col min="2" max="2" width="19.7109375" bestFit="1" customWidth="1"/>
    <col min="3" max="3" width="41.7109375" bestFit="1" customWidth="1"/>
    <col min="4" max="4" width="17.7109375" bestFit="1" customWidth="1"/>
    <col min="5" max="5" width="13.570312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834</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687746</v>
      </c>
      <c r="F7" s="84">
        <v>13880.089771999999</v>
      </c>
      <c r="G7" s="85">
        <v>5.2091730000000003E-2</v>
      </c>
      <c r="H7" s="80" t="s">
        <v>143</v>
      </c>
    </row>
    <row r="8" spans="1:9" x14ac:dyDescent="0.2">
      <c r="A8" s="81">
        <v>2</v>
      </c>
      <c r="B8" s="82" t="s">
        <v>31</v>
      </c>
      <c r="C8" s="82" t="s">
        <v>32</v>
      </c>
      <c r="D8" s="82" t="s">
        <v>33</v>
      </c>
      <c r="E8" s="83">
        <v>902735</v>
      </c>
      <c r="F8" s="84">
        <v>13373.11629</v>
      </c>
      <c r="G8" s="85">
        <v>5.0189070000000002E-2</v>
      </c>
      <c r="H8" s="80" t="s">
        <v>143</v>
      </c>
    </row>
    <row r="9" spans="1:9" x14ac:dyDescent="0.2">
      <c r="A9" s="81">
        <v>3</v>
      </c>
      <c r="B9" s="82" t="s">
        <v>17</v>
      </c>
      <c r="C9" s="82" t="s">
        <v>18</v>
      </c>
      <c r="D9" s="82" t="s">
        <v>19</v>
      </c>
      <c r="E9" s="83">
        <v>777401</v>
      </c>
      <c r="F9" s="84">
        <v>10807.428701999999</v>
      </c>
      <c r="G9" s="85">
        <v>4.056009E-2</v>
      </c>
      <c r="H9" s="80" t="s">
        <v>143</v>
      </c>
    </row>
    <row r="10" spans="1:9" x14ac:dyDescent="0.2">
      <c r="A10" s="81">
        <v>4</v>
      </c>
      <c r="B10" s="82" t="s">
        <v>326</v>
      </c>
      <c r="C10" s="82" t="s">
        <v>327</v>
      </c>
      <c r="D10" s="82" t="s">
        <v>33</v>
      </c>
      <c r="E10" s="83">
        <v>868315</v>
      </c>
      <c r="F10" s="84">
        <v>9277.0774600000004</v>
      </c>
      <c r="G10" s="85">
        <v>3.4816710000000001E-2</v>
      </c>
      <c r="H10" s="80" t="s">
        <v>143</v>
      </c>
    </row>
    <row r="11" spans="1:9" x14ac:dyDescent="0.2">
      <c r="A11" s="81">
        <v>5</v>
      </c>
      <c r="B11" s="82" t="s">
        <v>11</v>
      </c>
      <c r="C11" s="82" t="s">
        <v>12</v>
      </c>
      <c r="D11" s="82" t="s">
        <v>13</v>
      </c>
      <c r="E11" s="83">
        <v>454565</v>
      </c>
      <c r="F11" s="84">
        <v>8701.7377949999991</v>
      </c>
      <c r="G11" s="85">
        <v>3.2657470000000001E-2</v>
      </c>
      <c r="H11" s="80" t="s">
        <v>143</v>
      </c>
    </row>
    <row r="12" spans="1:9" x14ac:dyDescent="0.2">
      <c r="A12" s="81">
        <v>6</v>
      </c>
      <c r="B12" s="82" t="s">
        <v>336</v>
      </c>
      <c r="C12" s="82" t="s">
        <v>337</v>
      </c>
      <c r="D12" s="82" t="s">
        <v>258</v>
      </c>
      <c r="E12" s="83">
        <v>256095</v>
      </c>
      <c r="F12" s="84">
        <v>8202.9789450000007</v>
      </c>
      <c r="G12" s="85">
        <v>3.078564E-2</v>
      </c>
      <c r="H12" s="80" t="s">
        <v>143</v>
      </c>
    </row>
    <row r="13" spans="1:9" x14ac:dyDescent="0.2">
      <c r="A13" s="81">
        <v>7</v>
      </c>
      <c r="B13" s="82" t="s">
        <v>330</v>
      </c>
      <c r="C13" s="82" t="s">
        <v>331</v>
      </c>
      <c r="D13" s="82" t="s">
        <v>201</v>
      </c>
      <c r="E13" s="83">
        <v>488778</v>
      </c>
      <c r="F13" s="84">
        <v>7375.6600200000003</v>
      </c>
      <c r="G13" s="85">
        <v>2.7680719999999999E-2</v>
      </c>
      <c r="H13" s="80" t="s">
        <v>143</v>
      </c>
    </row>
    <row r="14" spans="1:9" x14ac:dyDescent="0.2">
      <c r="A14" s="81">
        <v>8</v>
      </c>
      <c r="B14" s="82" t="s">
        <v>14</v>
      </c>
      <c r="C14" s="82" t="s">
        <v>15</v>
      </c>
      <c r="D14" s="82" t="s">
        <v>16</v>
      </c>
      <c r="E14" s="83">
        <v>179488</v>
      </c>
      <c r="F14" s="84">
        <v>6527.0811199999998</v>
      </c>
      <c r="G14" s="85">
        <v>2.449602E-2</v>
      </c>
      <c r="H14" s="80" t="s">
        <v>143</v>
      </c>
    </row>
    <row r="15" spans="1:9" x14ac:dyDescent="0.2">
      <c r="A15" s="81">
        <v>9</v>
      </c>
      <c r="B15" s="82" t="s">
        <v>49</v>
      </c>
      <c r="C15" s="82" t="s">
        <v>50</v>
      </c>
      <c r="D15" s="82" t="s">
        <v>33</v>
      </c>
      <c r="E15" s="83">
        <v>687940</v>
      </c>
      <c r="F15" s="84">
        <v>5479.7860700000001</v>
      </c>
      <c r="G15" s="85">
        <v>2.056554E-2</v>
      </c>
      <c r="H15" s="80" t="s">
        <v>143</v>
      </c>
    </row>
    <row r="16" spans="1:9" x14ac:dyDescent="0.2">
      <c r="A16" s="81">
        <v>10</v>
      </c>
      <c r="B16" s="82" t="s">
        <v>328</v>
      </c>
      <c r="C16" s="82" t="s">
        <v>329</v>
      </c>
      <c r="D16" s="82" t="s">
        <v>33</v>
      </c>
      <c r="E16" s="83">
        <v>268142</v>
      </c>
      <c r="F16" s="84">
        <v>5305.4576120000002</v>
      </c>
      <c r="G16" s="85">
        <v>1.9911290000000002E-2</v>
      </c>
      <c r="H16" s="80" t="s">
        <v>143</v>
      </c>
    </row>
    <row r="17" spans="1:8" x14ac:dyDescent="0.2">
      <c r="A17" s="81">
        <v>11</v>
      </c>
      <c r="B17" s="82" t="s">
        <v>334</v>
      </c>
      <c r="C17" s="82" t="s">
        <v>335</v>
      </c>
      <c r="D17" s="82" t="s">
        <v>193</v>
      </c>
      <c r="E17" s="83">
        <v>455350</v>
      </c>
      <c r="F17" s="84">
        <v>4012.5441999999998</v>
      </c>
      <c r="G17" s="85">
        <v>1.5059009999999999E-2</v>
      </c>
      <c r="H17" s="80" t="s">
        <v>143</v>
      </c>
    </row>
    <row r="18" spans="1:8" x14ac:dyDescent="0.2">
      <c r="A18" s="81">
        <v>12</v>
      </c>
      <c r="B18" s="82" t="s">
        <v>356</v>
      </c>
      <c r="C18" s="82" t="s">
        <v>357</v>
      </c>
      <c r="D18" s="82" t="s">
        <v>358</v>
      </c>
      <c r="E18" s="83">
        <v>824617</v>
      </c>
      <c r="F18" s="84">
        <v>3397.0097314999998</v>
      </c>
      <c r="G18" s="85">
        <v>1.274892E-2</v>
      </c>
      <c r="H18" s="80" t="s">
        <v>143</v>
      </c>
    </row>
    <row r="19" spans="1:8" ht="25.5" x14ac:dyDescent="0.2">
      <c r="A19" s="81">
        <v>13</v>
      </c>
      <c r="B19" s="82" t="s">
        <v>183</v>
      </c>
      <c r="C19" s="82" t="s">
        <v>184</v>
      </c>
      <c r="D19" s="82" t="s">
        <v>185</v>
      </c>
      <c r="E19" s="83">
        <v>121207</v>
      </c>
      <c r="F19" s="84">
        <v>3262.1651980000001</v>
      </c>
      <c r="G19" s="85">
        <v>1.224285E-2</v>
      </c>
      <c r="H19" s="80" t="s">
        <v>143</v>
      </c>
    </row>
    <row r="20" spans="1:8" x14ac:dyDescent="0.2">
      <c r="A20" s="81">
        <v>14</v>
      </c>
      <c r="B20" s="82" t="s">
        <v>450</v>
      </c>
      <c r="C20" s="82" t="s">
        <v>451</v>
      </c>
      <c r="D20" s="82" t="s">
        <v>358</v>
      </c>
      <c r="E20" s="83">
        <v>126321</v>
      </c>
      <c r="F20" s="84">
        <v>3184.8050520000002</v>
      </c>
      <c r="G20" s="85">
        <v>1.1952519999999999E-2</v>
      </c>
      <c r="H20" s="80" t="s">
        <v>143</v>
      </c>
    </row>
    <row r="21" spans="1:8" x14ac:dyDescent="0.2">
      <c r="A21" s="81">
        <v>15</v>
      </c>
      <c r="B21" s="82" t="s">
        <v>245</v>
      </c>
      <c r="C21" s="82" t="s">
        <v>246</v>
      </c>
      <c r="D21" s="82" t="s">
        <v>193</v>
      </c>
      <c r="E21" s="83">
        <v>503159</v>
      </c>
      <c r="F21" s="84">
        <v>3174.1785515000001</v>
      </c>
      <c r="G21" s="85">
        <v>1.191264E-2</v>
      </c>
      <c r="H21" s="80" t="s">
        <v>143</v>
      </c>
    </row>
    <row r="22" spans="1:8" ht="25.5" x14ac:dyDescent="0.2">
      <c r="A22" s="81">
        <v>16</v>
      </c>
      <c r="B22" s="82" t="s">
        <v>23</v>
      </c>
      <c r="C22" s="82" t="s">
        <v>24</v>
      </c>
      <c r="D22" s="82" t="s">
        <v>25</v>
      </c>
      <c r="E22" s="83">
        <v>25132</v>
      </c>
      <c r="F22" s="84">
        <v>3078.4186800000002</v>
      </c>
      <c r="G22" s="85">
        <v>1.1553249999999999E-2</v>
      </c>
      <c r="H22" s="80" t="s">
        <v>143</v>
      </c>
    </row>
    <row r="23" spans="1:8" x14ac:dyDescent="0.2">
      <c r="A23" s="81">
        <v>17</v>
      </c>
      <c r="B23" s="82" t="s">
        <v>435</v>
      </c>
      <c r="C23" s="82" t="s">
        <v>436</v>
      </c>
      <c r="D23" s="82" t="s">
        <v>201</v>
      </c>
      <c r="E23" s="83">
        <v>206714</v>
      </c>
      <c r="F23" s="84">
        <v>3034.3548059999998</v>
      </c>
      <c r="G23" s="85">
        <v>1.138788E-2</v>
      </c>
      <c r="H23" s="80" t="s">
        <v>143</v>
      </c>
    </row>
    <row r="24" spans="1:8" x14ac:dyDescent="0.2">
      <c r="A24" s="81">
        <v>18</v>
      </c>
      <c r="B24" s="82" t="s">
        <v>53</v>
      </c>
      <c r="C24" s="82" t="s">
        <v>54</v>
      </c>
      <c r="D24" s="82" t="s">
        <v>55</v>
      </c>
      <c r="E24" s="83">
        <v>48675</v>
      </c>
      <c r="F24" s="84">
        <v>2876.9358750000001</v>
      </c>
      <c r="G24" s="85">
        <v>1.0797090000000001E-2</v>
      </c>
      <c r="H24" s="80" t="s">
        <v>143</v>
      </c>
    </row>
    <row r="25" spans="1:8" x14ac:dyDescent="0.2">
      <c r="A25" s="81">
        <v>19</v>
      </c>
      <c r="B25" s="82" t="s">
        <v>507</v>
      </c>
      <c r="C25" s="82" t="s">
        <v>508</v>
      </c>
      <c r="D25" s="82" t="s">
        <v>258</v>
      </c>
      <c r="E25" s="83">
        <v>21000</v>
      </c>
      <c r="F25" s="84">
        <v>2647.68</v>
      </c>
      <c r="G25" s="85">
        <v>9.9366999999999997E-3</v>
      </c>
      <c r="H25" s="80" t="s">
        <v>143</v>
      </c>
    </row>
    <row r="26" spans="1:8" x14ac:dyDescent="0.2">
      <c r="A26" s="81">
        <v>20</v>
      </c>
      <c r="B26" s="82" t="s">
        <v>91</v>
      </c>
      <c r="C26" s="82" t="s">
        <v>92</v>
      </c>
      <c r="D26" s="82" t="s">
        <v>61</v>
      </c>
      <c r="E26" s="83">
        <v>71869</v>
      </c>
      <c r="F26" s="84">
        <v>2555.302295</v>
      </c>
      <c r="G26" s="85">
        <v>9.5900099999999995E-3</v>
      </c>
      <c r="H26" s="80" t="s">
        <v>143</v>
      </c>
    </row>
    <row r="27" spans="1:8" x14ac:dyDescent="0.2">
      <c r="A27" s="81">
        <v>21</v>
      </c>
      <c r="B27" s="82" t="s">
        <v>39</v>
      </c>
      <c r="C27" s="82" t="s">
        <v>40</v>
      </c>
      <c r="D27" s="82" t="s">
        <v>41</v>
      </c>
      <c r="E27" s="83">
        <v>31340</v>
      </c>
      <c r="F27" s="84">
        <v>2495.7609000000002</v>
      </c>
      <c r="G27" s="85">
        <v>9.3665499999999995E-3</v>
      </c>
      <c r="H27" s="80" t="s">
        <v>143</v>
      </c>
    </row>
    <row r="28" spans="1:8" ht="25.5" x14ac:dyDescent="0.2">
      <c r="A28" s="81">
        <v>22</v>
      </c>
      <c r="B28" s="82" t="s">
        <v>446</v>
      </c>
      <c r="C28" s="82" t="s">
        <v>447</v>
      </c>
      <c r="D28" s="82" t="s">
        <v>208</v>
      </c>
      <c r="E28" s="83">
        <v>227280</v>
      </c>
      <c r="F28" s="84">
        <v>2439.16896</v>
      </c>
      <c r="G28" s="85">
        <v>9.1541599999999997E-3</v>
      </c>
      <c r="H28" s="80" t="s">
        <v>143</v>
      </c>
    </row>
    <row r="29" spans="1:8" x14ac:dyDescent="0.2">
      <c r="A29" s="81">
        <v>23</v>
      </c>
      <c r="B29" s="82" t="s">
        <v>37</v>
      </c>
      <c r="C29" s="82" t="s">
        <v>38</v>
      </c>
      <c r="D29" s="82" t="s">
        <v>19</v>
      </c>
      <c r="E29" s="83">
        <v>734794</v>
      </c>
      <c r="F29" s="84">
        <v>2419.6766419999999</v>
      </c>
      <c r="G29" s="85">
        <v>9.0810000000000005E-3</v>
      </c>
      <c r="H29" s="80" t="s">
        <v>143</v>
      </c>
    </row>
    <row r="30" spans="1:8" ht="25.5" x14ac:dyDescent="0.2">
      <c r="A30" s="81">
        <v>24</v>
      </c>
      <c r="B30" s="82" t="s">
        <v>361</v>
      </c>
      <c r="C30" s="82" t="s">
        <v>362</v>
      </c>
      <c r="D30" s="82" t="s">
        <v>193</v>
      </c>
      <c r="E30" s="83">
        <v>166460</v>
      </c>
      <c r="F30" s="84">
        <v>2402.3507199999999</v>
      </c>
      <c r="G30" s="85">
        <v>9.0159799999999998E-3</v>
      </c>
      <c r="H30" s="80" t="s">
        <v>143</v>
      </c>
    </row>
    <row r="31" spans="1:8" ht="25.5" x14ac:dyDescent="0.2">
      <c r="A31" s="81">
        <v>25</v>
      </c>
      <c r="B31" s="82" t="s">
        <v>342</v>
      </c>
      <c r="C31" s="82" t="s">
        <v>343</v>
      </c>
      <c r="D31" s="82" t="s">
        <v>25</v>
      </c>
      <c r="E31" s="83">
        <v>85490</v>
      </c>
      <c r="F31" s="84">
        <v>2347.8973599999999</v>
      </c>
      <c r="G31" s="85">
        <v>8.8116199999999992E-3</v>
      </c>
      <c r="H31" s="80" t="s">
        <v>143</v>
      </c>
    </row>
    <row r="32" spans="1:8" x14ac:dyDescent="0.2">
      <c r="A32" s="81">
        <v>26</v>
      </c>
      <c r="B32" s="82" t="s">
        <v>44</v>
      </c>
      <c r="C32" s="82" t="s">
        <v>45</v>
      </c>
      <c r="D32" s="82" t="s">
        <v>22</v>
      </c>
      <c r="E32" s="83">
        <v>519000</v>
      </c>
      <c r="F32" s="84">
        <v>2064.3225000000002</v>
      </c>
      <c r="G32" s="85">
        <v>7.74737E-3</v>
      </c>
      <c r="H32" s="80" t="s">
        <v>143</v>
      </c>
    </row>
    <row r="33" spans="1:8" x14ac:dyDescent="0.2">
      <c r="A33" s="81">
        <v>27</v>
      </c>
      <c r="B33" s="82" t="s">
        <v>26</v>
      </c>
      <c r="C33" s="82" t="s">
        <v>27</v>
      </c>
      <c r="D33" s="82" t="s">
        <v>28</v>
      </c>
      <c r="E33" s="83">
        <v>516715</v>
      </c>
      <c r="F33" s="84">
        <v>1979.535165</v>
      </c>
      <c r="G33" s="85">
        <v>7.4291599999999998E-3</v>
      </c>
      <c r="H33" s="80" t="s">
        <v>143</v>
      </c>
    </row>
    <row r="34" spans="1:8" x14ac:dyDescent="0.2">
      <c r="A34" s="81">
        <v>28</v>
      </c>
      <c r="B34" s="82" t="s">
        <v>209</v>
      </c>
      <c r="C34" s="82" t="s">
        <v>210</v>
      </c>
      <c r="D34" s="82" t="s">
        <v>211</v>
      </c>
      <c r="E34" s="83">
        <v>79370</v>
      </c>
      <c r="F34" s="84">
        <v>1926.6273799999999</v>
      </c>
      <c r="G34" s="85">
        <v>7.2306000000000002E-3</v>
      </c>
      <c r="H34" s="80" t="s">
        <v>143</v>
      </c>
    </row>
    <row r="35" spans="1:8" ht="25.5" x14ac:dyDescent="0.2">
      <c r="A35" s="81">
        <v>29</v>
      </c>
      <c r="B35" s="82" t="s">
        <v>251</v>
      </c>
      <c r="C35" s="82" t="s">
        <v>252</v>
      </c>
      <c r="D35" s="82" t="s">
        <v>196</v>
      </c>
      <c r="E35" s="83">
        <v>73350</v>
      </c>
      <c r="F35" s="84">
        <v>1883.0411999999999</v>
      </c>
      <c r="G35" s="85">
        <v>7.0670200000000002E-3</v>
      </c>
      <c r="H35" s="80" t="s">
        <v>143</v>
      </c>
    </row>
    <row r="36" spans="1:8" x14ac:dyDescent="0.2">
      <c r="A36" s="81">
        <v>30</v>
      </c>
      <c r="B36" s="82" t="s">
        <v>437</v>
      </c>
      <c r="C36" s="82" t="s">
        <v>438</v>
      </c>
      <c r="D36" s="82" t="s">
        <v>268</v>
      </c>
      <c r="E36" s="83">
        <v>99736</v>
      </c>
      <c r="F36" s="84">
        <v>1835.8405519999999</v>
      </c>
      <c r="G36" s="85">
        <v>6.8898800000000001E-3</v>
      </c>
      <c r="H36" s="80" t="s">
        <v>143</v>
      </c>
    </row>
    <row r="37" spans="1:8" x14ac:dyDescent="0.2">
      <c r="A37" s="81">
        <v>31</v>
      </c>
      <c r="B37" s="82" t="s">
        <v>221</v>
      </c>
      <c r="C37" s="82" t="s">
        <v>222</v>
      </c>
      <c r="D37" s="82" t="s">
        <v>223</v>
      </c>
      <c r="E37" s="83">
        <v>273865</v>
      </c>
      <c r="F37" s="84">
        <v>1795.1850750000001</v>
      </c>
      <c r="G37" s="85">
        <v>6.7372999999999999E-3</v>
      </c>
      <c r="H37" s="80" t="s">
        <v>143</v>
      </c>
    </row>
    <row r="38" spans="1:8" ht="25.5" x14ac:dyDescent="0.2">
      <c r="A38" s="81">
        <v>32</v>
      </c>
      <c r="B38" s="82" t="s">
        <v>352</v>
      </c>
      <c r="C38" s="82" t="s">
        <v>353</v>
      </c>
      <c r="D38" s="82" t="s">
        <v>196</v>
      </c>
      <c r="E38" s="83">
        <v>103760</v>
      </c>
      <c r="F38" s="84">
        <v>1770.87192</v>
      </c>
      <c r="G38" s="85">
        <v>6.6460499999999997E-3</v>
      </c>
      <c r="H38" s="80" t="s">
        <v>143</v>
      </c>
    </row>
    <row r="39" spans="1:8" x14ac:dyDescent="0.2">
      <c r="A39" s="81">
        <v>33</v>
      </c>
      <c r="B39" s="82" t="s">
        <v>509</v>
      </c>
      <c r="C39" s="82" t="s">
        <v>510</v>
      </c>
      <c r="D39" s="82" t="s">
        <v>258</v>
      </c>
      <c r="E39" s="83">
        <v>39825</v>
      </c>
      <c r="F39" s="84">
        <v>1696.8237750000001</v>
      </c>
      <c r="G39" s="85">
        <v>6.3681500000000004E-3</v>
      </c>
      <c r="H39" s="80" t="s">
        <v>143</v>
      </c>
    </row>
    <row r="40" spans="1:8" x14ac:dyDescent="0.2">
      <c r="A40" s="81">
        <v>34</v>
      </c>
      <c r="B40" s="82" t="s">
        <v>511</v>
      </c>
      <c r="C40" s="82" t="s">
        <v>512</v>
      </c>
      <c r="D40" s="82" t="s">
        <v>228</v>
      </c>
      <c r="E40" s="83">
        <v>125175</v>
      </c>
      <c r="F40" s="84">
        <v>1677.5953500000001</v>
      </c>
      <c r="G40" s="85">
        <v>6.2959899999999996E-3</v>
      </c>
      <c r="H40" s="80" t="s">
        <v>143</v>
      </c>
    </row>
    <row r="41" spans="1:8" x14ac:dyDescent="0.2">
      <c r="A41" s="81">
        <v>35</v>
      </c>
      <c r="B41" s="82" t="s">
        <v>521</v>
      </c>
      <c r="C41" s="82" t="s">
        <v>522</v>
      </c>
      <c r="D41" s="82" t="s">
        <v>201</v>
      </c>
      <c r="E41" s="83">
        <v>114325</v>
      </c>
      <c r="F41" s="84">
        <v>1673.3750250000001</v>
      </c>
      <c r="G41" s="85">
        <v>6.28015E-3</v>
      </c>
      <c r="H41" s="80" t="s">
        <v>143</v>
      </c>
    </row>
    <row r="42" spans="1:8" ht="25.5" x14ac:dyDescent="0.2">
      <c r="A42" s="81">
        <v>36</v>
      </c>
      <c r="B42" s="82" t="s">
        <v>194</v>
      </c>
      <c r="C42" s="82" t="s">
        <v>195</v>
      </c>
      <c r="D42" s="82" t="s">
        <v>196</v>
      </c>
      <c r="E42" s="83">
        <v>86477</v>
      </c>
      <c r="F42" s="84">
        <v>1668.227807</v>
      </c>
      <c r="G42" s="85">
        <v>6.2608300000000002E-3</v>
      </c>
      <c r="H42" s="80" t="s">
        <v>143</v>
      </c>
    </row>
    <row r="43" spans="1:8" x14ac:dyDescent="0.2">
      <c r="A43" s="81">
        <v>37</v>
      </c>
      <c r="B43" s="82" t="s">
        <v>513</v>
      </c>
      <c r="C43" s="82" t="s">
        <v>514</v>
      </c>
      <c r="D43" s="82" t="s">
        <v>193</v>
      </c>
      <c r="E43" s="83">
        <v>134200</v>
      </c>
      <c r="F43" s="84">
        <v>1626.5039999999999</v>
      </c>
      <c r="G43" s="85">
        <v>6.1042400000000004E-3</v>
      </c>
      <c r="H43" s="80" t="s">
        <v>143</v>
      </c>
    </row>
    <row r="44" spans="1:8" x14ac:dyDescent="0.2">
      <c r="A44" s="81">
        <v>38</v>
      </c>
      <c r="B44" s="82" t="s">
        <v>273</v>
      </c>
      <c r="C44" s="82" t="s">
        <v>274</v>
      </c>
      <c r="D44" s="82" t="s">
        <v>48</v>
      </c>
      <c r="E44" s="83">
        <v>153000</v>
      </c>
      <c r="F44" s="84">
        <v>1593.3420000000001</v>
      </c>
      <c r="G44" s="85">
        <v>5.9797899999999996E-3</v>
      </c>
      <c r="H44" s="80" t="s">
        <v>143</v>
      </c>
    </row>
    <row r="45" spans="1:8" x14ac:dyDescent="0.2">
      <c r="A45" s="81">
        <v>39</v>
      </c>
      <c r="B45" s="82" t="s">
        <v>354</v>
      </c>
      <c r="C45" s="82" t="s">
        <v>355</v>
      </c>
      <c r="D45" s="82" t="s">
        <v>228</v>
      </c>
      <c r="E45" s="83">
        <v>299700</v>
      </c>
      <c r="F45" s="84">
        <v>1566.2321999999999</v>
      </c>
      <c r="G45" s="85">
        <v>5.8780400000000002E-3</v>
      </c>
      <c r="H45" s="80" t="s">
        <v>143</v>
      </c>
    </row>
    <row r="46" spans="1:8" x14ac:dyDescent="0.2">
      <c r="A46" s="81">
        <v>40</v>
      </c>
      <c r="B46" s="82" t="s">
        <v>188</v>
      </c>
      <c r="C46" s="82" t="s">
        <v>189</v>
      </c>
      <c r="D46" s="82" t="s">
        <v>190</v>
      </c>
      <c r="E46" s="83">
        <v>181000</v>
      </c>
      <c r="F46" s="84">
        <v>1551.9845</v>
      </c>
      <c r="G46" s="85">
        <v>5.8245700000000003E-3</v>
      </c>
      <c r="H46" s="80" t="s">
        <v>143</v>
      </c>
    </row>
    <row r="47" spans="1:8" ht="25.5" x14ac:dyDescent="0.2">
      <c r="A47" s="81">
        <v>41</v>
      </c>
      <c r="B47" s="82" t="s">
        <v>275</v>
      </c>
      <c r="C47" s="82" t="s">
        <v>276</v>
      </c>
      <c r="D47" s="82" t="s">
        <v>196</v>
      </c>
      <c r="E47" s="83">
        <v>160000</v>
      </c>
      <c r="F47" s="84">
        <v>1551.68</v>
      </c>
      <c r="G47" s="85">
        <v>5.8234300000000001E-3</v>
      </c>
      <c r="H47" s="80" t="s">
        <v>143</v>
      </c>
    </row>
    <row r="48" spans="1:8" x14ac:dyDescent="0.2">
      <c r="A48" s="81">
        <v>42</v>
      </c>
      <c r="B48" s="82" t="s">
        <v>515</v>
      </c>
      <c r="C48" s="82" t="s">
        <v>516</v>
      </c>
      <c r="D48" s="82" t="s">
        <v>258</v>
      </c>
      <c r="E48" s="83">
        <v>19050</v>
      </c>
      <c r="F48" s="84">
        <v>1525.5239999999999</v>
      </c>
      <c r="G48" s="85">
        <v>5.7252700000000002E-3</v>
      </c>
      <c r="H48" s="80" t="s">
        <v>143</v>
      </c>
    </row>
    <row r="49" spans="1:8" ht="25.5" x14ac:dyDescent="0.2">
      <c r="A49" s="81">
        <v>43</v>
      </c>
      <c r="B49" s="82" t="s">
        <v>517</v>
      </c>
      <c r="C49" s="82" t="s">
        <v>518</v>
      </c>
      <c r="D49" s="82" t="s">
        <v>265</v>
      </c>
      <c r="E49" s="83">
        <v>49540</v>
      </c>
      <c r="F49" s="84">
        <v>1421.69892</v>
      </c>
      <c r="G49" s="85">
        <v>5.3356100000000002E-3</v>
      </c>
      <c r="H49" s="80" t="s">
        <v>143</v>
      </c>
    </row>
    <row r="50" spans="1:8" ht="25.5" x14ac:dyDescent="0.2">
      <c r="A50" s="81">
        <v>44</v>
      </c>
      <c r="B50" s="82" t="s">
        <v>95</v>
      </c>
      <c r="C50" s="82" t="s">
        <v>96</v>
      </c>
      <c r="D50" s="82" t="s">
        <v>25</v>
      </c>
      <c r="E50" s="83">
        <v>225677</v>
      </c>
      <c r="F50" s="84">
        <v>1337.587579</v>
      </c>
      <c r="G50" s="85">
        <v>5.0199399999999996E-3</v>
      </c>
      <c r="H50" s="80" t="s">
        <v>143</v>
      </c>
    </row>
    <row r="51" spans="1:8" x14ac:dyDescent="0.2">
      <c r="A51" s="81">
        <v>45</v>
      </c>
      <c r="B51" s="82" t="s">
        <v>519</v>
      </c>
      <c r="C51" s="82" t="s">
        <v>520</v>
      </c>
      <c r="D51" s="82" t="s">
        <v>193</v>
      </c>
      <c r="E51" s="83">
        <v>316770</v>
      </c>
      <c r="F51" s="84">
        <v>1298.5986150000001</v>
      </c>
      <c r="G51" s="85">
        <v>4.8736200000000004E-3</v>
      </c>
      <c r="H51" s="80" t="s">
        <v>143</v>
      </c>
    </row>
    <row r="52" spans="1:8" x14ac:dyDescent="0.2">
      <c r="A52" s="81">
        <v>46</v>
      </c>
      <c r="B52" s="82" t="s">
        <v>523</v>
      </c>
      <c r="C52" s="82" t="s">
        <v>524</v>
      </c>
      <c r="D52" s="82" t="s">
        <v>48</v>
      </c>
      <c r="E52" s="83">
        <v>104000</v>
      </c>
      <c r="F52" s="84">
        <v>1002.144</v>
      </c>
      <c r="G52" s="85">
        <v>3.7610299999999998E-3</v>
      </c>
      <c r="H52" s="80" t="s">
        <v>143</v>
      </c>
    </row>
    <row r="53" spans="1:8" x14ac:dyDescent="0.2">
      <c r="A53" s="81">
        <v>47</v>
      </c>
      <c r="B53" s="82" t="s">
        <v>259</v>
      </c>
      <c r="C53" s="82" t="s">
        <v>260</v>
      </c>
      <c r="D53" s="82" t="s">
        <v>71</v>
      </c>
      <c r="E53" s="83">
        <v>59500</v>
      </c>
      <c r="F53" s="84">
        <v>967.76750000000004</v>
      </c>
      <c r="G53" s="85">
        <v>3.6320100000000002E-3</v>
      </c>
      <c r="H53" s="80" t="s">
        <v>143</v>
      </c>
    </row>
    <row r="54" spans="1:8" x14ac:dyDescent="0.2">
      <c r="A54" s="81">
        <v>48</v>
      </c>
      <c r="B54" s="82" t="s">
        <v>525</v>
      </c>
      <c r="C54" s="82" t="s">
        <v>526</v>
      </c>
      <c r="D54" s="82" t="s">
        <v>211</v>
      </c>
      <c r="E54" s="83">
        <v>25445</v>
      </c>
      <c r="F54" s="84">
        <v>950.82875999999999</v>
      </c>
      <c r="G54" s="85">
        <v>3.56844E-3</v>
      </c>
      <c r="H54" s="80" t="s">
        <v>143</v>
      </c>
    </row>
    <row r="55" spans="1:8" x14ac:dyDescent="0.2">
      <c r="A55" s="81">
        <v>49</v>
      </c>
      <c r="B55" s="82" t="s">
        <v>82</v>
      </c>
      <c r="C55" s="82" t="s">
        <v>83</v>
      </c>
      <c r="D55" s="82" t="s">
        <v>13</v>
      </c>
      <c r="E55" s="83">
        <v>261079</v>
      </c>
      <c r="F55" s="84">
        <v>947.71677</v>
      </c>
      <c r="G55" s="85">
        <v>3.55676E-3</v>
      </c>
      <c r="H55" s="80" t="s">
        <v>143</v>
      </c>
    </row>
    <row r="56" spans="1:8" x14ac:dyDescent="0.2">
      <c r="A56" s="81">
        <v>50</v>
      </c>
      <c r="B56" s="82" t="s">
        <v>350</v>
      </c>
      <c r="C56" s="82" t="s">
        <v>351</v>
      </c>
      <c r="D56" s="82" t="s">
        <v>223</v>
      </c>
      <c r="E56" s="83">
        <v>109000</v>
      </c>
      <c r="F56" s="84">
        <v>807.41750000000002</v>
      </c>
      <c r="G56" s="85">
        <v>3.0302200000000001E-3</v>
      </c>
      <c r="H56" s="80" t="s">
        <v>143</v>
      </c>
    </row>
    <row r="57" spans="1:8" x14ac:dyDescent="0.2">
      <c r="A57" s="81">
        <v>51</v>
      </c>
      <c r="B57" s="82" t="s">
        <v>487</v>
      </c>
      <c r="C57" s="82" t="s">
        <v>488</v>
      </c>
      <c r="D57" s="82" t="s">
        <v>211</v>
      </c>
      <c r="E57" s="83">
        <v>27530</v>
      </c>
      <c r="F57" s="84">
        <v>804.34401000000003</v>
      </c>
      <c r="G57" s="85">
        <v>3.0186900000000001E-3</v>
      </c>
      <c r="H57" s="80" t="s">
        <v>143</v>
      </c>
    </row>
    <row r="58" spans="1:8" x14ac:dyDescent="0.2">
      <c r="A58" s="81">
        <v>52</v>
      </c>
      <c r="B58" s="82" t="s">
        <v>88</v>
      </c>
      <c r="C58" s="82" t="s">
        <v>89</v>
      </c>
      <c r="D58" s="82" t="s">
        <v>90</v>
      </c>
      <c r="E58" s="83">
        <v>416889</v>
      </c>
      <c r="F58" s="84">
        <v>740.72837519999996</v>
      </c>
      <c r="G58" s="85">
        <v>2.7799399999999998E-3</v>
      </c>
      <c r="H58" s="80" t="s">
        <v>143</v>
      </c>
    </row>
    <row r="59" spans="1:8" x14ac:dyDescent="0.2">
      <c r="A59" s="81">
        <v>53</v>
      </c>
      <c r="B59" s="82" t="s">
        <v>299</v>
      </c>
      <c r="C59" s="82" t="s">
        <v>300</v>
      </c>
      <c r="D59" s="82" t="s">
        <v>190</v>
      </c>
      <c r="E59" s="83">
        <v>131155</v>
      </c>
      <c r="F59" s="84">
        <v>712.17165</v>
      </c>
      <c r="G59" s="85">
        <v>2.6727700000000001E-3</v>
      </c>
      <c r="H59" s="80" t="s">
        <v>143</v>
      </c>
    </row>
    <row r="60" spans="1:8" x14ac:dyDescent="0.2">
      <c r="A60" s="81">
        <v>54</v>
      </c>
      <c r="B60" s="82" t="s">
        <v>256</v>
      </c>
      <c r="C60" s="82" t="s">
        <v>257</v>
      </c>
      <c r="D60" s="82" t="s">
        <v>258</v>
      </c>
      <c r="E60" s="83">
        <v>23100</v>
      </c>
      <c r="F60" s="84">
        <v>647.21579999999994</v>
      </c>
      <c r="G60" s="85">
        <v>2.4289899999999998E-3</v>
      </c>
      <c r="H60" s="80" t="s">
        <v>143</v>
      </c>
    </row>
    <row r="61" spans="1:8" x14ac:dyDescent="0.2">
      <c r="A61" s="81">
        <v>55</v>
      </c>
      <c r="B61" s="82" t="s">
        <v>197</v>
      </c>
      <c r="C61" s="82" t="s">
        <v>198</v>
      </c>
      <c r="D61" s="82" t="s">
        <v>19</v>
      </c>
      <c r="E61" s="83">
        <v>148556</v>
      </c>
      <c r="F61" s="84">
        <v>621.63258199999996</v>
      </c>
      <c r="G61" s="85">
        <v>2.3329800000000001E-3</v>
      </c>
      <c r="H61" s="80" t="s">
        <v>143</v>
      </c>
    </row>
    <row r="62" spans="1:8" x14ac:dyDescent="0.2">
      <c r="A62" s="81">
        <v>56</v>
      </c>
      <c r="B62" s="82" t="s">
        <v>231</v>
      </c>
      <c r="C62" s="82" t="s">
        <v>232</v>
      </c>
      <c r="D62" s="82" t="s">
        <v>61</v>
      </c>
      <c r="E62" s="83">
        <v>9110</v>
      </c>
      <c r="F62" s="84">
        <v>621.3931</v>
      </c>
      <c r="G62" s="85">
        <v>2.3320799999999998E-3</v>
      </c>
      <c r="H62" s="80" t="s">
        <v>143</v>
      </c>
    </row>
    <row r="63" spans="1:8" ht="25.5" x14ac:dyDescent="0.2">
      <c r="A63" s="81">
        <v>57</v>
      </c>
      <c r="B63" s="82" t="s">
        <v>247</v>
      </c>
      <c r="C63" s="82" t="s">
        <v>248</v>
      </c>
      <c r="D63" s="82" t="s">
        <v>196</v>
      </c>
      <c r="E63" s="83">
        <v>8500</v>
      </c>
      <c r="F63" s="84">
        <v>427.64350000000002</v>
      </c>
      <c r="G63" s="85">
        <v>1.60494E-3</v>
      </c>
      <c r="H63" s="80" t="s">
        <v>143</v>
      </c>
    </row>
    <row r="64" spans="1:8" x14ac:dyDescent="0.2">
      <c r="A64" s="81">
        <v>58</v>
      </c>
      <c r="B64" s="82" t="s">
        <v>431</v>
      </c>
      <c r="C64" s="82" t="s">
        <v>432</v>
      </c>
      <c r="D64" s="82" t="s">
        <v>258</v>
      </c>
      <c r="E64" s="83">
        <v>56000</v>
      </c>
      <c r="F64" s="84">
        <v>372.93200000000002</v>
      </c>
      <c r="G64" s="85">
        <v>1.3996099999999999E-3</v>
      </c>
      <c r="H64" s="80" t="s">
        <v>143</v>
      </c>
    </row>
    <row r="65" spans="1:8" ht="25.5" x14ac:dyDescent="0.2">
      <c r="A65" s="81">
        <v>59</v>
      </c>
      <c r="B65" s="82" t="s">
        <v>722</v>
      </c>
      <c r="C65" s="82" t="s">
        <v>723</v>
      </c>
      <c r="D65" s="82" t="s">
        <v>196</v>
      </c>
      <c r="E65" s="83">
        <v>21250</v>
      </c>
      <c r="F65" s="84">
        <v>269.93875000000003</v>
      </c>
      <c r="G65" s="85">
        <v>1.01308E-3</v>
      </c>
      <c r="H65" s="80" t="s">
        <v>143</v>
      </c>
    </row>
    <row r="66" spans="1:8" x14ac:dyDescent="0.2">
      <c r="A66" s="81">
        <v>60</v>
      </c>
      <c r="B66" s="82" t="s">
        <v>338</v>
      </c>
      <c r="C66" s="82" t="s">
        <v>339</v>
      </c>
      <c r="D66" s="82" t="s">
        <v>28</v>
      </c>
      <c r="E66" s="83">
        <v>5550</v>
      </c>
      <c r="F66" s="84">
        <v>251.63145</v>
      </c>
      <c r="G66" s="85">
        <v>9.4437000000000004E-4</v>
      </c>
      <c r="H66" s="80" t="s">
        <v>143</v>
      </c>
    </row>
    <row r="67" spans="1:8" ht="25.5" x14ac:dyDescent="0.2">
      <c r="A67" s="81">
        <v>61</v>
      </c>
      <c r="B67" s="82" t="s">
        <v>642</v>
      </c>
      <c r="C67" s="82" t="s">
        <v>643</v>
      </c>
      <c r="D67" s="82" t="s">
        <v>644</v>
      </c>
      <c r="E67" s="83">
        <v>6900</v>
      </c>
      <c r="F67" s="84">
        <v>167.7183</v>
      </c>
      <c r="G67" s="85">
        <v>6.2943999999999999E-4</v>
      </c>
      <c r="H67" s="80" t="s">
        <v>143</v>
      </c>
    </row>
    <row r="68" spans="1:8" x14ac:dyDescent="0.2">
      <c r="A68" s="81">
        <v>62</v>
      </c>
      <c r="B68" s="82" t="s">
        <v>776</v>
      </c>
      <c r="C68" s="82" t="s">
        <v>777</v>
      </c>
      <c r="D68" s="82" t="s">
        <v>258</v>
      </c>
      <c r="E68" s="83">
        <v>2275</v>
      </c>
      <c r="F68" s="84">
        <v>124.40837500000001</v>
      </c>
      <c r="G68" s="85">
        <v>4.6690000000000002E-4</v>
      </c>
      <c r="H68" s="80" t="s">
        <v>143</v>
      </c>
    </row>
    <row r="69" spans="1:8" x14ac:dyDescent="0.2">
      <c r="A69" s="81">
        <v>63</v>
      </c>
      <c r="B69" s="82" t="s">
        <v>686</v>
      </c>
      <c r="C69" s="82" t="s">
        <v>687</v>
      </c>
      <c r="D69" s="82" t="s">
        <v>19</v>
      </c>
      <c r="E69" s="83">
        <v>78000</v>
      </c>
      <c r="F69" s="84">
        <v>113.5836</v>
      </c>
      <c r="G69" s="85">
        <v>4.2628000000000002E-4</v>
      </c>
      <c r="H69" s="80" t="s">
        <v>143</v>
      </c>
    </row>
    <row r="70" spans="1:8" x14ac:dyDescent="0.2">
      <c r="A70" s="81">
        <v>64</v>
      </c>
      <c r="B70" s="82" t="s">
        <v>62</v>
      </c>
      <c r="C70" s="82" t="s">
        <v>63</v>
      </c>
      <c r="D70" s="82" t="s">
        <v>64</v>
      </c>
      <c r="E70" s="83">
        <v>24750</v>
      </c>
      <c r="F70" s="84">
        <v>59.647500000000001</v>
      </c>
      <c r="G70" s="85">
        <v>2.2385999999999999E-4</v>
      </c>
      <c r="H70" s="80" t="s">
        <v>143</v>
      </c>
    </row>
    <row r="71" spans="1:8" x14ac:dyDescent="0.2">
      <c r="A71" s="81">
        <v>65</v>
      </c>
      <c r="B71" s="82" t="s">
        <v>433</v>
      </c>
      <c r="C71" s="82" t="s">
        <v>434</v>
      </c>
      <c r="D71" s="82" t="s">
        <v>41</v>
      </c>
      <c r="E71" s="83">
        <v>1400</v>
      </c>
      <c r="F71" s="84">
        <v>46.862200000000001</v>
      </c>
      <c r="G71" s="85">
        <v>1.7587000000000001E-4</v>
      </c>
      <c r="H71" s="80" t="s">
        <v>143</v>
      </c>
    </row>
    <row r="72" spans="1:8" x14ac:dyDescent="0.2">
      <c r="A72" s="81">
        <v>66</v>
      </c>
      <c r="B72" s="82" t="s">
        <v>647</v>
      </c>
      <c r="C72" s="82" t="s">
        <v>648</v>
      </c>
      <c r="D72" s="82" t="s">
        <v>33</v>
      </c>
      <c r="E72" s="83">
        <v>40000</v>
      </c>
      <c r="F72" s="84">
        <v>42.152000000000001</v>
      </c>
      <c r="G72" s="85">
        <v>1.582E-4</v>
      </c>
      <c r="H72" s="80" t="s">
        <v>143</v>
      </c>
    </row>
    <row r="73" spans="1:8" x14ac:dyDescent="0.2">
      <c r="A73" s="81">
        <v>67</v>
      </c>
      <c r="B73" s="82" t="s">
        <v>419</v>
      </c>
      <c r="C73" s="82" t="s">
        <v>420</v>
      </c>
      <c r="D73" s="82" t="s">
        <v>138</v>
      </c>
      <c r="E73" s="83">
        <v>11000</v>
      </c>
      <c r="F73" s="84">
        <v>17.3734</v>
      </c>
      <c r="G73" s="85">
        <v>6.5199999999999999E-5</v>
      </c>
      <c r="H73" s="80" t="s">
        <v>143</v>
      </c>
    </row>
    <row r="74" spans="1:8" ht="25.5" x14ac:dyDescent="0.2">
      <c r="A74" s="81">
        <v>68</v>
      </c>
      <c r="B74" s="82" t="s">
        <v>444</v>
      </c>
      <c r="C74" s="82" t="s">
        <v>445</v>
      </c>
      <c r="D74" s="82" t="s">
        <v>196</v>
      </c>
      <c r="E74" s="83">
        <v>750</v>
      </c>
      <c r="F74" s="84">
        <v>11.6595</v>
      </c>
      <c r="G74" s="85" t="s">
        <v>141</v>
      </c>
      <c r="H74" s="80" t="s">
        <v>143</v>
      </c>
    </row>
    <row r="75" spans="1:8" x14ac:dyDescent="0.2">
      <c r="A75" s="81">
        <v>69</v>
      </c>
      <c r="B75" s="82" t="s">
        <v>537</v>
      </c>
      <c r="C75" s="82" t="s">
        <v>538</v>
      </c>
      <c r="D75" s="82" t="s">
        <v>268</v>
      </c>
      <c r="E75" s="83">
        <v>1100</v>
      </c>
      <c r="F75" s="84">
        <v>8.3104999999999993</v>
      </c>
      <c r="G75" s="85" t="s">
        <v>141</v>
      </c>
      <c r="H75" s="80" t="s">
        <v>143</v>
      </c>
    </row>
    <row r="76" spans="1:8" x14ac:dyDescent="0.2">
      <c r="A76" s="86"/>
      <c r="B76" s="86"/>
      <c r="C76" s="87" t="s">
        <v>142</v>
      </c>
      <c r="D76" s="86"/>
      <c r="E76" s="86" t="s">
        <v>143</v>
      </c>
      <c r="F76" s="88">
        <v>176440.48144219999</v>
      </c>
      <c r="G76" s="89">
        <v>0.66217808</v>
      </c>
      <c r="H76" s="80" t="s">
        <v>143</v>
      </c>
    </row>
    <row r="77" spans="1:8" x14ac:dyDescent="0.2">
      <c r="A77" s="86"/>
      <c r="B77" s="86"/>
      <c r="C77" s="90"/>
      <c r="D77" s="86"/>
      <c r="E77" s="86"/>
      <c r="F77" s="91"/>
      <c r="G77" s="91"/>
      <c r="H77" s="80" t="s">
        <v>143</v>
      </c>
    </row>
    <row r="78" spans="1:8" x14ac:dyDescent="0.2">
      <c r="A78" s="86"/>
      <c r="B78" s="86"/>
      <c r="C78" s="87" t="s">
        <v>144</v>
      </c>
      <c r="D78" s="86"/>
      <c r="E78" s="86"/>
      <c r="F78" s="86"/>
      <c r="G78" s="86"/>
      <c r="H78" s="80" t="s">
        <v>143</v>
      </c>
    </row>
    <row r="79" spans="1:8" x14ac:dyDescent="0.2">
      <c r="A79" s="86"/>
      <c r="B79" s="86"/>
      <c r="C79" s="87" t="s">
        <v>142</v>
      </c>
      <c r="D79" s="86"/>
      <c r="E79" s="86" t="s">
        <v>143</v>
      </c>
      <c r="F79" s="92" t="s">
        <v>145</v>
      </c>
      <c r="G79" s="89">
        <v>0</v>
      </c>
      <c r="H79" s="80" t="s">
        <v>143</v>
      </c>
    </row>
    <row r="80" spans="1:8" x14ac:dyDescent="0.2">
      <c r="A80" s="86"/>
      <c r="B80" s="86"/>
      <c r="C80" s="90"/>
      <c r="D80" s="86"/>
      <c r="E80" s="86"/>
      <c r="F80" s="91"/>
      <c r="G80" s="91"/>
      <c r="H80" s="80" t="s">
        <v>143</v>
      </c>
    </row>
    <row r="81" spans="1:8" x14ac:dyDescent="0.2">
      <c r="A81" s="86"/>
      <c r="B81" s="86"/>
      <c r="C81" s="87" t="s">
        <v>146</v>
      </c>
      <c r="D81" s="86"/>
      <c r="E81" s="86"/>
      <c r="F81" s="86"/>
      <c r="G81" s="86"/>
      <c r="H81" s="80" t="s">
        <v>143</v>
      </c>
    </row>
    <row r="82" spans="1:8" x14ac:dyDescent="0.2">
      <c r="A82" s="86"/>
      <c r="B82" s="86"/>
      <c r="C82" s="87" t="s">
        <v>142</v>
      </c>
      <c r="D82" s="86"/>
      <c r="E82" s="86" t="s">
        <v>143</v>
      </c>
      <c r="F82" s="92" t="s">
        <v>145</v>
      </c>
      <c r="G82" s="89">
        <v>0</v>
      </c>
      <c r="H82" s="80" t="s">
        <v>143</v>
      </c>
    </row>
    <row r="83" spans="1:8" x14ac:dyDescent="0.2">
      <c r="A83" s="86"/>
      <c r="B83" s="86"/>
      <c r="C83" s="90"/>
      <c r="D83" s="86"/>
      <c r="E83" s="86"/>
      <c r="F83" s="91"/>
      <c r="G83" s="91"/>
      <c r="H83" s="80" t="s">
        <v>143</v>
      </c>
    </row>
    <row r="84" spans="1:8" x14ac:dyDescent="0.2">
      <c r="A84" s="86"/>
      <c r="B84" s="86"/>
      <c r="C84" s="87" t="s">
        <v>147</v>
      </c>
      <c r="D84" s="86"/>
      <c r="E84" s="86"/>
      <c r="F84" s="86"/>
      <c r="G84" s="86"/>
      <c r="H84" s="80" t="s">
        <v>143</v>
      </c>
    </row>
    <row r="85" spans="1:8" x14ac:dyDescent="0.2">
      <c r="A85" s="86"/>
      <c r="B85" s="86"/>
      <c r="C85" s="87" t="s">
        <v>142</v>
      </c>
      <c r="D85" s="86"/>
      <c r="E85" s="86" t="s">
        <v>143</v>
      </c>
      <c r="F85" s="92" t="s">
        <v>145</v>
      </c>
      <c r="G85" s="89">
        <v>0</v>
      </c>
      <c r="H85" s="80" t="s">
        <v>143</v>
      </c>
    </row>
    <row r="86" spans="1:8" x14ac:dyDescent="0.2">
      <c r="A86" s="86"/>
      <c r="B86" s="86"/>
      <c r="C86" s="90"/>
      <c r="D86" s="86"/>
      <c r="E86" s="86"/>
      <c r="F86" s="91"/>
      <c r="G86" s="91"/>
      <c r="H86" s="80" t="s">
        <v>143</v>
      </c>
    </row>
    <row r="87" spans="1:8" x14ac:dyDescent="0.2">
      <c r="A87" s="86"/>
      <c r="B87" s="86"/>
      <c r="C87" s="87" t="s">
        <v>148</v>
      </c>
      <c r="D87" s="86"/>
      <c r="E87" s="86"/>
      <c r="F87" s="91"/>
      <c r="G87" s="91"/>
      <c r="H87" s="80" t="s">
        <v>143</v>
      </c>
    </row>
    <row r="88" spans="1:8" x14ac:dyDescent="0.2">
      <c r="A88" s="86"/>
      <c r="B88" s="86"/>
      <c r="C88" s="87" t="s">
        <v>142</v>
      </c>
      <c r="D88" s="86"/>
      <c r="E88" s="86" t="s">
        <v>143</v>
      </c>
      <c r="F88" s="92" t="s">
        <v>145</v>
      </c>
      <c r="G88" s="89">
        <v>0</v>
      </c>
      <c r="H88" s="80" t="s">
        <v>143</v>
      </c>
    </row>
    <row r="89" spans="1:8" x14ac:dyDescent="0.2">
      <c r="A89" s="86"/>
      <c r="B89" s="86"/>
      <c r="C89" s="90"/>
      <c r="D89" s="86"/>
      <c r="E89" s="86"/>
      <c r="F89" s="91"/>
      <c r="G89" s="91"/>
      <c r="H89" s="80" t="s">
        <v>143</v>
      </c>
    </row>
    <row r="90" spans="1:8" x14ac:dyDescent="0.2">
      <c r="A90" s="86"/>
      <c r="B90" s="86"/>
      <c r="C90" s="87" t="s">
        <v>149</v>
      </c>
      <c r="D90" s="86"/>
      <c r="E90" s="86"/>
      <c r="F90" s="91"/>
      <c r="G90" s="91"/>
      <c r="H90" s="80" t="s">
        <v>143</v>
      </c>
    </row>
    <row r="91" spans="1:8" x14ac:dyDescent="0.2">
      <c r="A91" s="81">
        <v>1</v>
      </c>
      <c r="B91" s="82"/>
      <c r="C91" s="82" t="s">
        <v>894</v>
      </c>
      <c r="D91" s="82" t="s">
        <v>544</v>
      </c>
      <c r="E91" s="83">
        <v>-1100</v>
      </c>
      <c r="F91" s="84">
        <v>-8.36</v>
      </c>
      <c r="G91" s="85">
        <f>F91/$F$176</f>
        <v>-3.1374933454654679E-5</v>
      </c>
      <c r="H91" s="80" t="s">
        <v>143</v>
      </c>
    </row>
    <row r="92" spans="1:8" x14ac:dyDescent="0.2">
      <c r="A92" s="81">
        <v>2</v>
      </c>
      <c r="B92" s="82"/>
      <c r="C92" s="82" t="s">
        <v>975</v>
      </c>
      <c r="D92" s="82" t="s">
        <v>544</v>
      </c>
      <c r="E92" s="83">
        <v>-750</v>
      </c>
      <c r="F92" s="84">
        <v>-11.706</v>
      </c>
      <c r="G92" s="85">
        <f t="shared" ref="G92:G116" si="0">F92/$F$176</f>
        <v>-4.3932412801457851E-5</v>
      </c>
      <c r="H92" s="80" t="s">
        <v>143</v>
      </c>
    </row>
    <row r="93" spans="1:8" x14ac:dyDescent="0.2">
      <c r="A93" s="81">
        <v>3</v>
      </c>
      <c r="B93" s="82"/>
      <c r="C93" s="82" t="s">
        <v>973</v>
      </c>
      <c r="D93" s="82" t="s">
        <v>544</v>
      </c>
      <c r="E93" s="83">
        <v>-11000</v>
      </c>
      <c r="F93" s="84">
        <v>-17.426200000000001</v>
      </c>
      <c r="G93" s="85">
        <f t="shared" si="0"/>
        <v>-6.5400223130084143E-5</v>
      </c>
      <c r="H93" s="80" t="s">
        <v>143</v>
      </c>
    </row>
    <row r="94" spans="1:8" x14ac:dyDescent="0.2">
      <c r="A94" s="81">
        <v>4</v>
      </c>
      <c r="B94" s="82"/>
      <c r="C94" s="82" t="s">
        <v>971</v>
      </c>
      <c r="D94" s="82" t="s">
        <v>544</v>
      </c>
      <c r="E94" s="83">
        <v>-40000</v>
      </c>
      <c r="F94" s="84">
        <v>-42.287999999999997</v>
      </c>
      <c r="G94" s="85">
        <f t="shared" si="0"/>
        <v>-1.587061227189518E-4</v>
      </c>
      <c r="H94" s="80" t="s">
        <v>143</v>
      </c>
    </row>
    <row r="95" spans="1:8" x14ac:dyDescent="0.2">
      <c r="A95" s="81">
        <v>5</v>
      </c>
      <c r="B95" s="82"/>
      <c r="C95" s="82" t="s">
        <v>990</v>
      </c>
      <c r="D95" s="82" t="s">
        <v>544</v>
      </c>
      <c r="E95" s="83">
        <v>-1400</v>
      </c>
      <c r="F95" s="84">
        <v>-47.0274</v>
      </c>
      <c r="G95" s="85">
        <f t="shared" si="0"/>
        <v>-1.7649300784036213E-4</v>
      </c>
      <c r="H95" s="80" t="s">
        <v>143</v>
      </c>
    </row>
    <row r="96" spans="1:8" x14ac:dyDescent="0.2">
      <c r="A96" s="81">
        <v>6</v>
      </c>
      <c r="B96" s="82"/>
      <c r="C96" s="82" t="s">
        <v>1036</v>
      </c>
      <c r="D96" s="82" t="s">
        <v>544</v>
      </c>
      <c r="E96" s="83">
        <v>-24750</v>
      </c>
      <c r="F96" s="84">
        <v>-59.645024999999997</v>
      </c>
      <c r="G96" s="85">
        <f t="shared" si="0"/>
        <v>-2.2384673328662853E-4</v>
      </c>
      <c r="H96" s="80" t="s">
        <v>143</v>
      </c>
    </row>
    <row r="97" spans="1:8" x14ac:dyDescent="0.2">
      <c r="A97" s="81">
        <v>7</v>
      </c>
      <c r="B97" s="82"/>
      <c r="C97" s="82" t="s">
        <v>1037</v>
      </c>
      <c r="D97" s="82" t="s">
        <v>544</v>
      </c>
      <c r="E97" s="83">
        <v>-78000</v>
      </c>
      <c r="F97" s="84">
        <v>-113.91119999999999</v>
      </c>
      <c r="G97" s="85">
        <f t="shared" si="0"/>
        <v>-4.2750673681098801E-4</v>
      </c>
      <c r="H97" s="80" t="s">
        <v>143</v>
      </c>
    </row>
    <row r="98" spans="1:8" x14ac:dyDescent="0.2">
      <c r="A98" s="81">
        <v>8</v>
      </c>
      <c r="B98" s="82"/>
      <c r="C98" s="82" t="s">
        <v>1038</v>
      </c>
      <c r="D98" s="82" t="s">
        <v>544</v>
      </c>
      <c r="E98" s="83">
        <v>-2275</v>
      </c>
      <c r="F98" s="84">
        <v>-123.407375</v>
      </c>
      <c r="G98" s="85">
        <f t="shared" si="0"/>
        <v>-4.6314571512423629E-4</v>
      </c>
      <c r="H98" s="80" t="s">
        <v>143</v>
      </c>
    </row>
    <row r="99" spans="1:8" x14ac:dyDescent="0.2">
      <c r="A99" s="81">
        <v>9</v>
      </c>
      <c r="B99" s="82"/>
      <c r="C99" s="82" t="s">
        <v>981</v>
      </c>
      <c r="D99" s="82" t="s">
        <v>544</v>
      </c>
      <c r="E99" s="83">
        <v>-6900</v>
      </c>
      <c r="F99" s="84">
        <v>-168.36689999999999</v>
      </c>
      <c r="G99" s="85">
        <f t="shared" si="0"/>
        <v>-6.3187802433809794E-4</v>
      </c>
      <c r="H99" s="80" t="s">
        <v>143</v>
      </c>
    </row>
    <row r="100" spans="1:8" x14ac:dyDescent="0.2">
      <c r="A100" s="81">
        <v>10</v>
      </c>
      <c r="B100" s="82"/>
      <c r="C100" s="82" t="s">
        <v>1039</v>
      </c>
      <c r="D100" s="82" t="s">
        <v>544</v>
      </c>
      <c r="E100" s="83">
        <v>-1400</v>
      </c>
      <c r="F100" s="84">
        <v>-175.714</v>
      </c>
      <c r="G100" s="85">
        <f t="shared" si="0"/>
        <v>-6.5945156184822877E-4</v>
      </c>
      <c r="H100" s="80" t="s">
        <v>143</v>
      </c>
    </row>
    <row r="101" spans="1:8" x14ac:dyDescent="0.2">
      <c r="A101" s="81">
        <v>11</v>
      </c>
      <c r="B101" s="82"/>
      <c r="C101" s="82" t="s">
        <v>900</v>
      </c>
      <c r="D101" s="82" t="s">
        <v>544</v>
      </c>
      <c r="E101" s="83">
        <v>-6500</v>
      </c>
      <c r="F101" s="84">
        <v>-178.93199999999999</v>
      </c>
      <c r="G101" s="85">
        <f t="shared" si="0"/>
        <v>-6.7152865943878831E-4</v>
      </c>
      <c r="H101" s="80" t="s">
        <v>143</v>
      </c>
    </row>
    <row r="102" spans="1:8" x14ac:dyDescent="0.2">
      <c r="A102" s="81">
        <v>12</v>
      </c>
      <c r="B102" s="82"/>
      <c r="C102" s="82" t="s">
        <v>889</v>
      </c>
      <c r="D102" s="82" t="s">
        <v>544</v>
      </c>
      <c r="E102" s="83">
        <v>-5550</v>
      </c>
      <c r="F102" s="84">
        <v>-251.77574999999999</v>
      </c>
      <c r="G102" s="85">
        <f t="shared" si="0"/>
        <v>-9.4490997628537943E-4</v>
      </c>
      <c r="H102" s="80" t="s">
        <v>143</v>
      </c>
    </row>
    <row r="103" spans="1:8" x14ac:dyDescent="0.2">
      <c r="A103" s="81">
        <v>13</v>
      </c>
      <c r="B103" s="82"/>
      <c r="C103" s="82" t="s">
        <v>1040</v>
      </c>
      <c r="D103" s="82" t="s">
        <v>544</v>
      </c>
      <c r="E103" s="83">
        <v>-21250</v>
      </c>
      <c r="F103" s="84">
        <v>-270.78874999999999</v>
      </c>
      <c r="G103" s="85">
        <f t="shared" si="0"/>
        <v>-1.016265431999895E-3</v>
      </c>
      <c r="H103" s="80" t="s">
        <v>143</v>
      </c>
    </row>
    <row r="104" spans="1:8" x14ac:dyDescent="0.2">
      <c r="A104" s="81">
        <v>14</v>
      </c>
      <c r="B104" s="82"/>
      <c r="C104" s="82" t="s">
        <v>903</v>
      </c>
      <c r="D104" s="82" t="s">
        <v>544</v>
      </c>
      <c r="E104" s="83">
        <v>-38250</v>
      </c>
      <c r="F104" s="84">
        <v>-338.11087500000002</v>
      </c>
      <c r="G104" s="85">
        <f t="shared" si="0"/>
        <v>-1.2689241870119698E-3</v>
      </c>
      <c r="H104" s="80" t="s">
        <v>143</v>
      </c>
    </row>
    <row r="105" spans="1:8" x14ac:dyDescent="0.2">
      <c r="A105" s="81">
        <v>15</v>
      </c>
      <c r="B105" s="82"/>
      <c r="C105" s="82" t="s">
        <v>978</v>
      </c>
      <c r="D105" s="82" t="s">
        <v>544</v>
      </c>
      <c r="E105" s="83">
        <v>-56000</v>
      </c>
      <c r="F105" s="84">
        <v>-374.30399999999997</v>
      </c>
      <c r="G105" s="85">
        <f t="shared" si="0"/>
        <v>-1.4047563506951034E-3</v>
      </c>
      <c r="H105" s="80" t="s">
        <v>143</v>
      </c>
    </row>
    <row r="106" spans="1:8" x14ac:dyDescent="0.2">
      <c r="A106" s="81">
        <v>16</v>
      </c>
      <c r="B106" s="82"/>
      <c r="C106" s="82" t="s">
        <v>1041</v>
      </c>
      <c r="D106" s="82" t="s">
        <v>544</v>
      </c>
      <c r="E106" s="83">
        <v>-27000</v>
      </c>
      <c r="F106" s="84">
        <v>-396.738</v>
      </c>
      <c r="G106" s="85">
        <f t="shared" si="0"/>
        <v>-1.4889507594417211E-3</v>
      </c>
      <c r="H106" s="80" t="s">
        <v>143</v>
      </c>
    </row>
    <row r="107" spans="1:8" x14ac:dyDescent="0.2">
      <c r="A107" s="81">
        <v>17</v>
      </c>
      <c r="B107" s="82"/>
      <c r="C107" s="82" t="s">
        <v>912</v>
      </c>
      <c r="D107" s="82" t="s">
        <v>544</v>
      </c>
      <c r="E107" s="83">
        <v>-20000</v>
      </c>
      <c r="F107" s="84">
        <v>-398.06</v>
      </c>
      <c r="G107" s="85">
        <f t="shared" si="0"/>
        <v>-1.4939122022679236E-3</v>
      </c>
      <c r="H107" s="80" t="s">
        <v>143</v>
      </c>
    </row>
    <row r="108" spans="1:8" x14ac:dyDescent="0.2">
      <c r="A108" s="81">
        <v>18</v>
      </c>
      <c r="B108" s="82"/>
      <c r="C108" s="82" t="s">
        <v>1042</v>
      </c>
      <c r="D108" s="82" t="s">
        <v>544</v>
      </c>
      <c r="E108" s="83">
        <v>-8500</v>
      </c>
      <c r="F108" s="84">
        <v>-428.34899999999999</v>
      </c>
      <c r="G108" s="85">
        <f t="shared" si="0"/>
        <v>-1.6075862883215164E-3</v>
      </c>
      <c r="H108" s="80" t="s">
        <v>143</v>
      </c>
    </row>
    <row r="109" spans="1:8" x14ac:dyDescent="0.2">
      <c r="A109" s="81">
        <v>19</v>
      </c>
      <c r="B109" s="82"/>
      <c r="C109" s="82" t="s">
        <v>1043</v>
      </c>
      <c r="D109" s="82" t="s">
        <v>544</v>
      </c>
      <c r="E109" s="83">
        <v>-143775</v>
      </c>
      <c r="F109" s="84">
        <v>-601.62648750000005</v>
      </c>
      <c r="G109" s="85">
        <f t="shared" si="0"/>
        <v>-2.2578936614677195E-3</v>
      </c>
      <c r="H109" s="80" t="s">
        <v>143</v>
      </c>
    </row>
    <row r="110" spans="1:8" x14ac:dyDescent="0.2">
      <c r="A110" s="81">
        <v>20</v>
      </c>
      <c r="B110" s="82"/>
      <c r="C110" s="82" t="s">
        <v>1017</v>
      </c>
      <c r="D110" s="82" t="s">
        <v>544</v>
      </c>
      <c r="E110" s="83">
        <v>-23100</v>
      </c>
      <c r="F110" s="84">
        <v>-648.20910000000003</v>
      </c>
      <c r="G110" s="85">
        <f t="shared" si="0"/>
        <v>-2.4327173896174165E-3</v>
      </c>
      <c r="H110" s="80" t="s">
        <v>143</v>
      </c>
    </row>
    <row r="111" spans="1:8" x14ac:dyDescent="0.2">
      <c r="A111" s="81">
        <v>21</v>
      </c>
      <c r="B111" s="82"/>
      <c r="C111" s="82" t="s">
        <v>886</v>
      </c>
      <c r="D111" s="82" t="s">
        <v>544</v>
      </c>
      <c r="E111" s="83">
        <v>-8650</v>
      </c>
      <c r="F111" s="84">
        <v>-1065.68</v>
      </c>
      <c r="G111" s="85">
        <f t="shared" si="0"/>
        <v>-3.9994783593249282E-3</v>
      </c>
      <c r="H111" s="80" t="s">
        <v>143</v>
      </c>
    </row>
    <row r="112" spans="1:8" x14ac:dyDescent="0.2">
      <c r="A112" s="81">
        <v>22</v>
      </c>
      <c r="B112" s="82"/>
      <c r="C112" s="82" t="s">
        <v>910</v>
      </c>
      <c r="D112" s="82" t="s">
        <v>544</v>
      </c>
      <c r="E112" s="83">
        <v>-92625</v>
      </c>
      <c r="F112" s="84">
        <v>-1779.9746250000001</v>
      </c>
      <c r="G112" s="85">
        <f t="shared" si="0"/>
        <v>-6.68021356583121E-3</v>
      </c>
      <c r="H112" s="80" t="s">
        <v>143</v>
      </c>
    </row>
    <row r="113" spans="1:8" x14ac:dyDescent="0.2">
      <c r="A113" s="81">
        <v>23</v>
      </c>
      <c r="B113" s="82"/>
      <c r="C113" s="82" t="s">
        <v>896</v>
      </c>
      <c r="D113" s="82" t="s">
        <v>544</v>
      </c>
      <c r="E113" s="83">
        <v>-71575</v>
      </c>
      <c r="F113" s="84">
        <v>-2612.8453749999999</v>
      </c>
      <c r="G113" s="85">
        <f t="shared" si="0"/>
        <v>-9.8059628909003878E-3</v>
      </c>
      <c r="H113" s="80" t="s">
        <v>143</v>
      </c>
    </row>
    <row r="114" spans="1:8" x14ac:dyDescent="0.2">
      <c r="A114" s="81">
        <v>24</v>
      </c>
      <c r="B114" s="82"/>
      <c r="C114" s="82" t="s">
        <v>994</v>
      </c>
      <c r="D114" s="82" t="s">
        <v>544</v>
      </c>
      <c r="E114" s="83">
        <v>-216800</v>
      </c>
      <c r="F114" s="84">
        <v>-3284.52</v>
      </c>
      <c r="G114" s="85">
        <f t="shared" si="0"/>
        <v>-1.2326745984507462E-2</v>
      </c>
      <c r="H114" s="80" t="s">
        <v>143</v>
      </c>
    </row>
    <row r="115" spans="1:8" x14ac:dyDescent="0.2">
      <c r="A115" s="81">
        <v>25</v>
      </c>
      <c r="B115" s="82"/>
      <c r="C115" s="82" t="s">
        <v>893</v>
      </c>
      <c r="D115" s="82" t="s">
        <v>544</v>
      </c>
      <c r="E115" s="83">
        <v>-122600</v>
      </c>
      <c r="F115" s="84">
        <v>-3942.3256000000001</v>
      </c>
      <c r="G115" s="85">
        <f t="shared" si="0"/>
        <v>-1.4795478870404496E-2</v>
      </c>
      <c r="H115" s="80" t="s">
        <v>143</v>
      </c>
    </row>
    <row r="116" spans="1:8" x14ac:dyDescent="0.2">
      <c r="A116" s="81">
        <v>26</v>
      </c>
      <c r="B116" s="82"/>
      <c r="C116" s="82" t="s">
        <v>984</v>
      </c>
      <c r="D116" s="82" t="s">
        <v>544</v>
      </c>
      <c r="E116" s="83">
        <v>-437500</v>
      </c>
      <c r="F116" s="84">
        <v>-4700.5</v>
      </c>
      <c r="G116" s="85">
        <f t="shared" si="0"/>
        <v>-1.7640894103301951E-2</v>
      </c>
      <c r="H116" s="80" t="s">
        <v>143</v>
      </c>
    </row>
    <row r="117" spans="1:8" x14ac:dyDescent="0.2">
      <c r="A117" s="86"/>
      <c r="B117" s="86"/>
      <c r="C117" s="87" t="s">
        <v>142</v>
      </c>
      <c r="D117" s="86"/>
      <c r="E117" s="86" t="s">
        <v>143</v>
      </c>
      <c r="F117" s="88">
        <v>-22040.591662499999</v>
      </c>
      <c r="G117" s="89">
        <v>-8.2717970000000002E-2</v>
      </c>
      <c r="H117" s="80" t="s">
        <v>143</v>
      </c>
    </row>
    <row r="118" spans="1:8" x14ac:dyDescent="0.2">
      <c r="A118" s="86"/>
      <c r="B118" s="86"/>
      <c r="C118" s="90"/>
      <c r="D118" s="86"/>
      <c r="E118" s="86"/>
      <c r="F118" s="91"/>
      <c r="G118" s="91"/>
      <c r="H118" s="80" t="s">
        <v>143</v>
      </c>
    </row>
    <row r="119" spans="1:8" x14ac:dyDescent="0.2">
      <c r="A119" s="86"/>
      <c r="B119" s="86"/>
      <c r="C119" s="87" t="s">
        <v>150</v>
      </c>
      <c r="D119" s="86"/>
      <c r="E119" s="86"/>
      <c r="F119" s="88">
        <f>F76</f>
        <v>176440.48144219999</v>
      </c>
      <c r="G119" s="89">
        <f>G76</f>
        <v>0.66217808</v>
      </c>
      <c r="H119" s="80" t="s">
        <v>143</v>
      </c>
    </row>
    <row r="120" spans="1:8" x14ac:dyDescent="0.2">
      <c r="A120" s="86"/>
      <c r="B120" s="86"/>
      <c r="C120" s="90"/>
      <c r="D120" s="86"/>
      <c r="E120" s="86"/>
      <c r="F120" s="91"/>
      <c r="G120" s="91"/>
      <c r="H120" s="80" t="s">
        <v>143</v>
      </c>
    </row>
    <row r="121" spans="1:8" x14ac:dyDescent="0.2">
      <c r="A121" s="86"/>
      <c r="B121" s="86"/>
      <c r="C121" s="87" t="s">
        <v>151</v>
      </c>
      <c r="D121" s="86"/>
      <c r="E121" s="86"/>
      <c r="F121" s="91"/>
      <c r="G121" s="91"/>
      <c r="H121" s="80" t="s">
        <v>143</v>
      </c>
    </row>
    <row r="122" spans="1:8" x14ac:dyDescent="0.2">
      <c r="A122" s="86"/>
      <c r="B122" s="86"/>
      <c r="C122" s="87" t="s">
        <v>10</v>
      </c>
      <c r="D122" s="86"/>
      <c r="E122" s="86"/>
      <c r="F122" s="91"/>
      <c r="G122" s="91"/>
      <c r="H122" s="80" t="s">
        <v>143</v>
      </c>
    </row>
    <row r="123" spans="1:8" x14ac:dyDescent="0.2">
      <c r="A123" s="86"/>
      <c r="B123" s="86"/>
      <c r="C123" s="87" t="s">
        <v>142</v>
      </c>
      <c r="D123" s="86"/>
      <c r="E123" s="86" t="s">
        <v>143</v>
      </c>
      <c r="F123" s="92" t="s">
        <v>145</v>
      </c>
      <c r="G123" s="89">
        <v>0</v>
      </c>
      <c r="H123" s="80" t="s">
        <v>143</v>
      </c>
    </row>
    <row r="124" spans="1:8" x14ac:dyDescent="0.2">
      <c r="A124" s="86"/>
      <c r="B124" s="86"/>
      <c r="C124" s="90"/>
      <c r="D124" s="86"/>
      <c r="E124" s="86"/>
      <c r="F124" s="91"/>
      <c r="G124" s="91"/>
      <c r="H124" s="80" t="s">
        <v>143</v>
      </c>
    </row>
    <row r="125" spans="1:8" x14ac:dyDescent="0.2">
      <c r="A125" s="86"/>
      <c r="B125" s="86"/>
      <c r="C125" s="87" t="s">
        <v>152</v>
      </c>
      <c r="D125" s="86"/>
      <c r="E125" s="86"/>
      <c r="F125" s="86"/>
      <c r="G125" s="86"/>
      <c r="H125" s="80" t="s">
        <v>143</v>
      </c>
    </row>
    <row r="126" spans="1:8" x14ac:dyDescent="0.2">
      <c r="A126" s="86"/>
      <c r="B126" s="86"/>
      <c r="C126" s="87" t="s">
        <v>142</v>
      </c>
      <c r="D126" s="86"/>
      <c r="E126" s="86" t="s">
        <v>143</v>
      </c>
      <c r="F126" s="92" t="s">
        <v>145</v>
      </c>
      <c r="G126" s="89">
        <v>0</v>
      </c>
      <c r="H126" s="80" t="s">
        <v>143</v>
      </c>
    </row>
    <row r="127" spans="1:8" x14ac:dyDescent="0.2">
      <c r="A127" s="86"/>
      <c r="B127" s="86"/>
      <c r="C127" s="90"/>
      <c r="D127" s="86"/>
      <c r="E127" s="86"/>
      <c r="F127" s="91"/>
      <c r="G127" s="91"/>
      <c r="H127" s="80" t="s">
        <v>143</v>
      </c>
    </row>
    <row r="128" spans="1:8" x14ac:dyDescent="0.2">
      <c r="A128" s="86"/>
      <c r="B128" s="86"/>
      <c r="C128" s="87" t="s">
        <v>153</v>
      </c>
      <c r="D128" s="86"/>
      <c r="E128" s="86"/>
      <c r="F128" s="86"/>
      <c r="G128" s="86"/>
      <c r="H128" s="80" t="s">
        <v>143</v>
      </c>
    </row>
    <row r="129" spans="1:8" x14ac:dyDescent="0.2">
      <c r="A129" s="81">
        <v>1</v>
      </c>
      <c r="B129" s="82" t="s">
        <v>653</v>
      </c>
      <c r="C129" s="82" t="s">
        <v>1094</v>
      </c>
      <c r="D129" s="82" t="s">
        <v>620</v>
      </c>
      <c r="E129" s="83">
        <v>10500000</v>
      </c>
      <c r="F129" s="84">
        <v>10808.710499999999</v>
      </c>
      <c r="G129" s="85">
        <v>4.0564900000000001E-2</v>
      </c>
      <c r="H129" s="80">
        <v>5.79</v>
      </c>
    </row>
    <row r="130" spans="1:8" x14ac:dyDescent="0.2">
      <c r="A130" s="81">
        <v>2</v>
      </c>
      <c r="B130" s="82" t="s">
        <v>713</v>
      </c>
      <c r="C130" s="82" t="s">
        <v>1100</v>
      </c>
      <c r="D130" s="82" t="s">
        <v>620</v>
      </c>
      <c r="E130" s="83">
        <v>5000000</v>
      </c>
      <c r="F130" s="84">
        <v>5177.5050000000001</v>
      </c>
      <c r="G130" s="85">
        <v>1.9431090000000002E-2</v>
      </c>
      <c r="H130" s="80">
        <v>6.0773999999999999</v>
      </c>
    </row>
    <row r="131" spans="1:8" x14ac:dyDescent="0.2">
      <c r="A131" s="81">
        <v>3</v>
      </c>
      <c r="B131" s="82" t="s">
        <v>618</v>
      </c>
      <c r="C131" s="82" t="s">
        <v>619</v>
      </c>
      <c r="D131" s="82" t="s">
        <v>620</v>
      </c>
      <c r="E131" s="83">
        <v>4500000</v>
      </c>
      <c r="F131" s="84">
        <v>4690.134</v>
      </c>
      <c r="G131" s="85">
        <v>1.7601990000000001E-2</v>
      </c>
      <c r="H131" s="80">
        <v>6.5590999999999999</v>
      </c>
    </row>
    <row r="132" spans="1:8" x14ac:dyDescent="0.2">
      <c r="A132" s="81">
        <v>4</v>
      </c>
      <c r="B132" s="82" t="s">
        <v>669</v>
      </c>
      <c r="C132" s="82" t="s">
        <v>1098</v>
      </c>
      <c r="D132" s="82" t="s">
        <v>620</v>
      </c>
      <c r="E132" s="83">
        <v>3000000</v>
      </c>
      <c r="F132" s="84">
        <v>3161.2530000000002</v>
      </c>
      <c r="G132" s="85">
        <v>1.1864130000000001E-2</v>
      </c>
      <c r="H132" s="80">
        <v>6.2046000000000001</v>
      </c>
    </row>
    <row r="133" spans="1:8" x14ac:dyDescent="0.2">
      <c r="A133" s="81">
        <v>5</v>
      </c>
      <c r="B133" s="82" t="s">
        <v>835</v>
      </c>
      <c r="C133" s="82" t="s">
        <v>836</v>
      </c>
      <c r="D133" s="82" t="s">
        <v>620</v>
      </c>
      <c r="E133" s="83">
        <v>3000000</v>
      </c>
      <c r="F133" s="84">
        <v>3083.721</v>
      </c>
      <c r="G133" s="85">
        <v>1.1573150000000001E-2</v>
      </c>
      <c r="H133" s="80">
        <v>6.1062000000000003</v>
      </c>
    </row>
    <row r="134" spans="1:8" x14ac:dyDescent="0.2">
      <c r="A134" s="81">
        <v>6</v>
      </c>
      <c r="B134" s="82" t="s">
        <v>711</v>
      </c>
      <c r="C134" s="82" t="s">
        <v>712</v>
      </c>
      <c r="D134" s="82" t="s">
        <v>620</v>
      </c>
      <c r="E134" s="83">
        <v>500000</v>
      </c>
      <c r="F134" s="84">
        <v>521.33349999999996</v>
      </c>
      <c r="G134" s="85">
        <v>1.95656E-3</v>
      </c>
      <c r="H134" s="80">
        <v>5.9813999999999998</v>
      </c>
    </row>
    <row r="135" spans="1:8" x14ac:dyDescent="0.2">
      <c r="A135" s="86"/>
      <c r="B135" s="86"/>
      <c r="C135" s="87" t="s">
        <v>142</v>
      </c>
      <c r="D135" s="86"/>
      <c r="E135" s="86" t="s">
        <v>143</v>
      </c>
      <c r="F135" s="88">
        <v>27442.656999999999</v>
      </c>
      <c r="G135" s="89">
        <v>0.10299182</v>
      </c>
      <c r="H135" s="80" t="s">
        <v>143</v>
      </c>
    </row>
    <row r="136" spans="1:8" x14ac:dyDescent="0.2">
      <c r="A136" s="86"/>
      <c r="B136" s="86"/>
      <c r="C136" s="90"/>
      <c r="D136" s="86"/>
      <c r="E136" s="86"/>
      <c r="F136" s="91"/>
      <c r="G136" s="91"/>
      <c r="H136" s="80" t="s">
        <v>143</v>
      </c>
    </row>
    <row r="137" spans="1:8" x14ac:dyDescent="0.2">
      <c r="A137" s="86"/>
      <c r="B137" s="86"/>
      <c r="C137" s="87" t="s">
        <v>154</v>
      </c>
      <c r="D137" s="86"/>
      <c r="E137" s="86"/>
      <c r="F137" s="91"/>
      <c r="G137" s="91"/>
      <c r="H137" s="80" t="s">
        <v>143</v>
      </c>
    </row>
    <row r="138" spans="1:8" x14ac:dyDescent="0.2">
      <c r="A138" s="86"/>
      <c r="B138" s="86"/>
      <c r="C138" s="87" t="s">
        <v>142</v>
      </c>
      <c r="D138" s="86"/>
      <c r="E138" s="86" t="s">
        <v>143</v>
      </c>
      <c r="F138" s="92" t="s">
        <v>145</v>
      </c>
      <c r="G138" s="89">
        <v>0</v>
      </c>
      <c r="H138" s="80" t="s">
        <v>143</v>
      </c>
    </row>
    <row r="139" spans="1:8" x14ac:dyDescent="0.2">
      <c r="A139" s="86"/>
      <c r="B139" s="86"/>
      <c r="C139" s="90"/>
      <c r="D139" s="86"/>
      <c r="E139" s="86"/>
      <c r="F139" s="91"/>
      <c r="G139" s="91"/>
      <c r="H139" s="80" t="s">
        <v>143</v>
      </c>
    </row>
    <row r="140" spans="1:8" x14ac:dyDescent="0.2">
      <c r="A140" s="86"/>
      <c r="B140" s="86"/>
      <c r="C140" s="87" t="s">
        <v>155</v>
      </c>
      <c r="D140" s="86"/>
      <c r="E140" s="86"/>
      <c r="F140" s="88">
        <v>27442.656999999999</v>
      </c>
      <c r="G140" s="89">
        <v>0.10299182</v>
      </c>
      <c r="H140" s="80" t="s">
        <v>143</v>
      </c>
    </row>
    <row r="141" spans="1:8" x14ac:dyDescent="0.2">
      <c r="A141" s="86"/>
      <c r="B141" s="86"/>
      <c r="C141" s="90"/>
      <c r="D141" s="86"/>
      <c r="E141" s="86"/>
      <c r="F141" s="91"/>
      <c r="G141" s="91"/>
      <c r="H141" s="80" t="s">
        <v>143</v>
      </c>
    </row>
    <row r="142" spans="1:8" x14ac:dyDescent="0.2">
      <c r="A142" s="86"/>
      <c r="B142" s="86"/>
      <c r="C142" s="87" t="s">
        <v>156</v>
      </c>
      <c r="D142" s="86"/>
      <c r="E142" s="86"/>
      <c r="F142" s="91"/>
      <c r="G142" s="91"/>
      <c r="H142" s="80" t="s">
        <v>143</v>
      </c>
    </row>
    <row r="143" spans="1:8" x14ac:dyDescent="0.2">
      <c r="A143" s="86"/>
      <c r="B143" s="86"/>
      <c r="C143" s="87" t="s">
        <v>157</v>
      </c>
      <c r="D143" s="86"/>
      <c r="E143" s="86"/>
      <c r="F143" s="91"/>
      <c r="G143" s="91"/>
      <c r="H143" s="80" t="s">
        <v>143</v>
      </c>
    </row>
    <row r="144" spans="1:8" x14ac:dyDescent="0.2">
      <c r="A144" s="86"/>
      <c r="B144" s="86"/>
      <c r="C144" s="87" t="s">
        <v>142</v>
      </c>
      <c r="D144" s="86"/>
      <c r="E144" s="86" t="s">
        <v>143</v>
      </c>
      <c r="F144" s="92" t="s">
        <v>145</v>
      </c>
      <c r="G144" s="89">
        <v>0</v>
      </c>
      <c r="H144" s="80" t="s">
        <v>143</v>
      </c>
    </row>
    <row r="145" spans="1:8" x14ac:dyDescent="0.2">
      <c r="A145" s="86"/>
      <c r="B145" s="86"/>
      <c r="C145" s="90"/>
      <c r="D145" s="86"/>
      <c r="E145" s="86"/>
      <c r="F145" s="91"/>
      <c r="G145" s="91"/>
      <c r="H145" s="80" t="s">
        <v>143</v>
      </c>
    </row>
    <row r="146" spans="1:8" x14ac:dyDescent="0.2">
      <c r="A146" s="86"/>
      <c r="B146" s="86"/>
      <c r="C146" s="87" t="s">
        <v>158</v>
      </c>
      <c r="D146" s="86"/>
      <c r="E146" s="86"/>
      <c r="F146" s="91"/>
      <c r="G146" s="91"/>
      <c r="H146" s="80" t="s">
        <v>143</v>
      </c>
    </row>
    <row r="147" spans="1:8" x14ac:dyDescent="0.2">
      <c r="A147" s="86"/>
      <c r="B147" s="86"/>
      <c r="C147" s="87" t="s">
        <v>142</v>
      </c>
      <c r="D147" s="86"/>
      <c r="E147" s="86" t="s">
        <v>143</v>
      </c>
      <c r="F147" s="92" t="s">
        <v>145</v>
      </c>
      <c r="G147" s="89">
        <v>0</v>
      </c>
      <c r="H147" s="80" t="s">
        <v>143</v>
      </c>
    </row>
    <row r="148" spans="1:8" x14ac:dyDescent="0.2">
      <c r="A148" s="86"/>
      <c r="B148" s="86"/>
      <c r="C148" s="90"/>
      <c r="D148" s="86"/>
      <c r="E148" s="86"/>
      <c r="F148" s="91"/>
      <c r="G148" s="91"/>
      <c r="H148" s="80" t="s">
        <v>143</v>
      </c>
    </row>
    <row r="149" spans="1:8" x14ac:dyDescent="0.2">
      <c r="A149" s="86"/>
      <c r="B149" s="86"/>
      <c r="C149" s="87" t="s">
        <v>159</v>
      </c>
      <c r="D149" s="86"/>
      <c r="E149" s="86"/>
      <c r="F149" s="91"/>
      <c r="G149" s="91"/>
      <c r="H149" s="80" t="s">
        <v>143</v>
      </c>
    </row>
    <row r="150" spans="1:8" x14ac:dyDescent="0.2">
      <c r="A150" s="86"/>
      <c r="B150" s="86"/>
      <c r="C150" s="87" t="s">
        <v>142</v>
      </c>
      <c r="D150" s="86"/>
      <c r="E150" s="86" t="s">
        <v>143</v>
      </c>
      <c r="F150" s="92" t="s">
        <v>145</v>
      </c>
      <c r="G150" s="89">
        <v>0</v>
      </c>
      <c r="H150" s="80" t="s">
        <v>143</v>
      </c>
    </row>
    <row r="151" spans="1:8" x14ac:dyDescent="0.2">
      <c r="A151" s="86"/>
      <c r="B151" s="86"/>
      <c r="C151" s="90"/>
      <c r="D151" s="86"/>
      <c r="E151" s="86"/>
      <c r="F151" s="91"/>
      <c r="G151" s="91"/>
      <c r="H151" s="80" t="s">
        <v>143</v>
      </c>
    </row>
    <row r="152" spans="1:8" x14ac:dyDescent="0.2">
      <c r="A152" s="86"/>
      <c r="B152" s="86"/>
      <c r="C152" s="87" t="s">
        <v>160</v>
      </c>
      <c r="D152" s="86"/>
      <c r="E152" s="86"/>
      <c r="F152" s="91"/>
      <c r="G152" s="91"/>
      <c r="H152" s="80" t="s">
        <v>143</v>
      </c>
    </row>
    <row r="153" spans="1:8" x14ac:dyDescent="0.2">
      <c r="A153" s="81">
        <v>1</v>
      </c>
      <c r="B153" s="82"/>
      <c r="C153" s="82" t="s">
        <v>161</v>
      </c>
      <c r="D153" s="82"/>
      <c r="E153" s="93"/>
      <c r="F153" s="84">
        <v>1841.5898399990001</v>
      </c>
      <c r="G153" s="85">
        <v>6.9114500000000004E-3</v>
      </c>
      <c r="H153" s="80">
        <v>5.41</v>
      </c>
    </row>
    <row r="154" spans="1:8" x14ac:dyDescent="0.2">
      <c r="A154" s="86"/>
      <c r="B154" s="86"/>
      <c r="C154" s="87" t="s">
        <v>142</v>
      </c>
      <c r="D154" s="86"/>
      <c r="E154" s="86" t="s">
        <v>143</v>
      </c>
      <c r="F154" s="88">
        <v>1841.5898399990001</v>
      </c>
      <c r="G154" s="89">
        <v>6.9114500000000004E-3</v>
      </c>
      <c r="H154" s="80" t="s">
        <v>143</v>
      </c>
    </row>
    <row r="155" spans="1:8" x14ac:dyDescent="0.2">
      <c r="A155" s="86"/>
      <c r="B155" s="86"/>
      <c r="C155" s="90"/>
      <c r="D155" s="86"/>
      <c r="E155" s="86"/>
      <c r="F155" s="91"/>
      <c r="G155" s="91"/>
      <c r="H155" s="80" t="s">
        <v>143</v>
      </c>
    </row>
    <row r="156" spans="1:8" x14ac:dyDescent="0.2">
      <c r="A156" s="86"/>
      <c r="B156" s="86"/>
      <c r="C156" s="87" t="s">
        <v>162</v>
      </c>
      <c r="D156" s="86"/>
      <c r="E156" s="86"/>
      <c r="F156" s="88">
        <v>1841.5898399990001</v>
      </c>
      <c r="G156" s="89">
        <v>6.9114500000000004E-3</v>
      </c>
      <c r="H156" s="80" t="s">
        <v>143</v>
      </c>
    </row>
    <row r="157" spans="1:8" x14ac:dyDescent="0.2">
      <c r="A157" s="86"/>
      <c r="B157" s="86"/>
      <c r="C157" s="91"/>
      <c r="D157" s="86"/>
      <c r="E157" s="86"/>
      <c r="F157" s="86"/>
      <c r="G157" s="86"/>
      <c r="H157" s="80" t="s">
        <v>143</v>
      </c>
    </row>
    <row r="158" spans="1:8" x14ac:dyDescent="0.2">
      <c r="A158" s="86"/>
      <c r="B158" s="86"/>
      <c r="C158" s="87" t="s">
        <v>163</v>
      </c>
      <c r="D158" s="86"/>
      <c r="E158" s="86"/>
      <c r="F158" s="86"/>
      <c r="G158" s="86"/>
      <c r="H158" s="80" t="s">
        <v>143</v>
      </c>
    </row>
    <row r="159" spans="1:8" x14ac:dyDescent="0.2">
      <c r="A159" s="86"/>
      <c r="B159" s="86"/>
      <c r="C159" s="87" t="s">
        <v>164</v>
      </c>
      <c r="D159" s="86"/>
      <c r="E159" s="86"/>
      <c r="F159" s="86"/>
      <c r="G159" s="86"/>
      <c r="H159" s="80" t="s">
        <v>143</v>
      </c>
    </row>
    <row r="160" spans="1:8" x14ac:dyDescent="0.2">
      <c r="A160" s="81">
        <v>1</v>
      </c>
      <c r="B160" s="82" t="s">
        <v>837</v>
      </c>
      <c r="C160" s="82" t="s">
        <v>838</v>
      </c>
      <c r="D160" s="82"/>
      <c r="E160" s="120">
        <v>19705094</v>
      </c>
      <c r="F160" s="84">
        <v>16690.214618000002</v>
      </c>
      <c r="G160" s="85">
        <v>6.2638079999999999E-2</v>
      </c>
      <c r="H160" s="80" t="s">
        <v>143</v>
      </c>
    </row>
    <row r="161" spans="1:8" x14ac:dyDescent="0.2">
      <c r="A161" s="81">
        <v>2</v>
      </c>
      <c r="B161" s="82" t="s">
        <v>839</v>
      </c>
      <c r="C161" s="82" t="s">
        <v>840</v>
      </c>
      <c r="D161" s="82"/>
      <c r="E161" s="120">
        <v>20078588</v>
      </c>
      <c r="F161" s="84">
        <v>16504.599335999999</v>
      </c>
      <c r="G161" s="85">
        <v>6.1941469999999998E-2</v>
      </c>
      <c r="H161" s="80" t="s">
        <v>143</v>
      </c>
    </row>
    <row r="162" spans="1:8" x14ac:dyDescent="0.2">
      <c r="A162" s="81">
        <v>3</v>
      </c>
      <c r="B162" s="82" t="s">
        <v>841</v>
      </c>
      <c r="C162" s="82" t="s">
        <v>842</v>
      </c>
      <c r="D162" s="82"/>
      <c r="E162" s="120">
        <v>14432712</v>
      </c>
      <c r="F162" s="84">
        <v>12237.496504799999</v>
      </c>
      <c r="G162" s="85">
        <v>4.592711E-2</v>
      </c>
      <c r="H162" s="80" t="s">
        <v>143</v>
      </c>
    </row>
    <row r="163" spans="1:8" x14ac:dyDescent="0.2">
      <c r="A163" s="81">
        <v>4</v>
      </c>
      <c r="B163" s="82" t="s">
        <v>843</v>
      </c>
      <c r="C163" s="82" t="s">
        <v>844</v>
      </c>
      <c r="D163" s="82"/>
      <c r="E163" s="120">
        <v>13123120</v>
      </c>
      <c r="F163" s="84">
        <v>10862.006423999999</v>
      </c>
      <c r="G163" s="85">
        <v>4.0764920000000003E-2</v>
      </c>
      <c r="H163" s="80" t="s">
        <v>143</v>
      </c>
    </row>
    <row r="164" spans="1:8" x14ac:dyDescent="0.2">
      <c r="A164" s="81">
        <v>5</v>
      </c>
      <c r="B164" s="82" t="s">
        <v>845</v>
      </c>
      <c r="C164" s="82" t="s">
        <v>846</v>
      </c>
      <c r="D164" s="82"/>
      <c r="E164" s="120">
        <v>4448000</v>
      </c>
      <c r="F164" s="84">
        <v>4284.7583999999997</v>
      </c>
      <c r="G164" s="85">
        <v>1.608062E-2</v>
      </c>
      <c r="H164" s="80" t="s">
        <v>143</v>
      </c>
    </row>
    <row r="165" spans="1:8" x14ac:dyDescent="0.2">
      <c r="A165" s="86"/>
      <c r="B165" s="86"/>
      <c r="C165" s="87" t="s">
        <v>142</v>
      </c>
      <c r="D165" s="86"/>
      <c r="E165" s="86" t="s">
        <v>143</v>
      </c>
      <c r="F165" s="88">
        <v>60579.075282799997</v>
      </c>
      <c r="G165" s="89">
        <v>0.2273522</v>
      </c>
      <c r="H165" s="80" t="s">
        <v>143</v>
      </c>
    </row>
    <row r="166" spans="1:8" x14ac:dyDescent="0.2">
      <c r="A166" s="86"/>
      <c r="B166" s="86"/>
      <c r="C166" s="90"/>
      <c r="D166" s="86"/>
      <c r="E166" s="86"/>
      <c r="F166" s="91"/>
      <c r="G166" s="91"/>
      <c r="H166" s="80" t="s">
        <v>143</v>
      </c>
    </row>
    <row r="167" spans="1:8" x14ac:dyDescent="0.2">
      <c r="A167" s="86"/>
      <c r="B167" s="86"/>
      <c r="C167" s="87" t="s">
        <v>165</v>
      </c>
      <c r="D167" s="86"/>
      <c r="E167" s="86"/>
      <c r="F167" s="86"/>
      <c r="G167" s="86"/>
      <c r="H167" s="80" t="s">
        <v>143</v>
      </c>
    </row>
    <row r="168" spans="1:8" x14ac:dyDescent="0.2">
      <c r="A168" s="86"/>
      <c r="B168" s="86"/>
      <c r="C168" s="87" t="s">
        <v>166</v>
      </c>
      <c r="D168" s="86"/>
      <c r="E168" s="86"/>
      <c r="F168" s="86"/>
      <c r="G168" s="86"/>
      <c r="H168" s="80" t="s">
        <v>143</v>
      </c>
    </row>
    <row r="169" spans="1:8" x14ac:dyDescent="0.2">
      <c r="A169" s="86"/>
      <c r="B169" s="86"/>
      <c r="C169" s="87" t="s">
        <v>142</v>
      </c>
      <c r="D169" s="86"/>
      <c r="E169" s="86" t="s">
        <v>143</v>
      </c>
      <c r="F169" s="92" t="s">
        <v>145</v>
      </c>
      <c r="G169" s="89">
        <v>0</v>
      </c>
      <c r="H169" s="80" t="s">
        <v>143</v>
      </c>
    </row>
    <row r="170" spans="1:8" x14ac:dyDescent="0.2">
      <c r="A170" s="86"/>
      <c r="B170" s="86"/>
      <c r="C170" s="90"/>
      <c r="D170" s="86"/>
      <c r="E170" s="86"/>
      <c r="F170" s="91"/>
      <c r="G170" s="91"/>
      <c r="H170" s="80" t="s">
        <v>143</v>
      </c>
    </row>
    <row r="171" spans="1:8" x14ac:dyDescent="0.2">
      <c r="A171" s="86"/>
      <c r="B171" s="86"/>
      <c r="C171" s="87" t="s">
        <v>167</v>
      </c>
      <c r="D171" s="86"/>
      <c r="E171" s="86"/>
      <c r="F171" s="91"/>
      <c r="G171" s="91"/>
      <c r="H171" s="80" t="s">
        <v>143</v>
      </c>
    </row>
    <row r="172" spans="1:8" x14ac:dyDescent="0.2">
      <c r="A172" s="86"/>
      <c r="B172" s="86"/>
      <c r="C172" s="87" t="s">
        <v>142</v>
      </c>
      <c r="D172" s="86"/>
      <c r="E172" s="86" t="s">
        <v>143</v>
      </c>
      <c r="F172" s="92" t="s">
        <v>145</v>
      </c>
      <c r="G172" s="89">
        <v>0</v>
      </c>
      <c r="H172" s="80" t="s">
        <v>143</v>
      </c>
    </row>
    <row r="173" spans="1:8" x14ac:dyDescent="0.2">
      <c r="A173" s="86"/>
      <c r="B173" s="86"/>
      <c r="C173" s="90"/>
      <c r="D173" s="86"/>
      <c r="E173" s="86"/>
      <c r="F173" s="91"/>
      <c r="G173" s="91"/>
      <c r="H173" s="80" t="s">
        <v>143</v>
      </c>
    </row>
    <row r="174" spans="1:8" x14ac:dyDescent="0.2">
      <c r="A174" s="93"/>
      <c r="B174" s="82"/>
      <c r="C174" s="82" t="s">
        <v>320</v>
      </c>
      <c r="D174" s="82"/>
      <c r="E174" s="93"/>
      <c r="F174" s="84">
        <v>153.6219979</v>
      </c>
      <c r="G174" s="85">
        <v>5.7653999999999995E-4</v>
      </c>
      <c r="H174" s="80" t="s">
        <v>143</v>
      </c>
    </row>
    <row r="175" spans="1:8" x14ac:dyDescent="0.2">
      <c r="A175" s="93"/>
      <c r="B175" s="82"/>
      <c r="C175" s="121" t="s">
        <v>926</v>
      </c>
      <c r="D175" s="82"/>
      <c r="E175" s="93"/>
      <c r="F175" s="84">
        <f>22037.91450831+F117</f>
        <v>-2.6771541899979638</v>
      </c>
      <c r="G175" s="85">
        <f>F175/F176</f>
        <v>-1.004731274629618E-5</v>
      </c>
      <c r="H175" s="80" t="s">
        <v>143</v>
      </c>
    </row>
    <row r="176" spans="1:8" x14ac:dyDescent="0.2">
      <c r="A176" s="90"/>
      <c r="B176" s="90"/>
      <c r="C176" s="87" t="s">
        <v>169</v>
      </c>
      <c r="D176" s="91"/>
      <c r="E176" s="91"/>
      <c r="F176" s="88">
        <v>266454.74840870901</v>
      </c>
      <c r="G176" s="94">
        <v>1.00000003</v>
      </c>
      <c r="H176" s="80" t="s">
        <v>143</v>
      </c>
    </row>
    <row r="177" spans="1:17" x14ac:dyDescent="0.2">
      <c r="A177" s="95"/>
      <c r="B177" s="95"/>
      <c r="C177" s="95"/>
      <c r="D177" s="96"/>
      <c r="E177" s="96"/>
      <c r="F177" s="96"/>
      <c r="G177" s="96"/>
    </row>
    <row r="178" spans="1:17" x14ac:dyDescent="0.2">
      <c r="A178" s="97"/>
      <c r="B178" s="201" t="s">
        <v>855</v>
      </c>
      <c r="C178" s="201"/>
      <c r="D178" s="201"/>
      <c r="E178" s="201"/>
      <c r="F178" s="201"/>
      <c r="G178" s="201"/>
      <c r="H178" s="201"/>
      <c r="J178" s="99"/>
    </row>
    <row r="179" spans="1:17" x14ac:dyDescent="0.2">
      <c r="A179" s="97"/>
      <c r="B179" s="201" t="s">
        <v>856</v>
      </c>
      <c r="C179" s="201"/>
      <c r="D179" s="201"/>
      <c r="E179" s="201"/>
      <c r="F179" s="201"/>
      <c r="G179" s="201"/>
      <c r="H179" s="201"/>
      <c r="J179" s="99"/>
    </row>
    <row r="180" spans="1:17" x14ac:dyDescent="0.2">
      <c r="A180" s="97"/>
      <c r="B180" s="201" t="s">
        <v>857</v>
      </c>
      <c r="C180" s="201"/>
      <c r="D180" s="201"/>
      <c r="E180" s="201"/>
      <c r="F180" s="201"/>
      <c r="G180" s="201"/>
      <c r="H180" s="201"/>
      <c r="J180" s="99"/>
    </row>
    <row r="181" spans="1:17" s="101" customFormat="1" ht="66.75" customHeight="1" x14ac:dyDescent="0.25">
      <c r="A181" s="100"/>
      <c r="B181" s="202" t="s">
        <v>858</v>
      </c>
      <c r="C181" s="202"/>
      <c r="D181" s="202"/>
      <c r="E181" s="202"/>
      <c r="F181" s="202"/>
      <c r="G181" s="202"/>
      <c r="H181" s="202"/>
      <c r="I181"/>
      <c r="J181" s="99"/>
      <c r="K181"/>
      <c r="L181"/>
      <c r="M181"/>
      <c r="N181"/>
      <c r="O181"/>
      <c r="P181"/>
      <c r="Q181"/>
    </row>
    <row r="182" spans="1:17" x14ac:dyDescent="0.2">
      <c r="A182" s="97"/>
      <c r="B182" s="201" t="s">
        <v>859</v>
      </c>
      <c r="C182" s="201"/>
      <c r="D182" s="201"/>
      <c r="E182" s="201"/>
      <c r="F182" s="201"/>
      <c r="G182" s="201"/>
      <c r="H182" s="201"/>
      <c r="J182" s="99"/>
    </row>
    <row r="183" spans="1:17" x14ac:dyDescent="0.2">
      <c r="A183" s="97"/>
      <c r="B183" s="97"/>
      <c r="C183" s="97"/>
      <c r="D183" s="102"/>
      <c r="E183" s="102"/>
      <c r="F183" s="102"/>
      <c r="G183" s="102"/>
    </row>
    <row r="184" spans="1:17" x14ac:dyDescent="0.2">
      <c r="A184" s="97"/>
      <c r="B184" s="203" t="s">
        <v>170</v>
      </c>
      <c r="C184" s="204"/>
      <c r="D184" s="205"/>
      <c r="E184" s="103"/>
      <c r="F184" s="102"/>
      <c r="G184" s="102"/>
    </row>
    <row r="185" spans="1:17" ht="27.75" customHeight="1" x14ac:dyDescent="0.2">
      <c r="A185" s="97"/>
      <c r="B185" s="199" t="s">
        <v>171</v>
      </c>
      <c r="C185" s="200"/>
      <c r="D185" s="79" t="s">
        <v>172</v>
      </c>
      <c r="E185" s="103"/>
      <c r="F185" s="102"/>
      <c r="G185" s="102"/>
    </row>
    <row r="186" spans="1:17" ht="12.75" customHeight="1" x14ac:dyDescent="0.2">
      <c r="A186" s="97"/>
      <c r="B186" s="199" t="s">
        <v>860</v>
      </c>
      <c r="C186" s="200"/>
      <c r="D186" s="79" t="s">
        <v>172</v>
      </c>
      <c r="E186" s="103"/>
      <c r="F186" s="102"/>
      <c r="G186" s="102"/>
    </row>
    <row r="187" spans="1:17" x14ac:dyDescent="0.2">
      <c r="A187" s="97"/>
      <c r="B187" s="199" t="s">
        <v>173</v>
      </c>
      <c r="C187" s="200"/>
      <c r="D187" s="104" t="s">
        <v>143</v>
      </c>
      <c r="E187" s="103"/>
      <c r="F187" s="102"/>
      <c r="G187" s="102"/>
    </row>
    <row r="188" spans="1:17" x14ac:dyDescent="0.2">
      <c r="A188" s="105"/>
      <c r="B188" s="106" t="s">
        <v>143</v>
      </c>
      <c r="C188" s="106" t="s">
        <v>861</v>
      </c>
      <c r="D188" s="106" t="s">
        <v>174</v>
      </c>
      <c r="E188" s="105"/>
      <c r="F188" s="105"/>
      <c r="G188" s="105"/>
      <c r="H188" s="105"/>
      <c r="J188" s="99"/>
    </row>
    <row r="189" spans="1:17" x14ac:dyDescent="0.2">
      <c r="A189" s="105"/>
      <c r="B189" s="107" t="s">
        <v>175</v>
      </c>
      <c r="C189" s="108">
        <v>45838</v>
      </c>
      <c r="D189" s="108">
        <v>45869</v>
      </c>
      <c r="E189" s="105"/>
      <c r="F189" s="105"/>
      <c r="G189" s="105"/>
      <c r="J189" s="99"/>
    </row>
    <row r="190" spans="1:17" x14ac:dyDescent="0.2">
      <c r="A190" s="109"/>
      <c r="B190" s="82" t="s">
        <v>176</v>
      </c>
      <c r="C190" s="111">
        <v>12.5632</v>
      </c>
      <c r="D190" s="111">
        <v>12.4856</v>
      </c>
      <c r="E190" s="109"/>
      <c r="F190" s="112"/>
      <c r="G190" s="113"/>
    </row>
    <row r="191" spans="1:17" x14ac:dyDescent="0.2">
      <c r="A191" s="109"/>
      <c r="B191" s="82" t="s">
        <v>1004</v>
      </c>
      <c r="C191" s="111">
        <v>12.5632</v>
      </c>
      <c r="D191" s="111">
        <v>12.4856</v>
      </c>
      <c r="E191" s="109"/>
      <c r="F191" s="112"/>
      <c r="G191" s="113"/>
    </row>
    <row r="192" spans="1:17" x14ac:dyDescent="0.2">
      <c r="A192" s="109"/>
      <c r="B192" s="82" t="s">
        <v>177</v>
      </c>
      <c r="C192" s="111">
        <v>12.282400000000001</v>
      </c>
      <c r="D192" s="111">
        <v>12.1913</v>
      </c>
      <c r="E192" s="109"/>
      <c r="F192" s="112"/>
      <c r="G192" s="113"/>
    </row>
    <row r="193" spans="1:7" x14ac:dyDescent="0.2">
      <c r="A193" s="109"/>
      <c r="B193" s="82" t="s">
        <v>1005</v>
      </c>
      <c r="C193" s="111">
        <v>12.282400000000001</v>
      </c>
      <c r="D193" s="111">
        <v>12.1913</v>
      </c>
      <c r="E193" s="109"/>
      <c r="F193" s="112"/>
      <c r="G193" s="113"/>
    </row>
    <row r="194" spans="1:7" x14ac:dyDescent="0.2">
      <c r="A194" s="109"/>
      <c r="B194" s="109"/>
      <c r="C194" s="109"/>
      <c r="D194" s="109"/>
      <c r="E194" s="109"/>
      <c r="F194" s="109"/>
      <c r="G194" s="109"/>
    </row>
    <row r="195" spans="1:7" x14ac:dyDescent="0.2">
      <c r="A195" s="105"/>
      <c r="B195" s="199" t="s">
        <v>862</v>
      </c>
      <c r="C195" s="200"/>
      <c r="D195" s="79" t="s">
        <v>172</v>
      </c>
      <c r="E195" s="105"/>
      <c r="F195" s="105"/>
      <c r="G195" s="105"/>
    </row>
    <row r="196" spans="1:7" x14ac:dyDescent="0.2">
      <c r="A196" s="105"/>
      <c r="B196" s="114"/>
      <c r="C196" s="114"/>
      <c r="D196" s="114"/>
      <c r="E196" s="105"/>
      <c r="F196" s="105"/>
      <c r="G196" s="105"/>
    </row>
    <row r="197" spans="1:7" ht="29.1" customHeight="1" x14ac:dyDescent="0.2">
      <c r="A197" s="105"/>
      <c r="B197" s="199" t="s">
        <v>178</v>
      </c>
      <c r="C197" s="200"/>
      <c r="D197" s="79" t="s">
        <v>930</v>
      </c>
      <c r="E197" s="115"/>
      <c r="F197" s="105"/>
      <c r="G197" s="105"/>
    </row>
    <row r="198" spans="1:7" ht="29.1" customHeight="1" x14ac:dyDescent="0.2">
      <c r="A198" s="105"/>
      <c r="B198" s="199" t="s">
        <v>179</v>
      </c>
      <c r="C198" s="200"/>
      <c r="D198" s="79" t="s">
        <v>172</v>
      </c>
      <c r="E198" s="115"/>
      <c r="F198" s="105"/>
      <c r="G198" s="105"/>
    </row>
    <row r="199" spans="1:7" ht="17.100000000000001" customHeight="1" x14ac:dyDescent="0.2">
      <c r="A199" s="105"/>
      <c r="B199" s="199" t="s">
        <v>180</v>
      </c>
      <c r="C199" s="200"/>
      <c r="D199" s="79" t="s">
        <v>172</v>
      </c>
      <c r="E199" s="115"/>
      <c r="F199" s="105"/>
      <c r="G199" s="105"/>
    </row>
    <row r="200" spans="1:7" ht="17.100000000000001" customHeight="1" x14ac:dyDescent="0.2">
      <c r="A200" s="105"/>
      <c r="B200" s="199" t="s">
        <v>181</v>
      </c>
      <c r="C200" s="200"/>
      <c r="D200" s="116">
        <v>1.5945472970696879</v>
      </c>
      <c r="E200" s="105"/>
      <c r="F200" s="98"/>
      <c r="G200" s="117"/>
    </row>
    <row r="202" spans="1:7" x14ac:dyDescent="0.2">
      <c r="B202" s="214" t="s">
        <v>957</v>
      </c>
      <c r="C202" s="215"/>
      <c r="D202" s="216"/>
    </row>
    <row r="203" spans="1:7" ht="38.25" x14ac:dyDescent="0.2">
      <c r="B203" s="213" t="s">
        <v>958</v>
      </c>
      <c r="C203" s="213"/>
      <c r="D203" s="122" t="s">
        <v>834</v>
      </c>
    </row>
    <row r="204" spans="1:7" x14ac:dyDescent="0.2">
      <c r="B204" s="213" t="s">
        <v>959</v>
      </c>
      <c r="C204" s="213"/>
      <c r="D204" s="123"/>
    </row>
    <row r="205" spans="1:7" x14ac:dyDescent="0.2">
      <c r="B205" s="210"/>
      <c r="C205" s="212"/>
      <c r="D205" s="124"/>
    </row>
    <row r="206" spans="1:7" x14ac:dyDescent="0.2">
      <c r="B206" s="213" t="s">
        <v>960</v>
      </c>
      <c r="C206" s="213"/>
      <c r="D206" s="125">
        <v>6.0272381671312028</v>
      </c>
    </row>
    <row r="207" spans="1:7" x14ac:dyDescent="0.2">
      <c r="B207" s="210"/>
      <c r="C207" s="212"/>
      <c r="D207" s="124"/>
    </row>
    <row r="208" spans="1:7" x14ac:dyDescent="0.2">
      <c r="B208" s="213" t="s">
        <v>961</v>
      </c>
      <c r="C208" s="213"/>
      <c r="D208" s="125">
        <v>3.2726646872116087</v>
      </c>
    </row>
    <row r="209" spans="2:10" x14ac:dyDescent="0.2">
      <c r="B209" s="213" t="s">
        <v>962</v>
      </c>
      <c r="C209" s="213"/>
      <c r="D209" s="125">
        <v>3.895910431467458</v>
      </c>
    </row>
    <row r="210" spans="2:10" x14ac:dyDescent="0.2">
      <c r="B210" s="210"/>
      <c r="C210" s="212"/>
      <c r="D210" s="124"/>
    </row>
    <row r="211" spans="2:10" x14ac:dyDescent="0.2">
      <c r="B211" s="213" t="s">
        <v>963</v>
      </c>
      <c r="C211" s="213"/>
      <c r="D211" s="126" t="s">
        <v>1047</v>
      </c>
    </row>
    <row r="212" spans="2:10" x14ac:dyDescent="0.2">
      <c r="B212" s="210" t="s">
        <v>964</v>
      </c>
      <c r="C212" s="211"/>
      <c r="D212" s="212"/>
    </row>
    <row r="214" spans="2:10" x14ac:dyDescent="0.2">
      <c r="B214" s="207" t="s">
        <v>863</v>
      </c>
      <c r="C214" s="207"/>
    </row>
    <row r="216" spans="2:10" ht="153.75" customHeight="1" x14ac:dyDescent="0.2"/>
    <row r="219" spans="2:10" x14ac:dyDescent="0.2">
      <c r="B219" s="118" t="s">
        <v>864</v>
      </c>
      <c r="C219" s="119"/>
      <c r="D219" s="118"/>
    </row>
    <row r="220" spans="2:10" x14ac:dyDescent="0.2">
      <c r="B220" s="118" t="s">
        <v>1044</v>
      </c>
      <c r="D220" s="118"/>
    </row>
    <row r="221" spans="2:10" ht="165" customHeight="1" x14ac:dyDescent="0.2"/>
    <row r="223" spans="2:10" x14ac:dyDescent="0.2">
      <c r="J223" s="77"/>
    </row>
  </sheetData>
  <mergeCells count="29">
    <mergeCell ref="B186:C186"/>
    <mergeCell ref="B187:C187"/>
    <mergeCell ref="B203:C203"/>
    <mergeCell ref="B195:C195"/>
    <mergeCell ref="B199:C199"/>
    <mergeCell ref="B200:C200"/>
    <mergeCell ref="B197:C197"/>
    <mergeCell ref="B198:C198"/>
    <mergeCell ref="B202:D202"/>
    <mergeCell ref="B180:H180"/>
    <mergeCell ref="B181:H181"/>
    <mergeCell ref="B182:H182"/>
    <mergeCell ref="B184:D184"/>
    <mergeCell ref="B185:C185"/>
    <mergeCell ref="A1:H1"/>
    <mergeCell ref="A2:H2"/>
    <mergeCell ref="A3:H3"/>
    <mergeCell ref="B178:H178"/>
    <mergeCell ref="B179:H179"/>
    <mergeCell ref="B204:C204"/>
    <mergeCell ref="B205:C205"/>
    <mergeCell ref="B206:C206"/>
    <mergeCell ref="B207:C207"/>
    <mergeCell ref="B208:C208"/>
    <mergeCell ref="B209:C209"/>
    <mergeCell ref="B210:C210"/>
    <mergeCell ref="B211:C211"/>
    <mergeCell ref="B212:D212"/>
    <mergeCell ref="B214:C214"/>
  </mergeCells>
  <hyperlinks>
    <hyperlink ref="I1" location="Index!B2" display="Index" xr:uid="{086A2A91-DF2C-4D3B-A108-26A6C3D10455}"/>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1DEB6-3E41-4336-8208-939ACF9C6B52}">
  <sheetPr>
    <outlinePr summaryBelow="0" summaryRight="0"/>
  </sheetPr>
  <dimension ref="A1:Q116"/>
  <sheetViews>
    <sheetView showGridLines="0" workbookViewId="0">
      <selection activeCell="P100" sqref="P100"/>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847</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251900</v>
      </c>
      <c r="F7" s="84">
        <v>5083.8458000000001</v>
      </c>
      <c r="G7" s="85">
        <v>6.2024370000000002E-2</v>
      </c>
      <c r="H7" s="80" t="s">
        <v>143</v>
      </c>
    </row>
    <row r="8" spans="1:9" x14ac:dyDescent="0.2">
      <c r="A8" s="81">
        <v>2</v>
      </c>
      <c r="B8" s="82" t="s">
        <v>31</v>
      </c>
      <c r="C8" s="82" t="s">
        <v>32</v>
      </c>
      <c r="D8" s="82" t="s">
        <v>33</v>
      </c>
      <c r="E8" s="83">
        <v>238000</v>
      </c>
      <c r="F8" s="84">
        <v>3525.732</v>
      </c>
      <c r="G8" s="85">
        <v>4.301493E-2</v>
      </c>
      <c r="H8" s="80" t="s">
        <v>143</v>
      </c>
    </row>
    <row r="9" spans="1:9" x14ac:dyDescent="0.2">
      <c r="A9" s="81">
        <v>3</v>
      </c>
      <c r="B9" s="82" t="s">
        <v>17</v>
      </c>
      <c r="C9" s="82" t="s">
        <v>18</v>
      </c>
      <c r="D9" s="82" t="s">
        <v>19</v>
      </c>
      <c r="E9" s="83">
        <v>226000</v>
      </c>
      <c r="F9" s="84">
        <v>3141.8519999999999</v>
      </c>
      <c r="G9" s="85">
        <v>3.8331490000000003E-2</v>
      </c>
      <c r="H9" s="80" t="s">
        <v>143</v>
      </c>
    </row>
    <row r="10" spans="1:9" x14ac:dyDescent="0.2">
      <c r="A10" s="81">
        <v>4</v>
      </c>
      <c r="B10" s="82" t="s">
        <v>330</v>
      </c>
      <c r="C10" s="82" t="s">
        <v>331</v>
      </c>
      <c r="D10" s="82" t="s">
        <v>201</v>
      </c>
      <c r="E10" s="83">
        <v>119200</v>
      </c>
      <c r="F10" s="84">
        <v>1798.7280000000001</v>
      </c>
      <c r="G10" s="85">
        <v>2.1944990000000001E-2</v>
      </c>
      <c r="H10" s="80" t="s">
        <v>143</v>
      </c>
    </row>
    <row r="11" spans="1:9" x14ac:dyDescent="0.2">
      <c r="A11" s="81">
        <v>5</v>
      </c>
      <c r="B11" s="82" t="s">
        <v>11</v>
      </c>
      <c r="C11" s="82" t="s">
        <v>12</v>
      </c>
      <c r="D11" s="82" t="s">
        <v>13</v>
      </c>
      <c r="E11" s="83">
        <v>87400</v>
      </c>
      <c r="F11" s="84">
        <v>1673.0981999999999</v>
      </c>
      <c r="G11" s="85">
        <v>2.041227E-2</v>
      </c>
      <c r="H11" s="80" t="s">
        <v>143</v>
      </c>
    </row>
    <row r="12" spans="1:9" x14ac:dyDescent="0.2">
      <c r="A12" s="86"/>
      <c r="B12" s="86"/>
      <c r="C12" s="87" t="s">
        <v>142</v>
      </c>
      <c r="D12" s="86"/>
      <c r="E12" s="86" t="s">
        <v>143</v>
      </c>
      <c r="F12" s="88">
        <v>15223.255999999999</v>
      </c>
      <c r="G12" s="89">
        <v>0.18572805000000001</v>
      </c>
      <c r="H12" s="80" t="s">
        <v>143</v>
      </c>
    </row>
    <row r="13" spans="1:9" x14ac:dyDescent="0.2">
      <c r="A13" s="86"/>
      <c r="B13" s="86"/>
      <c r="C13" s="90"/>
      <c r="D13" s="86"/>
      <c r="E13" s="86"/>
      <c r="F13" s="91"/>
      <c r="G13" s="91"/>
      <c r="H13" s="80" t="s">
        <v>143</v>
      </c>
    </row>
    <row r="14" spans="1:9" x14ac:dyDescent="0.2">
      <c r="A14" s="86"/>
      <c r="B14" s="86"/>
      <c r="C14" s="87" t="s">
        <v>144</v>
      </c>
      <c r="D14" s="86"/>
      <c r="E14" s="86"/>
      <c r="F14" s="86"/>
      <c r="G14" s="86"/>
      <c r="H14" s="80" t="s">
        <v>143</v>
      </c>
    </row>
    <row r="15" spans="1:9" x14ac:dyDescent="0.2">
      <c r="A15" s="86"/>
      <c r="B15" s="86"/>
      <c r="C15" s="87" t="s">
        <v>142</v>
      </c>
      <c r="D15" s="86"/>
      <c r="E15" s="86" t="s">
        <v>143</v>
      </c>
      <c r="F15" s="92" t="s">
        <v>145</v>
      </c>
      <c r="G15" s="89">
        <v>0</v>
      </c>
      <c r="H15" s="80" t="s">
        <v>143</v>
      </c>
    </row>
    <row r="16" spans="1:9" x14ac:dyDescent="0.2">
      <c r="A16" s="86"/>
      <c r="B16" s="86"/>
      <c r="C16" s="90"/>
      <c r="D16" s="86"/>
      <c r="E16" s="86"/>
      <c r="F16" s="91"/>
      <c r="G16" s="91"/>
      <c r="H16" s="80" t="s">
        <v>143</v>
      </c>
    </row>
    <row r="17" spans="1:8" x14ac:dyDescent="0.2">
      <c r="A17" s="86"/>
      <c r="B17" s="86"/>
      <c r="C17" s="87" t="s">
        <v>146</v>
      </c>
      <c r="D17" s="86"/>
      <c r="E17" s="86"/>
      <c r="F17" s="86"/>
      <c r="G17" s="86"/>
      <c r="H17" s="80" t="s">
        <v>143</v>
      </c>
    </row>
    <row r="18" spans="1:8" x14ac:dyDescent="0.2">
      <c r="A18" s="86"/>
      <c r="B18" s="86"/>
      <c r="C18" s="87" t="s">
        <v>142</v>
      </c>
      <c r="D18" s="86"/>
      <c r="E18" s="86" t="s">
        <v>143</v>
      </c>
      <c r="F18" s="92" t="s">
        <v>145</v>
      </c>
      <c r="G18" s="89">
        <v>0</v>
      </c>
      <c r="H18" s="80" t="s">
        <v>143</v>
      </c>
    </row>
    <row r="19" spans="1:8" x14ac:dyDescent="0.2">
      <c r="A19" s="86"/>
      <c r="B19" s="86"/>
      <c r="C19" s="90"/>
      <c r="D19" s="86"/>
      <c r="E19" s="86"/>
      <c r="F19" s="91"/>
      <c r="G19" s="91"/>
      <c r="H19" s="80" t="s">
        <v>143</v>
      </c>
    </row>
    <row r="20" spans="1:8" x14ac:dyDescent="0.2">
      <c r="A20" s="86"/>
      <c r="B20" s="86"/>
      <c r="C20" s="87" t="s">
        <v>147</v>
      </c>
      <c r="D20" s="86"/>
      <c r="E20" s="86"/>
      <c r="F20" s="86"/>
      <c r="G20" s="86"/>
      <c r="H20" s="80" t="s">
        <v>143</v>
      </c>
    </row>
    <row r="21" spans="1:8" x14ac:dyDescent="0.2">
      <c r="A21" s="86"/>
      <c r="B21" s="86"/>
      <c r="C21" s="87" t="s">
        <v>142</v>
      </c>
      <c r="D21" s="86"/>
      <c r="E21" s="86" t="s">
        <v>143</v>
      </c>
      <c r="F21" s="92" t="s">
        <v>145</v>
      </c>
      <c r="G21" s="89">
        <v>0</v>
      </c>
      <c r="H21" s="80" t="s">
        <v>143</v>
      </c>
    </row>
    <row r="22" spans="1:8" x14ac:dyDescent="0.2">
      <c r="A22" s="86"/>
      <c r="B22" s="86"/>
      <c r="C22" s="90"/>
      <c r="D22" s="86"/>
      <c r="E22" s="86"/>
      <c r="F22" s="91"/>
      <c r="G22" s="91"/>
      <c r="H22" s="80" t="s">
        <v>143</v>
      </c>
    </row>
    <row r="23" spans="1:8" x14ac:dyDescent="0.2">
      <c r="A23" s="86"/>
      <c r="B23" s="86"/>
      <c r="C23" s="87" t="s">
        <v>148</v>
      </c>
      <c r="D23" s="86"/>
      <c r="E23" s="86"/>
      <c r="F23" s="91"/>
      <c r="G23" s="91"/>
      <c r="H23" s="80" t="s">
        <v>143</v>
      </c>
    </row>
    <row r="24" spans="1:8" x14ac:dyDescent="0.2">
      <c r="A24" s="86"/>
      <c r="B24" s="86"/>
      <c r="C24" s="87" t="s">
        <v>142</v>
      </c>
      <c r="D24" s="86"/>
      <c r="E24" s="86" t="s">
        <v>143</v>
      </c>
      <c r="F24" s="92" t="s">
        <v>145</v>
      </c>
      <c r="G24" s="89">
        <v>0</v>
      </c>
      <c r="H24" s="80" t="s">
        <v>143</v>
      </c>
    </row>
    <row r="25" spans="1:8" x14ac:dyDescent="0.2">
      <c r="A25" s="86"/>
      <c r="B25" s="86"/>
      <c r="C25" s="90"/>
      <c r="D25" s="86"/>
      <c r="E25" s="86"/>
      <c r="F25" s="91"/>
      <c r="G25" s="91"/>
      <c r="H25" s="80" t="s">
        <v>143</v>
      </c>
    </row>
    <row r="26" spans="1:8" x14ac:dyDescent="0.2">
      <c r="A26" s="86"/>
      <c r="B26" s="86"/>
      <c r="C26" s="87" t="s">
        <v>149</v>
      </c>
      <c r="D26" s="86"/>
      <c r="E26" s="86"/>
      <c r="F26" s="91"/>
      <c r="G26" s="91"/>
      <c r="H26" s="80" t="s">
        <v>143</v>
      </c>
    </row>
    <row r="27" spans="1:8" x14ac:dyDescent="0.2">
      <c r="A27" s="81">
        <v>1</v>
      </c>
      <c r="B27" s="82"/>
      <c r="C27" s="82" t="s">
        <v>910</v>
      </c>
      <c r="D27" s="82" t="s">
        <v>544</v>
      </c>
      <c r="E27" s="83">
        <v>-87400</v>
      </c>
      <c r="F27" s="84">
        <v>-1679.5658000000001</v>
      </c>
      <c r="G27" s="85">
        <f>F27/$F$80</f>
        <v>-2.0491180689483714E-2</v>
      </c>
      <c r="H27" s="80" t="s">
        <v>143</v>
      </c>
    </row>
    <row r="28" spans="1:8" x14ac:dyDescent="0.2">
      <c r="A28" s="81">
        <v>2</v>
      </c>
      <c r="B28" s="82"/>
      <c r="C28" s="82" t="s">
        <v>994</v>
      </c>
      <c r="D28" s="82" t="s">
        <v>544</v>
      </c>
      <c r="E28" s="83">
        <v>-119200</v>
      </c>
      <c r="F28" s="84">
        <v>-1805.88</v>
      </c>
      <c r="G28" s="85">
        <f>F28/$F$80</f>
        <v>-2.203224987286884E-2</v>
      </c>
      <c r="H28" s="80" t="s">
        <v>143</v>
      </c>
    </row>
    <row r="29" spans="1:8" x14ac:dyDescent="0.2">
      <c r="A29" s="81">
        <v>3</v>
      </c>
      <c r="B29" s="82"/>
      <c r="C29" s="82" t="s">
        <v>916</v>
      </c>
      <c r="D29" s="82" t="s">
        <v>544</v>
      </c>
      <c r="E29" s="83">
        <v>-226000</v>
      </c>
      <c r="F29" s="84">
        <v>-3150.2139999999999</v>
      </c>
      <c r="G29" s="85">
        <f>F29/$F$80</f>
        <v>-3.8433507210340459E-2</v>
      </c>
      <c r="H29" s="80" t="s">
        <v>143</v>
      </c>
    </row>
    <row r="30" spans="1:8" x14ac:dyDescent="0.2">
      <c r="A30" s="81">
        <v>4</v>
      </c>
      <c r="B30" s="82"/>
      <c r="C30" s="82" t="s">
        <v>918</v>
      </c>
      <c r="D30" s="82" t="s">
        <v>544</v>
      </c>
      <c r="E30" s="83">
        <v>-238000</v>
      </c>
      <c r="F30" s="84">
        <v>-3516.212</v>
      </c>
      <c r="G30" s="85">
        <f>F30/$F$80</f>
        <v>-4.2898786957040268E-2</v>
      </c>
      <c r="H30" s="80" t="s">
        <v>143</v>
      </c>
    </row>
    <row r="31" spans="1:8" x14ac:dyDescent="0.2">
      <c r="A31" s="81">
        <v>5</v>
      </c>
      <c r="B31" s="82"/>
      <c r="C31" s="82" t="s">
        <v>920</v>
      </c>
      <c r="D31" s="82" t="s">
        <v>544</v>
      </c>
      <c r="E31" s="83">
        <v>-251900</v>
      </c>
      <c r="F31" s="84">
        <v>-5110.2952999999998</v>
      </c>
      <c r="G31" s="85">
        <f>F31/$F$80</f>
        <v>-6.2347056822018743E-2</v>
      </c>
      <c r="H31" s="80" t="s">
        <v>143</v>
      </c>
    </row>
    <row r="32" spans="1:8" x14ac:dyDescent="0.2">
      <c r="A32" s="86"/>
      <c r="B32" s="86"/>
      <c r="C32" s="87" t="s">
        <v>142</v>
      </c>
      <c r="D32" s="86"/>
      <c r="E32" s="86" t="s">
        <v>143</v>
      </c>
      <c r="F32" s="88">
        <v>-15262.167100000001</v>
      </c>
      <c r="G32" s="89">
        <v>-0.18620279000000001</v>
      </c>
      <c r="H32" s="80" t="s">
        <v>143</v>
      </c>
    </row>
    <row r="33" spans="1:8" x14ac:dyDescent="0.2">
      <c r="A33" s="86"/>
      <c r="B33" s="86"/>
      <c r="C33" s="90"/>
      <c r="D33" s="86"/>
      <c r="E33" s="86"/>
      <c r="F33" s="91"/>
      <c r="G33" s="91"/>
      <c r="H33" s="80" t="s">
        <v>143</v>
      </c>
    </row>
    <row r="34" spans="1:8" x14ac:dyDescent="0.2">
      <c r="A34" s="86"/>
      <c r="B34" s="86"/>
      <c r="C34" s="87" t="s">
        <v>150</v>
      </c>
      <c r="D34" s="86"/>
      <c r="E34" s="86"/>
      <c r="F34" s="88">
        <f>F12</f>
        <v>15223.255999999999</v>
      </c>
      <c r="G34" s="89">
        <f>G12</f>
        <v>0.18572805000000001</v>
      </c>
      <c r="H34" s="80" t="s">
        <v>143</v>
      </c>
    </row>
    <row r="35" spans="1:8" x14ac:dyDescent="0.2">
      <c r="A35" s="86"/>
      <c r="B35" s="86"/>
      <c r="C35" s="90"/>
      <c r="D35" s="86"/>
      <c r="E35" s="86"/>
      <c r="F35" s="91"/>
      <c r="G35" s="91"/>
      <c r="H35" s="80" t="s">
        <v>143</v>
      </c>
    </row>
    <row r="36" spans="1:8" x14ac:dyDescent="0.2">
      <c r="A36" s="86"/>
      <c r="B36" s="86"/>
      <c r="C36" s="87" t="s">
        <v>151</v>
      </c>
      <c r="D36" s="86"/>
      <c r="E36" s="86"/>
      <c r="F36" s="91"/>
      <c r="G36" s="91"/>
      <c r="H36" s="80" t="s">
        <v>143</v>
      </c>
    </row>
    <row r="37" spans="1:8" x14ac:dyDescent="0.2">
      <c r="A37" s="86"/>
      <c r="B37" s="86"/>
      <c r="C37" s="87" t="s">
        <v>10</v>
      </c>
      <c r="D37" s="86"/>
      <c r="E37" s="86"/>
      <c r="F37" s="91"/>
      <c r="G37" s="91"/>
      <c r="H37" s="80" t="s">
        <v>143</v>
      </c>
    </row>
    <row r="38" spans="1:8" x14ac:dyDescent="0.2">
      <c r="A38" s="86"/>
      <c r="B38" s="86"/>
      <c r="C38" s="87" t="s">
        <v>142</v>
      </c>
      <c r="D38" s="86"/>
      <c r="E38" s="86" t="s">
        <v>143</v>
      </c>
      <c r="F38" s="92" t="s">
        <v>145</v>
      </c>
      <c r="G38" s="89">
        <v>0</v>
      </c>
      <c r="H38" s="80" t="s">
        <v>143</v>
      </c>
    </row>
    <row r="39" spans="1:8" x14ac:dyDescent="0.2">
      <c r="A39" s="86"/>
      <c r="B39" s="86"/>
      <c r="C39" s="90"/>
      <c r="D39" s="86"/>
      <c r="E39" s="86"/>
      <c r="F39" s="91"/>
      <c r="G39" s="91"/>
      <c r="H39" s="80" t="s">
        <v>143</v>
      </c>
    </row>
    <row r="40" spans="1:8" x14ac:dyDescent="0.2">
      <c r="A40" s="86"/>
      <c r="B40" s="86"/>
      <c r="C40" s="87" t="s">
        <v>152</v>
      </c>
      <c r="D40" s="86"/>
      <c r="E40" s="86"/>
      <c r="F40" s="86"/>
      <c r="G40" s="86"/>
      <c r="H40" s="80" t="s">
        <v>143</v>
      </c>
    </row>
    <row r="41" spans="1:8" x14ac:dyDescent="0.2">
      <c r="A41" s="86"/>
      <c r="B41" s="86"/>
      <c r="C41" s="87" t="s">
        <v>142</v>
      </c>
      <c r="D41" s="86"/>
      <c r="E41" s="86" t="s">
        <v>143</v>
      </c>
      <c r="F41" s="92" t="s">
        <v>145</v>
      </c>
      <c r="G41" s="89">
        <v>0</v>
      </c>
      <c r="H41" s="80" t="s">
        <v>143</v>
      </c>
    </row>
    <row r="42" spans="1:8" x14ac:dyDescent="0.2">
      <c r="A42" s="86"/>
      <c r="B42" s="86"/>
      <c r="C42" s="90"/>
      <c r="D42" s="86"/>
      <c r="E42" s="86"/>
      <c r="F42" s="91"/>
      <c r="G42" s="91"/>
      <c r="H42" s="80" t="s">
        <v>143</v>
      </c>
    </row>
    <row r="43" spans="1:8" x14ac:dyDescent="0.2">
      <c r="A43" s="86"/>
      <c r="B43" s="86"/>
      <c r="C43" s="87" t="s">
        <v>153</v>
      </c>
      <c r="D43" s="86"/>
      <c r="E43" s="86"/>
      <c r="F43" s="86"/>
      <c r="G43" s="86"/>
      <c r="H43" s="80" t="s">
        <v>143</v>
      </c>
    </row>
    <row r="44" spans="1:8" x14ac:dyDescent="0.2">
      <c r="A44" s="86"/>
      <c r="B44" s="86"/>
      <c r="C44" s="87" t="s">
        <v>142</v>
      </c>
      <c r="D44" s="86"/>
      <c r="E44" s="86" t="s">
        <v>143</v>
      </c>
      <c r="F44" s="92" t="s">
        <v>145</v>
      </c>
      <c r="G44" s="89">
        <v>0</v>
      </c>
      <c r="H44" s="80" t="s">
        <v>143</v>
      </c>
    </row>
    <row r="45" spans="1:8" x14ac:dyDescent="0.2">
      <c r="A45" s="86"/>
      <c r="B45" s="86"/>
      <c r="C45" s="90"/>
      <c r="D45" s="86"/>
      <c r="E45" s="86"/>
      <c r="F45" s="91"/>
      <c r="G45" s="91"/>
      <c r="H45" s="80" t="s">
        <v>143</v>
      </c>
    </row>
    <row r="46" spans="1:8" x14ac:dyDescent="0.2">
      <c r="A46" s="86"/>
      <c r="B46" s="86"/>
      <c r="C46" s="87" t="s">
        <v>154</v>
      </c>
      <c r="D46" s="86"/>
      <c r="E46" s="86"/>
      <c r="F46" s="91"/>
      <c r="G46" s="91"/>
      <c r="H46" s="80" t="s">
        <v>143</v>
      </c>
    </row>
    <row r="47" spans="1:8" x14ac:dyDescent="0.2">
      <c r="A47" s="86"/>
      <c r="B47" s="86"/>
      <c r="C47" s="87" t="s">
        <v>142</v>
      </c>
      <c r="D47" s="86"/>
      <c r="E47" s="86" t="s">
        <v>143</v>
      </c>
      <c r="F47" s="92" t="s">
        <v>145</v>
      </c>
      <c r="G47" s="89">
        <v>0</v>
      </c>
      <c r="H47" s="80" t="s">
        <v>143</v>
      </c>
    </row>
    <row r="48" spans="1:8" x14ac:dyDescent="0.2">
      <c r="A48" s="86"/>
      <c r="B48" s="86"/>
      <c r="C48" s="90"/>
      <c r="D48" s="86"/>
      <c r="E48" s="86"/>
      <c r="F48" s="91"/>
      <c r="G48" s="91"/>
      <c r="H48" s="80" t="s">
        <v>143</v>
      </c>
    </row>
    <row r="49" spans="1:8" x14ac:dyDescent="0.2">
      <c r="A49" s="86"/>
      <c r="B49" s="86"/>
      <c r="C49" s="87" t="s">
        <v>155</v>
      </c>
      <c r="D49" s="86"/>
      <c r="E49" s="86"/>
      <c r="F49" s="88">
        <v>0</v>
      </c>
      <c r="G49" s="89">
        <v>0</v>
      </c>
      <c r="H49" s="80" t="s">
        <v>143</v>
      </c>
    </row>
    <row r="50" spans="1:8" x14ac:dyDescent="0.2">
      <c r="A50" s="86"/>
      <c r="B50" s="86"/>
      <c r="C50" s="90"/>
      <c r="D50" s="86"/>
      <c r="E50" s="86"/>
      <c r="F50" s="91"/>
      <c r="G50" s="91"/>
      <c r="H50" s="80" t="s">
        <v>143</v>
      </c>
    </row>
    <row r="51" spans="1:8" x14ac:dyDescent="0.2">
      <c r="A51" s="86"/>
      <c r="B51" s="86"/>
      <c r="C51" s="87" t="s">
        <v>156</v>
      </c>
      <c r="D51" s="86"/>
      <c r="E51" s="86"/>
      <c r="F51" s="91"/>
      <c r="G51" s="91"/>
      <c r="H51" s="80" t="s">
        <v>143</v>
      </c>
    </row>
    <row r="52" spans="1:8" x14ac:dyDescent="0.2">
      <c r="A52" s="86"/>
      <c r="B52" s="86"/>
      <c r="C52" s="87" t="s">
        <v>157</v>
      </c>
      <c r="D52" s="86"/>
      <c r="E52" s="86"/>
      <c r="F52" s="91"/>
      <c r="G52" s="91"/>
      <c r="H52" s="80" t="s">
        <v>143</v>
      </c>
    </row>
    <row r="53" spans="1:8" x14ac:dyDescent="0.2">
      <c r="A53" s="86"/>
      <c r="B53" s="86"/>
      <c r="C53" s="87" t="s">
        <v>142</v>
      </c>
      <c r="D53" s="86"/>
      <c r="E53" s="86" t="s">
        <v>143</v>
      </c>
      <c r="F53" s="92" t="s">
        <v>145</v>
      </c>
      <c r="G53" s="89">
        <v>0</v>
      </c>
      <c r="H53" s="80" t="s">
        <v>143</v>
      </c>
    </row>
    <row r="54" spans="1:8" x14ac:dyDescent="0.2">
      <c r="A54" s="86"/>
      <c r="B54" s="86"/>
      <c r="C54" s="90"/>
      <c r="D54" s="86"/>
      <c r="E54" s="86"/>
      <c r="F54" s="91"/>
      <c r="G54" s="91"/>
      <c r="H54" s="80" t="s">
        <v>143</v>
      </c>
    </row>
    <row r="55" spans="1:8" x14ac:dyDescent="0.2">
      <c r="A55" s="86"/>
      <c r="B55" s="86"/>
      <c r="C55" s="87" t="s">
        <v>158</v>
      </c>
      <c r="D55" s="86"/>
      <c r="E55" s="86"/>
      <c r="F55" s="91"/>
      <c r="G55" s="91"/>
      <c r="H55" s="80" t="s">
        <v>143</v>
      </c>
    </row>
    <row r="56" spans="1:8" x14ac:dyDescent="0.2">
      <c r="A56" s="86"/>
      <c r="B56" s="86"/>
      <c r="C56" s="87" t="s">
        <v>142</v>
      </c>
      <c r="D56" s="86"/>
      <c r="E56" s="86" t="s">
        <v>143</v>
      </c>
      <c r="F56" s="92" t="s">
        <v>145</v>
      </c>
      <c r="G56" s="89">
        <v>0</v>
      </c>
      <c r="H56" s="80" t="s">
        <v>143</v>
      </c>
    </row>
    <row r="57" spans="1:8" x14ac:dyDescent="0.2">
      <c r="A57" s="86"/>
      <c r="B57" s="86"/>
      <c r="C57" s="90"/>
      <c r="D57" s="86"/>
      <c r="E57" s="86"/>
      <c r="F57" s="91"/>
      <c r="G57" s="91"/>
      <c r="H57" s="80" t="s">
        <v>143</v>
      </c>
    </row>
    <row r="58" spans="1:8" x14ac:dyDescent="0.2">
      <c r="A58" s="86"/>
      <c r="B58" s="86"/>
      <c r="C58" s="87" t="s">
        <v>159</v>
      </c>
      <c r="D58" s="86"/>
      <c r="E58" s="86"/>
      <c r="F58" s="91"/>
      <c r="G58" s="91"/>
      <c r="H58" s="80" t="s">
        <v>143</v>
      </c>
    </row>
    <row r="59" spans="1:8" x14ac:dyDescent="0.2">
      <c r="A59" s="86"/>
      <c r="B59" s="86"/>
      <c r="C59" s="87" t="s">
        <v>142</v>
      </c>
      <c r="D59" s="86"/>
      <c r="E59" s="86" t="s">
        <v>143</v>
      </c>
      <c r="F59" s="92" t="s">
        <v>145</v>
      </c>
      <c r="G59" s="89">
        <v>0</v>
      </c>
      <c r="H59" s="80" t="s">
        <v>143</v>
      </c>
    </row>
    <row r="60" spans="1:8" x14ac:dyDescent="0.2">
      <c r="A60" s="86"/>
      <c r="B60" s="86"/>
      <c r="C60" s="90"/>
      <c r="D60" s="86"/>
      <c r="E60" s="86"/>
      <c r="F60" s="91"/>
      <c r="G60" s="91"/>
      <c r="H60" s="80" t="s">
        <v>143</v>
      </c>
    </row>
    <row r="61" spans="1:8" x14ac:dyDescent="0.2">
      <c r="A61" s="86"/>
      <c r="B61" s="86"/>
      <c r="C61" s="87" t="s">
        <v>160</v>
      </c>
      <c r="D61" s="86"/>
      <c r="E61" s="86"/>
      <c r="F61" s="91"/>
      <c r="G61" s="91"/>
      <c r="H61" s="80" t="s">
        <v>143</v>
      </c>
    </row>
    <row r="62" spans="1:8" x14ac:dyDescent="0.2">
      <c r="A62" s="81">
        <v>1</v>
      </c>
      <c r="B62" s="82"/>
      <c r="C62" s="82" t="s">
        <v>161</v>
      </c>
      <c r="D62" s="82"/>
      <c r="E62" s="93"/>
      <c r="F62" s="84">
        <v>60340.761239824998</v>
      </c>
      <c r="G62" s="85">
        <v>0.73617445999999997</v>
      </c>
      <c r="H62" s="80">
        <v>5.41</v>
      </c>
    </row>
    <row r="63" spans="1:8" x14ac:dyDescent="0.2">
      <c r="A63" s="86"/>
      <c r="B63" s="86"/>
      <c r="C63" s="87" t="s">
        <v>142</v>
      </c>
      <c r="D63" s="86"/>
      <c r="E63" s="86" t="s">
        <v>143</v>
      </c>
      <c r="F63" s="88">
        <v>60340.761239824998</v>
      </c>
      <c r="G63" s="89">
        <v>0.73617445999999997</v>
      </c>
      <c r="H63" s="80" t="s">
        <v>143</v>
      </c>
    </row>
    <row r="64" spans="1:8" x14ac:dyDescent="0.2">
      <c r="A64" s="86"/>
      <c r="B64" s="86"/>
      <c r="C64" s="90"/>
      <c r="D64" s="86"/>
      <c r="E64" s="86"/>
      <c r="F64" s="91"/>
      <c r="G64" s="91"/>
      <c r="H64" s="80" t="s">
        <v>143</v>
      </c>
    </row>
    <row r="65" spans="1:8" x14ac:dyDescent="0.2">
      <c r="A65" s="86"/>
      <c r="B65" s="86"/>
      <c r="C65" s="87" t="s">
        <v>162</v>
      </c>
      <c r="D65" s="86"/>
      <c r="E65" s="86"/>
      <c r="F65" s="88">
        <v>60340.761239824998</v>
      </c>
      <c r="G65" s="89">
        <v>0.73617445999999997</v>
      </c>
      <c r="H65" s="80" t="s">
        <v>143</v>
      </c>
    </row>
    <row r="66" spans="1:8" x14ac:dyDescent="0.2">
      <c r="A66" s="86"/>
      <c r="B66" s="86"/>
      <c r="C66" s="91"/>
      <c r="D66" s="86"/>
      <c r="E66" s="86"/>
      <c r="F66" s="86"/>
      <c r="G66" s="86"/>
      <c r="H66" s="80" t="s">
        <v>143</v>
      </c>
    </row>
    <row r="67" spans="1:8" x14ac:dyDescent="0.2">
      <c r="A67" s="86"/>
      <c r="B67" s="86"/>
      <c r="C67" s="87" t="s">
        <v>163</v>
      </c>
      <c r="D67" s="86"/>
      <c r="E67" s="86"/>
      <c r="F67" s="86"/>
      <c r="G67" s="86"/>
      <c r="H67" s="80" t="s">
        <v>143</v>
      </c>
    </row>
    <row r="68" spans="1:8" x14ac:dyDescent="0.2">
      <c r="A68" s="86"/>
      <c r="B68" s="86"/>
      <c r="C68" s="87" t="s">
        <v>164</v>
      </c>
      <c r="D68" s="86"/>
      <c r="E68" s="86"/>
      <c r="F68" s="86"/>
      <c r="G68" s="86"/>
      <c r="H68" s="80" t="s">
        <v>143</v>
      </c>
    </row>
    <row r="69" spans="1:8" x14ac:dyDescent="0.2">
      <c r="A69" s="86"/>
      <c r="B69" s="86"/>
      <c r="C69" s="87" t="s">
        <v>142</v>
      </c>
      <c r="D69" s="86"/>
      <c r="E69" s="86" t="s">
        <v>143</v>
      </c>
      <c r="F69" s="92" t="s">
        <v>145</v>
      </c>
      <c r="G69" s="89">
        <v>0</v>
      </c>
      <c r="H69" s="80" t="s">
        <v>143</v>
      </c>
    </row>
    <row r="70" spans="1:8" x14ac:dyDescent="0.2">
      <c r="A70" s="86"/>
      <c r="B70" s="86"/>
      <c r="C70" s="90"/>
      <c r="D70" s="86"/>
      <c r="E70" s="86"/>
      <c r="F70" s="91"/>
      <c r="G70" s="91"/>
      <c r="H70" s="80" t="s">
        <v>143</v>
      </c>
    </row>
    <row r="71" spans="1:8" x14ac:dyDescent="0.2">
      <c r="A71" s="86"/>
      <c r="B71" s="86"/>
      <c r="C71" s="87" t="s">
        <v>165</v>
      </c>
      <c r="D71" s="86"/>
      <c r="E71" s="86"/>
      <c r="F71" s="86"/>
      <c r="G71" s="86"/>
      <c r="H71" s="80" t="s">
        <v>143</v>
      </c>
    </row>
    <row r="72" spans="1:8" x14ac:dyDescent="0.2">
      <c r="A72" s="86"/>
      <c r="B72" s="86"/>
      <c r="C72" s="87" t="s">
        <v>166</v>
      </c>
      <c r="D72" s="86"/>
      <c r="E72" s="86"/>
      <c r="F72" s="86"/>
      <c r="G72" s="86"/>
      <c r="H72" s="80" t="s">
        <v>143</v>
      </c>
    </row>
    <row r="73" spans="1:8" x14ac:dyDescent="0.2">
      <c r="A73" s="86"/>
      <c r="B73" s="86"/>
      <c r="C73" s="87" t="s">
        <v>142</v>
      </c>
      <c r="D73" s="86"/>
      <c r="E73" s="86" t="s">
        <v>143</v>
      </c>
      <c r="F73" s="92" t="s">
        <v>145</v>
      </c>
      <c r="G73" s="89">
        <v>0</v>
      </c>
      <c r="H73" s="80" t="s">
        <v>143</v>
      </c>
    </row>
    <row r="74" spans="1:8" x14ac:dyDescent="0.2">
      <c r="A74" s="86"/>
      <c r="B74" s="86"/>
      <c r="C74" s="90"/>
      <c r="D74" s="86"/>
      <c r="E74" s="86"/>
      <c r="F74" s="91"/>
      <c r="G74" s="91"/>
      <c r="H74" s="80" t="s">
        <v>143</v>
      </c>
    </row>
    <row r="75" spans="1:8" x14ac:dyDescent="0.2">
      <c r="A75" s="86"/>
      <c r="B75" s="86"/>
      <c r="C75" s="87" t="s">
        <v>167</v>
      </c>
      <c r="D75" s="86"/>
      <c r="E75" s="86"/>
      <c r="F75" s="91"/>
      <c r="G75" s="91"/>
      <c r="H75" s="80" t="s">
        <v>143</v>
      </c>
    </row>
    <row r="76" spans="1:8" x14ac:dyDescent="0.2">
      <c r="A76" s="86"/>
      <c r="B76" s="86"/>
      <c r="C76" s="87" t="s">
        <v>142</v>
      </c>
      <c r="D76" s="86"/>
      <c r="E76" s="86" t="s">
        <v>143</v>
      </c>
      <c r="F76" s="92" t="s">
        <v>145</v>
      </c>
      <c r="G76" s="89">
        <v>0</v>
      </c>
      <c r="H76" s="80" t="s">
        <v>143</v>
      </c>
    </row>
    <row r="77" spans="1:8" x14ac:dyDescent="0.2">
      <c r="A77" s="86"/>
      <c r="B77" s="86"/>
      <c r="C77" s="90"/>
      <c r="D77" s="86"/>
      <c r="E77" s="86"/>
      <c r="F77" s="91"/>
      <c r="G77" s="91"/>
      <c r="H77" s="80" t="s">
        <v>143</v>
      </c>
    </row>
    <row r="78" spans="1:8" x14ac:dyDescent="0.2">
      <c r="A78" s="93"/>
      <c r="B78" s="82"/>
      <c r="C78" s="82" t="s">
        <v>320</v>
      </c>
      <c r="D78" s="82"/>
      <c r="E78" s="93"/>
      <c r="F78" s="84">
        <v>7588.8347676000003</v>
      </c>
      <c r="G78" s="85">
        <v>9.2585940000000005E-2</v>
      </c>
      <c r="H78" s="80" t="s">
        <v>143</v>
      </c>
    </row>
    <row r="79" spans="1:8" x14ac:dyDescent="0.2">
      <c r="A79" s="93"/>
      <c r="B79" s="82"/>
      <c r="C79" s="82" t="s">
        <v>926</v>
      </c>
      <c r="D79" s="82"/>
      <c r="E79" s="93"/>
      <c r="F79" s="84">
        <f>14074.61643131+F32</f>
        <v>-1187.5506686900007</v>
      </c>
      <c r="G79" s="85">
        <f>F79/F80</f>
        <v>-1.4488456081949283E-2</v>
      </c>
      <c r="H79" s="80" t="s">
        <v>143</v>
      </c>
    </row>
    <row r="80" spans="1:8" x14ac:dyDescent="0.2">
      <c r="A80" s="90"/>
      <c r="B80" s="90"/>
      <c r="C80" s="87" t="s">
        <v>169</v>
      </c>
      <c r="D80" s="91"/>
      <c r="E80" s="91"/>
      <c r="F80" s="88">
        <v>81965.301338734993</v>
      </c>
      <c r="G80" s="94">
        <v>0.99999998999999995</v>
      </c>
      <c r="H80" s="80" t="s">
        <v>143</v>
      </c>
    </row>
    <row r="81" spans="1:17" x14ac:dyDescent="0.2">
      <c r="A81" s="95"/>
      <c r="B81" s="95"/>
      <c r="C81" s="95"/>
      <c r="D81" s="96"/>
      <c r="E81" s="96"/>
      <c r="F81" s="96"/>
      <c r="G81" s="96"/>
    </row>
    <row r="82" spans="1:17" x14ac:dyDescent="0.2">
      <c r="A82" s="97"/>
      <c r="B82" s="201" t="s">
        <v>855</v>
      </c>
      <c r="C82" s="201"/>
      <c r="D82" s="201"/>
      <c r="E82" s="201"/>
      <c r="F82" s="201"/>
      <c r="G82" s="201"/>
      <c r="H82" s="201"/>
      <c r="J82" s="99"/>
    </row>
    <row r="83" spans="1:17" x14ac:dyDescent="0.2">
      <c r="A83" s="97"/>
      <c r="B83" s="201" t="s">
        <v>856</v>
      </c>
      <c r="C83" s="201"/>
      <c r="D83" s="201"/>
      <c r="E83" s="201"/>
      <c r="F83" s="201"/>
      <c r="G83" s="201"/>
      <c r="H83" s="201"/>
      <c r="J83" s="99"/>
    </row>
    <row r="84" spans="1:17" x14ac:dyDescent="0.2">
      <c r="A84" s="97"/>
      <c r="B84" s="201" t="s">
        <v>857</v>
      </c>
      <c r="C84" s="201"/>
      <c r="D84" s="201"/>
      <c r="E84" s="201"/>
      <c r="F84" s="201"/>
      <c r="G84" s="201"/>
      <c r="H84" s="201"/>
      <c r="J84" s="99"/>
    </row>
    <row r="85" spans="1:17" s="101" customFormat="1" ht="66.75" customHeight="1" x14ac:dyDescent="0.25">
      <c r="A85" s="100"/>
      <c r="B85" s="202" t="s">
        <v>858</v>
      </c>
      <c r="C85" s="202"/>
      <c r="D85" s="202"/>
      <c r="E85" s="202"/>
      <c r="F85" s="202"/>
      <c r="G85" s="202"/>
      <c r="H85" s="202"/>
      <c r="I85"/>
      <c r="J85" s="99"/>
      <c r="K85"/>
      <c r="L85"/>
      <c r="M85"/>
      <c r="N85"/>
      <c r="O85"/>
      <c r="P85"/>
      <c r="Q85"/>
    </row>
    <row r="86" spans="1:17" x14ac:dyDescent="0.2">
      <c r="A86" s="97"/>
      <c r="B86" s="201" t="s">
        <v>859</v>
      </c>
      <c r="C86" s="201"/>
      <c r="D86" s="201"/>
      <c r="E86" s="201"/>
      <c r="F86" s="201"/>
      <c r="G86" s="201"/>
      <c r="H86" s="201"/>
      <c r="J86" s="99"/>
    </row>
    <row r="87" spans="1:17" x14ac:dyDescent="0.2">
      <c r="A87" s="97"/>
      <c r="B87" s="97"/>
      <c r="C87" s="97"/>
      <c r="D87" s="102"/>
      <c r="E87" s="102"/>
      <c r="F87" s="102"/>
      <c r="G87" s="102"/>
    </row>
    <row r="88" spans="1:17" x14ac:dyDescent="0.2">
      <c r="A88" s="97"/>
      <c r="B88" s="203" t="s">
        <v>170</v>
      </c>
      <c r="C88" s="204"/>
      <c r="D88" s="205"/>
      <c r="E88" s="103"/>
      <c r="F88" s="102"/>
      <c r="G88" s="102"/>
    </row>
    <row r="89" spans="1:17" ht="27.75" customHeight="1" x14ac:dyDescent="0.2">
      <c r="A89" s="97"/>
      <c r="B89" s="199" t="s">
        <v>171</v>
      </c>
      <c r="C89" s="200"/>
      <c r="D89" s="79" t="s">
        <v>172</v>
      </c>
      <c r="E89" s="103"/>
      <c r="F89" s="102"/>
      <c r="G89" s="102"/>
    </row>
    <row r="90" spans="1:17" ht="12.75" customHeight="1" x14ac:dyDescent="0.2">
      <c r="A90" s="97"/>
      <c r="B90" s="199" t="s">
        <v>860</v>
      </c>
      <c r="C90" s="200"/>
      <c r="D90" s="79" t="s">
        <v>172</v>
      </c>
      <c r="E90" s="103"/>
      <c r="F90" s="102"/>
      <c r="G90" s="102"/>
    </row>
    <row r="91" spans="1:17" x14ac:dyDescent="0.2">
      <c r="A91" s="97"/>
      <c r="B91" s="199" t="s">
        <v>173</v>
      </c>
      <c r="C91" s="200"/>
      <c r="D91" s="104" t="s">
        <v>143</v>
      </c>
      <c r="E91" s="103"/>
      <c r="F91" s="102"/>
      <c r="G91" s="102"/>
    </row>
    <row r="92" spans="1:17" x14ac:dyDescent="0.2">
      <c r="A92" s="105"/>
      <c r="B92" s="106" t="s">
        <v>143</v>
      </c>
      <c r="C92" s="106" t="s">
        <v>861</v>
      </c>
      <c r="D92" s="106" t="s">
        <v>174</v>
      </c>
      <c r="E92" s="105"/>
      <c r="F92" s="105"/>
      <c r="G92" s="105"/>
      <c r="H92" s="105"/>
      <c r="J92" s="99"/>
    </row>
    <row r="93" spans="1:17" x14ac:dyDescent="0.2">
      <c r="A93" s="105"/>
      <c r="B93" s="107" t="s">
        <v>175</v>
      </c>
      <c r="C93" s="108">
        <v>45838</v>
      </c>
      <c r="D93" s="108">
        <v>45869</v>
      </c>
      <c r="E93" s="105"/>
      <c r="F93" s="105"/>
      <c r="G93" s="105"/>
      <c r="J93" s="99"/>
    </row>
    <row r="94" spans="1:17" x14ac:dyDescent="0.2">
      <c r="A94" s="109"/>
      <c r="B94" s="82" t="s">
        <v>176</v>
      </c>
      <c r="C94" s="110" t="s">
        <v>505</v>
      </c>
      <c r="D94" s="111">
        <v>10.0198</v>
      </c>
      <c r="E94" s="109"/>
      <c r="F94" s="112"/>
      <c r="G94" s="113"/>
    </row>
    <row r="95" spans="1:17" x14ac:dyDescent="0.2">
      <c r="A95" s="109"/>
      <c r="B95" s="82" t="s">
        <v>1004</v>
      </c>
      <c r="C95" s="110" t="s">
        <v>505</v>
      </c>
      <c r="D95" s="111">
        <v>10.0198</v>
      </c>
      <c r="E95" s="109"/>
      <c r="F95" s="112"/>
      <c r="G95" s="113"/>
    </row>
    <row r="96" spans="1:17" x14ac:dyDescent="0.2">
      <c r="A96" s="109"/>
      <c r="B96" s="82" t="s">
        <v>177</v>
      </c>
      <c r="C96" s="110" t="s">
        <v>505</v>
      </c>
      <c r="D96" s="111">
        <v>10.0151</v>
      </c>
      <c r="E96" s="109"/>
      <c r="F96" s="112"/>
      <c r="G96" s="113"/>
    </row>
    <row r="97" spans="1:7" x14ac:dyDescent="0.2">
      <c r="A97" s="109"/>
      <c r="B97" s="82" t="s">
        <v>1005</v>
      </c>
      <c r="C97" s="110" t="s">
        <v>505</v>
      </c>
      <c r="D97" s="111">
        <v>10.0151</v>
      </c>
      <c r="E97" s="109"/>
      <c r="F97" s="112"/>
      <c r="G97" s="113"/>
    </row>
    <row r="98" spans="1:7" x14ac:dyDescent="0.2">
      <c r="A98" s="109"/>
      <c r="B98" s="109"/>
      <c r="C98" s="109"/>
      <c r="D98" s="109"/>
      <c r="E98" s="109"/>
      <c r="F98" s="109"/>
      <c r="G98" s="109"/>
    </row>
    <row r="99" spans="1:7" x14ac:dyDescent="0.2">
      <c r="A99" s="105"/>
      <c r="B99" s="199" t="s">
        <v>862</v>
      </c>
      <c r="C99" s="200"/>
      <c r="D99" s="79" t="s">
        <v>172</v>
      </c>
      <c r="E99" s="105"/>
      <c r="F99" s="105"/>
      <c r="G99" s="105"/>
    </row>
    <row r="100" spans="1:7" x14ac:dyDescent="0.2">
      <c r="A100" s="105"/>
      <c r="B100" s="114"/>
      <c r="C100" s="114"/>
      <c r="D100" s="114"/>
      <c r="E100" s="105"/>
      <c r="F100" s="105"/>
      <c r="G100" s="105"/>
    </row>
    <row r="101" spans="1:7" ht="29.1" customHeight="1" x14ac:dyDescent="0.2">
      <c r="A101" s="105"/>
      <c r="B101" s="199" t="s">
        <v>178</v>
      </c>
      <c r="C101" s="200"/>
      <c r="D101" s="79" t="s">
        <v>930</v>
      </c>
      <c r="E101" s="115"/>
      <c r="F101" s="105"/>
      <c r="G101" s="105"/>
    </row>
    <row r="102" spans="1:7" ht="29.1" customHeight="1" x14ac:dyDescent="0.2">
      <c r="A102" s="105"/>
      <c r="B102" s="199" t="s">
        <v>179</v>
      </c>
      <c r="C102" s="200"/>
      <c r="D102" s="79" t="s">
        <v>172</v>
      </c>
      <c r="E102" s="115"/>
      <c r="F102" s="105"/>
      <c r="G102" s="105"/>
    </row>
    <row r="103" spans="1:7" ht="17.100000000000001" customHeight="1" x14ac:dyDescent="0.2">
      <c r="A103" s="105"/>
      <c r="B103" s="199" t="s">
        <v>180</v>
      </c>
      <c r="C103" s="200"/>
      <c r="D103" s="79" t="s">
        <v>172</v>
      </c>
      <c r="E103" s="115"/>
      <c r="F103" s="105"/>
      <c r="G103" s="105"/>
    </row>
    <row r="104" spans="1:7" ht="17.100000000000001" customHeight="1" x14ac:dyDescent="0.2">
      <c r="A104" s="105"/>
      <c r="B104" s="199" t="s">
        <v>181</v>
      </c>
      <c r="C104" s="200"/>
      <c r="D104" s="116">
        <v>0.19735881443832465</v>
      </c>
      <c r="E104" s="105"/>
      <c r="F104" s="98"/>
      <c r="G104" s="117"/>
    </row>
    <row r="107" spans="1:7" x14ac:dyDescent="0.2">
      <c r="B107" s="207" t="s">
        <v>863</v>
      </c>
      <c r="C107" s="207"/>
    </row>
    <row r="109" spans="1:7" ht="153.75" customHeight="1" x14ac:dyDescent="0.2"/>
    <row r="112" spans="1:7" x14ac:dyDescent="0.2">
      <c r="B112" s="118" t="s">
        <v>864</v>
      </c>
      <c r="C112" s="119"/>
      <c r="D112" s="118"/>
    </row>
    <row r="113" spans="2:10" x14ac:dyDescent="0.2">
      <c r="B113" s="118" t="s">
        <v>1116</v>
      </c>
      <c r="D113" s="118"/>
    </row>
    <row r="114" spans="2:10" ht="165" customHeight="1" x14ac:dyDescent="0.2"/>
    <row r="116" spans="2:10" x14ac:dyDescent="0.2">
      <c r="J116" s="77"/>
    </row>
  </sheetData>
  <mergeCells count="18">
    <mergeCell ref="B90:C90"/>
    <mergeCell ref="B91:C91"/>
    <mergeCell ref="B84:H84"/>
    <mergeCell ref="B85:H85"/>
    <mergeCell ref="B86:H86"/>
    <mergeCell ref="B88:D88"/>
    <mergeCell ref="B89:C89"/>
    <mergeCell ref="A1:H1"/>
    <mergeCell ref="A2:H2"/>
    <mergeCell ref="A3:H3"/>
    <mergeCell ref="B82:H82"/>
    <mergeCell ref="B83:H83"/>
    <mergeCell ref="B107:C107"/>
    <mergeCell ref="B99:C99"/>
    <mergeCell ref="B101:C101"/>
    <mergeCell ref="B102:C102"/>
    <mergeCell ref="B103:C103"/>
    <mergeCell ref="B104:C104"/>
  </mergeCells>
  <hyperlinks>
    <hyperlink ref="I1" location="Index!B2" display="Index" xr:uid="{F7ACA34A-4A7E-420E-8A8A-4F403FE9A2A0}"/>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AF094-266F-4024-A728-9A678287F93E}">
  <sheetPr>
    <pageSetUpPr fitToPage="1"/>
  </sheetPr>
  <dimension ref="A1:K286"/>
  <sheetViews>
    <sheetView topLeftCell="A102" zoomScaleNormal="100" workbookViewId="0"/>
  </sheetViews>
  <sheetFormatPr defaultColWidth="9.140625" defaultRowHeight="13.5" x14ac:dyDescent="0.25"/>
  <cols>
    <col min="1" max="1" width="42" style="28" customWidth="1"/>
    <col min="2" max="2" width="54.7109375" style="28" customWidth="1"/>
    <col min="3" max="3" width="31" style="28" bestFit="1" customWidth="1"/>
    <col min="4" max="4" width="20.140625" style="28" bestFit="1" customWidth="1"/>
    <col min="5" max="5" width="16.5703125" style="28" customWidth="1"/>
    <col min="6" max="6" width="18.7109375" style="28" bestFit="1" customWidth="1"/>
    <col min="7" max="7" width="17.5703125" style="28" customWidth="1"/>
    <col min="8" max="8" width="15.5703125" style="28" bestFit="1" customWidth="1"/>
    <col min="9" max="9" width="13.5703125" style="28" customWidth="1"/>
    <col min="10" max="10" width="20.5703125" style="28" customWidth="1"/>
    <col min="11" max="11" width="12.42578125" style="28" bestFit="1" customWidth="1"/>
    <col min="12" max="16384" width="9.140625" style="28"/>
  </cols>
  <sheetData>
    <row r="1" spans="1:10" x14ac:dyDescent="0.25">
      <c r="F1" s="29" t="s">
        <v>930</v>
      </c>
    </row>
    <row r="2" spans="1:10" x14ac:dyDescent="0.25">
      <c r="A2" s="242" t="s">
        <v>1117</v>
      </c>
      <c r="B2" s="242"/>
      <c r="C2" s="242"/>
      <c r="D2" s="242"/>
      <c r="E2" s="242"/>
      <c r="F2" s="242"/>
    </row>
    <row r="3" spans="1:10" x14ac:dyDescent="0.25">
      <c r="A3" s="242" t="s">
        <v>1118</v>
      </c>
      <c r="B3" s="242"/>
      <c r="C3" s="242"/>
      <c r="D3" s="242"/>
      <c r="E3" s="242"/>
      <c r="F3" s="242"/>
    </row>
    <row r="4" spans="1:10" x14ac:dyDescent="0.25">
      <c r="A4" s="29"/>
      <c r="B4" s="29"/>
      <c r="C4" s="29"/>
      <c r="D4" s="29"/>
      <c r="E4" s="29"/>
      <c r="F4" s="29"/>
    </row>
    <row r="5" spans="1:10" x14ac:dyDescent="0.25">
      <c r="A5" s="242" t="s">
        <v>1119</v>
      </c>
      <c r="B5" s="242"/>
      <c r="C5" s="242"/>
      <c r="D5" s="242"/>
      <c r="E5" s="242"/>
      <c r="F5" s="242"/>
    </row>
    <row r="6" spans="1:10" x14ac:dyDescent="0.25">
      <c r="A6" s="29" t="s">
        <v>1120</v>
      </c>
    </row>
    <row r="8" spans="1:10" s="29" customFormat="1" ht="27" x14ac:dyDescent="0.25">
      <c r="A8" s="30" t="s">
        <v>1121</v>
      </c>
      <c r="B8" s="30" t="s">
        <v>1122</v>
      </c>
      <c r="C8" s="30" t="s">
        <v>1123</v>
      </c>
      <c r="D8" s="31" t="s">
        <v>1124</v>
      </c>
      <c r="E8" s="31" t="s">
        <v>1125</v>
      </c>
      <c r="F8" s="31" t="s">
        <v>1126</v>
      </c>
    </row>
    <row r="9" spans="1:10" x14ac:dyDescent="0.25">
      <c r="A9" s="32" t="s">
        <v>506</v>
      </c>
      <c r="B9" s="32" t="s">
        <v>1127</v>
      </c>
      <c r="C9" s="33" t="s">
        <v>1128</v>
      </c>
      <c r="D9" s="34">
        <v>1388.97</v>
      </c>
      <c r="E9" s="35">
        <v>1380.9</v>
      </c>
      <c r="F9" s="36">
        <v>78.601135900000003</v>
      </c>
      <c r="J9" s="37"/>
    </row>
    <row r="10" spans="1:10" x14ac:dyDescent="0.25">
      <c r="A10" s="38" t="s">
        <v>506</v>
      </c>
      <c r="B10" s="38" t="s">
        <v>1129</v>
      </c>
      <c r="C10" s="39" t="s">
        <v>1128</v>
      </c>
      <c r="D10" s="34">
        <v>253.25</v>
      </c>
      <c r="E10" s="35">
        <v>257.3</v>
      </c>
      <c r="F10" s="36">
        <v>122.13428420000002</v>
      </c>
    </row>
    <row r="11" spans="1:10" x14ac:dyDescent="0.25">
      <c r="A11" s="38" t="s">
        <v>506</v>
      </c>
      <c r="B11" s="38" t="s">
        <v>1130</v>
      </c>
      <c r="C11" s="39" t="s">
        <v>1128</v>
      </c>
      <c r="D11" s="34">
        <v>2363.9</v>
      </c>
      <c r="E11" s="35">
        <v>2404.6</v>
      </c>
      <c r="F11" s="36">
        <v>34.219439999999999</v>
      </c>
    </row>
    <row r="12" spans="1:10" x14ac:dyDescent="0.25">
      <c r="A12" s="38" t="s">
        <v>506</v>
      </c>
      <c r="B12" s="38" t="s">
        <v>1131</v>
      </c>
      <c r="C12" s="39" t="s">
        <v>1128</v>
      </c>
      <c r="D12" s="34">
        <v>888.88</v>
      </c>
      <c r="E12" s="35">
        <v>883.95</v>
      </c>
      <c r="F12" s="36">
        <v>50.528250800000002</v>
      </c>
    </row>
    <row r="13" spans="1:10" x14ac:dyDescent="0.25">
      <c r="A13" s="38" t="s">
        <v>506</v>
      </c>
      <c r="B13" s="38" t="s">
        <v>1132</v>
      </c>
      <c r="C13" s="39" t="s">
        <v>1128</v>
      </c>
      <c r="D13" s="34">
        <v>1989.17</v>
      </c>
      <c r="E13" s="35">
        <v>1954.2</v>
      </c>
      <c r="F13" s="36">
        <v>15.615045</v>
      </c>
    </row>
    <row r="14" spans="1:10" x14ac:dyDescent="0.25">
      <c r="A14" s="38" t="s">
        <v>506</v>
      </c>
      <c r="B14" s="38" t="s">
        <v>1133</v>
      </c>
      <c r="C14" s="39" t="s">
        <v>1128</v>
      </c>
      <c r="D14" s="34">
        <v>242.36</v>
      </c>
      <c r="E14" s="35">
        <v>239.02</v>
      </c>
      <c r="F14" s="36">
        <v>295.72965849999997</v>
      </c>
    </row>
    <row r="15" spans="1:10" x14ac:dyDescent="0.25">
      <c r="A15" s="38" t="s">
        <v>506</v>
      </c>
      <c r="B15" s="38" t="s">
        <v>1134</v>
      </c>
      <c r="C15" s="39" t="s">
        <v>1128</v>
      </c>
      <c r="D15" s="34">
        <v>387.25</v>
      </c>
      <c r="E15" s="35">
        <v>384.9</v>
      </c>
      <c r="F15" s="36">
        <v>42.466525200000007</v>
      </c>
    </row>
    <row r="16" spans="1:10" x14ac:dyDescent="0.25">
      <c r="A16" s="38" t="s">
        <v>506</v>
      </c>
      <c r="B16" s="38" t="s">
        <v>1135</v>
      </c>
      <c r="C16" s="39" t="s">
        <v>1128</v>
      </c>
      <c r="D16" s="34">
        <v>1910.74</v>
      </c>
      <c r="E16" s="35">
        <v>1921.7</v>
      </c>
      <c r="F16" s="36">
        <v>159.2889844</v>
      </c>
    </row>
    <row r="17" spans="1:6" x14ac:dyDescent="0.25">
      <c r="A17" s="38" t="s">
        <v>506</v>
      </c>
      <c r="B17" s="38" t="s">
        <v>1136</v>
      </c>
      <c r="C17" s="39" t="s">
        <v>1128</v>
      </c>
      <c r="D17" s="34">
        <v>396.89</v>
      </c>
      <c r="E17" s="35">
        <v>393.55</v>
      </c>
      <c r="F17" s="36">
        <v>451.75611249999997</v>
      </c>
    </row>
    <row r="18" spans="1:6" x14ac:dyDescent="0.25">
      <c r="A18" s="38" t="s">
        <v>506</v>
      </c>
      <c r="B18" s="38" t="s">
        <v>1137</v>
      </c>
      <c r="C18" s="39" t="s">
        <v>1128</v>
      </c>
      <c r="D18" s="34">
        <v>6546.5</v>
      </c>
      <c r="E18" s="35">
        <v>6623.5</v>
      </c>
      <c r="F18" s="36">
        <v>1.1805675</v>
      </c>
    </row>
    <row r="19" spans="1:6" x14ac:dyDescent="0.25">
      <c r="A19" s="38" t="s">
        <v>506</v>
      </c>
      <c r="B19" s="38" t="s">
        <v>1138</v>
      </c>
      <c r="C19" s="39" t="s">
        <v>1128</v>
      </c>
      <c r="D19" s="34">
        <v>16803.03</v>
      </c>
      <c r="E19" s="35">
        <v>16890</v>
      </c>
      <c r="F19" s="36">
        <v>406.36537499999997</v>
      </c>
    </row>
    <row r="20" spans="1:6" x14ac:dyDescent="0.25">
      <c r="A20" s="38" t="s">
        <v>506</v>
      </c>
      <c r="B20" s="38" t="s">
        <v>1139</v>
      </c>
      <c r="C20" s="39" t="s">
        <v>1128</v>
      </c>
      <c r="D20" s="34">
        <v>2739.8</v>
      </c>
      <c r="E20" s="35">
        <v>2752.8</v>
      </c>
      <c r="F20" s="36">
        <v>33.033860100000005</v>
      </c>
    </row>
    <row r="21" spans="1:6" x14ac:dyDescent="0.25">
      <c r="A21" s="38" t="s">
        <v>506</v>
      </c>
      <c r="B21" s="38" t="s">
        <v>1140</v>
      </c>
      <c r="C21" s="39" t="s">
        <v>1128</v>
      </c>
      <c r="D21" s="34">
        <v>1482.2</v>
      </c>
      <c r="E21" s="35">
        <v>1476.2</v>
      </c>
      <c r="F21" s="36">
        <v>6.4210824999999998</v>
      </c>
    </row>
    <row r="22" spans="1:6" x14ac:dyDescent="0.25">
      <c r="A22" s="38" t="s">
        <v>506</v>
      </c>
      <c r="B22" s="38" t="s">
        <v>1141</v>
      </c>
      <c r="C22" s="39" t="s">
        <v>1128</v>
      </c>
      <c r="D22" s="34">
        <v>2028.29</v>
      </c>
      <c r="E22" s="35">
        <v>2028.7</v>
      </c>
      <c r="F22" s="36">
        <v>1498.6887959999999</v>
      </c>
    </row>
    <row r="23" spans="1:6" x14ac:dyDescent="0.25">
      <c r="A23" s="38" t="s">
        <v>506</v>
      </c>
      <c r="B23" s="38" t="s">
        <v>1142</v>
      </c>
      <c r="C23" s="39" t="s">
        <v>1128</v>
      </c>
      <c r="D23" s="34">
        <v>767.34</v>
      </c>
      <c r="E23" s="35">
        <v>760</v>
      </c>
      <c r="F23" s="36">
        <v>10.352611500000002</v>
      </c>
    </row>
    <row r="24" spans="1:6" x14ac:dyDescent="0.25">
      <c r="A24" s="38" t="s">
        <v>506</v>
      </c>
      <c r="B24" s="38" t="s">
        <v>1143</v>
      </c>
      <c r="C24" s="39" t="s">
        <v>1128</v>
      </c>
      <c r="D24" s="34">
        <v>4498.6000000000004</v>
      </c>
      <c r="E24" s="35">
        <v>4536.5</v>
      </c>
      <c r="F24" s="36">
        <v>6.2438432000000006</v>
      </c>
    </row>
    <row r="25" spans="1:6" x14ac:dyDescent="0.25">
      <c r="A25" s="38" t="s">
        <v>506</v>
      </c>
      <c r="B25" s="38" t="s">
        <v>1144</v>
      </c>
      <c r="C25" s="39" t="s">
        <v>1128</v>
      </c>
      <c r="D25" s="34">
        <v>1483.3</v>
      </c>
      <c r="E25" s="35">
        <v>1477.4</v>
      </c>
      <c r="F25" s="36">
        <v>825.55923800000016</v>
      </c>
    </row>
    <row r="26" spans="1:6" x14ac:dyDescent="0.25">
      <c r="A26" s="38" t="s">
        <v>506</v>
      </c>
      <c r="B26" s="38" t="s">
        <v>1145</v>
      </c>
      <c r="C26" s="39" t="s">
        <v>1128</v>
      </c>
      <c r="D26" s="34">
        <v>71.13</v>
      </c>
      <c r="E26" s="35">
        <v>69.150000000000006</v>
      </c>
      <c r="F26" s="36">
        <v>35.496963600000001</v>
      </c>
    </row>
    <row r="27" spans="1:6" x14ac:dyDescent="0.25">
      <c r="A27" s="38" t="s">
        <v>506</v>
      </c>
      <c r="B27" s="38" t="s">
        <v>1146</v>
      </c>
      <c r="C27" s="39" t="s">
        <v>1128</v>
      </c>
      <c r="D27" s="34">
        <v>749.79</v>
      </c>
      <c r="E27" s="35">
        <v>743.2</v>
      </c>
      <c r="F27" s="36">
        <v>344.98631999999998</v>
      </c>
    </row>
    <row r="28" spans="1:6" x14ac:dyDescent="0.25">
      <c r="A28" s="38" t="s">
        <v>506</v>
      </c>
      <c r="B28" s="38" t="s">
        <v>1147</v>
      </c>
      <c r="C28" s="39" t="s">
        <v>1128</v>
      </c>
      <c r="D28" s="34">
        <v>525.78</v>
      </c>
      <c r="E28" s="35">
        <v>517.79999999999995</v>
      </c>
      <c r="F28" s="36">
        <v>153.4631875</v>
      </c>
    </row>
    <row r="29" spans="1:6" x14ac:dyDescent="0.25">
      <c r="A29" s="38" t="s">
        <v>506</v>
      </c>
      <c r="B29" s="38" t="s">
        <v>1148</v>
      </c>
      <c r="C29" s="39" t="s">
        <v>1128</v>
      </c>
      <c r="D29" s="34">
        <v>2001.86</v>
      </c>
      <c r="E29" s="35">
        <v>1990.3</v>
      </c>
      <c r="F29" s="36">
        <v>283.87212</v>
      </c>
    </row>
    <row r="30" spans="1:6" x14ac:dyDescent="0.25">
      <c r="A30" s="38" t="s">
        <v>506</v>
      </c>
      <c r="B30" s="38" t="s">
        <v>1149</v>
      </c>
      <c r="C30" s="39" t="s">
        <v>1128</v>
      </c>
      <c r="D30" s="34">
        <v>3441</v>
      </c>
      <c r="E30" s="35">
        <v>3650.5</v>
      </c>
      <c r="F30" s="36">
        <v>18.209576000000002</v>
      </c>
    </row>
    <row r="31" spans="1:6" x14ac:dyDescent="0.25">
      <c r="A31" s="38" t="s">
        <v>506</v>
      </c>
      <c r="B31" s="38" t="s">
        <v>1150</v>
      </c>
      <c r="C31" s="39" t="s">
        <v>1128</v>
      </c>
      <c r="D31" s="34">
        <v>3239.6</v>
      </c>
      <c r="E31" s="35">
        <v>3215.6</v>
      </c>
      <c r="F31" s="36">
        <v>10.895885999999999</v>
      </c>
    </row>
    <row r="32" spans="1:6" x14ac:dyDescent="0.25">
      <c r="A32" s="38" t="s">
        <v>506</v>
      </c>
      <c r="B32" s="38" t="s">
        <v>1151</v>
      </c>
      <c r="C32" s="39" t="s">
        <v>1128</v>
      </c>
      <c r="D32" s="34">
        <v>694.72</v>
      </c>
      <c r="E32" s="35">
        <v>705.25</v>
      </c>
      <c r="F32" s="36">
        <v>76.229955000000004</v>
      </c>
    </row>
    <row r="33" spans="1:6" x14ac:dyDescent="0.25">
      <c r="A33" s="38" t="s">
        <v>506</v>
      </c>
      <c r="B33" s="38" t="s">
        <v>1152</v>
      </c>
      <c r="C33" s="39" t="s">
        <v>1128</v>
      </c>
      <c r="D33" s="34">
        <v>7778.04</v>
      </c>
      <c r="E33" s="35">
        <v>7697.5</v>
      </c>
      <c r="F33" s="36">
        <v>1651.5188487999999</v>
      </c>
    </row>
    <row r="34" spans="1:6" x14ac:dyDescent="0.25">
      <c r="A34" s="38" t="s">
        <v>506</v>
      </c>
      <c r="B34" s="38" t="s">
        <v>1153</v>
      </c>
      <c r="C34" s="39" t="s">
        <v>1128</v>
      </c>
      <c r="D34" s="34">
        <v>328.8</v>
      </c>
      <c r="E34" s="35">
        <v>335.8</v>
      </c>
      <c r="F34" s="36">
        <v>52.320059999999998</v>
      </c>
    </row>
    <row r="35" spans="1:6" x14ac:dyDescent="0.25">
      <c r="A35" s="38" t="s">
        <v>506</v>
      </c>
      <c r="B35" s="38" t="s">
        <v>1154</v>
      </c>
      <c r="C35" s="39" t="s">
        <v>1128</v>
      </c>
      <c r="D35" s="34">
        <v>291.75</v>
      </c>
      <c r="E35" s="35">
        <v>291.89999999999998</v>
      </c>
      <c r="F35" s="36">
        <v>9.7376429999999985</v>
      </c>
    </row>
    <row r="36" spans="1:6" x14ac:dyDescent="0.25">
      <c r="A36" s="38" t="s">
        <v>506</v>
      </c>
      <c r="B36" s="38" t="s">
        <v>1155</v>
      </c>
      <c r="C36" s="39" t="s">
        <v>1128</v>
      </c>
      <c r="D36" s="34">
        <v>388.65</v>
      </c>
      <c r="E36" s="35">
        <v>390.1</v>
      </c>
      <c r="F36" s="36">
        <v>1.3106363000000001</v>
      </c>
    </row>
    <row r="37" spans="1:6" x14ac:dyDescent="0.25">
      <c r="A37" s="38" t="s">
        <v>506</v>
      </c>
      <c r="B37" s="38" t="s">
        <v>1156</v>
      </c>
      <c r="C37" s="39" t="s">
        <v>1128</v>
      </c>
      <c r="D37" s="34">
        <v>1402.88</v>
      </c>
      <c r="E37" s="35">
        <v>1393.9</v>
      </c>
      <c r="F37" s="36">
        <v>500.24299999999999</v>
      </c>
    </row>
    <row r="38" spans="1:6" x14ac:dyDescent="0.25">
      <c r="A38" s="38" t="s">
        <v>506</v>
      </c>
      <c r="B38" s="38" t="s">
        <v>1157</v>
      </c>
      <c r="C38" s="39" t="s">
        <v>1128</v>
      </c>
      <c r="D38" s="40">
        <v>1849.6</v>
      </c>
      <c r="E38" s="41">
        <v>1849.6</v>
      </c>
      <c r="F38" s="36">
        <v>1.2239755999999999</v>
      </c>
    </row>
    <row r="39" spans="1:6" x14ac:dyDescent="0.25">
      <c r="A39" s="38" t="s">
        <v>506</v>
      </c>
      <c r="B39" s="38" t="s">
        <v>1158</v>
      </c>
      <c r="C39" s="39" t="s">
        <v>1128</v>
      </c>
      <c r="D39" s="34">
        <v>811.2</v>
      </c>
      <c r="E39" s="35">
        <v>801.1</v>
      </c>
      <c r="F39" s="36">
        <v>622.11714289999998</v>
      </c>
    </row>
    <row r="40" spans="1:6" x14ac:dyDescent="0.25">
      <c r="A40" s="38" t="s">
        <v>506</v>
      </c>
      <c r="B40" s="38" t="s">
        <v>1159</v>
      </c>
      <c r="C40" s="39" t="s">
        <v>1128</v>
      </c>
      <c r="D40" s="34">
        <v>1721.02</v>
      </c>
      <c r="E40" s="35">
        <v>1713.9</v>
      </c>
      <c r="F40" s="36">
        <v>28.006752799999997</v>
      </c>
    </row>
    <row r="41" spans="1:6" x14ac:dyDescent="0.25">
      <c r="A41" s="38" t="s">
        <v>506</v>
      </c>
      <c r="B41" s="38" t="s">
        <v>1160</v>
      </c>
      <c r="C41" s="39" t="s">
        <v>1128</v>
      </c>
      <c r="D41" s="34">
        <v>3065.76</v>
      </c>
      <c r="E41" s="35">
        <v>3051.9</v>
      </c>
      <c r="F41" s="36">
        <v>25.611484500000003</v>
      </c>
    </row>
    <row r="42" spans="1:6" x14ac:dyDescent="0.25">
      <c r="A42" s="38" t="s">
        <v>506</v>
      </c>
      <c r="B42" s="38" t="s">
        <v>1161</v>
      </c>
      <c r="C42" s="39" t="s">
        <v>1128</v>
      </c>
      <c r="D42" s="34">
        <v>403.54</v>
      </c>
      <c r="E42" s="35">
        <v>399.7</v>
      </c>
      <c r="F42" s="36">
        <v>94.367067800000015</v>
      </c>
    </row>
    <row r="43" spans="1:6" x14ac:dyDescent="0.25">
      <c r="A43" s="38" t="s">
        <v>506</v>
      </c>
      <c r="B43" s="38" t="s">
        <v>1162</v>
      </c>
      <c r="C43" s="39" t="s">
        <v>1128</v>
      </c>
      <c r="D43" s="34">
        <v>12256</v>
      </c>
      <c r="E43" s="35">
        <v>12320</v>
      </c>
      <c r="F43" s="36">
        <v>1.0887150000000001</v>
      </c>
    </row>
    <row r="44" spans="1:6" x14ac:dyDescent="0.25">
      <c r="A44" s="38" t="s">
        <v>506</v>
      </c>
      <c r="B44" s="38" t="s">
        <v>1163</v>
      </c>
      <c r="C44" s="39" t="s">
        <v>1128</v>
      </c>
      <c r="D44" s="34">
        <v>1002.38</v>
      </c>
      <c r="E44" s="35">
        <v>972.8</v>
      </c>
      <c r="F44" s="36">
        <v>7.9476640000000005</v>
      </c>
    </row>
    <row r="45" spans="1:6" x14ac:dyDescent="0.25">
      <c r="A45" s="42"/>
      <c r="B45" s="42"/>
      <c r="C45" s="42"/>
      <c r="D45" s="43"/>
      <c r="E45" s="43"/>
      <c r="F45" s="43"/>
    </row>
    <row r="46" spans="1:6" x14ac:dyDescent="0.25">
      <c r="A46" s="38" t="s">
        <v>641</v>
      </c>
      <c r="B46" s="38" t="s">
        <v>1164</v>
      </c>
      <c r="C46" s="39" t="s">
        <v>1128</v>
      </c>
      <c r="D46" s="34">
        <v>2522.66</v>
      </c>
      <c r="E46" s="35">
        <v>2440.1</v>
      </c>
      <c r="F46" s="36">
        <v>189.20310599999999</v>
      </c>
    </row>
    <row r="47" spans="1:6" x14ac:dyDescent="0.25">
      <c r="A47" s="38" t="s">
        <v>641</v>
      </c>
      <c r="B47" s="38" t="s">
        <v>1165</v>
      </c>
      <c r="C47" s="39" t="s">
        <v>1128</v>
      </c>
      <c r="D47" s="34">
        <v>1106.68</v>
      </c>
      <c r="E47" s="35">
        <v>1074.4000000000001</v>
      </c>
      <c r="F47" s="36">
        <v>205.48075</v>
      </c>
    </row>
    <row r="48" spans="1:6" x14ac:dyDescent="0.25">
      <c r="A48" s="38" t="s">
        <v>641</v>
      </c>
      <c r="B48" s="38" t="s">
        <v>1131</v>
      </c>
      <c r="C48" s="39" t="s">
        <v>1128</v>
      </c>
      <c r="D48" s="34">
        <v>918.62</v>
      </c>
      <c r="E48" s="35">
        <v>883.95</v>
      </c>
      <c r="F48" s="36">
        <v>142.18414759999999</v>
      </c>
    </row>
    <row r="49" spans="1:6" x14ac:dyDescent="0.25">
      <c r="A49" s="38" t="s">
        <v>641</v>
      </c>
      <c r="B49" s="38" t="s">
        <v>1132</v>
      </c>
      <c r="C49" s="39" t="s">
        <v>1128</v>
      </c>
      <c r="D49" s="34">
        <v>2012.86</v>
      </c>
      <c r="E49" s="35">
        <v>1954.2</v>
      </c>
      <c r="F49" s="36">
        <v>12.145035</v>
      </c>
    </row>
    <row r="50" spans="1:6" x14ac:dyDescent="0.25">
      <c r="A50" s="38" t="s">
        <v>641</v>
      </c>
      <c r="B50" s="38" t="s">
        <v>1133</v>
      </c>
      <c r="C50" s="39" t="s">
        <v>1128</v>
      </c>
      <c r="D50" s="34">
        <v>241.26</v>
      </c>
      <c r="E50" s="35">
        <v>239.02</v>
      </c>
      <c r="F50" s="36">
        <v>77.899519799999993</v>
      </c>
    </row>
    <row r="51" spans="1:6" x14ac:dyDescent="0.25">
      <c r="A51" s="38" t="s">
        <v>641</v>
      </c>
      <c r="B51" s="38" t="s">
        <v>1135</v>
      </c>
      <c r="C51" s="39" t="s">
        <v>1128</v>
      </c>
      <c r="D51" s="34">
        <v>1934.38</v>
      </c>
      <c r="E51" s="35">
        <v>1921.7</v>
      </c>
      <c r="F51" s="36">
        <v>78.0190944</v>
      </c>
    </row>
    <row r="52" spans="1:6" x14ac:dyDescent="0.25">
      <c r="A52" s="38" t="s">
        <v>641</v>
      </c>
      <c r="B52" s="38" t="s">
        <v>1166</v>
      </c>
      <c r="C52" s="39" t="s">
        <v>1128</v>
      </c>
      <c r="D52" s="34">
        <v>115.62</v>
      </c>
      <c r="E52" s="35">
        <v>107.84</v>
      </c>
      <c r="F52" s="36">
        <v>42.02664</v>
      </c>
    </row>
    <row r="53" spans="1:6" x14ac:dyDescent="0.25">
      <c r="A53" s="38" t="s">
        <v>641</v>
      </c>
      <c r="B53" s="38" t="s">
        <v>1167</v>
      </c>
      <c r="C53" s="39" t="s">
        <v>1128</v>
      </c>
      <c r="D53" s="34">
        <v>1574.48</v>
      </c>
      <c r="E53" s="35">
        <v>1560.8</v>
      </c>
      <c r="F53" s="36">
        <v>43.486065000000004</v>
      </c>
    </row>
    <row r="54" spans="1:6" x14ac:dyDescent="0.25">
      <c r="A54" s="38" t="s">
        <v>641</v>
      </c>
      <c r="B54" s="38" t="s">
        <v>1168</v>
      </c>
      <c r="C54" s="39" t="s">
        <v>1128</v>
      </c>
      <c r="D54" s="34">
        <v>797.13</v>
      </c>
      <c r="E54" s="35">
        <v>787.25</v>
      </c>
      <c r="F54" s="36">
        <v>12.477545100000002</v>
      </c>
    </row>
    <row r="55" spans="1:6" x14ac:dyDescent="0.25">
      <c r="A55" s="38" t="s">
        <v>641</v>
      </c>
      <c r="B55" s="38" t="s">
        <v>1169</v>
      </c>
      <c r="C55" s="39" t="s">
        <v>1128</v>
      </c>
      <c r="D55" s="34">
        <v>618.59</v>
      </c>
      <c r="E55" s="35">
        <v>594.65</v>
      </c>
      <c r="F55" s="36">
        <v>175.62502649999999</v>
      </c>
    </row>
    <row r="56" spans="1:6" x14ac:dyDescent="0.25">
      <c r="A56" s="38" t="s">
        <v>641</v>
      </c>
      <c r="B56" s="38" t="s">
        <v>1141</v>
      </c>
      <c r="C56" s="39" t="s">
        <v>1128</v>
      </c>
      <c r="D56" s="34">
        <v>2028.22</v>
      </c>
      <c r="E56" s="35">
        <v>2028.7</v>
      </c>
      <c r="F56" s="36">
        <v>199.69336200000004</v>
      </c>
    </row>
    <row r="57" spans="1:6" x14ac:dyDescent="0.25">
      <c r="A57" s="38" t="s">
        <v>641</v>
      </c>
      <c r="B57" s="38" t="s">
        <v>1170</v>
      </c>
      <c r="C57" s="39" t="s">
        <v>1128</v>
      </c>
      <c r="D57" s="34">
        <v>696.29</v>
      </c>
      <c r="E57" s="35">
        <v>680.2</v>
      </c>
      <c r="F57" s="36">
        <v>107.605428</v>
      </c>
    </row>
    <row r="58" spans="1:6" x14ac:dyDescent="0.25">
      <c r="A58" s="38" t="s">
        <v>641</v>
      </c>
      <c r="B58" s="38" t="s">
        <v>1143</v>
      </c>
      <c r="C58" s="39" t="s">
        <v>1128</v>
      </c>
      <c r="D58" s="34">
        <v>4481.8500000000004</v>
      </c>
      <c r="E58" s="35">
        <v>4536.5</v>
      </c>
      <c r="F58" s="36">
        <v>106.14533440000001</v>
      </c>
    </row>
    <row r="59" spans="1:6" x14ac:dyDescent="0.25">
      <c r="A59" s="38" t="s">
        <v>641</v>
      </c>
      <c r="B59" s="38" t="s">
        <v>1171</v>
      </c>
      <c r="C59" s="39" t="s">
        <v>1128</v>
      </c>
      <c r="D59" s="34">
        <v>2457.0500000000002</v>
      </c>
      <c r="E59" s="35">
        <v>2532.5</v>
      </c>
      <c r="F59" s="36">
        <v>54.512388000000001</v>
      </c>
    </row>
    <row r="60" spans="1:6" x14ac:dyDescent="0.25">
      <c r="A60" s="38" t="s">
        <v>641</v>
      </c>
      <c r="B60" s="38" t="s">
        <v>1144</v>
      </c>
      <c r="C60" s="39" t="s">
        <v>1128</v>
      </c>
      <c r="D60" s="34">
        <v>1435.32</v>
      </c>
      <c r="E60" s="35">
        <v>1477.4</v>
      </c>
      <c r="F60" s="36">
        <v>408.18296400000008</v>
      </c>
    </row>
    <row r="61" spans="1:6" x14ac:dyDescent="0.25">
      <c r="A61" s="38" t="s">
        <v>641</v>
      </c>
      <c r="B61" s="38" t="s">
        <v>1146</v>
      </c>
      <c r="C61" s="39" t="s">
        <v>1128</v>
      </c>
      <c r="D61" s="34">
        <v>757.09</v>
      </c>
      <c r="E61" s="35">
        <v>743.2</v>
      </c>
      <c r="F61" s="36">
        <v>89.326814999999996</v>
      </c>
    </row>
    <row r="62" spans="1:6" x14ac:dyDescent="0.25">
      <c r="A62" s="38" t="s">
        <v>641</v>
      </c>
      <c r="B62" s="38" t="s">
        <v>1172</v>
      </c>
      <c r="C62" s="39" t="s">
        <v>1128</v>
      </c>
      <c r="D62" s="34">
        <v>368.77</v>
      </c>
      <c r="E62" s="35">
        <v>364.2</v>
      </c>
      <c r="F62" s="36">
        <v>51.656014799999994</v>
      </c>
    </row>
    <row r="63" spans="1:6" x14ac:dyDescent="0.25">
      <c r="A63" s="38" t="s">
        <v>641</v>
      </c>
      <c r="B63" s="38" t="s">
        <v>1173</v>
      </c>
      <c r="C63" s="39" t="s">
        <v>1128</v>
      </c>
      <c r="D63" s="34">
        <v>808.55</v>
      </c>
      <c r="E63" s="35">
        <v>803.7</v>
      </c>
      <c r="F63" s="36">
        <v>79.058711400000007</v>
      </c>
    </row>
    <row r="64" spans="1:6" x14ac:dyDescent="0.25">
      <c r="A64" s="38" t="s">
        <v>641</v>
      </c>
      <c r="B64" s="38" t="s">
        <v>1174</v>
      </c>
      <c r="C64" s="39" t="s">
        <v>1128</v>
      </c>
      <c r="D64" s="34">
        <v>409.89</v>
      </c>
      <c r="E64" s="35">
        <v>413.15</v>
      </c>
      <c r="F64" s="36">
        <v>338.03555200000005</v>
      </c>
    </row>
    <row r="65" spans="1:6" x14ac:dyDescent="0.25">
      <c r="A65" s="38" t="s">
        <v>641</v>
      </c>
      <c r="B65" s="38" t="s">
        <v>1147</v>
      </c>
      <c r="C65" s="39" t="s">
        <v>1128</v>
      </c>
      <c r="D65" s="34">
        <v>526.5</v>
      </c>
      <c r="E65" s="35">
        <v>517.79999999999995</v>
      </c>
      <c r="F65" s="36">
        <v>24.020325</v>
      </c>
    </row>
    <row r="66" spans="1:6" x14ac:dyDescent="0.25">
      <c r="A66" s="38" t="s">
        <v>641</v>
      </c>
      <c r="B66" s="38" t="s">
        <v>1149</v>
      </c>
      <c r="C66" s="39" t="s">
        <v>1128</v>
      </c>
      <c r="D66" s="34">
        <v>3440.16</v>
      </c>
      <c r="E66" s="35">
        <v>3650.5</v>
      </c>
      <c r="F66" s="36">
        <v>121.77653950000001</v>
      </c>
    </row>
    <row r="67" spans="1:6" x14ac:dyDescent="0.25">
      <c r="A67" s="38" t="s">
        <v>641</v>
      </c>
      <c r="B67" s="38" t="s">
        <v>1150</v>
      </c>
      <c r="C67" s="39" t="s">
        <v>1128</v>
      </c>
      <c r="D67" s="34">
        <v>3259.61</v>
      </c>
      <c r="E67" s="35">
        <v>3215.6</v>
      </c>
      <c r="F67" s="36">
        <v>23.002426</v>
      </c>
    </row>
    <row r="68" spans="1:6" x14ac:dyDescent="0.25">
      <c r="A68" s="38" t="s">
        <v>641</v>
      </c>
      <c r="B68" s="38" t="s">
        <v>1175</v>
      </c>
      <c r="C68" s="39" t="s">
        <v>1128</v>
      </c>
      <c r="D68" s="34">
        <v>1516.14</v>
      </c>
      <c r="E68" s="35">
        <v>1507</v>
      </c>
      <c r="F68" s="36">
        <v>81.374567999999996</v>
      </c>
    </row>
    <row r="69" spans="1:6" x14ac:dyDescent="0.25">
      <c r="A69" s="38" t="s">
        <v>641</v>
      </c>
      <c r="B69" s="38" t="s">
        <v>1153</v>
      </c>
      <c r="C69" s="39" t="s">
        <v>1128</v>
      </c>
      <c r="D69" s="34">
        <v>337.44</v>
      </c>
      <c r="E69" s="35">
        <v>335.8</v>
      </c>
      <c r="F69" s="36">
        <v>3.6082800000000002</v>
      </c>
    </row>
    <row r="70" spans="1:6" x14ac:dyDescent="0.25">
      <c r="A70" s="38" t="s">
        <v>641</v>
      </c>
      <c r="B70" s="38" t="s">
        <v>1176</v>
      </c>
      <c r="C70" s="39" t="s">
        <v>1128</v>
      </c>
      <c r="D70" s="34">
        <v>1000.01</v>
      </c>
      <c r="E70" s="35">
        <v>986.2</v>
      </c>
      <c r="F70" s="36">
        <v>37.007647199999994</v>
      </c>
    </row>
    <row r="71" spans="1:6" x14ac:dyDescent="0.25">
      <c r="A71" s="38" t="s">
        <v>641</v>
      </c>
      <c r="B71" s="38" t="s">
        <v>1177</v>
      </c>
      <c r="C71" s="39" t="s">
        <v>1128</v>
      </c>
      <c r="D71" s="34">
        <v>110.21</v>
      </c>
      <c r="E71" s="35">
        <v>105.72</v>
      </c>
      <c r="F71" s="36">
        <v>44.079360000000001</v>
      </c>
    </row>
    <row r="72" spans="1:6" x14ac:dyDescent="0.25">
      <c r="A72" s="38" t="s">
        <v>641</v>
      </c>
      <c r="B72" s="38" t="s">
        <v>1178</v>
      </c>
      <c r="C72" s="39" t="s">
        <v>1128</v>
      </c>
      <c r="D72" s="34">
        <v>265.36</v>
      </c>
      <c r="E72" s="35">
        <v>268.43</v>
      </c>
      <c r="F72" s="36">
        <v>64.899182499999995</v>
      </c>
    </row>
    <row r="73" spans="1:6" x14ac:dyDescent="0.25">
      <c r="A73" s="38" t="s">
        <v>641</v>
      </c>
      <c r="B73" s="38" t="s">
        <v>1156</v>
      </c>
      <c r="C73" s="39" t="s">
        <v>1128</v>
      </c>
      <c r="D73" s="34">
        <v>1400.62</v>
      </c>
      <c r="E73" s="35">
        <v>1393.9</v>
      </c>
      <c r="F73" s="36">
        <v>341.41584749999998</v>
      </c>
    </row>
    <row r="74" spans="1:6" x14ac:dyDescent="0.25">
      <c r="A74" s="38" t="s">
        <v>641</v>
      </c>
      <c r="B74" s="38" t="s">
        <v>1157</v>
      </c>
      <c r="C74" s="39" t="s">
        <v>1128</v>
      </c>
      <c r="D74" s="34">
        <v>1857.59</v>
      </c>
      <c r="E74" s="35">
        <v>1849.6</v>
      </c>
      <c r="F74" s="36">
        <v>40.391194800000001</v>
      </c>
    </row>
    <row r="75" spans="1:6" x14ac:dyDescent="0.25">
      <c r="A75" s="38" t="s">
        <v>641</v>
      </c>
      <c r="B75" s="38" t="s">
        <v>1158</v>
      </c>
      <c r="C75" s="39" t="s">
        <v>1128</v>
      </c>
      <c r="D75" s="34">
        <v>803.52</v>
      </c>
      <c r="E75" s="35">
        <v>801.1</v>
      </c>
      <c r="F75" s="36">
        <v>76.830933600000009</v>
      </c>
    </row>
    <row r="76" spans="1:6" x14ac:dyDescent="0.25">
      <c r="A76" s="38" t="s">
        <v>641</v>
      </c>
      <c r="B76" s="38" t="s">
        <v>1159</v>
      </c>
      <c r="C76" s="39" t="s">
        <v>1128</v>
      </c>
      <c r="D76" s="34">
        <v>1715.01</v>
      </c>
      <c r="E76" s="35">
        <v>1713.9</v>
      </c>
      <c r="F76" s="36">
        <v>101.2551832</v>
      </c>
    </row>
    <row r="77" spans="1:6" x14ac:dyDescent="0.25">
      <c r="A77" s="38" t="s">
        <v>641</v>
      </c>
      <c r="B77" s="38" t="s">
        <v>1179</v>
      </c>
      <c r="C77" s="39" t="s">
        <v>1128</v>
      </c>
      <c r="D77" s="34">
        <v>4363</v>
      </c>
      <c r="E77" s="35">
        <v>4323.5</v>
      </c>
      <c r="F77" s="36">
        <v>10.3803894</v>
      </c>
    </row>
    <row r="78" spans="1:6" x14ac:dyDescent="0.25">
      <c r="A78" s="38" t="s">
        <v>641</v>
      </c>
      <c r="B78" s="38" t="s">
        <v>1160</v>
      </c>
      <c r="C78" s="39" t="s">
        <v>1128</v>
      </c>
      <c r="D78" s="34">
        <v>3124.74</v>
      </c>
      <c r="E78" s="35">
        <v>3051.9</v>
      </c>
      <c r="F78" s="36">
        <v>190.6632735</v>
      </c>
    </row>
    <row r="79" spans="1:6" x14ac:dyDescent="0.25">
      <c r="A79" s="38" t="s">
        <v>641</v>
      </c>
      <c r="B79" s="38" t="s">
        <v>1180</v>
      </c>
      <c r="C79" s="39" t="s">
        <v>1128</v>
      </c>
      <c r="D79" s="34">
        <v>1068.8</v>
      </c>
      <c r="E79" s="35">
        <v>1076.4000000000001</v>
      </c>
      <c r="F79" s="36">
        <v>32.477779300000002</v>
      </c>
    </row>
    <row r="80" spans="1:6" x14ac:dyDescent="0.25">
      <c r="A80" s="38" t="s">
        <v>641</v>
      </c>
      <c r="B80" s="38" t="s">
        <v>1181</v>
      </c>
      <c r="C80" s="39" t="s">
        <v>1128</v>
      </c>
      <c r="D80" s="34">
        <v>672.55</v>
      </c>
      <c r="E80" s="35">
        <v>668.4</v>
      </c>
      <c r="F80" s="36">
        <v>68.778059999999996</v>
      </c>
    </row>
    <row r="81" spans="1:6" x14ac:dyDescent="0.25">
      <c r="A81" s="38" t="s">
        <v>641</v>
      </c>
      <c r="B81" s="38" t="s">
        <v>1161</v>
      </c>
      <c r="C81" s="39" t="s">
        <v>1128</v>
      </c>
      <c r="D81" s="34">
        <v>402.11</v>
      </c>
      <c r="E81" s="35">
        <v>399.7</v>
      </c>
      <c r="F81" s="36">
        <v>55.239259199999999</v>
      </c>
    </row>
    <row r="82" spans="1:6" x14ac:dyDescent="0.25">
      <c r="A82" s="38" t="s">
        <v>641</v>
      </c>
      <c r="B82" s="38" t="s">
        <v>1182</v>
      </c>
      <c r="C82" s="39" t="s">
        <v>1128</v>
      </c>
      <c r="D82" s="34">
        <v>160.88</v>
      </c>
      <c r="E82" s="35">
        <v>158.41999999999999</v>
      </c>
      <c r="F82" s="36">
        <v>42.407132500000003</v>
      </c>
    </row>
    <row r="83" spans="1:6" x14ac:dyDescent="0.25">
      <c r="A83" s="42"/>
      <c r="B83" s="42"/>
      <c r="C83" s="42"/>
      <c r="D83" s="43"/>
      <c r="E83" s="43"/>
      <c r="F83" s="43"/>
    </row>
    <row r="84" spans="1:6" x14ac:dyDescent="0.25">
      <c r="A84" s="38" t="s">
        <v>658</v>
      </c>
      <c r="B84" s="38" t="s">
        <v>1165</v>
      </c>
      <c r="C84" s="39" t="s">
        <v>1128</v>
      </c>
      <c r="D84" s="34">
        <v>1102.1500000000001</v>
      </c>
      <c r="E84" s="35">
        <v>1074.4000000000001</v>
      </c>
      <c r="F84" s="36">
        <v>21.3795</v>
      </c>
    </row>
    <row r="85" spans="1:6" x14ac:dyDescent="0.25">
      <c r="A85" s="38" t="s">
        <v>658</v>
      </c>
      <c r="B85" s="38" t="s">
        <v>1131</v>
      </c>
      <c r="C85" s="39" t="s">
        <v>1128</v>
      </c>
      <c r="D85" s="34">
        <v>938.51</v>
      </c>
      <c r="E85" s="35">
        <v>883.95</v>
      </c>
      <c r="F85" s="36">
        <v>21.151360799999999</v>
      </c>
    </row>
    <row r="86" spans="1:6" x14ac:dyDescent="0.25">
      <c r="A86" s="38" t="s">
        <v>658</v>
      </c>
      <c r="B86" s="38" t="s">
        <v>1132</v>
      </c>
      <c r="C86" s="39" t="s">
        <v>1128</v>
      </c>
      <c r="D86" s="34">
        <v>1972.25</v>
      </c>
      <c r="E86" s="35">
        <v>1954.2</v>
      </c>
      <c r="F86" s="36">
        <v>265.45576499999999</v>
      </c>
    </row>
    <row r="87" spans="1:6" x14ac:dyDescent="0.25">
      <c r="A87" s="38" t="s">
        <v>658</v>
      </c>
      <c r="B87" s="38" t="s">
        <v>1133</v>
      </c>
      <c r="C87" s="39" t="s">
        <v>1128</v>
      </c>
      <c r="D87" s="34">
        <v>243.76</v>
      </c>
      <c r="E87" s="35">
        <v>239.02</v>
      </c>
      <c r="F87" s="36">
        <v>461.62678399999999</v>
      </c>
    </row>
    <row r="88" spans="1:6" x14ac:dyDescent="0.25">
      <c r="A88" s="38" t="s">
        <v>658</v>
      </c>
      <c r="B88" s="38" t="s">
        <v>1135</v>
      </c>
      <c r="C88" s="39" t="s">
        <v>1128</v>
      </c>
      <c r="D88" s="34">
        <v>1913.47</v>
      </c>
      <c r="E88" s="35">
        <v>1921.7</v>
      </c>
      <c r="F88" s="36">
        <v>458.36217959999999</v>
      </c>
    </row>
    <row r="89" spans="1:6" x14ac:dyDescent="0.25">
      <c r="A89" s="38" t="s">
        <v>658</v>
      </c>
      <c r="B89" s="38" t="s">
        <v>1136</v>
      </c>
      <c r="C89" s="39" t="s">
        <v>1128</v>
      </c>
      <c r="D89" s="34">
        <v>398.65</v>
      </c>
      <c r="E89" s="35">
        <v>393.55</v>
      </c>
      <c r="F89" s="36">
        <v>28.099662500000001</v>
      </c>
    </row>
    <row r="90" spans="1:6" x14ac:dyDescent="0.25">
      <c r="A90" s="38" t="s">
        <v>658</v>
      </c>
      <c r="B90" s="38" t="s">
        <v>1183</v>
      </c>
      <c r="C90" s="39" t="s">
        <v>1128</v>
      </c>
      <c r="D90" s="34">
        <v>5658.39</v>
      </c>
      <c r="E90" s="35">
        <v>5727</v>
      </c>
      <c r="F90" s="36">
        <v>52.146108300000002</v>
      </c>
    </row>
    <row r="91" spans="1:6" x14ac:dyDescent="0.25">
      <c r="A91" s="38" t="s">
        <v>658</v>
      </c>
      <c r="B91" s="38" t="s">
        <v>1166</v>
      </c>
      <c r="C91" s="39" t="s">
        <v>1128</v>
      </c>
      <c r="D91" s="34">
        <v>111.31</v>
      </c>
      <c r="E91" s="35">
        <v>107.84</v>
      </c>
      <c r="F91" s="36">
        <v>477.4226304</v>
      </c>
    </row>
    <row r="92" spans="1:6" x14ac:dyDescent="0.25">
      <c r="A92" s="38" t="s">
        <v>658</v>
      </c>
      <c r="B92" s="38" t="s">
        <v>1184</v>
      </c>
      <c r="C92" s="39" t="s">
        <v>1128</v>
      </c>
      <c r="D92" s="34">
        <v>1456.58</v>
      </c>
      <c r="E92" s="35">
        <v>1426.8</v>
      </c>
      <c r="F92" s="36">
        <v>313.1698821</v>
      </c>
    </row>
    <row r="93" spans="1:6" x14ac:dyDescent="0.25">
      <c r="A93" s="38" t="s">
        <v>658</v>
      </c>
      <c r="B93" s="38" t="s">
        <v>1167</v>
      </c>
      <c r="C93" s="39" t="s">
        <v>1128</v>
      </c>
      <c r="D93" s="34">
        <v>1579.83</v>
      </c>
      <c r="E93" s="35">
        <v>1560.8</v>
      </c>
      <c r="F93" s="36">
        <v>355.13619749999998</v>
      </c>
    </row>
    <row r="94" spans="1:6" x14ac:dyDescent="0.25">
      <c r="A94" s="38" t="s">
        <v>658</v>
      </c>
      <c r="B94" s="38" t="s">
        <v>1185</v>
      </c>
      <c r="C94" s="39" t="s">
        <v>1128</v>
      </c>
      <c r="D94" s="34">
        <v>304.58999999999997</v>
      </c>
      <c r="E94" s="35">
        <v>309.7</v>
      </c>
      <c r="F94" s="36">
        <v>549.53953920000004</v>
      </c>
    </row>
    <row r="95" spans="1:6" x14ac:dyDescent="0.25">
      <c r="A95" s="38" t="s">
        <v>658</v>
      </c>
      <c r="B95" s="38" t="s">
        <v>1186</v>
      </c>
      <c r="C95" s="39" t="s">
        <v>1128</v>
      </c>
      <c r="D95" s="34">
        <v>180.67</v>
      </c>
      <c r="E95" s="35">
        <v>177.36</v>
      </c>
      <c r="F95" s="36">
        <v>27.597327400000001</v>
      </c>
    </row>
    <row r="96" spans="1:6" x14ac:dyDescent="0.25">
      <c r="A96" s="38" t="s">
        <v>658</v>
      </c>
      <c r="B96" s="38" t="s">
        <v>1139</v>
      </c>
      <c r="C96" s="39" t="s">
        <v>1128</v>
      </c>
      <c r="D96" s="34">
        <v>2714.55</v>
      </c>
      <c r="E96" s="35">
        <v>2752.8</v>
      </c>
      <c r="F96" s="36">
        <v>4.8939051999999998</v>
      </c>
    </row>
    <row r="97" spans="1:6" x14ac:dyDescent="0.25">
      <c r="A97" s="38" t="s">
        <v>658</v>
      </c>
      <c r="B97" s="38" t="s">
        <v>1140</v>
      </c>
      <c r="C97" s="39" t="s">
        <v>1128</v>
      </c>
      <c r="D97" s="34">
        <v>1543.78</v>
      </c>
      <c r="E97" s="35">
        <v>1476.2</v>
      </c>
      <c r="F97" s="36">
        <v>3.66919</v>
      </c>
    </row>
    <row r="98" spans="1:6" x14ac:dyDescent="0.25">
      <c r="A98" s="38" t="s">
        <v>658</v>
      </c>
      <c r="B98" s="38" t="s">
        <v>1141</v>
      </c>
      <c r="C98" s="39" t="s">
        <v>1128</v>
      </c>
      <c r="D98" s="34">
        <v>2021.5</v>
      </c>
      <c r="E98" s="35">
        <v>2028.7</v>
      </c>
      <c r="F98" s="36">
        <v>5.9314860000000014</v>
      </c>
    </row>
    <row r="99" spans="1:6" x14ac:dyDescent="0.25">
      <c r="A99" s="38" t="s">
        <v>658</v>
      </c>
      <c r="B99" s="38" t="s">
        <v>1170</v>
      </c>
      <c r="C99" s="39" t="s">
        <v>1128</v>
      </c>
      <c r="D99" s="34">
        <v>684.81</v>
      </c>
      <c r="E99" s="35">
        <v>680.2</v>
      </c>
      <c r="F99" s="36">
        <v>129.86861999999999</v>
      </c>
    </row>
    <row r="100" spans="1:6" x14ac:dyDescent="0.25">
      <c r="A100" s="38" t="s">
        <v>658</v>
      </c>
      <c r="B100" s="38" t="s">
        <v>1143</v>
      </c>
      <c r="C100" s="39" t="s">
        <v>1128</v>
      </c>
      <c r="D100" s="34">
        <v>4546.1499999999996</v>
      </c>
      <c r="E100" s="35">
        <v>4536.5</v>
      </c>
      <c r="F100" s="36">
        <v>332.48465040000002</v>
      </c>
    </row>
    <row r="101" spans="1:6" x14ac:dyDescent="0.25">
      <c r="A101" s="38" t="s">
        <v>658</v>
      </c>
      <c r="B101" s="38" t="s">
        <v>1171</v>
      </c>
      <c r="C101" s="39" t="s">
        <v>1128</v>
      </c>
      <c r="D101" s="34">
        <v>2452.13</v>
      </c>
      <c r="E101" s="35">
        <v>2532.5</v>
      </c>
      <c r="F101" s="36">
        <v>49.320732</v>
      </c>
    </row>
    <row r="102" spans="1:6" x14ac:dyDescent="0.25">
      <c r="A102" s="38" t="s">
        <v>658</v>
      </c>
      <c r="B102" s="38" t="s">
        <v>1144</v>
      </c>
      <c r="C102" s="39" t="s">
        <v>1128</v>
      </c>
      <c r="D102" s="34">
        <v>1476.2</v>
      </c>
      <c r="E102" s="35">
        <v>1477.4</v>
      </c>
      <c r="F102" s="36">
        <v>444.95620400000007</v>
      </c>
    </row>
    <row r="103" spans="1:6" x14ac:dyDescent="0.25">
      <c r="A103" s="38" t="s">
        <v>658</v>
      </c>
      <c r="B103" s="38" t="s">
        <v>1173</v>
      </c>
      <c r="C103" s="39" t="s">
        <v>1128</v>
      </c>
      <c r="D103" s="34">
        <v>856.27</v>
      </c>
      <c r="E103" s="35">
        <v>803.7</v>
      </c>
      <c r="F103" s="36">
        <v>85.025406599999997</v>
      </c>
    </row>
    <row r="104" spans="1:6" x14ac:dyDescent="0.25">
      <c r="A104" s="38" t="s">
        <v>658</v>
      </c>
      <c r="B104" s="38" t="s">
        <v>1187</v>
      </c>
      <c r="C104" s="39" t="s">
        <v>1128</v>
      </c>
      <c r="D104" s="34">
        <v>1512.21</v>
      </c>
      <c r="E104" s="35">
        <v>1515</v>
      </c>
      <c r="F104" s="36">
        <v>73.313519999999997</v>
      </c>
    </row>
    <row r="105" spans="1:6" x14ac:dyDescent="0.25">
      <c r="A105" s="38" t="s">
        <v>658</v>
      </c>
      <c r="B105" s="38" t="s">
        <v>1174</v>
      </c>
      <c r="C105" s="39" t="s">
        <v>1128</v>
      </c>
      <c r="D105" s="34">
        <v>410.75</v>
      </c>
      <c r="E105" s="35">
        <v>413.15</v>
      </c>
      <c r="F105" s="36">
        <v>48.621552000000001</v>
      </c>
    </row>
    <row r="106" spans="1:6" x14ac:dyDescent="0.25">
      <c r="A106" s="38" t="s">
        <v>658</v>
      </c>
      <c r="B106" s="38" t="s">
        <v>1148</v>
      </c>
      <c r="C106" s="39" t="s">
        <v>1128</v>
      </c>
      <c r="D106" s="34">
        <v>1975.18</v>
      </c>
      <c r="E106" s="35">
        <v>1990.3</v>
      </c>
      <c r="F106" s="36">
        <v>427.19970999999998</v>
      </c>
    </row>
    <row r="107" spans="1:6" x14ac:dyDescent="0.25">
      <c r="A107" s="38" t="s">
        <v>658</v>
      </c>
      <c r="B107" s="38" t="s">
        <v>1149</v>
      </c>
      <c r="C107" s="39" t="s">
        <v>1128</v>
      </c>
      <c r="D107" s="34">
        <v>3530.2</v>
      </c>
      <c r="E107" s="35">
        <v>3650.5</v>
      </c>
      <c r="F107" s="36">
        <v>1.1380985000000001</v>
      </c>
    </row>
    <row r="108" spans="1:6" x14ac:dyDescent="0.25">
      <c r="A108" s="38" t="s">
        <v>658</v>
      </c>
      <c r="B108" s="38" t="s">
        <v>1150</v>
      </c>
      <c r="C108" s="39" t="s">
        <v>1128</v>
      </c>
      <c r="D108" s="34">
        <v>3247.83</v>
      </c>
      <c r="E108" s="35">
        <v>3215.6</v>
      </c>
      <c r="F108" s="36">
        <v>31.477003999999997</v>
      </c>
    </row>
    <row r="109" spans="1:6" x14ac:dyDescent="0.25">
      <c r="A109" s="38" t="s">
        <v>658</v>
      </c>
      <c r="B109" s="38" t="s">
        <v>1152</v>
      </c>
      <c r="C109" s="39" t="s">
        <v>1128</v>
      </c>
      <c r="D109" s="34">
        <v>8230.77</v>
      </c>
      <c r="E109" s="35">
        <v>7697.5</v>
      </c>
      <c r="F109" s="36">
        <v>230.6727664</v>
      </c>
    </row>
    <row r="110" spans="1:6" x14ac:dyDescent="0.25">
      <c r="A110" s="38" t="s">
        <v>658</v>
      </c>
      <c r="B110" s="38" t="s">
        <v>1188</v>
      </c>
      <c r="C110" s="39" t="s">
        <v>1128</v>
      </c>
      <c r="D110" s="34">
        <v>1957.6</v>
      </c>
      <c r="E110" s="35">
        <v>1881.1</v>
      </c>
      <c r="F110" s="36">
        <v>166.11926099999999</v>
      </c>
    </row>
    <row r="111" spans="1:6" x14ac:dyDescent="0.25">
      <c r="A111" s="38" t="s">
        <v>658</v>
      </c>
      <c r="B111" s="38" t="s">
        <v>1156</v>
      </c>
      <c r="C111" s="39" t="s">
        <v>1128</v>
      </c>
      <c r="D111" s="34">
        <v>1397.41</v>
      </c>
      <c r="E111" s="35">
        <v>1393.9</v>
      </c>
      <c r="F111" s="36">
        <v>402.69561499999998</v>
      </c>
    </row>
    <row r="112" spans="1:6" x14ac:dyDescent="0.25">
      <c r="A112" s="38" t="s">
        <v>658</v>
      </c>
      <c r="B112" s="38" t="s">
        <v>1160</v>
      </c>
      <c r="C112" s="39" t="s">
        <v>1128</v>
      </c>
      <c r="D112" s="34">
        <v>3127.33</v>
      </c>
      <c r="E112" s="35">
        <v>3051.9</v>
      </c>
      <c r="F112" s="36">
        <v>238.0919485</v>
      </c>
    </row>
    <row r="113" spans="1:6" x14ac:dyDescent="0.25">
      <c r="A113" s="38" t="s">
        <v>658</v>
      </c>
      <c r="B113" s="38" t="s">
        <v>1181</v>
      </c>
      <c r="C113" s="39" t="s">
        <v>1128</v>
      </c>
      <c r="D113" s="34">
        <v>692.86</v>
      </c>
      <c r="E113" s="35">
        <v>668.4</v>
      </c>
      <c r="F113" s="36">
        <v>83.591796000000002</v>
      </c>
    </row>
    <row r="114" spans="1:6" x14ac:dyDescent="0.25">
      <c r="A114" s="38" t="s">
        <v>658</v>
      </c>
      <c r="B114" s="38" t="s">
        <v>1189</v>
      </c>
      <c r="C114" s="39" t="s">
        <v>1128</v>
      </c>
      <c r="D114" s="34">
        <v>3394.21</v>
      </c>
      <c r="E114" s="35">
        <v>3359.1</v>
      </c>
      <c r="F114" s="36">
        <v>20.978212000000003</v>
      </c>
    </row>
    <row r="115" spans="1:6" x14ac:dyDescent="0.25">
      <c r="A115" s="42"/>
      <c r="B115" s="42"/>
      <c r="C115" s="42"/>
      <c r="D115" s="43"/>
      <c r="E115" s="43"/>
      <c r="F115" s="43"/>
    </row>
    <row r="116" spans="1:6" x14ac:dyDescent="0.25">
      <c r="A116" s="38" t="s">
        <v>698</v>
      </c>
      <c r="B116" s="38" t="s">
        <v>1164</v>
      </c>
      <c r="C116" s="39" t="s">
        <v>1128</v>
      </c>
      <c r="D116" s="34">
        <v>2586.9</v>
      </c>
      <c r="E116" s="35">
        <v>2440.1</v>
      </c>
      <c r="F116" s="36">
        <v>86.375331000000003</v>
      </c>
    </row>
    <row r="117" spans="1:6" x14ac:dyDescent="0.25">
      <c r="A117" s="38" t="s">
        <v>698</v>
      </c>
      <c r="B117" s="38" t="s">
        <v>1190</v>
      </c>
      <c r="C117" s="39" t="s">
        <v>1128</v>
      </c>
      <c r="D117" s="34">
        <v>1163.08</v>
      </c>
      <c r="E117" s="35">
        <v>1145.9000000000001</v>
      </c>
      <c r="F117" s="36">
        <v>115.9644385</v>
      </c>
    </row>
    <row r="118" spans="1:6" x14ac:dyDescent="0.25">
      <c r="A118" s="38" t="s">
        <v>698</v>
      </c>
      <c r="B118" s="38" t="s">
        <v>1165</v>
      </c>
      <c r="C118" s="39" t="s">
        <v>1128</v>
      </c>
      <c r="D118" s="34">
        <v>1089.31</v>
      </c>
      <c r="E118" s="35">
        <v>1074.4000000000001</v>
      </c>
      <c r="F118" s="36">
        <v>431.15325000000001</v>
      </c>
    </row>
    <row r="119" spans="1:6" x14ac:dyDescent="0.25">
      <c r="A119" s="38" t="s">
        <v>698</v>
      </c>
      <c r="B119" s="38" t="s">
        <v>1131</v>
      </c>
      <c r="C119" s="39" t="s">
        <v>1128</v>
      </c>
      <c r="D119" s="34">
        <v>915.69</v>
      </c>
      <c r="E119" s="35">
        <v>883.95</v>
      </c>
      <c r="F119" s="36">
        <v>11.750756000000001</v>
      </c>
    </row>
    <row r="120" spans="1:6" x14ac:dyDescent="0.25">
      <c r="A120" s="38" t="s">
        <v>698</v>
      </c>
      <c r="B120" s="38" t="s">
        <v>1132</v>
      </c>
      <c r="C120" s="39" t="s">
        <v>1128</v>
      </c>
      <c r="D120" s="34">
        <v>2007.7</v>
      </c>
      <c r="E120" s="35">
        <v>1954.2</v>
      </c>
      <c r="F120" s="36">
        <v>20.820060000000002</v>
      </c>
    </row>
    <row r="121" spans="1:6" x14ac:dyDescent="0.25">
      <c r="A121" s="38" t="s">
        <v>698</v>
      </c>
      <c r="B121" s="38" t="s">
        <v>1133</v>
      </c>
      <c r="C121" s="39" t="s">
        <v>1128</v>
      </c>
      <c r="D121" s="34">
        <v>240.22</v>
      </c>
      <c r="E121" s="35">
        <v>239.02</v>
      </c>
      <c r="F121" s="36">
        <v>200.51913429999999</v>
      </c>
    </row>
    <row r="122" spans="1:6" x14ac:dyDescent="0.25">
      <c r="A122" s="38" t="s">
        <v>698</v>
      </c>
      <c r="B122" s="38" t="s">
        <v>1135</v>
      </c>
      <c r="C122" s="39" t="s">
        <v>1128</v>
      </c>
      <c r="D122" s="34">
        <v>1934.85</v>
      </c>
      <c r="E122" s="35">
        <v>1921.7</v>
      </c>
      <c r="F122" s="36">
        <v>1428.7246662</v>
      </c>
    </row>
    <row r="123" spans="1:6" x14ac:dyDescent="0.25">
      <c r="A123" s="38" t="s">
        <v>698</v>
      </c>
      <c r="B123" s="38" t="s">
        <v>1139</v>
      </c>
      <c r="C123" s="39" t="s">
        <v>1128</v>
      </c>
      <c r="D123" s="34">
        <v>2746.6</v>
      </c>
      <c r="E123" s="35">
        <v>2752.8</v>
      </c>
      <c r="F123" s="36">
        <v>9.7878103999999997</v>
      </c>
    </row>
    <row r="124" spans="1:6" x14ac:dyDescent="0.25">
      <c r="A124" s="38" t="s">
        <v>698</v>
      </c>
      <c r="B124" s="38" t="s">
        <v>1169</v>
      </c>
      <c r="C124" s="39" t="s">
        <v>1128</v>
      </c>
      <c r="D124" s="34">
        <v>621.27</v>
      </c>
      <c r="E124" s="35">
        <v>594.65</v>
      </c>
      <c r="F124" s="36">
        <v>11.5374105</v>
      </c>
    </row>
    <row r="125" spans="1:6" x14ac:dyDescent="0.25">
      <c r="A125" s="38" t="s">
        <v>698</v>
      </c>
      <c r="B125" s="38" t="s">
        <v>1141</v>
      </c>
      <c r="C125" s="39" t="s">
        <v>1128</v>
      </c>
      <c r="D125" s="34">
        <v>2032.3</v>
      </c>
      <c r="E125" s="35">
        <v>2028.7</v>
      </c>
      <c r="F125" s="36">
        <v>65.246346000000003</v>
      </c>
    </row>
    <row r="126" spans="1:6" x14ac:dyDescent="0.25">
      <c r="A126" s="38" t="s">
        <v>698</v>
      </c>
      <c r="B126" s="38" t="s">
        <v>1142</v>
      </c>
      <c r="C126" s="39" t="s">
        <v>1128</v>
      </c>
      <c r="D126" s="34">
        <v>773.7</v>
      </c>
      <c r="E126" s="35">
        <v>760</v>
      </c>
      <c r="F126" s="36">
        <v>105.00505950000002</v>
      </c>
    </row>
    <row r="127" spans="1:6" x14ac:dyDescent="0.25">
      <c r="A127" s="38" t="s">
        <v>698</v>
      </c>
      <c r="B127" s="38" t="s">
        <v>1170</v>
      </c>
      <c r="C127" s="39" t="s">
        <v>1128</v>
      </c>
      <c r="D127" s="34">
        <v>685.29</v>
      </c>
      <c r="E127" s="35">
        <v>680.2</v>
      </c>
      <c r="F127" s="36">
        <v>198.513462</v>
      </c>
    </row>
    <row r="128" spans="1:6" x14ac:dyDescent="0.25">
      <c r="A128" s="38" t="s">
        <v>698</v>
      </c>
      <c r="B128" s="38" t="s">
        <v>1171</v>
      </c>
      <c r="C128" s="39" t="s">
        <v>1128</v>
      </c>
      <c r="D128" s="34">
        <v>2451.96</v>
      </c>
      <c r="E128" s="35">
        <v>2532.5</v>
      </c>
      <c r="F128" s="36">
        <v>136.28097</v>
      </c>
    </row>
    <row r="129" spans="1:6" x14ac:dyDescent="0.25">
      <c r="A129" s="38" t="s">
        <v>698</v>
      </c>
      <c r="B129" s="38" t="s">
        <v>1144</v>
      </c>
      <c r="C129" s="39" t="s">
        <v>1128</v>
      </c>
      <c r="D129" s="34">
        <v>1434.34</v>
      </c>
      <c r="E129" s="35">
        <v>1477.4</v>
      </c>
      <c r="F129" s="36">
        <v>667.43430599999999</v>
      </c>
    </row>
    <row r="130" spans="1:6" x14ac:dyDescent="0.25">
      <c r="A130" s="38" t="s">
        <v>698</v>
      </c>
      <c r="B130" s="38" t="s">
        <v>1172</v>
      </c>
      <c r="C130" s="39" t="s">
        <v>1128</v>
      </c>
      <c r="D130" s="34">
        <v>393.15</v>
      </c>
      <c r="E130" s="35">
        <v>364.2</v>
      </c>
      <c r="F130" s="36">
        <v>2.8697786000000001</v>
      </c>
    </row>
    <row r="131" spans="1:6" x14ac:dyDescent="0.25">
      <c r="A131" s="38" t="s">
        <v>698</v>
      </c>
      <c r="B131" s="38" t="s">
        <v>1187</v>
      </c>
      <c r="C131" s="39" t="s">
        <v>1128</v>
      </c>
      <c r="D131" s="34">
        <v>1506.69</v>
      </c>
      <c r="E131" s="35">
        <v>1515</v>
      </c>
      <c r="F131" s="36">
        <v>821.54268000000002</v>
      </c>
    </row>
    <row r="132" spans="1:6" x14ac:dyDescent="0.25">
      <c r="A132" s="38" t="s">
        <v>698</v>
      </c>
      <c r="B132" s="38" t="s">
        <v>1191</v>
      </c>
      <c r="C132" s="39" t="s">
        <v>1128</v>
      </c>
      <c r="D132" s="34">
        <v>5803.12</v>
      </c>
      <c r="E132" s="35">
        <v>5880.5</v>
      </c>
      <c r="F132" s="36">
        <v>170.78001150000003</v>
      </c>
    </row>
    <row r="133" spans="1:6" x14ac:dyDescent="0.25">
      <c r="A133" s="38" t="s">
        <v>698</v>
      </c>
      <c r="B133" s="38" t="s">
        <v>1174</v>
      </c>
      <c r="C133" s="39" t="s">
        <v>1128</v>
      </c>
      <c r="D133" s="34">
        <v>411.71</v>
      </c>
      <c r="E133" s="35">
        <v>413.15</v>
      </c>
      <c r="F133" s="36">
        <v>218.79698400000001</v>
      </c>
    </row>
    <row r="134" spans="1:6" x14ac:dyDescent="0.25">
      <c r="A134" s="38" t="s">
        <v>698</v>
      </c>
      <c r="B134" s="38" t="s">
        <v>1192</v>
      </c>
      <c r="C134" s="39" t="s">
        <v>1128</v>
      </c>
      <c r="D134" s="34">
        <v>1036.19</v>
      </c>
      <c r="E134" s="35">
        <v>1052.8</v>
      </c>
      <c r="F134" s="36">
        <v>164.0985852</v>
      </c>
    </row>
    <row r="135" spans="1:6" x14ac:dyDescent="0.25">
      <c r="A135" s="38" t="s">
        <v>698</v>
      </c>
      <c r="B135" s="38" t="s">
        <v>1148</v>
      </c>
      <c r="C135" s="39" t="s">
        <v>1128</v>
      </c>
      <c r="D135" s="34">
        <v>2011.88</v>
      </c>
      <c r="E135" s="35">
        <v>1990.3</v>
      </c>
      <c r="F135" s="36">
        <v>90.449449999999999</v>
      </c>
    </row>
    <row r="136" spans="1:6" x14ac:dyDescent="0.25">
      <c r="A136" s="38" t="s">
        <v>698</v>
      </c>
      <c r="B136" s="38" t="s">
        <v>1149</v>
      </c>
      <c r="C136" s="39" t="s">
        <v>1128</v>
      </c>
      <c r="D136" s="34">
        <v>3517.91</v>
      </c>
      <c r="E136" s="35">
        <v>3650.5</v>
      </c>
      <c r="F136" s="36">
        <v>241.27688200000003</v>
      </c>
    </row>
    <row r="137" spans="1:6" x14ac:dyDescent="0.25">
      <c r="A137" s="38" t="s">
        <v>698</v>
      </c>
      <c r="B137" s="38" t="s">
        <v>1193</v>
      </c>
      <c r="C137" s="39" t="s">
        <v>1128</v>
      </c>
      <c r="D137" s="34">
        <v>1974.8</v>
      </c>
      <c r="E137" s="35">
        <v>1935.1</v>
      </c>
      <c r="F137" s="36">
        <v>27.737254799999995</v>
      </c>
    </row>
    <row r="138" spans="1:6" x14ac:dyDescent="0.25">
      <c r="A138" s="38" t="s">
        <v>698</v>
      </c>
      <c r="B138" s="38" t="s">
        <v>1150</v>
      </c>
      <c r="C138" s="39" t="s">
        <v>1128</v>
      </c>
      <c r="D138" s="34">
        <v>3233.8</v>
      </c>
      <c r="E138" s="35">
        <v>3215.6</v>
      </c>
      <c r="F138" s="36">
        <v>50.847467999999999</v>
      </c>
    </row>
    <row r="139" spans="1:6" x14ac:dyDescent="0.25">
      <c r="A139" s="38" t="s">
        <v>698</v>
      </c>
      <c r="B139" s="38" t="s">
        <v>1153</v>
      </c>
      <c r="C139" s="39" t="s">
        <v>1128</v>
      </c>
      <c r="D139" s="34">
        <v>341.6</v>
      </c>
      <c r="E139" s="35">
        <v>335.8</v>
      </c>
      <c r="F139" s="36">
        <v>107.34632999999999</v>
      </c>
    </row>
    <row r="140" spans="1:6" x14ac:dyDescent="0.25">
      <c r="A140" s="38" t="s">
        <v>698</v>
      </c>
      <c r="B140" s="38" t="s">
        <v>1156</v>
      </c>
      <c r="C140" s="39" t="s">
        <v>1128</v>
      </c>
      <c r="D140" s="34">
        <v>1408.69</v>
      </c>
      <c r="E140" s="35">
        <v>1393.9</v>
      </c>
      <c r="F140" s="36">
        <v>1169.3180124999999</v>
      </c>
    </row>
    <row r="141" spans="1:6" x14ac:dyDescent="0.25">
      <c r="A141" s="38" t="s">
        <v>698</v>
      </c>
      <c r="B141" s="38" t="s">
        <v>1157</v>
      </c>
      <c r="C141" s="39" t="s">
        <v>1128</v>
      </c>
      <c r="D141" s="34">
        <v>1859.39</v>
      </c>
      <c r="E141" s="35">
        <v>1849.6</v>
      </c>
      <c r="F141" s="36">
        <v>17.135658399999997</v>
      </c>
    </row>
    <row r="142" spans="1:6" x14ac:dyDescent="0.25">
      <c r="A142" s="38" t="s">
        <v>698</v>
      </c>
      <c r="B142" s="38" t="s">
        <v>1158</v>
      </c>
      <c r="C142" s="39" t="s">
        <v>1128</v>
      </c>
      <c r="D142" s="34">
        <v>807.8</v>
      </c>
      <c r="E142" s="35">
        <v>801.1</v>
      </c>
      <c r="F142" s="36">
        <v>507.93783880000001</v>
      </c>
    </row>
    <row r="143" spans="1:6" x14ac:dyDescent="0.25">
      <c r="A143" s="38" t="s">
        <v>698</v>
      </c>
      <c r="B143" s="38" t="s">
        <v>1160</v>
      </c>
      <c r="C143" s="39" t="s">
        <v>1128</v>
      </c>
      <c r="D143" s="34">
        <v>3078.36</v>
      </c>
      <c r="E143" s="35">
        <v>3051.9</v>
      </c>
      <c r="F143" s="36">
        <v>24.662911000000001</v>
      </c>
    </row>
    <row r="144" spans="1:6" x14ac:dyDescent="0.25">
      <c r="A144" s="38" t="s">
        <v>698</v>
      </c>
      <c r="B144" s="38" t="s">
        <v>1181</v>
      </c>
      <c r="C144" s="39" t="s">
        <v>1128</v>
      </c>
      <c r="D144" s="34">
        <v>692.2</v>
      </c>
      <c r="E144" s="35">
        <v>668.4</v>
      </c>
      <c r="F144" s="36">
        <v>37.03434</v>
      </c>
    </row>
    <row r="145" spans="1:6" x14ac:dyDescent="0.25">
      <c r="A145" s="38" t="s">
        <v>698</v>
      </c>
      <c r="B145" s="38" t="s">
        <v>1189</v>
      </c>
      <c r="C145" s="39" t="s">
        <v>1128</v>
      </c>
      <c r="D145" s="34">
        <v>3447.5</v>
      </c>
      <c r="E145" s="35">
        <v>3359.1</v>
      </c>
      <c r="F145" s="36">
        <v>1.0489105999999999</v>
      </c>
    </row>
    <row r="146" spans="1:6" x14ac:dyDescent="0.25">
      <c r="A146" s="38" t="s">
        <v>698</v>
      </c>
      <c r="B146" s="38" t="s">
        <v>1194</v>
      </c>
      <c r="C146" s="39" t="s">
        <v>1128</v>
      </c>
      <c r="D146" s="34">
        <v>2787.67</v>
      </c>
      <c r="E146" s="35">
        <v>2806.1</v>
      </c>
      <c r="F146" s="36">
        <v>45.443762</v>
      </c>
    </row>
    <row r="147" spans="1:6" x14ac:dyDescent="0.25">
      <c r="A147" s="38" t="s">
        <v>698</v>
      </c>
      <c r="B147" s="38" t="s">
        <v>1195</v>
      </c>
      <c r="C147" s="39" t="s">
        <v>1128</v>
      </c>
      <c r="D147" s="34">
        <v>1304.7</v>
      </c>
      <c r="E147" s="35">
        <v>1338</v>
      </c>
      <c r="F147" s="36">
        <v>42.920667999999999</v>
      </c>
    </row>
    <row r="148" spans="1:6" x14ac:dyDescent="0.25">
      <c r="A148" s="42"/>
      <c r="B148" s="42"/>
      <c r="C148" s="42"/>
      <c r="D148" s="43"/>
      <c r="E148" s="43"/>
      <c r="F148" s="43"/>
    </row>
    <row r="149" spans="1:6" x14ac:dyDescent="0.25">
      <c r="A149" s="38" t="s">
        <v>834</v>
      </c>
      <c r="B149" s="38" t="s">
        <v>1164</v>
      </c>
      <c r="C149" s="39" t="s">
        <v>1128</v>
      </c>
      <c r="D149" s="34">
        <v>2530.6999999999998</v>
      </c>
      <c r="E149" s="35">
        <v>2440.1</v>
      </c>
      <c r="F149" s="36">
        <v>47.300776499999998</v>
      </c>
    </row>
    <row r="150" spans="1:6" x14ac:dyDescent="0.25">
      <c r="A150" s="38" t="s">
        <v>834</v>
      </c>
      <c r="B150" s="38" t="s">
        <v>1196</v>
      </c>
      <c r="C150" s="39" t="s">
        <v>1128</v>
      </c>
      <c r="D150" s="34">
        <v>5083.9799999999996</v>
      </c>
      <c r="E150" s="35">
        <v>5039.3999999999996</v>
      </c>
      <c r="F150" s="36">
        <v>76.749648399999998</v>
      </c>
    </row>
    <row r="151" spans="1:6" x14ac:dyDescent="0.25">
      <c r="A151" s="38" t="s">
        <v>834</v>
      </c>
      <c r="B151" s="38" t="s">
        <v>1165</v>
      </c>
      <c r="C151" s="39" t="s">
        <v>1128</v>
      </c>
      <c r="D151" s="34">
        <v>1068.1500000000001</v>
      </c>
      <c r="E151" s="35">
        <v>1074.4000000000001</v>
      </c>
      <c r="F151" s="36">
        <v>831.42499999999995</v>
      </c>
    </row>
    <row r="152" spans="1:6" x14ac:dyDescent="0.25">
      <c r="A152" s="38" t="s">
        <v>834</v>
      </c>
      <c r="B152" s="38" t="s">
        <v>1131</v>
      </c>
      <c r="C152" s="39" t="s">
        <v>1128</v>
      </c>
      <c r="D152" s="34">
        <v>879.31</v>
      </c>
      <c r="E152" s="35">
        <v>883.95</v>
      </c>
      <c r="F152" s="36">
        <v>59.928855599999999</v>
      </c>
    </row>
    <row r="153" spans="1:6" x14ac:dyDescent="0.25">
      <c r="A153" s="38" t="s">
        <v>834</v>
      </c>
      <c r="B153" s="38" t="s">
        <v>1135</v>
      </c>
      <c r="C153" s="39" t="s">
        <v>1128</v>
      </c>
      <c r="D153" s="34">
        <v>1922.75</v>
      </c>
      <c r="E153" s="35">
        <v>1921.7</v>
      </c>
      <c r="F153" s="36">
        <v>316.95257100000003</v>
      </c>
    </row>
    <row r="154" spans="1:6" x14ac:dyDescent="0.25">
      <c r="A154" s="38" t="s">
        <v>834</v>
      </c>
      <c r="B154" s="38" t="s">
        <v>1167</v>
      </c>
      <c r="C154" s="39" t="s">
        <v>1128</v>
      </c>
      <c r="D154" s="34">
        <v>1578.5</v>
      </c>
      <c r="E154" s="35">
        <v>1560.8</v>
      </c>
      <c r="F154" s="36">
        <v>2.0707650000000002</v>
      </c>
    </row>
    <row r="155" spans="1:6" x14ac:dyDescent="0.25">
      <c r="A155" s="38" t="s">
        <v>834</v>
      </c>
      <c r="B155" s="38" t="s">
        <v>1197</v>
      </c>
      <c r="C155" s="39" t="s">
        <v>1128</v>
      </c>
      <c r="D155" s="34">
        <v>1298.81</v>
      </c>
      <c r="E155" s="35">
        <v>1274.3</v>
      </c>
      <c r="F155" s="36">
        <v>48.715200000000003</v>
      </c>
    </row>
    <row r="156" spans="1:6" x14ac:dyDescent="0.25">
      <c r="A156" s="38" t="s">
        <v>834</v>
      </c>
      <c r="B156" s="38" t="s">
        <v>1198</v>
      </c>
      <c r="C156" s="39" t="s">
        <v>1128</v>
      </c>
      <c r="D156" s="34">
        <v>5368.69</v>
      </c>
      <c r="E156" s="35">
        <v>5424.5</v>
      </c>
      <c r="F156" s="36">
        <v>22.0753494</v>
      </c>
    </row>
    <row r="157" spans="1:6" x14ac:dyDescent="0.25">
      <c r="A157" s="38" t="s">
        <v>834</v>
      </c>
      <c r="B157" s="38" t="s">
        <v>1139</v>
      </c>
      <c r="C157" s="39" t="s">
        <v>1128</v>
      </c>
      <c r="D157" s="34">
        <v>2722.53</v>
      </c>
      <c r="E157" s="35">
        <v>2752.8</v>
      </c>
      <c r="F157" s="36">
        <v>31.8103838</v>
      </c>
    </row>
    <row r="158" spans="1:6" x14ac:dyDescent="0.25">
      <c r="A158" s="38" t="s">
        <v>834</v>
      </c>
      <c r="B158" s="38" t="s">
        <v>1142</v>
      </c>
      <c r="C158" s="39" t="s">
        <v>1128</v>
      </c>
      <c r="D158" s="34">
        <v>767.3</v>
      </c>
      <c r="E158" s="35">
        <v>760</v>
      </c>
      <c r="F158" s="36">
        <v>1.4789445000000001</v>
      </c>
    </row>
    <row r="159" spans="1:6" x14ac:dyDescent="0.25">
      <c r="A159" s="38" t="s">
        <v>834</v>
      </c>
      <c r="B159" s="38" t="s">
        <v>1143</v>
      </c>
      <c r="C159" s="39" t="s">
        <v>1128</v>
      </c>
      <c r="D159" s="34">
        <v>4488.8900000000003</v>
      </c>
      <c r="E159" s="35">
        <v>4536.5</v>
      </c>
      <c r="F159" s="36">
        <v>57.755549600000009</v>
      </c>
    </row>
    <row r="160" spans="1:6" x14ac:dyDescent="0.25">
      <c r="A160" s="38" t="s">
        <v>834</v>
      </c>
      <c r="B160" s="38" t="s">
        <v>1199</v>
      </c>
      <c r="C160" s="39" t="s">
        <v>1128</v>
      </c>
      <c r="D160" s="34">
        <v>426.45</v>
      </c>
      <c r="E160" s="35">
        <v>418.45</v>
      </c>
      <c r="F160" s="36">
        <v>141.23917109999999</v>
      </c>
    </row>
    <row r="161" spans="1:6" x14ac:dyDescent="0.25">
      <c r="A161" s="38" t="s">
        <v>834</v>
      </c>
      <c r="B161" s="38" t="s">
        <v>1200</v>
      </c>
      <c r="C161" s="39" t="s">
        <v>1128</v>
      </c>
      <c r="D161" s="34">
        <v>149.88</v>
      </c>
      <c r="E161" s="35">
        <v>146.04</v>
      </c>
      <c r="F161" s="36">
        <v>21.982622400000004</v>
      </c>
    </row>
    <row r="162" spans="1:6" x14ac:dyDescent="0.25">
      <c r="A162" s="38" t="s">
        <v>834</v>
      </c>
      <c r="B162" s="38" t="s">
        <v>1187</v>
      </c>
      <c r="C162" s="39" t="s">
        <v>1128</v>
      </c>
      <c r="D162" s="34">
        <v>1512.82</v>
      </c>
      <c r="E162" s="35">
        <v>1515</v>
      </c>
      <c r="F162" s="36">
        <v>584.35188000000005</v>
      </c>
    </row>
    <row r="163" spans="1:6" x14ac:dyDescent="0.25">
      <c r="A163" s="38" t="s">
        <v>834</v>
      </c>
      <c r="B163" s="38" t="s">
        <v>1148</v>
      </c>
      <c r="C163" s="39" t="s">
        <v>1128</v>
      </c>
      <c r="D163" s="34">
        <v>1951.28</v>
      </c>
      <c r="E163" s="35">
        <v>1990.3</v>
      </c>
      <c r="F163" s="36">
        <v>69.576499999999996</v>
      </c>
    </row>
    <row r="164" spans="1:6" x14ac:dyDescent="0.25">
      <c r="A164" s="38" t="s">
        <v>834</v>
      </c>
      <c r="B164" s="38" t="s">
        <v>1149</v>
      </c>
      <c r="C164" s="39" t="s">
        <v>1128</v>
      </c>
      <c r="D164" s="34">
        <v>3466.55</v>
      </c>
      <c r="E164" s="35">
        <v>3650.5</v>
      </c>
      <c r="F164" s="36">
        <v>465.48228650000004</v>
      </c>
    </row>
    <row r="165" spans="1:6" x14ac:dyDescent="0.25">
      <c r="A165" s="38" t="s">
        <v>834</v>
      </c>
      <c r="B165" s="38" t="s">
        <v>1150</v>
      </c>
      <c r="C165" s="39" t="s">
        <v>1128</v>
      </c>
      <c r="D165" s="34">
        <v>3221.94</v>
      </c>
      <c r="E165" s="35">
        <v>3215.6</v>
      </c>
      <c r="F165" s="36">
        <v>742.13090199999999</v>
      </c>
    </row>
    <row r="166" spans="1:6" x14ac:dyDescent="0.25">
      <c r="A166" s="38" t="s">
        <v>834</v>
      </c>
      <c r="B166" s="38" t="s">
        <v>1201</v>
      </c>
      <c r="C166" s="39" t="s">
        <v>1128</v>
      </c>
      <c r="D166" s="34">
        <v>12268.54</v>
      </c>
      <c r="E166" s="35">
        <v>12551</v>
      </c>
      <c r="F166" s="36">
        <v>31.28426</v>
      </c>
    </row>
    <row r="167" spans="1:6" x14ac:dyDescent="0.25">
      <c r="A167" s="38" t="s">
        <v>834</v>
      </c>
      <c r="B167" s="38" t="s">
        <v>1202</v>
      </c>
      <c r="C167" s="39" t="s">
        <v>1128</v>
      </c>
      <c r="D167" s="34">
        <v>242.78</v>
      </c>
      <c r="E167" s="35">
        <v>240.99</v>
      </c>
      <c r="F167" s="36">
        <v>11.6777309</v>
      </c>
    </row>
    <row r="168" spans="1:6" x14ac:dyDescent="0.25">
      <c r="A168" s="38" t="s">
        <v>834</v>
      </c>
      <c r="B168" s="38" t="s">
        <v>1177</v>
      </c>
      <c r="C168" s="39" t="s">
        <v>1128</v>
      </c>
      <c r="D168" s="34">
        <v>108.68</v>
      </c>
      <c r="E168" s="35">
        <v>105.72</v>
      </c>
      <c r="F168" s="36">
        <v>9.1831999999999994</v>
      </c>
    </row>
    <row r="169" spans="1:6" x14ac:dyDescent="0.25">
      <c r="A169" s="38" t="s">
        <v>834</v>
      </c>
      <c r="B169" s="38" t="s">
        <v>1181</v>
      </c>
      <c r="C169" s="39" t="s">
        <v>1128</v>
      </c>
      <c r="D169" s="34">
        <v>691.21</v>
      </c>
      <c r="E169" s="35">
        <v>668.4</v>
      </c>
      <c r="F169" s="36">
        <v>74.068680000000001</v>
      </c>
    </row>
    <row r="170" spans="1:6" x14ac:dyDescent="0.25">
      <c r="A170" s="38" t="s">
        <v>834</v>
      </c>
      <c r="B170" s="38" t="s">
        <v>1182</v>
      </c>
      <c r="C170" s="39" t="s">
        <v>1128</v>
      </c>
      <c r="D170" s="34">
        <v>160.78</v>
      </c>
      <c r="E170" s="35">
        <v>158.41999999999999</v>
      </c>
      <c r="F170" s="36">
        <v>3.3925706</v>
      </c>
    </row>
    <row r="171" spans="1:6" x14ac:dyDescent="0.25">
      <c r="A171" s="38" t="s">
        <v>834</v>
      </c>
      <c r="B171" s="38" t="s">
        <v>1203</v>
      </c>
      <c r="C171" s="39" t="s">
        <v>1128</v>
      </c>
      <c r="D171" s="34">
        <v>1451.04</v>
      </c>
      <c r="E171" s="35">
        <v>1469.4</v>
      </c>
      <c r="F171" s="36">
        <v>70.115624999999994</v>
      </c>
    </row>
    <row r="172" spans="1:6" x14ac:dyDescent="0.25">
      <c r="A172" s="38" t="s">
        <v>834</v>
      </c>
      <c r="B172" s="38" t="s">
        <v>1189</v>
      </c>
      <c r="C172" s="39" t="s">
        <v>1128</v>
      </c>
      <c r="D172" s="34">
        <v>3387.99</v>
      </c>
      <c r="E172" s="35">
        <v>3359.1</v>
      </c>
      <c r="F172" s="36">
        <v>8.3912847999999993</v>
      </c>
    </row>
    <row r="173" spans="1:6" x14ac:dyDescent="0.25">
      <c r="A173" s="38" t="s">
        <v>834</v>
      </c>
      <c r="B173" s="38" t="s">
        <v>1194</v>
      </c>
      <c r="C173" s="39" t="s">
        <v>1128</v>
      </c>
      <c r="D173" s="34">
        <v>2786.25</v>
      </c>
      <c r="E173" s="35">
        <v>2806.1</v>
      </c>
      <c r="F173" s="36">
        <v>115.35724200000001</v>
      </c>
    </row>
    <row r="174" spans="1:6" x14ac:dyDescent="0.25">
      <c r="A174" s="38" t="s">
        <v>834</v>
      </c>
      <c r="B174" s="38" t="s">
        <v>1162</v>
      </c>
      <c r="C174" s="39" t="s">
        <v>1128</v>
      </c>
      <c r="D174" s="34">
        <v>11863.05</v>
      </c>
      <c r="E174" s="35">
        <v>12320</v>
      </c>
      <c r="F174" s="36">
        <v>188.34769499999999</v>
      </c>
    </row>
    <row r="175" spans="1:6" x14ac:dyDescent="0.25">
      <c r="A175" s="38"/>
      <c r="B175" s="38"/>
      <c r="C175" s="39"/>
      <c r="D175" s="34"/>
      <c r="E175" s="35"/>
      <c r="F175" s="36"/>
    </row>
    <row r="176" spans="1:6" x14ac:dyDescent="0.25">
      <c r="A176" s="38" t="s">
        <v>1204</v>
      </c>
      <c r="B176" s="38" t="s">
        <v>1135</v>
      </c>
      <c r="C176" s="39" t="s">
        <v>1128</v>
      </c>
      <c r="D176" s="34">
        <v>1906.99</v>
      </c>
      <c r="E176" s="35">
        <v>1921.7</v>
      </c>
      <c r="F176" s="36">
        <v>299.07319519999999</v>
      </c>
    </row>
    <row r="177" spans="1:6" x14ac:dyDescent="0.25">
      <c r="A177" s="38" t="s">
        <v>1204</v>
      </c>
      <c r="B177" s="38" t="s">
        <v>1141</v>
      </c>
      <c r="C177" s="39" t="s">
        <v>1128</v>
      </c>
      <c r="D177" s="34">
        <v>2022.28</v>
      </c>
      <c r="E177" s="35">
        <v>2028.7</v>
      </c>
      <c r="F177" s="36">
        <v>905.54019600000004</v>
      </c>
    </row>
    <row r="178" spans="1:6" x14ac:dyDescent="0.25">
      <c r="A178" s="38" t="s">
        <v>1204</v>
      </c>
      <c r="B178" s="38" t="s">
        <v>1144</v>
      </c>
      <c r="C178" s="39" t="s">
        <v>1128</v>
      </c>
      <c r="D178" s="34">
        <v>1479.02</v>
      </c>
      <c r="E178" s="35">
        <v>1477.4</v>
      </c>
      <c r="F178" s="36">
        <v>625.14508000000012</v>
      </c>
    </row>
    <row r="179" spans="1:6" x14ac:dyDescent="0.25">
      <c r="A179" s="38" t="s">
        <v>1204</v>
      </c>
      <c r="B179" s="38" t="s">
        <v>1187</v>
      </c>
      <c r="C179" s="39" t="s">
        <v>1128</v>
      </c>
      <c r="D179" s="34">
        <v>1519.83</v>
      </c>
      <c r="E179" s="35">
        <v>1515</v>
      </c>
      <c r="F179" s="36">
        <v>321.28572000000003</v>
      </c>
    </row>
    <row r="180" spans="1:6" x14ac:dyDescent="0.25">
      <c r="A180" s="38" t="s">
        <v>1204</v>
      </c>
      <c r="B180" s="38" t="s">
        <v>1156</v>
      </c>
      <c r="C180" s="39" t="s">
        <v>1128</v>
      </c>
      <c r="D180" s="34">
        <v>1397.43</v>
      </c>
      <c r="E180" s="35">
        <v>1393.9</v>
      </c>
      <c r="F180" s="36">
        <v>565.27458999999999</v>
      </c>
    </row>
    <row r="181" spans="1:6" x14ac:dyDescent="0.25">
      <c r="A181" s="38"/>
      <c r="B181" s="38"/>
      <c r="C181" s="39"/>
      <c r="D181" s="34"/>
      <c r="E181" s="35"/>
      <c r="F181" s="36"/>
    </row>
    <row r="182" spans="1:6" x14ac:dyDescent="0.25">
      <c r="A182" s="38"/>
      <c r="B182" s="38"/>
      <c r="C182" s="39"/>
      <c r="D182" s="34"/>
      <c r="E182" s="35"/>
      <c r="F182" s="36"/>
    </row>
    <row r="183" spans="1:6" x14ac:dyDescent="0.25">
      <c r="F183" s="37"/>
    </row>
    <row r="184" spans="1:6" x14ac:dyDescent="0.25">
      <c r="A184" s="29" t="s">
        <v>1205</v>
      </c>
      <c r="D184" s="44"/>
      <c r="E184" s="44"/>
      <c r="F184" s="44"/>
    </row>
    <row r="186" spans="1:6" x14ac:dyDescent="0.25">
      <c r="A186" s="45" t="s">
        <v>1121</v>
      </c>
      <c r="B186" s="45" t="s">
        <v>1206</v>
      </c>
    </row>
    <row r="187" spans="1:6" x14ac:dyDescent="0.25">
      <c r="A187" s="38" t="s">
        <v>506</v>
      </c>
      <c r="B187" s="46">
        <v>6.0385220000000004</v>
      </c>
    </row>
    <row r="188" spans="1:6" x14ac:dyDescent="0.25">
      <c r="A188" s="38" t="s">
        <v>641</v>
      </c>
      <c r="B188" s="46">
        <v>71.217453999999989</v>
      </c>
    </row>
    <row r="189" spans="1:6" x14ac:dyDescent="0.25">
      <c r="A189" s="47" t="s">
        <v>658</v>
      </c>
      <c r="B189" s="46">
        <v>17.361931999999999</v>
      </c>
    </row>
    <row r="190" spans="1:6" x14ac:dyDescent="0.25">
      <c r="A190" s="47" t="s">
        <v>698</v>
      </c>
      <c r="B190" s="46">
        <v>35.924795000000003</v>
      </c>
    </row>
    <row r="191" spans="1:6" x14ac:dyDescent="0.25">
      <c r="A191" s="47" t="s">
        <v>834</v>
      </c>
      <c r="B191" s="46">
        <v>8.2717960000000001</v>
      </c>
    </row>
    <row r="192" spans="1:6" x14ac:dyDescent="0.25">
      <c r="A192" s="47" t="s">
        <v>1204</v>
      </c>
      <c r="B192" s="46">
        <v>18.620279</v>
      </c>
    </row>
    <row r="194" spans="1:11" x14ac:dyDescent="0.25">
      <c r="A194" s="29" t="s">
        <v>1207</v>
      </c>
    </row>
    <row r="195" spans="1:11" x14ac:dyDescent="0.25">
      <c r="A195" s="29"/>
    </row>
    <row r="196" spans="1:11" ht="67.5" x14ac:dyDescent="0.25">
      <c r="A196" s="42" t="s">
        <v>1121</v>
      </c>
      <c r="B196" s="43" t="s">
        <v>1208</v>
      </c>
      <c r="C196" s="43" t="s">
        <v>1209</v>
      </c>
      <c r="D196" s="43" t="s">
        <v>1210</v>
      </c>
      <c r="E196" s="43" t="s">
        <v>1211</v>
      </c>
      <c r="F196" s="43" t="s">
        <v>1212</v>
      </c>
    </row>
    <row r="197" spans="1:11" x14ac:dyDescent="0.25">
      <c r="A197" s="38" t="s">
        <v>182</v>
      </c>
      <c r="B197" s="16">
        <v>8639</v>
      </c>
      <c r="C197" s="16">
        <v>8639</v>
      </c>
      <c r="D197" s="17">
        <v>50464.211723699991</v>
      </c>
      <c r="E197" s="17">
        <v>52430.585262000001</v>
      </c>
      <c r="F197" s="17">
        <v>1966.3735383000094</v>
      </c>
      <c r="G197" s="18"/>
      <c r="H197" s="48"/>
      <c r="I197" s="49"/>
      <c r="J197" s="49"/>
      <c r="K197" s="49"/>
    </row>
    <row r="198" spans="1:11" x14ac:dyDescent="0.25">
      <c r="A198" s="38" t="s">
        <v>1057</v>
      </c>
      <c r="B198" s="16">
        <v>2946</v>
      </c>
      <c r="C198" s="16">
        <v>2946</v>
      </c>
      <c r="D198" s="17">
        <v>18615.782174</v>
      </c>
      <c r="E198" s="17">
        <v>18669.622006599999</v>
      </c>
      <c r="F198" s="17">
        <v>53.839832599998772</v>
      </c>
      <c r="G198" s="18"/>
      <c r="H198" s="48"/>
      <c r="I198" s="49"/>
      <c r="J198" s="49"/>
      <c r="K198" s="49"/>
    </row>
    <row r="199" spans="1:11" x14ac:dyDescent="0.25">
      <c r="A199" s="38" t="s">
        <v>462</v>
      </c>
      <c r="B199" s="16">
        <v>3533</v>
      </c>
      <c r="C199" s="16">
        <v>3533</v>
      </c>
      <c r="D199" s="17">
        <v>16917.646685600001</v>
      </c>
      <c r="E199" s="17">
        <v>18117.502816</v>
      </c>
      <c r="F199" s="17">
        <v>1199.8561303999995</v>
      </c>
      <c r="G199" s="18"/>
      <c r="H199" s="48"/>
      <c r="I199" s="49"/>
      <c r="J199" s="49"/>
      <c r="K199" s="49"/>
    </row>
    <row r="200" spans="1:11" x14ac:dyDescent="0.25">
      <c r="A200" s="38" t="s">
        <v>506</v>
      </c>
      <c r="B200" s="16">
        <v>14689</v>
      </c>
      <c r="C200" s="16">
        <v>14689</v>
      </c>
      <c r="D200" s="17">
        <v>119718.62853479999</v>
      </c>
      <c r="E200" s="17">
        <v>120197.0341758</v>
      </c>
      <c r="F200" s="17">
        <v>478.40564100000483</v>
      </c>
      <c r="G200" s="18"/>
      <c r="H200" s="48"/>
      <c r="I200" s="49"/>
      <c r="J200" s="49"/>
      <c r="K200" s="49"/>
    </row>
    <row r="201" spans="1:11" x14ac:dyDescent="0.25">
      <c r="A201" s="38" t="s">
        <v>658</v>
      </c>
      <c r="B201" s="16">
        <v>2048</v>
      </c>
      <c r="C201" s="16">
        <v>2048</v>
      </c>
      <c r="D201" s="17">
        <v>17341.761127599999</v>
      </c>
      <c r="E201" s="17">
        <v>17233.675999999999</v>
      </c>
      <c r="F201" s="17">
        <v>-108.0851275999994</v>
      </c>
      <c r="G201" s="18"/>
      <c r="H201" s="48"/>
      <c r="I201" s="49"/>
      <c r="J201" s="49"/>
      <c r="K201" s="49"/>
    </row>
    <row r="202" spans="1:11" x14ac:dyDescent="0.25">
      <c r="A202" s="38" t="s">
        <v>698</v>
      </c>
      <c r="B202" s="16">
        <v>863</v>
      </c>
      <c r="C202" s="16">
        <v>863</v>
      </c>
      <c r="D202" s="17">
        <v>4833.813971999999</v>
      </c>
      <c r="E202" s="17">
        <v>4912.3077483999996</v>
      </c>
      <c r="F202" s="17">
        <v>78.49377640000057</v>
      </c>
      <c r="G202" s="18"/>
      <c r="H202" s="48"/>
      <c r="I202" s="49"/>
      <c r="J202" s="49"/>
      <c r="K202" s="49"/>
    </row>
    <row r="203" spans="1:11" x14ac:dyDescent="0.25">
      <c r="A203" s="38" t="s">
        <v>813</v>
      </c>
      <c r="B203" s="16">
        <v>4565</v>
      </c>
      <c r="C203" s="16">
        <v>4565</v>
      </c>
      <c r="D203" s="17">
        <v>19905.209662199999</v>
      </c>
      <c r="E203" s="17">
        <v>21480.905519600001</v>
      </c>
      <c r="F203" s="17">
        <v>1575.6958574000018</v>
      </c>
      <c r="G203" s="18"/>
      <c r="H203" s="48"/>
      <c r="I203" s="49"/>
      <c r="J203" s="49"/>
      <c r="K203" s="49"/>
    </row>
    <row r="204" spans="1:11" x14ac:dyDescent="0.25">
      <c r="A204" s="38" t="s">
        <v>821</v>
      </c>
      <c r="B204" s="16">
        <v>28</v>
      </c>
      <c r="C204" s="16">
        <v>28</v>
      </c>
      <c r="D204" s="17">
        <v>232.24879999999999</v>
      </c>
      <c r="E204" s="17">
        <v>233.13919999999999</v>
      </c>
      <c r="F204" s="17">
        <v>0.89039999999999964</v>
      </c>
      <c r="G204" s="18"/>
      <c r="H204" s="48"/>
      <c r="I204" s="49"/>
      <c r="J204" s="49"/>
      <c r="K204" s="49"/>
    </row>
    <row r="205" spans="1:11" x14ac:dyDescent="0.25">
      <c r="A205" s="38" t="s">
        <v>833</v>
      </c>
      <c r="B205" s="16">
        <v>1965</v>
      </c>
      <c r="C205" s="16">
        <v>1965</v>
      </c>
      <c r="D205" s="17">
        <v>8258.2480498999994</v>
      </c>
      <c r="E205" s="17">
        <v>8293.5636680999996</v>
      </c>
      <c r="F205" s="17">
        <v>35.315618200000245</v>
      </c>
      <c r="G205" s="18"/>
      <c r="H205" s="48"/>
      <c r="I205" s="49"/>
      <c r="J205" s="49"/>
      <c r="K205" s="49"/>
    </row>
    <row r="206" spans="1:11" x14ac:dyDescent="0.25">
      <c r="A206" s="38" t="s">
        <v>736</v>
      </c>
      <c r="B206" s="16">
        <v>744</v>
      </c>
      <c r="C206" s="16">
        <v>744</v>
      </c>
      <c r="D206" s="17">
        <v>4568.3620364999997</v>
      </c>
      <c r="E206" s="17">
        <v>4625.1836249999997</v>
      </c>
      <c r="F206" s="17">
        <v>56.821588499999962</v>
      </c>
      <c r="G206" s="18"/>
      <c r="H206" s="48"/>
      <c r="I206" s="49"/>
      <c r="J206" s="49"/>
      <c r="K206" s="49"/>
    </row>
    <row r="207" spans="1:11" x14ac:dyDescent="0.25">
      <c r="A207" s="50"/>
      <c r="B207" s="51"/>
    </row>
    <row r="208" spans="1:11" x14ac:dyDescent="0.25">
      <c r="A208" s="29" t="s">
        <v>1213</v>
      </c>
      <c r="B208" s="51"/>
    </row>
    <row r="209" spans="1:8" x14ac:dyDescent="0.25">
      <c r="A209" s="50"/>
      <c r="B209" s="51"/>
    </row>
    <row r="210" spans="1:8" x14ac:dyDescent="0.25">
      <c r="A210" s="29" t="s">
        <v>1214</v>
      </c>
    </row>
    <row r="211" spans="1:8" x14ac:dyDescent="0.25">
      <c r="A211" s="29"/>
    </row>
    <row r="212" spans="1:8" ht="54" x14ac:dyDescent="0.25">
      <c r="A212" s="42" t="s">
        <v>1121</v>
      </c>
      <c r="B212" s="43" t="s">
        <v>1208</v>
      </c>
      <c r="C212" s="43" t="s">
        <v>1209</v>
      </c>
      <c r="D212" s="43" t="s">
        <v>1210</v>
      </c>
      <c r="E212" s="43" t="s">
        <v>1215</v>
      </c>
      <c r="F212" s="43" t="s">
        <v>1216</v>
      </c>
      <c r="G212" s="18"/>
      <c r="H212" s="48">
        <v>0</v>
      </c>
    </row>
    <row r="213" spans="1:8" x14ac:dyDescent="0.25">
      <c r="A213" s="19" t="s">
        <v>182</v>
      </c>
      <c r="B213" s="16">
        <v>868</v>
      </c>
      <c r="C213" s="16">
        <v>868</v>
      </c>
      <c r="D213" s="17">
        <v>4134.9567500000003</v>
      </c>
      <c r="E213" s="17">
        <v>4071.5288227000005</v>
      </c>
      <c r="F213" s="17">
        <v>-63.427927299999737</v>
      </c>
      <c r="G213" s="18"/>
      <c r="H213" s="48"/>
    </row>
    <row r="214" spans="1:8" x14ac:dyDescent="0.25">
      <c r="A214" s="19" t="s">
        <v>1057</v>
      </c>
      <c r="B214" s="16">
        <v>1349</v>
      </c>
      <c r="C214" s="16">
        <v>1349</v>
      </c>
      <c r="D214" s="17">
        <v>9628.9544258999995</v>
      </c>
      <c r="E214" s="17">
        <v>8744.5038836000003</v>
      </c>
      <c r="F214" s="17">
        <v>-884.45054229999914</v>
      </c>
      <c r="G214" s="18"/>
      <c r="H214" s="48"/>
    </row>
    <row r="215" spans="1:8" x14ac:dyDescent="0.25">
      <c r="A215" s="19" t="s">
        <v>506</v>
      </c>
      <c r="B215" s="16">
        <v>10383</v>
      </c>
      <c r="C215" s="16">
        <v>10383</v>
      </c>
      <c r="D215" s="17">
        <v>82625.978278900002</v>
      </c>
      <c r="E215" s="17">
        <v>82935.04097490001</v>
      </c>
      <c r="F215" s="17">
        <v>309.06269600000815</v>
      </c>
      <c r="G215" s="18"/>
      <c r="H215" s="48"/>
    </row>
    <row r="216" spans="1:8" x14ac:dyDescent="0.25">
      <c r="A216" s="19" t="s">
        <v>641</v>
      </c>
      <c r="B216" s="16">
        <v>11098</v>
      </c>
      <c r="C216" s="16">
        <v>11098</v>
      </c>
      <c r="D216" s="17">
        <v>75683.807074200013</v>
      </c>
      <c r="E216" s="17">
        <v>74806.982237799981</v>
      </c>
      <c r="F216" s="17">
        <v>-907.28166140003191</v>
      </c>
      <c r="G216" s="18"/>
      <c r="H216" s="48"/>
    </row>
    <row r="217" spans="1:8" x14ac:dyDescent="0.25">
      <c r="A217" s="19" t="s">
        <v>658</v>
      </c>
      <c r="B217" s="16">
        <v>12394</v>
      </c>
      <c r="C217" s="16">
        <v>12394</v>
      </c>
      <c r="D217" s="17">
        <v>92303.346642100034</v>
      </c>
      <c r="E217" s="17">
        <v>91827.277664399982</v>
      </c>
      <c r="F217" s="17">
        <v>-630.41650270005164</v>
      </c>
      <c r="G217" s="18"/>
      <c r="H217" s="48"/>
    </row>
    <row r="218" spans="1:8" x14ac:dyDescent="0.25">
      <c r="A218" s="19" t="s">
        <v>698</v>
      </c>
      <c r="B218" s="16">
        <v>21459.200000000001</v>
      </c>
      <c r="C218" s="16">
        <v>21459.200000000001</v>
      </c>
      <c r="D218" s="17">
        <v>151571.54170440004</v>
      </c>
      <c r="E218" s="17">
        <v>150430.35849020947</v>
      </c>
      <c r="F218" s="17">
        <v>-1175.1322266905615</v>
      </c>
      <c r="G218" s="18"/>
      <c r="H218" s="48"/>
    </row>
    <row r="219" spans="1:8" x14ac:dyDescent="0.25">
      <c r="A219" s="19" t="s">
        <v>813</v>
      </c>
      <c r="B219" s="16">
        <v>95</v>
      </c>
      <c r="C219" s="16">
        <v>95</v>
      </c>
      <c r="D219" s="17">
        <v>884.60752189999994</v>
      </c>
      <c r="E219" s="17">
        <v>856.9</v>
      </c>
      <c r="F219" s="17">
        <v>-27.707521899999961</v>
      </c>
      <c r="G219" s="18"/>
      <c r="H219" s="48"/>
    </row>
    <row r="220" spans="1:8" x14ac:dyDescent="0.25">
      <c r="A220" s="19" t="s">
        <v>821</v>
      </c>
      <c r="B220" s="16">
        <v>100</v>
      </c>
      <c r="C220" s="16">
        <v>100</v>
      </c>
      <c r="D220" s="17">
        <v>493.85505000000001</v>
      </c>
      <c r="E220" s="17">
        <v>495.09</v>
      </c>
      <c r="F220" s="17">
        <v>1.2349499999999694</v>
      </c>
      <c r="G220" s="18"/>
      <c r="H220" s="48"/>
    </row>
    <row r="221" spans="1:8" x14ac:dyDescent="0.25">
      <c r="A221" s="19" t="s">
        <v>833</v>
      </c>
      <c r="B221" s="16">
        <v>34</v>
      </c>
      <c r="C221" s="16">
        <v>34</v>
      </c>
      <c r="D221" s="17">
        <v>316.58311629999997</v>
      </c>
      <c r="E221" s="17">
        <v>306.68</v>
      </c>
      <c r="F221" s="17">
        <v>-9.9031162999999651</v>
      </c>
      <c r="G221" s="18"/>
      <c r="H221" s="48"/>
    </row>
    <row r="222" spans="1:8" x14ac:dyDescent="0.25">
      <c r="A222" s="19" t="s">
        <v>834</v>
      </c>
      <c r="B222" s="16">
        <v>13253</v>
      </c>
      <c r="C222" s="16">
        <v>13253</v>
      </c>
      <c r="D222" s="17">
        <v>86129.764133599994</v>
      </c>
      <c r="E222" s="17">
        <v>85164.638802899994</v>
      </c>
      <c r="F222" s="17">
        <v>-974.78133070000058</v>
      </c>
      <c r="G222" s="18"/>
      <c r="H222" s="48"/>
    </row>
    <row r="223" spans="1:8" x14ac:dyDescent="0.25">
      <c r="B223" s="52"/>
      <c r="C223" s="52"/>
      <c r="D223" s="53"/>
      <c r="E223" s="53"/>
      <c r="F223" s="53"/>
      <c r="G223" s="18"/>
      <c r="H223" s="48"/>
    </row>
    <row r="224" spans="1:8" x14ac:dyDescent="0.25">
      <c r="A224" s="54"/>
      <c r="B224" s="55"/>
      <c r="C224" s="55"/>
      <c r="D224" s="56"/>
      <c r="E224" s="56"/>
      <c r="F224" s="56"/>
      <c r="G224" s="48"/>
    </row>
    <row r="225" spans="1:6" x14ac:dyDescent="0.25">
      <c r="A225" s="29" t="s">
        <v>1217</v>
      </c>
      <c r="C225" s="57"/>
    </row>
    <row r="226" spans="1:6" hidden="1" x14ac:dyDescent="0.25"/>
    <row r="227" spans="1:6" ht="27" hidden="1" x14ac:dyDescent="0.25">
      <c r="A227" s="43" t="s">
        <v>1121</v>
      </c>
      <c r="B227" s="43" t="s">
        <v>1122</v>
      </c>
      <c r="C227" s="43" t="s">
        <v>1218</v>
      </c>
      <c r="D227" s="43" t="s">
        <v>1219</v>
      </c>
      <c r="E227" s="43" t="s">
        <v>1220</v>
      </c>
      <c r="F227" s="43" t="s">
        <v>1221</v>
      </c>
    </row>
    <row r="228" spans="1:6" hidden="1" x14ac:dyDescent="0.25">
      <c r="A228" s="58" t="s">
        <v>505</v>
      </c>
      <c r="B228" s="58" t="s">
        <v>505</v>
      </c>
      <c r="C228" s="58" t="s">
        <v>505</v>
      </c>
      <c r="D228" s="58" t="s">
        <v>505</v>
      </c>
      <c r="E228" s="58" t="s">
        <v>505</v>
      </c>
      <c r="F228" s="58" t="s">
        <v>505</v>
      </c>
    </row>
    <row r="229" spans="1:6" hidden="1" x14ac:dyDescent="0.25">
      <c r="C229" s="57"/>
      <c r="D229" s="57"/>
      <c r="E229" s="59"/>
      <c r="F229" s="59"/>
    </row>
    <row r="230" spans="1:6" hidden="1" x14ac:dyDescent="0.25">
      <c r="C230" s="57"/>
      <c r="D230" s="57"/>
      <c r="E230" s="59"/>
      <c r="F230" s="59"/>
    </row>
    <row r="231" spans="1:6" hidden="1" x14ac:dyDescent="0.25">
      <c r="A231" s="29" t="s">
        <v>1222</v>
      </c>
      <c r="F231" s="28" t="s">
        <v>1223</v>
      </c>
    </row>
    <row r="232" spans="1:6" hidden="1" x14ac:dyDescent="0.25">
      <c r="A232" s="29"/>
    </row>
    <row r="233" spans="1:6" hidden="1" x14ac:dyDescent="0.25">
      <c r="A233" s="45" t="s">
        <v>1121</v>
      </c>
      <c r="B233" s="45" t="s">
        <v>1206</v>
      </c>
    </row>
    <row r="234" spans="1:6" hidden="1" x14ac:dyDescent="0.25">
      <c r="A234" s="58" t="s">
        <v>505</v>
      </c>
      <c r="B234" s="58" t="s">
        <v>505</v>
      </c>
    </row>
    <row r="235" spans="1:6" hidden="1" x14ac:dyDescent="0.25">
      <c r="B235" s="60"/>
      <c r="C235" s="61"/>
    </row>
    <row r="236" spans="1:6" hidden="1" x14ac:dyDescent="0.25">
      <c r="A236" s="29" t="s">
        <v>1224</v>
      </c>
    </row>
    <row r="237" spans="1:6" hidden="1" x14ac:dyDescent="0.25"/>
    <row r="238" spans="1:6" ht="40.5" hidden="1" x14ac:dyDescent="0.25">
      <c r="A238" s="42" t="s">
        <v>1121</v>
      </c>
      <c r="B238" s="43" t="s">
        <v>1225</v>
      </c>
      <c r="C238" s="43" t="s">
        <v>1226</v>
      </c>
      <c r="D238" s="43" t="s">
        <v>1227</v>
      </c>
      <c r="E238" s="43" t="s">
        <v>1228</v>
      </c>
    </row>
    <row r="239" spans="1:6" hidden="1" x14ac:dyDescent="0.25">
      <c r="A239" s="62"/>
      <c r="B239" s="58"/>
      <c r="C239" s="36"/>
      <c r="D239" s="20"/>
      <c r="E239" s="20">
        <v>0</v>
      </c>
    </row>
    <row r="240" spans="1:6" hidden="1" x14ac:dyDescent="0.25">
      <c r="A240" s="63"/>
      <c r="B240" s="64"/>
      <c r="C240" s="65"/>
      <c r="D240" s="65"/>
      <c r="E240" s="21"/>
    </row>
    <row r="241" spans="1:6" hidden="1" x14ac:dyDescent="0.25">
      <c r="A241" s="63"/>
      <c r="B241" s="64"/>
      <c r="C241" s="65"/>
      <c r="D241" s="65"/>
      <c r="E241" s="21"/>
    </row>
    <row r="243" spans="1:6" x14ac:dyDescent="0.25">
      <c r="A243" s="29" t="s">
        <v>1229</v>
      </c>
    </row>
    <row r="244" spans="1:6" hidden="1" x14ac:dyDescent="0.25"/>
    <row r="245" spans="1:6" ht="27" hidden="1" x14ac:dyDescent="0.25">
      <c r="A245" s="43" t="s">
        <v>1121</v>
      </c>
      <c r="B245" s="43" t="s">
        <v>1122</v>
      </c>
      <c r="C245" s="43" t="s">
        <v>1218</v>
      </c>
      <c r="D245" s="43" t="s">
        <v>1219</v>
      </c>
      <c r="E245" s="43" t="s">
        <v>1220</v>
      </c>
      <c r="F245" s="43" t="s">
        <v>1221</v>
      </c>
    </row>
    <row r="246" spans="1:6" hidden="1" x14ac:dyDescent="0.25">
      <c r="A246" s="38" t="s">
        <v>505</v>
      </c>
      <c r="B246" s="38" t="s">
        <v>505</v>
      </c>
      <c r="C246" s="38" t="s">
        <v>505</v>
      </c>
      <c r="D246" s="38" t="s">
        <v>505</v>
      </c>
      <c r="E246" s="38" t="s">
        <v>505</v>
      </c>
      <c r="F246" s="38" t="s">
        <v>505</v>
      </c>
    </row>
    <row r="247" spans="1:6" hidden="1" x14ac:dyDescent="0.25">
      <c r="B247" s="66"/>
      <c r="C247" s="67"/>
      <c r="D247" s="22"/>
      <c r="E247" s="59"/>
      <c r="F247" s="59"/>
    </row>
    <row r="248" spans="1:6" hidden="1" x14ac:dyDescent="0.25">
      <c r="A248" s="29" t="s">
        <v>1230</v>
      </c>
    </row>
    <row r="249" spans="1:6" hidden="1" x14ac:dyDescent="0.25">
      <c r="A249" s="29"/>
    </row>
    <row r="250" spans="1:6" hidden="1" x14ac:dyDescent="0.25">
      <c r="A250" s="45" t="s">
        <v>1121</v>
      </c>
      <c r="B250" s="45" t="s">
        <v>1206</v>
      </c>
    </row>
    <row r="251" spans="1:6" hidden="1" x14ac:dyDescent="0.25">
      <c r="A251" s="38" t="s">
        <v>505</v>
      </c>
      <c r="B251" s="38" t="s">
        <v>505</v>
      </c>
    </row>
    <row r="252" spans="1:6" hidden="1" x14ac:dyDescent="0.25">
      <c r="A252" s="50"/>
      <c r="B252" s="61"/>
    </row>
    <row r="253" spans="1:6" hidden="1" x14ac:dyDescent="0.25">
      <c r="A253" s="29" t="s">
        <v>1231</v>
      </c>
    </row>
    <row r="254" spans="1:6" hidden="1" x14ac:dyDescent="0.25"/>
    <row r="255" spans="1:6" ht="40.5" hidden="1" x14ac:dyDescent="0.25">
      <c r="A255" s="42" t="s">
        <v>1121</v>
      </c>
      <c r="B255" s="43" t="s">
        <v>1225</v>
      </c>
      <c r="C255" s="43" t="s">
        <v>1232</v>
      </c>
      <c r="D255" s="43" t="s">
        <v>1233</v>
      </c>
      <c r="E255" s="43" t="s">
        <v>1228</v>
      </c>
    </row>
    <row r="256" spans="1:6" hidden="1" x14ac:dyDescent="0.25">
      <c r="A256" s="38"/>
      <c r="B256" s="58"/>
      <c r="C256" s="36"/>
      <c r="D256" s="58"/>
      <c r="E256" s="58"/>
    </row>
    <row r="257" spans="1:7" hidden="1" x14ac:dyDescent="0.25">
      <c r="F257" s="37"/>
    </row>
    <row r="258" spans="1:7" x14ac:dyDescent="0.25">
      <c r="E258" s="23"/>
      <c r="F258" s="49"/>
    </row>
    <row r="259" spans="1:7" x14ac:dyDescent="0.25">
      <c r="A259" s="29" t="s">
        <v>1234</v>
      </c>
    </row>
    <row r="260" spans="1:7" ht="26.25" x14ac:dyDescent="0.25">
      <c r="A260" s="68" t="s">
        <v>1235</v>
      </c>
      <c r="B260" s="69" t="s">
        <v>1236</v>
      </c>
      <c r="C260" s="69" t="s">
        <v>1237</v>
      </c>
      <c r="D260" s="70" t="s">
        <v>1238</v>
      </c>
      <c r="E260" s="70" t="s">
        <v>1239</v>
      </c>
      <c r="F260" s="69" t="s">
        <v>1240</v>
      </c>
      <c r="G260" s="69" t="s">
        <v>1241</v>
      </c>
    </row>
    <row r="261" spans="1:7" x14ac:dyDescent="0.25">
      <c r="A261" s="24" t="s">
        <v>1242</v>
      </c>
      <c r="B261" s="24" t="s">
        <v>1243</v>
      </c>
      <c r="C261" s="24" t="s">
        <v>1244</v>
      </c>
      <c r="D261" s="24" t="s">
        <v>1245</v>
      </c>
      <c r="E261" s="24" t="s">
        <v>1246</v>
      </c>
      <c r="F261" s="17">
        <v>2500</v>
      </c>
      <c r="G261" s="25">
        <v>46101</v>
      </c>
    </row>
    <row r="262" spans="1:7" x14ac:dyDescent="0.25">
      <c r="A262" s="24" t="s">
        <v>1242</v>
      </c>
      <c r="B262" s="24" t="s">
        <v>1243</v>
      </c>
      <c r="C262" s="24" t="s">
        <v>1244</v>
      </c>
      <c r="D262" s="24" t="s">
        <v>1245</v>
      </c>
      <c r="E262" s="24" t="s">
        <v>1246</v>
      </c>
      <c r="F262" s="17">
        <v>2500</v>
      </c>
      <c r="G262" s="25">
        <v>46168</v>
      </c>
    </row>
    <row r="263" spans="1:7" x14ac:dyDescent="0.25">
      <c r="A263" s="24" t="s">
        <v>1242</v>
      </c>
      <c r="B263" s="24" t="s">
        <v>1243</v>
      </c>
      <c r="C263" s="24" t="s">
        <v>1247</v>
      </c>
      <c r="D263" s="24" t="s">
        <v>1245</v>
      </c>
      <c r="E263" s="24" t="s">
        <v>1246</v>
      </c>
      <c r="F263" s="17">
        <v>2500</v>
      </c>
      <c r="G263" s="25">
        <v>46087</v>
      </c>
    </row>
    <row r="264" spans="1:7" x14ac:dyDescent="0.25">
      <c r="A264" s="24" t="s">
        <v>1242</v>
      </c>
      <c r="B264" s="24" t="s">
        <v>1243</v>
      </c>
      <c r="C264" s="24" t="s">
        <v>1248</v>
      </c>
      <c r="D264" s="24" t="s">
        <v>1245</v>
      </c>
      <c r="E264" s="24" t="s">
        <v>1246</v>
      </c>
      <c r="F264" s="17">
        <v>2500</v>
      </c>
      <c r="G264" s="25">
        <v>46002</v>
      </c>
    </row>
    <row r="265" spans="1:7" x14ac:dyDescent="0.25">
      <c r="D265" s="49"/>
    </row>
    <row r="266" spans="1:7" x14ac:dyDescent="0.25">
      <c r="A266" s="29" t="s">
        <v>1249</v>
      </c>
      <c r="D266" s="49"/>
    </row>
    <row r="267" spans="1:7" hidden="1" x14ac:dyDescent="0.25">
      <c r="D267" s="49"/>
    </row>
    <row r="268" spans="1:7" ht="27" hidden="1" x14ac:dyDescent="0.25">
      <c r="A268" s="42" t="s">
        <v>1121</v>
      </c>
      <c r="B268" s="43" t="s">
        <v>1122</v>
      </c>
      <c r="C268" s="43" t="s">
        <v>1123</v>
      </c>
      <c r="D268" s="43" t="s">
        <v>1250</v>
      </c>
      <c r="E268" s="43" t="s">
        <v>1251</v>
      </c>
      <c r="F268" s="43" t="s">
        <v>1252</v>
      </c>
    </row>
    <row r="269" spans="1:7" hidden="1" x14ac:dyDescent="0.25">
      <c r="A269" s="26" t="s">
        <v>505</v>
      </c>
      <c r="B269" s="26" t="s">
        <v>505</v>
      </c>
      <c r="C269" s="26" t="s">
        <v>505</v>
      </c>
      <c r="D269" s="26" t="s">
        <v>505</v>
      </c>
      <c r="E269" s="26" t="s">
        <v>505</v>
      </c>
      <c r="F269" s="26" t="s">
        <v>505</v>
      </c>
    </row>
    <row r="270" spans="1:7" hidden="1" x14ac:dyDescent="0.25">
      <c r="D270" s="49"/>
    </row>
    <row r="271" spans="1:7" hidden="1" x14ac:dyDescent="0.25">
      <c r="A271" s="29" t="s">
        <v>1253</v>
      </c>
      <c r="D271" s="49"/>
    </row>
    <row r="272" spans="1:7" hidden="1" x14ac:dyDescent="0.25">
      <c r="A272" s="29"/>
      <c r="D272" s="49"/>
    </row>
    <row r="273" spans="1:9" hidden="1" x14ac:dyDescent="0.25">
      <c r="A273" s="45" t="s">
        <v>1121</v>
      </c>
      <c r="B273" s="45" t="s">
        <v>1206</v>
      </c>
      <c r="D273" s="49"/>
    </row>
    <row r="274" spans="1:9" hidden="1" x14ac:dyDescent="0.25">
      <c r="A274" s="26" t="s">
        <v>505</v>
      </c>
      <c r="B274" s="26" t="s">
        <v>505</v>
      </c>
      <c r="D274" s="49"/>
    </row>
    <row r="275" spans="1:9" x14ac:dyDescent="0.25">
      <c r="D275" s="49"/>
    </row>
    <row r="276" spans="1:9" hidden="1" x14ac:dyDescent="0.25">
      <c r="A276" s="29" t="s">
        <v>1254</v>
      </c>
      <c r="D276" s="49"/>
    </row>
    <row r="277" spans="1:9" hidden="1" x14ac:dyDescent="0.25">
      <c r="D277" s="49"/>
    </row>
    <row r="278" spans="1:9" ht="67.5" hidden="1" x14ac:dyDescent="0.25">
      <c r="A278" s="42" t="s">
        <v>1121</v>
      </c>
      <c r="B278" s="43" t="s">
        <v>1208</v>
      </c>
      <c r="C278" s="43" t="s">
        <v>1209</v>
      </c>
      <c r="D278" s="43" t="s">
        <v>1210</v>
      </c>
      <c r="E278" s="43" t="s">
        <v>1211</v>
      </c>
      <c r="F278" s="43" t="s">
        <v>1212</v>
      </c>
    </row>
    <row r="279" spans="1:9" hidden="1" x14ac:dyDescent="0.25">
      <c r="A279" s="71"/>
      <c r="B279" s="71"/>
      <c r="C279" s="16"/>
      <c r="D279" s="72"/>
      <c r="E279" s="27"/>
      <c r="F279" s="73"/>
      <c r="H279" s="48"/>
      <c r="I279" s="49"/>
    </row>
    <row r="280" spans="1:9" hidden="1" x14ac:dyDescent="0.25">
      <c r="D280" s="49"/>
    </row>
    <row r="281" spans="1:9" hidden="1" x14ac:dyDescent="0.25">
      <c r="D281" s="49"/>
    </row>
    <row r="282" spans="1:9" hidden="1" x14ac:dyDescent="0.25">
      <c r="A282" s="29" t="s">
        <v>1255</v>
      </c>
      <c r="D282" s="49"/>
    </row>
    <row r="283" spans="1:9" hidden="1" x14ac:dyDescent="0.25">
      <c r="D283" s="49"/>
    </row>
    <row r="284" spans="1:9" ht="67.5" hidden="1" x14ac:dyDescent="0.25">
      <c r="A284" s="42" t="s">
        <v>1121</v>
      </c>
      <c r="B284" s="43" t="s">
        <v>1208</v>
      </c>
      <c r="C284" s="43" t="s">
        <v>1209</v>
      </c>
      <c r="D284" s="43" t="s">
        <v>1210</v>
      </c>
      <c r="E284" s="43" t="s">
        <v>1211</v>
      </c>
      <c r="F284" s="43" t="s">
        <v>1212</v>
      </c>
    </row>
    <row r="285" spans="1:9" hidden="1" x14ac:dyDescent="0.25">
      <c r="A285" s="39"/>
      <c r="B285" s="58"/>
      <c r="C285" s="58"/>
      <c r="D285" s="74"/>
      <c r="E285" s="74"/>
      <c r="F285" s="74"/>
    </row>
    <row r="286" spans="1:9" x14ac:dyDescent="0.25">
      <c r="A286" s="28" t="s">
        <v>1256</v>
      </c>
    </row>
  </sheetData>
  <mergeCells count="3">
    <mergeCell ref="A2:F2"/>
    <mergeCell ref="A3:F3"/>
    <mergeCell ref="A5:F5"/>
  </mergeCells>
  <printOptions horizontalCentered="1"/>
  <pageMargins left="0.17" right="0.15748031496062992" top="0.43307086614173229" bottom="0.47244094488188981" header="0.31496062992125984" footer="0.31496062992125984"/>
  <pageSetup paperSize="9" scale="42"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45F4A-1F0D-408A-B999-7F7ADBA71952}">
  <sheetPr>
    <outlinePr summaryBelow="0" summaryRight="0"/>
  </sheetPr>
  <dimension ref="A1:Q213"/>
  <sheetViews>
    <sheetView showGridLines="0" workbookViewId="0">
      <selection sqref="A1:H1"/>
    </sheetView>
  </sheetViews>
  <sheetFormatPr defaultRowHeight="12.75" x14ac:dyDescent="0.2"/>
  <cols>
    <col min="1" max="1" width="5.85546875" bestFit="1" customWidth="1"/>
    <col min="2" max="2" width="19.7109375" bestFit="1" customWidth="1"/>
    <col min="3" max="3" width="43.85546875" bestFit="1" customWidth="1"/>
    <col min="4" max="4" width="17.7109375" bestFit="1" customWidth="1"/>
    <col min="5" max="5" width="11.42578125" bestFit="1" customWidth="1"/>
    <col min="6" max="6" width="10.425781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182</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ht="25.5" x14ac:dyDescent="0.2">
      <c r="A7" s="81">
        <v>1</v>
      </c>
      <c r="B7" s="82" t="s">
        <v>183</v>
      </c>
      <c r="C7" s="82" t="s">
        <v>184</v>
      </c>
      <c r="D7" s="82" t="s">
        <v>185</v>
      </c>
      <c r="E7" s="83">
        <v>1712601</v>
      </c>
      <c r="F7" s="84">
        <v>46092.943313999996</v>
      </c>
      <c r="G7" s="85">
        <v>3.6594649999999999E-2</v>
      </c>
      <c r="H7" s="80" t="s">
        <v>143</v>
      </c>
    </row>
    <row r="8" spans="1:9" x14ac:dyDescent="0.2">
      <c r="A8" s="81">
        <v>2</v>
      </c>
      <c r="B8" s="82" t="s">
        <v>91</v>
      </c>
      <c r="C8" s="82" t="s">
        <v>92</v>
      </c>
      <c r="D8" s="82" t="s">
        <v>61</v>
      </c>
      <c r="E8" s="83">
        <v>1290127</v>
      </c>
      <c r="F8" s="84">
        <v>45870.465485000001</v>
      </c>
      <c r="G8" s="85">
        <v>3.6418020000000002E-2</v>
      </c>
      <c r="H8" s="80" t="s">
        <v>143</v>
      </c>
    </row>
    <row r="9" spans="1:9" x14ac:dyDescent="0.2">
      <c r="A9" s="81">
        <v>3</v>
      </c>
      <c r="B9" s="82" t="s">
        <v>186</v>
      </c>
      <c r="C9" s="82" t="s">
        <v>187</v>
      </c>
      <c r="D9" s="82" t="s">
        <v>41</v>
      </c>
      <c r="E9" s="83">
        <v>6016821</v>
      </c>
      <c r="F9" s="84">
        <v>35782.034486999997</v>
      </c>
      <c r="G9" s="85">
        <v>2.8408490000000002E-2</v>
      </c>
      <c r="H9" s="80" t="s">
        <v>143</v>
      </c>
    </row>
    <row r="10" spans="1:9" x14ac:dyDescent="0.2">
      <c r="A10" s="81">
        <v>4</v>
      </c>
      <c r="B10" s="82" t="s">
        <v>188</v>
      </c>
      <c r="C10" s="82" t="s">
        <v>189</v>
      </c>
      <c r="D10" s="82" t="s">
        <v>190</v>
      </c>
      <c r="E10" s="83">
        <v>3879249</v>
      </c>
      <c r="F10" s="84">
        <v>33262.620550500003</v>
      </c>
      <c r="G10" s="85">
        <v>2.6408250000000001E-2</v>
      </c>
      <c r="H10" s="80" t="s">
        <v>143</v>
      </c>
    </row>
    <row r="11" spans="1:9" x14ac:dyDescent="0.2">
      <c r="A11" s="81">
        <v>5</v>
      </c>
      <c r="B11" s="82" t="s">
        <v>34</v>
      </c>
      <c r="C11" s="82" t="s">
        <v>35</v>
      </c>
      <c r="D11" s="82" t="s">
        <v>36</v>
      </c>
      <c r="E11" s="83">
        <v>1179542</v>
      </c>
      <c r="F11" s="84">
        <v>32163.751256</v>
      </c>
      <c r="G11" s="85">
        <v>2.5535820000000001E-2</v>
      </c>
      <c r="H11" s="80" t="s">
        <v>143</v>
      </c>
    </row>
    <row r="12" spans="1:9" x14ac:dyDescent="0.2">
      <c r="A12" s="81">
        <v>6</v>
      </c>
      <c r="B12" s="82" t="s">
        <v>191</v>
      </c>
      <c r="C12" s="82" t="s">
        <v>192</v>
      </c>
      <c r="D12" s="82" t="s">
        <v>193</v>
      </c>
      <c r="E12" s="83">
        <v>11920703</v>
      </c>
      <c r="F12" s="84">
        <v>30695.810225000001</v>
      </c>
      <c r="G12" s="85">
        <v>2.4370380000000001E-2</v>
      </c>
      <c r="H12" s="80" t="s">
        <v>143</v>
      </c>
    </row>
    <row r="13" spans="1:9" ht="25.5" x14ac:dyDescent="0.2">
      <c r="A13" s="81">
        <v>7</v>
      </c>
      <c r="B13" s="82" t="s">
        <v>194</v>
      </c>
      <c r="C13" s="82" t="s">
        <v>195</v>
      </c>
      <c r="D13" s="82" t="s">
        <v>196</v>
      </c>
      <c r="E13" s="83">
        <v>1549486</v>
      </c>
      <c r="F13" s="84">
        <v>29891.134426000001</v>
      </c>
      <c r="G13" s="85">
        <v>2.3731519999999999E-2</v>
      </c>
      <c r="H13" s="80" t="s">
        <v>143</v>
      </c>
    </row>
    <row r="14" spans="1:9" x14ac:dyDescent="0.2">
      <c r="A14" s="81">
        <v>8</v>
      </c>
      <c r="B14" s="82" t="s">
        <v>197</v>
      </c>
      <c r="C14" s="82" t="s">
        <v>198</v>
      </c>
      <c r="D14" s="82" t="s">
        <v>19</v>
      </c>
      <c r="E14" s="83">
        <v>6144382</v>
      </c>
      <c r="F14" s="84">
        <v>25711.166479</v>
      </c>
      <c r="G14" s="85">
        <v>2.0412909999999999E-2</v>
      </c>
      <c r="H14" s="80" t="s">
        <v>143</v>
      </c>
    </row>
    <row r="15" spans="1:9" ht="25.5" x14ac:dyDescent="0.2">
      <c r="A15" s="81">
        <v>9</v>
      </c>
      <c r="B15" s="82" t="s">
        <v>42</v>
      </c>
      <c r="C15" s="82" t="s">
        <v>43</v>
      </c>
      <c r="D15" s="82" t="s">
        <v>25</v>
      </c>
      <c r="E15" s="83">
        <v>382553</v>
      </c>
      <c r="F15" s="84">
        <v>25474.204269999998</v>
      </c>
      <c r="G15" s="85">
        <v>2.0224780000000001E-2</v>
      </c>
      <c r="H15" s="80" t="s">
        <v>143</v>
      </c>
    </row>
    <row r="16" spans="1:9" x14ac:dyDescent="0.2">
      <c r="A16" s="81">
        <v>10</v>
      </c>
      <c r="B16" s="82" t="s">
        <v>199</v>
      </c>
      <c r="C16" s="82" t="s">
        <v>200</v>
      </c>
      <c r="D16" s="82" t="s">
        <v>201</v>
      </c>
      <c r="E16" s="83">
        <v>484892</v>
      </c>
      <c r="F16" s="84">
        <v>25022.85166</v>
      </c>
      <c r="G16" s="85">
        <v>1.9866430000000001E-2</v>
      </c>
      <c r="H16" s="80" t="s">
        <v>143</v>
      </c>
    </row>
    <row r="17" spans="1:8" x14ac:dyDescent="0.2">
      <c r="A17" s="81">
        <v>11</v>
      </c>
      <c r="B17" s="82" t="s">
        <v>202</v>
      </c>
      <c r="C17" s="82" t="s">
        <v>203</v>
      </c>
      <c r="D17" s="82" t="s">
        <v>33</v>
      </c>
      <c r="E17" s="83">
        <v>4021265</v>
      </c>
      <c r="F17" s="84">
        <v>25000.204505000002</v>
      </c>
      <c r="G17" s="85">
        <v>1.984845E-2</v>
      </c>
      <c r="H17" s="80" t="s">
        <v>143</v>
      </c>
    </row>
    <row r="18" spans="1:8" x14ac:dyDescent="0.2">
      <c r="A18" s="81">
        <v>12</v>
      </c>
      <c r="B18" s="82" t="s">
        <v>204</v>
      </c>
      <c r="C18" s="82" t="s">
        <v>205</v>
      </c>
      <c r="D18" s="82" t="s">
        <v>33</v>
      </c>
      <c r="E18" s="83">
        <v>12344646</v>
      </c>
      <c r="F18" s="84">
        <v>24989.2668978</v>
      </c>
      <c r="G18" s="85">
        <v>1.983977E-2</v>
      </c>
      <c r="H18" s="80" t="s">
        <v>143</v>
      </c>
    </row>
    <row r="19" spans="1:8" ht="25.5" x14ac:dyDescent="0.2">
      <c r="A19" s="81">
        <v>13</v>
      </c>
      <c r="B19" s="82" t="s">
        <v>206</v>
      </c>
      <c r="C19" s="82" t="s">
        <v>207</v>
      </c>
      <c r="D19" s="82" t="s">
        <v>208</v>
      </c>
      <c r="E19" s="83">
        <v>3499011</v>
      </c>
      <c r="F19" s="84">
        <v>24835.980078000001</v>
      </c>
      <c r="G19" s="85">
        <v>1.9718070000000001E-2</v>
      </c>
      <c r="H19" s="80" t="s">
        <v>143</v>
      </c>
    </row>
    <row r="20" spans="1:8" x14ac:dyDescent="0.2">
      <c r="A20" s="81">
        <v>14</v>
      </c>
      <c r="B20" s="82" t="s">
        <v>209</v>
      </c>
      <c r="C20" s="82" t="s">
        <v>210</v>
      </c>
      <c r="D20" s="82" t="s">
        <v>211</v>
      </c>
      <c r="E20" s="83">
        <v>982001</v>
      </c>
      <c r="F20" s="84">
        <v>23837.092273999999</v>
      </c>
      <c r="G20" s="85">
        <v>1.8925020000000001E-2</v>
      </c>
      <c r="H20" s="80" t="s">
        <v>143</v>
      </c>
    </row>
    <row r="21" spans="1:8" x14ac:dyDescent="0.2">
      <c r="A21" s="81">
        <v>15</v>
      </c>
      <c r="B21" s="82" t="s">
        <v>212</v>
      </c>
      <c r="C21" s="82" t="s">
        <v>213</v>
      </c>
      <c r="D21" s="82" t="s">
        <v>33</v>
      </c>
      <c r="E21" s="83">
        <v>34170384</v>
      </c>
      <c r="F21" s="84">
        <v>23495.556038399998</v>
      </c>
      <c r="G21" s="85">
        <v>1.8653869999999999E-2</v>
      </c>
      <c r="H21" s="80" t="s">
        <v>143</v>
      </c>
    </row>
    <row r="22" spans="1:8" x14ac:dyDescent="0.2">
      <c r="A22" s="81">
        <v>16</v>
      </c>
      <c r="B22" s="82" t="s">
        <v>136</v>
      </c>
      <c r="C22" s="82" t="s">
        <v>137</v>
      </c>
      <c r="D22" s="82" t="s">
        <v>138</v>
      </c>
      <c r="E22" s="83">
        <v>2380218</v>
      </c>
      <c r="F22" s="84">
        <v>22969.1037</v>
      </c>
      <c r="G22" s="85">
        <v>1.8235899999999999E-2</v>
      </c>
      <c r="H22" s="80" t="s">
        <v>143</v>
      </c>
    </row>
    <row r="23" spans="1:8" x14ac:dyDescent="0.2">
      <c r="A23" s="81">
        <v>17</v>
      </c>
      <c r="B23" s="82" t="s">
        <v>214</v>
      </c>
      <c r="C23" s="82" t="s">
        <v>215</v>
      </c>
      <c r="D23" s="82" t="s">
        <v>201</v>
      </c>
      <c r="E23" s="83">
        <v>1299643</v>
      </c>
      <c r="F23" s="84">
        <v>22720.358926000001</v>
      </c>
      <c r="G23" s="85">
        <v>1.8038410000000001E-2</v>
      </c>
      <c r="H23" s="80" t="s">
        <v>143</v>
      </c>
    </row>
    <row r="24" spans="1:8" x14ac:dyDescent="0.2">
      <c r="A24" s="81">
        <v>18</v>
      </c>
      <c r="B24" s="82" t="s">
        <v>216</v>
      </c>
      <c r="C24" s="82" t="s">
        <v>217</v>
      </c>
      <c r="D24" s="82" t="s">
        <v>71</v>
      </c>
      <c r="E24" s="83">
        <v>1493619</v>
      </c>
      <c r="F24" s="84">
        <v>22165.305960000002</v>
      </c>
      <c r="G24" s="85">
        <v>1.7597740000000001E-2</v>
      </c>
      <c r="H24" s="80" t="s">
        <v>143</v>
      </c>
    </row>
    <row r="25" spans="1:8" ht="25.5" x14ac:dyDescent="0.2">
      <c r="A25" s="81">
        <v>19</v>
      </c>
      <c r="B25" s="82" t="s">
        <v>218</v>
      </c>
      <c r="C25" s="82" t="s">
        <v>219</v>
      </c>
      <c r="D25" s="82" t="s">
        <v>220</v>
      </c>
      <c r="E25" s="83">
        <v>1204245</v>
      </c>
      <c r="F25" s="84">
        <v>21822.123645</v>
      </c>
      <c r="G25" s="85">
        <v>1.7325279999999998E-2</v>
      </c>
      <c r="H25" s="80" t="s">
        <v>143</v>
      </c>
    </row>
    <row r="26" spans="1:8" x14ac:dyDescent="0.2">
      <c r="A26" s="81">
        <v>20</v>
      </c>
      <c r="B26" s="82" t="s">
        <v>105</v>
      </c>
      <c r="C26" s="82" t="s">
        <v>106</v>
      </c>
      <c r="D26" s="82" t="s">
        <v>55</v>
      </c>
      <c r="E26" s="83">
        <v>5061290</v>
      </c>
      <c r="F26" s="84">
        <v>21523.135725</v>
      </c>
      <c r="G26" s="85">
        <v>1.70879E-2</v>
      </c>
      <c r="H26" s="80" t="s">
        <v>143</v>
      </c>
    </row>
    <row r="27" spans="1:8" x14ac:dyDescent="0.2">
      <c r="A27" s="81">
        <v>21</v>
      </c>
      <c r="B27" s="82" t="s">
        <v>221</v>
      </c>
      <c r="C27" s="82" t="s">
        <v>222</v>
      </c>
      <c r="D27" s="82" t="s">
        <v>223</v>
      </c>
      <c r="E27" s="83">
        <v>3110019</v>
      </c>
      <c r="F27" s="84">
        <v>20386.174545000002</v>
      </c>
      <c r="G27" s="85">
        <v>1.6185229999999998E-2</v>
      </c>
      <c r="H27" s="80" t="s">
        <v>143</v>
      </c>
    </row>
    <row r="28" spans="1:8" x14ac:dyDescent="0.2">
      <c r="A28" s="81">
        <v>22</v>
      </c>
      <c r="B28" s="82" t="s">
        <v>224</v>
      </c>
      <c r="C28" s="82" t="s">
        <v>225</v>
      </c>
      <c r="D28" s="82" t="s">
        <v>190</v>
      </c>
      <c r="E28" s="83">
        <v>1553545</v>
      </c>
      <c r="F28" s="84">
        <v>19357.170699999999</v>
      </c>
      <c r="G28" s="85">
        <v>1.536827E-2</v>
      </c>
      <c r="H28" s="80" t="s">
        <v>143</v>
      </c>
    </row>
    <row r="29" spans="1:8" x14ac:dyDescent="0.2">
      <c r="A29" s="81">
        <v>23</v>
      </c>
      <c r="B29" s="82" t="s">
        <v>226</v>
      </c>
      <c r="C29" s="82" t="s">
        <v>227</v>
      </c>
      <c r="D29" s="82" t="s">
        <v>228</v>
      </c>
      <c r="E29" s="83">
        <v>992981</v>
      </c>
      <c r="F29" s="84">
        <v>19319.438335999999</v>
      </c>
      <c r="G29" s="85">
        <v>1.5338310000000001E-2</v>
      </c>
      <c r="H29" s="80" t="s">
        <v>143</v>
      </c>
    </row>
    <row r="30" spans="1:8" x14ac:dyDescent="0.2">
      <c r="A30" s="81">
        <v>24</v>
      </c>
      <c r="B30" s="82" t="s">
        <v>26</v>
      </c>
      <c r="C30" s="82" t="s">
        <v>27</v>
      </c>
      <c r="D30" s="82" t="s">
        <v>28</v>
      </c>
      <c r="E30" s="83">
        <v>5030754</v>
      </c>
      <c r="F30" s="84">
        <v>19272.818574000001</v>
      </c>
      <c r="G30" s="85">
        <v>1.53013E-2</v>
      </c>
      <c r="H30" s="80" t="s">
        <v>143</v>
      </c>
    </row>
    <row r="31" spans="1:8" x14ac:dyDescent="0.2">
      <c r="A31" s="81">
        <v>25</v>
      </c>
      <c r="B31" s="82" t="s">
        <v>229</v>
      </c>
      <c r="C31" s="82" t="s">
        <v>230</v>
      </c>
      <c r="D31" s="82" t="s">
        <v>48</v>
      </c>
      <c r="E31" s="83">
        <v>4156994</v>
      </c>
      <c r="F31" s="84">
        <v>18694.002017999999</v>
      </c>
      <c r="G31" s="85">
        <v>1.4841760000000001E-2</v>
      </c>
      <c r="H31" s="80" t="s">
        <v>143</v>
      </c>
    </row>
    <row r="32" spans="1:8" x14ac:dyDescent="0.2">
      <c r="A32" s="81">
        <v>26</v>
      </c>
      <c r="B32" s="82" t="s">
        <v>82</v>
      </c>
      <c r="C32" s="82" t="s">
        <v>83</v>
      </c>
      <c r="D32" s="82" t="s">
        <v>13</v>
      </c>
      <c r="E32" s="83">
        <v>5069388</v>
      </c>
      <c r="F32" s="84">
        <v>18401.87844</v>
      </c>
      <c r="G32" s="85">
        <v>1.4609830000000001E-2</v>
      </c>
      <c r="H32" s="80" t="s">
        <v>143</v>
      </c>
    </row>
    <row r="33" spans="1:8" x14ac:dyDescent="0.2">
      <c r="A33" s="81">
        <v>27</v>
      </c>
      <c r="B33" s="82" t="s">
        <v>231</v>
      </c>
      <c r="C33" s="82" t="s">
        <v>232</v>
      </c>
      <c r="D33" s="82" t="s">
        <v>61</v>
      </c>
      <c r="E33" s="83">
        <v>258667</v>
      </c>
      <c r="F33" s="84">
        <v>17643.676070000001</v>
      </c>
      <c r="G33" s="85">
        <v>1.400787E-2</v>
      </c>
      <c r="H33" s="80" t="s">
        <v>143</v>
      </c>
    </row>
    <row r="34" spans="1:8" x14ac:dyDescent="0.2">
      <c r="A34" s="81">
        <v>28</v>
      </c>
      <c r="B34" s="82" t="s">
        <v>233</v>
      </c>
      <c r="C34" s="82" t="s">
        <v>234</v>
      </c>
      <c r="D34" s="82" t="s">
        <v>193</v>
      </c>
      <c r="E34" s="83">
        <v>151775</v>
      </c>
      <c r="F34" s="84">
        <v>17490.550999999999</v>
      </c>
      <c r="G34" s="85">
        <v>1.3886300000000001E-2</v>
      </c>
      <c r="H34" s="80" t="s">
        <v>143</v>
      </c>
    </row>
    <row r="35" spans="1:8" x14ac:dyDescent="0.2">
      <c r="A35" s="81">
        <v>29</v>
      </c>
      <c r="B35" s="82" t="s">
        <v>72</v>
      </c>
      <c r="C35" s="82" t="s">
        <v>73</v>
      </c>
      <c r="D35" s="82" t="s">
        <v>48</v>
      </c>
      <c r="E35" s="83">
        <v>129128</v>
      </c>
      <c r="F35" s="84">
        <v>17026.818080000001</v>
      </c>
      <c r="G35" s="85">
        <v>1.351813E-2</v>
      </c>
      <c r="H35" s="80" t="s">
        <v>143</v>
      </c>
    </row>
    <row r="36" spans="1:8" x14ac:dyDescent="0.2">
      <c r="A36" s="81">
        <v>30</v>
      </c>
      <c r="B36" s="82" t="s">
        <v>235</v>
      </c>
      <c r="C36" s="82" t="s">
        <v>236</v>
      </c>
      <c r="D36" s="82" t="s">
        <v>223</v>
      </c>
      <c r="E36" s="83">
        <v>1863350</v>
      </c>
      <c r="F36" s="84">
        <v>16953.689975000001</v>
      </c>
      <c r="G36" s="85">
        <v>1.3460069999999999E-2</v>
      </c>
      <c r="H36" s="80" t="s">
        <v>143</v>
      </c>
    </row>
    <row r="37" spans="1:8" x14ac:dyDescent="0.2">
      <c r="A37" s="81">
        <v>31</v>
      </c>
      <c r="B37" s="82" t="s">
        <v>237</v>
      </c>
      <c r="C37" s="82" t="s">
        <v>238</v>
      </c>
      <c r="D37" s="82" t="s">
        <v>190</v>
      </c>
      <c r="E37" s="83">
        <v>515995</v>
      </c>
      <c r="F37" s="84">
        <v>16258.486455</v>
      </c>
      <c r="G37" s="85">
        <v>1.290813E-2</v>
      </c>
      <c r="H37" s="80" t="s">
        <v>143</v>
      </c>
    </row>
    <row r="38" spans="1:8" x14ac:dyDescent="0.2">
      <c r="A38" s="81">
        <v>32</v>
      </c>
      <c r="B38" s="82" t="s">
        <v>239</v>
      </c>
      <c r="C38" s="82" t="s">
        <v>240</v>
      </c>
      <c r="D38" s="82" t="s">
        <v>193</v>
      </c>
      <c r="E38" s="83">
        <v>2651690</v>
      </c>
      <c r="F38" s="84">
        <v>15540.229245</v>
      </c>
      <c r="G38" s="85">
        <v>1.2337880000000001E-2</v>
      </c>
      <c r="H38" s="80" t="s">
        <v>143</v>
      </c>
    </row>
    <row r="39" spans="1:8" x14ac:dyDescent="0.2">
      <c r="A39" s="81">
        <v>33</v>
      </c>
      <c r="B39" s="82" t="s">
        <v>241</v>
      </c>
      <c r="C39" s="82" t="s">
        <v>242</v>
      </c>
      <c r="D39" s="82" t="s">
        <v>61</v>
      </c>
      <c r="E39" s="83">
        <v>355891</v>
      </c>
      <c r="F39" s="84">
        <v>15327.869479000001</v>
      </c>
      <c r="G39" s="85">
        <v>1.2169279999999999E-2</v>
      </c>
      <c r="H39" s="80" t="s">
        <v>143</v>
      </c>
    </row>
    <row r="40" spans="1:8" x14ac:dyDescent="0.2">
      <c r="A40" s="81">
        <v>34</v>
      </c>
      <c r="B40" s="82" t="s">
        <v>243</v>
      </c>
      <c r="C40" s="82" t="s">
        <v>244</v>
      </c>
      <c r="D40" s="82" t="s">
        <v>33</v>
      </c>
      <c r="E40" s="83">
        <v>1989510</v>
      </c>
      <c r="F40" s="84">
        <v>14752.21665</v>
      </c>
      <c r="G40" s="85">
        <v>1.171225E-2</v>
      </c>
      <c r="H40" s="80" t="s">
        <v>143</v>
      </c>
    </row>
    <row r="41" spans="1:8" x14ac:dyDescent="0.2">
      <c r="A41" s="81">
        <v>35</v>
      </c>
      <c r="B41" s="82" t="s">
        <v>245</v>
      </c>
      <c r="C41" s="82" t="s">
        <v>246</v>
      </c>
      <c r="D41" s="82" t="s">
        <v>193</v>
      </c>
      <c r="E41" s="83">
        <v>2329969</v>
      </c>
      <c r="F41" s="84">
        <v>14698.609436500001</v>
      </c>
      <c r="G41" s="85">
        <v>1.166969E-2</v>
      </c>
      <c r="H41" s="80" t="s">
        <v>143</v>
      </c>
    </row>
    <row r="42" spans="1:8" ht="25.5" x14ac:dyDescent="0.2">
      <c r="A42" s="81">
        <v>36</v>
      </c>
      <c r="B42" s="82" t="s">
        <v>247</v>
      </c>
      <c r="C42" s="82" t="s">
        <v>248</v>
      </c>
      <c r="D42" s="82" t="s">
        <v>196</v>
      </c>
      <c r="E42" s="83">
        <v>275425</v>
      </c>
      <c r="F42" s="84">
        <v>13856.907175</v>
      </c>
      <c r="G42" s="85">
        <v>1.1001439999999999E-2</v>
      </c>
      <c r="H42" s="80" t="s">
        <v>143</v>
      </c>
    </row>
    <row r="43" spans="1:8" x14ac:dyDescent="0.2">
      <c r="A43" s="81">
        <v>37</v>
      </c>
      <c r="B43" s="82" t="s">
        <v>93</v>
      </c>
      <c r="C43" s="82" t="s">
        <v>94</v>
      </c>
      <c r="D43" s="82" t="s">
        <v>22</v>
      </c>
      <c r="E43" s="83">
        <v>1029049</v>
      </c>
      <c r="F43" s="84">
        <v>13480.5419</v>
      </c>
      <c r="G43" s="85">
        <v>1.0702629999999999E-2</v>
      </c>
      <c r="H43" s="80" t="s">
        <v>143</v>
      </c>
    </row>
    <row r="44" spans="1:8" x14ac:dyDescent="0.2">
      <c r="A44" s="81">
        <v>38</v>
      </c>
      <c r="B44" s="82" t="s">
        <v>249</v>
      </c>
      <c r="C44" s="82" t="s">
        <v>250</v>
      </c>
      <c r="D44" s="82" t="s">
        <v>211</v>
      </c>
      <c r="E44" s="83">
        <v>1454585</v>
      </c>
      <c r="F44" s="84">
        <v>13251.26935</v>
      </c>
      <c r="G44" s="85">
        <v>1.05206E-2</v>
      </c>
      <c r="H44" s="80" t="s">
        <v>143</v>
      </c>
    </row>
    <row r="45" spans="1:8" ht="25.5" x14ac:dyDescent="0.2">
      <c r="A45" s="81">
        <v>39</v>
      </c>
      <c r="B45" s="82" t="s">
        <v>251</v>
      </c>
      <c r="C45" s="82" t="s">
        <v>252</v>
      </c>
      <c r="D45" s="82" t="s">
        <v>196</v>
      </c>
      <c r="E45" s="83">
        <v>515555</v>
      </c>
      <c r="F45" s="84">
        <v>13235.327960000001</v>
      </c>
      <c r="G45" s="85">
        <v>1.050795E-2</v>
      </c>
      <c r="H45" s="80" t="s">
        <v>143</v>
      </c>
    </row>
    <row r="46" spans="1:8" x14ac:dyDescent="0.2">
      <c r="A46" s="81">
        <v>40</v>
      </c>
      <c r="B46" s="82" t="s">
        <v>253</v>
      </c>
      <c r="C46" s="82" t="s">
        <v>254</v>
      </c>
      <c r="D46" s="82" t="s">
        <v>255</v>
      </c>
      <c r="E46" s="83">
        <v>305934</v>
      </c>
      <c r="F46" s="84">
        <v>13180.248588</v>
      </c>
      <c r="G46" s="85">
        <v>1.046422E-2</v>
      </c>
      <c r="H46" s="80" t="s">
        <v>143</v>
      </c>
    </row>
    <row r="47" spans="1:8" x14ac:dyDescent="0.2">
      <c r="A47" s="81">
        <v>41</v>
      </c>
      <c r="B47" s="82" t="s">
        <v>256</v>
      </c>
      <c r="C47" s="82" t="s">
        <v>257</v>
      </c>
      <c r="D47" s="82" t="s">
        <v>258</v>
      </c>
      <c r="E47" s="83">
        <v>465740</v>
      </c>
      <c r="F47" s="84">
        <v>13049.10332</v>
      </c>
      <c r="G47" s="85">
        <v>1.0360100000000001E-2</v>
      </c>
      <c r="H47" s="80" t="s">
        <v>143</v>
      </c>
    </row>
    <row r="48" spans="1:8" x14ac:dyDescent="0.2">
      <c r="A48" s="81">
        <v>42</v>
      </c>
      <c r="B48" s="82" t="s">
        <v>74</v>
      </c>
      <c r="C48" s="82" t="s">
        <v>75</v>
      </c>
      <c r="D48" s="82" t="s">
        <v>36</v>
      </c>
      <c r="E48" s="83">
        <v>20783914</v>
      </c>
      <c r="F48" s="84">
        <v>12802.891024</v>
      </c>
      <c r="G48" s="85">
        <v>1.0164619999999999E-2</v>
      </c>
      <c r="H48" s="80" t="s">
        <v>143</v>
      </c>
    </row>
    <row r="49" spans="1:8" x14ac:dyDescent="0.2">
      <c r="A49" s="81">
        <v>43</v>
      </c>
      <c r="B49" s="82" t="s">
        <v>259</v>
      </c>
      <c r="C49" s="82" t="s">
        <v>260</v>
      </c>
      <c r="D49" s="82" t="s">
        <v>71</v>
      </c>
      <c r="E49" s="83">
        <v>769848</v>
      </c>
      <c r="F49" s="84">
        <v>12521.577719999999</v>
      </c>
      <c r="G49" s="85">
        <v>9.9412800000000003E-3</v>
      </c>
      <c r="H49" s="80" t="s">
        <v>143</v>
      </c>
    </row>
    <row r="50" spans="1:8" x14ac:dyDescent="0.2">
      <c r="A50" s="81">
        <v>44</v>
      </c>
      <c r="B50" s="82" t="s">
        <v>261</v>
      </c>
      <c r="C50" s="82" t="s">
        <v>262</v>
      </c>
      <c r="D50" s="82" t="s">
        <v>223</v>
      </c>
      <c r="E50" s="83">
        <v>7322305</v>
      </c>
      <c r="F50" s="84">
        <v>11942.679455</v>
      </c>
      <c r="G50" s="85">
        <v>9.4816699999999993E-3</v>
      </c>
      <c r="H50" s="80" t="s">
        <v>143</v>
      </c>
    </row>
    <row r="51" spans="1:8" ht="25.5" x14ac:dyDescent="0.2">
      <c r="A51" s="81">
        <v>45</v>
      </c>
      <c r="B51" s="82" t="s">
        <v>263</v>
      </c>
      <c r="C51" s="82" t="s">
        <v>264</v>
      </c>
      <c r="D51" s="82" t="s">
        <v>265</v>
      </c>
      <c r="E51" s="83">
        <v>638795</v>
      </c>
      <c r="F51" s="84">
        <v>11756.383180000001</v>
      </c>
      <c r="G51" s="85">
        <v>9.3337699999999999E-3</v>
      </c>
      <c r="H51" s="80" t="s">
        <v>143</v>
      </c>
    </row>
    <row r="52" spans="1:8" x14ac:dyDescent="0.2">
      <c r="A52" s="81">
        <v>46</v>
      </c>
      <c r="B52" s="82" t="s">
        <v>266</v>
      </c>
      <c r="C52" s="82" t="s">
        <v>267</v>
      </c>
      <c r="D52" s="82" t="s">
        <v>268</v>
      </c>
      <c r="E52" s="83">
        <v>782298</v>
      </c>
      <c r="F52" s="84">
        <v>11745.422172000001</v>
      </c>
      <c r="G52" s="85">
        <v>9.3250599999999996E-3</v>
      </c>
      <c r="H52" s="80" t="s">
        <v>143</v>
      </c>
    </row>
    <row r="53" spans="1:8" x14ac:dyDescent="0.2">
      <c r="A53" s="81">
        <v>47</v>
      </c>
      <c r="B53" s="82" t="s">
        <v>269</v>
      </c>
      <c r="C53" s="82" t="s">
        <v>270</v>
      </c>
      <c r="D53" s="82" t="s">
        <v>41</v>
      </c>
      <c r="E53" s="83">
        <v>3518063</v>
      </c>
      <c r="F53" s="84">
        <v>11363.343489999999</v>
      </c>
      <c r="G53" s="85">
        <v>9.0217200000000004E-3</v>
      </c>
      <c r="H53" s="80" t="s">
        <v>143</v>
      </c>
    </row>
    <row r="54" spans="1:8" x14ac:dyDescent="0.2">
      <c r="A54" s="81">
        <v>48</v>
      </c>
      <c r="B54" s="82" t="s">
        <v>271</v>
      </c>
      <c r="C54" s="82" t="s">
        <v>272</v>
      </c>
      <c r="D54" s="82" t="s">
        <v>211</v>
      </c>
      <c r="E54" s="83">
        <v>1057764</v>
      </c>
      <c r="F54" s="84">
        <v>11135.081628</v>
      </c>
      <c r="G54" s="85">
        <v>8.8404899999999995E-3</v>
      </c>
      <c r="H54" s="80" t="s">
        <v>143</v>
      </c>
    </row>
    <row r="55" spans="1:8" x14ac:dyDescent="0.2">
      <c r="A55" s="81">
        <v>49</v>
      </c>
      <c r="B55" s="82" t="s">
        <v>273</v>
      </c>
      <c r="C55" s="82" t="s">
        <v>274</v>
      </c>
      <c r="D55" s="82" t="s">
        <v>48</v>
      </c>
      <c r="E55" s="83">
        <v>1056387</v>
      </c>
      <c r="F55" s="84">
        <v>11001.214217999999</v>
      </c>
      <c r="G55" s="85">
        <v>8.7342099999999992E-3</v>
      </c>
      <c r="H55" s="80" t="s">
        <v>143</v>
      </c>
    </row>
    <row r="56" spans="1:8" ht="25.5" x14ac:dyDescent="0.2">
      <c r="A56" s="81">
        <v>50</v>
      </c>
      <c r="B56" s="82" t="s">
        <v>275</v>
      </c>
      <c r="C56" s="82" t="s">
        <v>276</v>
      </c>
      <c r="D56" s="82" t="s">
        <v>196</v>
      </c>
      <c r="E56" s="83">
        <v>1124810</v>
      </c>
      <c r="F56" s="84">
        <v>10908.407380000001</v>
      </c>
      <c r="G56" s="85">
        <v>8.6605299999999996E-3</v>
      </c>
      <c r="H56" s="80" t="s">
        <v>143</v>
      </c>
    </row>
    <row r="57" spans="1:8" ht="25.5" x14ac:dyDescent="0.2">
      <c r="A57" s="81">
        <v>51</v>
      </c>
      <c r="B57" s="82" t="s">
        <v>277</v>
      </c>
      <c r="C57" s="82" t="s">
        <v>278</v>
      </c>
      <c r="D57" s="82" t="s">
        <v>185</v>
      </c>
      <c r="E57" s="83">
        <v>255227</v>
      </c>
      <c r="F57" s="84">
        <v>10849.444543</v>
      </c>
      <c r="G57" s="85">
        <v>8.6137200000000001E-3</v>
      </c>
      <c r="H57" s="80" t="s">
        <v>143</v>
      </c>
    </row>
    <row r="58" spans="1:8" x14ac:dyDescent="0.2">
      <c r="A58" s="81">
        <v>52</v>
      </c>
      <c r="B58" s="82" t="s">
        <v>78</v>
      </c>
      <c r="C58" s="82" t="s">
        <v>79</v>
      </c>
      <c r="D58" s="82" t="s">
        <v>13</v>
      </c>
      <c r="E58" s="83">
        <v>583736</v>
      </c>
      <c r="F58" s="84">
        <v>10785.690071999999</v>
      </c>
      <c r="G58" s="85">
        <v>8.5631000000000006E-3</v>
      </c>
      <c r="H58" s="80" t="s">
        <v>143</v>
      </c>
    </row>
    <row r="59" spans="1:8" x14ac:dyDescent="0.2">
      <c r="A59" s="81">
        <v>53</v>
      </c>
      <c r="B59" s="82" t="s">
        <v>97</v>
      </c>
      <c r="C59" s="82" t="s">
        <v>98</v>
      </c>
      <c r="D59" s="82" t="s">
        <v>48</v>
      </c>
      <c r="E59" s="83">
        <v>258555</v>
      </c>
      <c r="F59" s="84">
        <v>10656.861435000001</v>
      </c>
      <c r="G59" s="85">
        <v>8.4608200000000008E-3</v>
      </c>
      <c r="H59" s="80" t="s">
        <v>143</v>
      </c>
    </row>
    <row r="60" spans="1:8" x14ac:dyDescent="0.2">
      <c r="A60" s="81">
        <v>54</v>
      </c>
      <c r="B60" s="82" t="s">
        <v>279</v>
      </c>
      <c r="C60" s="82" t="s">
        <v>280</v>
      </c>
      <c r="D60" s="82" t="s">
        <v>48</v>
      </c>
      <c r="E60" s="83">
        <v>2339618</v>
      </c>
      <c r="F60" s="84">
        <v>10517.752719</v>
      </c>
      <c r="G60" s="85">
        <v>8.3503799999999993E-3</v>
      </c>
      <c r="H60" s="80" t="s">
        <v>143</v>
      </c>
    </row>
    <row r="61" spans="1:8" x14ac:dyDescent="0.2">
      <c r="A61" s="81">
        <v>55</v>
      </c>
      <c r="B61" s="82" t="s">
        <v>281</v>
      </c>
      <c r="C61" s="82" t="s">
        <v>282</v>
      </c>
      <c r="D61" s="82" t="s">
        <v>71</v>
      </c>
      <c r="E61" s="83">
        <v>644655</v>
      </c>
      <c r="F61" s="84">
        <v>10508.521155</v>
      </c>
      <c r="G61" s="85">
        <v>8.3430499999999994E-3</v>
      </c>
      <c r="H61" s="80" t="s">
        <v>143</v>
      </c>
    </row>
    <row r="62" spans="1:8" x14ac:dyDescent="0.2">
      <c r="A62" s="81">
        <v>56</v>
      </c>
      <c r="B62" s="82" t="s">
        <v>39</v>
      </c>
      <c r="C62" s="82" t="s">
        <v>40</v>
      </c>
      <c r="D62" s="82" t="s">
        <v>41</v>
      </c>
      <c r="E62" s="83">
        <v>131333</v>
      </c>
      <c r="F62" s="84">
        <v>10458.703455000001</v>
      </c>
      <c r="G62" s="85">
        <v>8.3035000000000001E-3</v>
      </c>
      <c r="H62" s="80" t="s">
        <v>143</v>
      </c>
    </row>
    <row r="63" spans="1:8" x14ac:dyDescent="0.2">
      <c r="A63" s="81">
        <v>57</v>
      </c>
      <c r="B63" s="82" t="s">
        <v>283</v>
      </c>
      <c r="C63" s="82" t="s">
        <v>284</v>
      </c>
      <c r="D63" s="82" t="s">
        <v>285</v>
      </c>
      <c r="E63" s="83">
        <v>4886424</v>
      </c>
      <c r="F63" s="84">
        <v>10242.921988800001</v>
      </c>
      <c r="G63" s="85">
        <v>8.1321799999999993E-3</v>
      </c>
      <c r="H63" s="80" t="s">
        <v>143</v>
      </c>
    </row>
    <row r="64" spans="1:8" x14ac:dyDescent="0.2">
      <c r="A64" s="81">
        <v>58</v>
      </c>
      <c r="B64" s="82" t="s">
        <v>286</v>
      </c>
      <c r="C64" s="82" t="s">
        <v>287</v>
      </c>
      <c r="D64" s="82" t="s">
        <v>22</v>
      </c>
      <c r="E64" s="83">
        <v>12260939</v>
      </c>
      <c r="F64" s="84">
        <v>10207.231717500001</v>
      </c>
      <c r="G64" s="85">
        <v>8.1038399999999993E-3</v>
      </c>
      <c r="H64" s="80" t="s">
        <v>143</v>
      </c>
    </row>
    <row r="65" spans="1:8" x14ac:dyDescent="0.2">
      <c r="A65" s="81">
        <v>59</v>
      </c>
      <c r="B65" s="82" t="s">
        <v>124</v>
      </c>
      <c r="C65" s="82" t="s">
        <v>125</v>
      </c>
      <c r="D65" s="82" t="s">
        <v>61</v>
      </c>
      <c r="E65" s="83">
        <v>631409</v>
      </c>
      <c r="F65" s="84">
        <v>10110.120908000001</v>
      </c>
      <c r="G65" s="85">
        <v>8.0267499999999992E-3</v>
      </c>
      <c r="H65" s="80" t="s">
        <v>143</v>
      </c>
    </row>
    <row r="66" spans="1:8" x14ac:dyDescent="0.2">
      <c r="A66" s="81">
        <v>60</v>
      </c>
      <c r="B66" s="82" t="s">
        <v>128</v>
      </c>
      <c r="C66" s="82" t="s">
        <v>129</v>
      </c>
      <c r="D66" s="82" t="s">
        <v>41</v>
      </c>
      <c r="E66" s="83">
        <v>57621</v>
      </c>
      <c r="F66" s="84">
        <v>9703.9526100000003</v>
      </c>
      <c r="G66" s="85">
        <v>7.70428E-3</v>
      </c>
      <c r="H66" s="80" t="s">
        <v>143</v>
      </c>
    </row>
    <row r="67" spans="1:8" x14ac:dyDescent="0.2">
      <c r="A67" s="81">
        <v>61</v>
      </c>
      <c r="B67" s="82" t="s">
        <v>288</v>
      </c>
      <c r="C67" s="82" t="s">
        <v>289</v>
      </c>
      <c r="D67" s="82" t="s">
        <v>290</v>
      </c>
      <c r="E67" s="83">
        <v>1601027</v>
      </c>
      <c r="F67" s="84">
        <v>9616.5686755000006</v>
      </c>
      <c r="G67" s="85">
        <v>7.6349E-3</v>
      </c>
      <c r="H67" s="80" t="s">
        <v>143</v>
      </c>
    </row>
    <row r="68" spans="1:8" ht="25.5" x14ac:dyDescent="0.2">
      <c r="A68" s="81">
        <v>62</v>
      </c>
      <c r="B68" s="82" t="s">
        <v>291</v>
      </c>
      <c r="C68" s="82" t="s">
        <v>292</v>
      </c>
      <c r="D68" s="82" t="s">
        <v>25</v>
      </c>
      <c r="E68" s="83">
        <v>458881</v>
      </c>
      <c r="F68" s="84">
        <v>8206.6278039999997</v>
      </c>
      <c r="G68" s="85">
        <v>6.5154999999999996E-3</v>
      </c>
      <c r="H68" s="80" t="s">
        <v>143</v>
      </c>
    </row>
    <row r="69" spans="1:8" x14ac:dyDescent="0.2">
      <c r="A69" s="81">
        <v>63</v>
      </c>
      <c r="B69" s="82" t="s">
        <v>293</v>
      </c>
      <c r="C69" s="82" t="s">
        <v>294</v>
      </c>
      <c r="D69" s="82" t="s">
        <v>90</v>
      </c>
      <c r="E69" s="83">
        <v>2397401</v>
      </c>
      <c r="F69" s="84">
        <v>7557.8066525000004</v>
      </c>
      <c r="G69" s="85">
        <v>6.0003799999999996E-3</v>
      </c>
      <c r="H69" s="80" t="s">
        <v>143</v>
      </c>
    </row>
    <row r="70" spans="1:8" x14ac:dyDescent="0.2">
      <c r="A70" s="81">
        <v>64</v>
      </c>
      <c r="B70" s="82" t="s">
        <v>295</v>
      </c>
      <c r="C70" s="82" t="s">
        <v>296</v>
      </c>
      <c r="D70" s="82" t="s">
        <v>61</v>
      </c>
      <c r="E70" s="83">
        <v>414473</v>
      </c>
      <c r="F70" s="84">
        <v>6384.5420919999997</v>
      </c>
      <c r="G70" s="85">
        <v>5.0688900000000004E-3</v>
      </c>
      <c r="H70" s="80" t="s">
        <v>143</v>
      </c>
    </row>
    <row r="71" spans="1:8" x14ac:dyDescent="0.2">
      <c r="A71" s="81">
        <v>65</v>
      </c>
      <c r="B71" s="82" t="s">
        <v>297</v>
      </c>
      <c r="C71" s="82" t="s">
        <v>298</v>
      </c>
      <c r="D71" s="82" t="s">
        <v>268</v>
      </c>
      <c r="E71" s="83">
        <v>1030215</v>
      </c>
      <c r="F71" s="84">
        <v>6345.6092925000003</v>
      </c>
      <c r="G71" s="85">
        <v>5.0379800000000001E-3</v>
      </c>
      <c r="H71" s="80" t="s">
        <v>143</v>
      </c>
    </row>
    <row r="72" spans="1:8" x14ac:dyDescent="0.2">
      <c r="A72" s="81">
        <v>66</v>
      </c>
      <c r="B72" s="82" t="s">
        <v>299</v>
      </c>
      <c r="C72" s="82" t="s">
        <v>300</v>
      </c>
      <c r="D72" s="82" t="s">
        <v>190</v>
      </c>
      <c r="E72" s="83">
        <v>1039263</v>
      </c>
      <c r="F72" s="84">
        <v>5643.1980899999999</v>
      </c>
      <c r="G72" s="85">
        <v>4.4803100000000004E-3</v>
      </c>
      <c r="H72" s="80" t="s">
        <v>143</v>
      </c>
    </row>
    <row r="73" spans="1:8" x14ac:dyDescent="0.2">
      <c r="A73" s="81">
        <v>67</v>
      </c>
      <c r="B73" s="82" t="s">
        <v>301</v>
      </c>
      <c r="C73" s="82" t="s">
        <v>302</v>
      </c>
      <c r="D73" s="82" t="s">
        <v>193</v>
      </c>
      <c r="E73" s="83">
        <v>104825</v>
      </c>
      <c r="F73" s="84">
        <v>5559.9179999999997</v>
      </c>
      <c r="G73" s="85">
        <v>4.4142000000000001E-3</v>
      </c>
      <c r="H73" s="80" t="s">
        <v>143</v>
      </c>
    </row>
    <row r="74" spans="1:8" x14ac:dyDescent="0.2">
      <c r="A74" s="81">
        <v>68</v>
      </c>
      <c r="B74" s="82" t="s">
        <v>303</v>
      </c>
      <c r="C74" s="82" t="s">
        <v>304</v>
      </c>
      <c r="D74" s="82" t="s">
        <v>61</v>
      </c>
      <c r="E74" s="83">
        <v>105923</v>
      </c>
      <c r="F74" s="84">
        <v>5190.8625380000003</v>
      </c>
      <c r="G74" s="85">
        <v>4.1211900000000003E-3</v>
      </c>
      <c r="H74" s="80" t="s">
        <v>143</v>
      </c>
    </row>
    <row r="75" spans="1:8" x14ac:dyDescent="0.2">
      <c r="A75" s="81">
        <v>69</v>
      </c>
      <c r="B75" s="82" t="s">
        <v>305</v>
      </c>
      <c r="C75" s="82" t="s">
        <v>306</v>
      </c>
      <c r="D75" s="82" t="s">
        <v>258</v>
      </c>
      <c r="E75" s="83">
        <v>10199797</v>
      </c>
      <c r="F75" s="84">
        <v>4213.5361407</v>
      </c>
      <c r="G75" s="85">
        <v>3.3452600000000001E-3</v>
      </c>
      <c r="H75" s="80" t="s">
        <v>143</v>
      </c>
    </row>
    <row r="76" spans="1:8" ht="25.5" x14ac:dyDescent="0.2">
      <c r="A76" s="81">
        <v>70</v>
      </c>
      <c r="B76" s="82" t="s">
        <v>307</v>
      </c>
      <c r="C76" s="82" t="s">
        <v>308</v>
      </c>
      <c r="D76" s="82" t="s">
        <v>25</v>
      </c>
      <c r="E76" s="83">
        <v>172111</v>
      </c>
      <c r="F76" s="84">
        <v>3847.5414049999999</v>
      </c>
      <c r="G76" s="85">
        <v>3.0546900000000001E-3</v>
      </c>
      <c r="H76" s="80" t="s">
        <v>143</v>
      </c>
    </row>
    <row r="77" spans="1:8" x14ac:dyDescent="0.2">
      <c r="A77" s="81">
        <v>71</v>
      </c>
      <c r="B77" s="82" t="s">
        <v>309</v>
      </c>
      <c r="C77" s="82" t="s">
        <v>310</v>
      </c>
      <c r="D77" s="82" t="s">
        <v>61</v>
      </c>
      <c r="E77" s="83">
        <v>257519</v>
      </c>
      <c r="F77" s="84">
        <v>3608.3562280000001</v>
      </c>
      <c r="G77" s="85">
        <v>2.8647899999999999E-3</v>
      </c>
      <c r="H77" s="80" t="s">
        <v>143</v>
      </c>
    </row>
    <row r="78" spans="1:8" ht="25.5" x14ac:dyDescent="0.2">
      <c r="A78" s="81">
        <v>72</v>
      </c>
      <c r="B78" s="82" t="s">
        <v>311</v>
      </c>
      <c r="C78" s="82" t="s">
        <v>312</v>
      </c>
      <c r="D78" s="82" t="s">
        <v>196</v>
      </c>
      <c r="E78" s="83">
        <v>160000</v>
      </c>
      <c r="F78" s="84">
        <v>3303.68</v>
      </c>
      <c r="G78" s="85">
        <v>2.6229000000000001E-3</v>
      </c>
      <c r="H78" s="80" t="s">
        <v>143</v>
      </c>
    </row>
    <row r="79" spans="1:8" x14ac:dyDescent="0.2">
      <c r="A79" s="81">
        <v>73</v>
      </c>
      <c r="B79" s="82" t="s">
        <v>313</v>
      </c>
      <c r="C79" s="82" t="s">
        <v>314</v>
      </c>
      <c r="D79" s="82" t="s">
        <v>41</v>
      </c>
      <c r="E79" s="83">
        <v>238672</v>
      </c>
      <c r="F79" s="84">
        <v>3168.848144</v>
      </c>
      <c r="G79" s="85">
        <v>2.51585E-3</v>
      </c>
      <c r="H79" s="80" t="s">
        <v>143</v>
      </c>
    </row>
    <row r="80" spans="1:8" x14ac:dyDescent="0.2">
      <c r="A80" s="81">
        <v>74</v>
      </c>
      <c r="B80" s="82" t="s">
        <v>315</v>
      </c>
      <c r="C80" s="82" t="s">
        <v>316</v>
      </c>
      <c r="D80" s="82" t="s">
        <v>285</v>
      </c>
      <c r="E80" s="83">
        <v>52738</v>
      </c>
      <c r="F80" s="84">
        <v>2646.39284</v>
      </c>
      <c r="G80" s="85">
        <v>2.1010600000000001E-3</v>
      </c>
      <c r="H80" s="80" t="s">
        <v>143</v>
      </c>
    </row>
    <row r="81" spans="1:8" x14ac:dyDescent="0.2">
      <c r="A81" s="81">
        <v>75</v>
      </c>
      <c r="B81" s="82" t="s">
        <v>317</v>
      </c>
      <c r="C81" s="82" t="s">
        <v>318</v>
      </c>
      <c r="D81" s="82" t="s">
        <v>90</v>
      </c>
      <c r="E81" s="83">
        <v>321233</v>
      </c>
      <c r="F81" s="84">
        <v>1415.0313650000001</v>
      </c>
      <c r="G81" s="85">
        <v>1.1234400000000001E-3</v>
      </c>
      <c r="H81" s="80" t="s">
        <v>143</v>
      </c>
    </row>
    <row r="82" spans="1:8" x14ac:dyDescent="0.2">
      <c r="A82" s="86"/>
      <c r="B82" s="86"/>
      <c r="C82" s="87" t="s">
        <v>142</v>
      </c>
      <c r="D82" s="86"/>
      <c r="E82" s="86" t="s">
        <v>143</v>
      </c>
      <c r="F82" s="88">
        <v>1190428.8573357</v>
      </c>
      <c r="G82" s="89">
        <v>0.94511920999999999</v>
      </c>
      <c r="H82" s="80" t="s">
        <v>143</v>
      </c>
    </row>
    <row r="83" spans="1:8" x14ac:dyDescent="0.2">
      <c r="A83" s="86"/>
      <c r="B83" s="86"/>
      <c r="C83" s="90"/>
      <c r="D83" s="86"/>
      <c r="E83" s="86"/>
      <c r="F83" s="91"/>
      <c r="G83" s="91"/>
      <c r="H83" s="80" t="s">
        <v>143</v>
      </c>
    </row>
    <row r="84" spans="1:8" x14ac:dyDescent="0.2">
      <c r="A84" s="86"/>
      <c r="B84" s="86"/>
      <c r="C84" s="87" t="s">
        <v>144</v>
      </c>
      <c r="D84" s="86"/>
      <c r="E84" s="86"/>
      <c r="F84" s="86"/>
      <c r="G84" s="86"/>
      <c r="H84" s="80" t="s">
        <v>143</v>
      </c>
    </row>
    <row r="85" spans="1:8" x14ac:dyDescent="0.2">
      <c r="A85" s="86"/>
      <c r="B85" s="86"/>
      <c r="C85" s="87" t="s">
        <v>142</v>
      </c>
      <c r="D85" s="86"/>
      <c r="E85" s="86" t="s">
        <v>143</v>
      </c>
      <c r="F85" s="92" t="s">
        <v>145</v>
      </c>
      <c r="G85" s="89">
        <v>0</v>
      </c>
      <c r="H85" s="80" t="s">
        <v>143</v>
      </c>
    </row>
    <row r="86" spans="1:8" x14ac:dyDescent="0.2">
      <c r="A86" s="86"/>
      <c r="B86" s="86"/>
      <c r="C86" s="90"/>
      <c r="D86" s="86"/>
      <c r="E86" s="86"/>
      <c r="F86" s="91"/>
      <c r="G86" s="91"/>
      <c r="H86" s="80" t="s">
        <v>143</v>
      </c>
    </row>
    <row r="87" spans="1:8" x14ac:dyDescent="0.2">
      <c r="A87" s="86"/>
      <c r="B87" s="86"/>
      <c r="C87" s="87" t="s">
        <v>146</v>
      </c>
      <c r="D87" s="86"/>
      <c r="E87" s="86"/>
      <c r="F87" s="86"/>
      <c r="G87" s="86"/>
      <c r="H87" s="80" t="s">
        <v>143</v>
      </c>
    </row>
    <row r="88" spans="1:8" x14ac:dyDescent="0.2">
      <c r="A88" s="86"/>
      <c r="B88" s="86"/>
      <c r="C88" s="87" t="s">
        <v>142</v>
      </c>
      <c r="D88" s="86"/>
      <c r="E88" s="86" t="s">
        <v>143</v>
      </c>
      <c r="F88" s="92" t="s">
        <v>145</v>
      </c>
      <c r="G88" s="89">
        <v>0</v>
      </c>
      <c r="H88" s="80" t="s">
        <v>143</v>
      </c>
    </row>
    <row r="89" spans="1:8" x14ac:dyDescent="0.2">
      <c r="A89" s="86"/>
      <c r="B89" s="86"/>
      <c r="C89" s="90"/>
      <c r="D89" s="86"/>
      <c r="E89" s="86"/>
      <c r="F89" s="91"/>
      <c r="G89" s="91"/>
      <c r="H89" s="80" t="s">
        <v>143</v>
      </c>
    </row>
    <row r="90" spans="1:8" x14ac:dyDescent="0.2">
      <c r="A90" s="86"/>
      <c r="B90" s="86"/>
      <c r="C90" s="87" t="s">
        <v>147</v>
      </c>
      <c r="D90" s="86"/>
      <c r="E90" s="86"/>
      <c r="F90" s="86"/>
      <c r="G90" s="86"/>
      <c r="H90" s="80" t="s">
        <v>143</v>
      </c>
    </row>
    <row r="91" spans="1:8" x14ac:dyDescent="0.2">
      <c r="A91" s="86"/>
      <c r="B91" s="86"/>
      <c r="C91" s="87" t="s">
        <v>142</v>
      </c>
      <c r="D91" s="86"/>
      <c r="E91" s="86" t="s">
        <v>143</v>
      </c>
      <c r="F91" s="92" t="s">
        <v>145</v>
      </c>
      <c r="G91" s="89">
        <v>0</v>
      </c>
      <c r="H91" s="80" t="s">
        <v>143</v>
      </c>
    </row>
    <row r="92" spans="1:8" x14ac:dyDescent="0.2">
      <c r="A92" s="86"/>
      <c r="B92" s="86"/>
      <c r="C92" s="90"/>
      <c r="D92" s="86"/>
      <c r="E92" s="86"/>
      <c r="F92" s="91"/>
      <c r="G92" s="91"/>
      <c r="H92" s="80" t="s">
        <v>143</v>
      </c>
    </row>
    <row r="93" spans="1:8" x14ac:dyDescent="0.2">
      <c r="A93" s="86"/>
      <c r="B93" s="86"/>
      <c r="C93" s="87" t="s">
        <v>148</v>
      </c>
      <c r="D93" s="86"/>
      <c r="E93" s="86"/>
      <c r="F93" s="91"/>
      <c r="G93" s="91"/>
      <c r="H93" s="80" t="s">
        <v>143</v>
      </c>
    </row>
    <row r="94" spans="1:8" x14ac:dyDescent="0.2">
      <c r="A94" s="86"/>
      <c r="B94" s="86"/>
      <c r="C94" s="87" t="s">
        <v>142</v>
      </c>
      <c r="D94" s="86"/>
      <c r="E94" s="86" t="s">
        <v>143</v>
      </c>
      <c r="F94" s="92" t="s">
        <v>145</v>
      </c>
      <c r="G94" s="89">
        <v>0</v>
      </c>
      <c r="H94" s="80" t="s">
        <v>143</v>
      </c>
    </row>
    <row r="95" spans="1:8" x14ac:dyDescent="0.2">
      <c r="A95" s="86"/>
      <c r="B95" s="86"/>
      <c r="C95" s="90"/>
      <c r="D95" s="86"/>
      <c r="E95" s="86"/>
      <c r="F95" s="91"/>
      <c r="G95" s="91"/>
      <c r="H95" s="80" t="s">
        <v>143</v>
      </c>
    </row>
    <row r="96" spans="1:8" x14ac:dyDescent="0.2">
      <c r="A96" s="86"/>
      <c r="B96" s="86"/>
      <c r="C96" s="87" t="s">
        <v>149</v>
      </c>
      <c r="D96" s="86"/>
      <c r="E96" s="86"/>
      <c r="F96" s="91"/>
      <c r="G96" s="91"/>
      <c r="H96" s="80" t="s">
        <v>143</v>
      </c>
    </row>
    <row r="97" spans="1:8" x14ac:dyDescent="0.2">
      <c r="A97" s="86"/>
      <c r="B97" s="86"/>
      <c r="C97" s="87" t="s">
        <v>142</v>
      </c>
      <c r="D97" s="86"/>
      <c r="E97" s="86" t="s">
        <v>143</v>
      </c>
      <c r="F97" s="92" t="s">
        <v>145</v>
      </c>
      <c r="G97" s="89">
        <v>0</v>
      </c>
      <c r="H97" s="80" t="s">
        <v>143</v>
      </c>
    </row>
    <row r="98" spans="1:8" x14ac:dyDescent="0.2">
      <c r="A98" s="86"/>
      <c r="B98" s="86"/>
      <c r="C98" s="90"/>
      <c r="D98" s="86"/>
      <c r="E98" s="86"/>
      <c r="F98" s="91"/>
      <c r="G98" s="91"/>
      <c r="H98" s="80" t="s">
        <v>143</v>
      </c>
    </row>
    <row r="99" spans="1:8" x14ac:dyDescent="0.2">
      <c r="A99" s="86"/>
      <c r="B99" s="86"/>
      <c r="C99" s="87" t="s">
        <v>150</v>
      </c>
      <c r="D99" s="86"/>
      <c r="E99" s="86"/>
      <c r="F99" s="88">
        <v>1190428.8573357</v>
      </c>
      <c r="G99" s="89">
        <v>0.94511920999999999</v>
      </c>
      <c r="H99" s="80" t="s">
        <v>143</v>
      </c>
    </row>
    <row r="100" spans="1:8" x14ac:dyDescent="0.2">
      <c r="A100" s="86"/>
      <c r="B100" s="86"/>
      <c r="C100" s="90"/>
      <c r="D100" s="86"/>
      <c r="E100" s="86"/>
      <c r="F100" s="91"/>
      <c r="G100" s="91"/>
      <c r="H100" s="80" t="s">
        <v>143</v>
      </c>
    </row>
    <row r="101" spans="1:8" x14ac:dyDescent="0.2">
      <c r="A101" s="86"/>
      <c r="B101" s="86"/>
      <c r="C101" s="87" t="s">
        <v>151</v>
      </c>
      <c r="D101" s="86"/>
      <c r="E101" s="86"/>
      <c r="F101" s="91"/>
      <c r="G101" s="91"/>
      <c r="H101" s="80" t="s">
        <v>143</v>
      </c>
    </row>
    <row r="102" spans="1:8" x14ac:dyDescent="0.2">
      <c r="A102" s="86"/>
      <c r="B102" s="86"/>
      <c r="C102" s="87" t="s">
        <v>10</v>
      </c>
      <c r="D102" s="86"/>
      <c r="E102" s="86"/>
      <c r="F102" s="91"/>
      <c r="G102" s="91"/>
      <c r="H102" s="80" t="s">
        <v>143</v>
      </c>
    </row>
    <row r="103" spans="1:8" x14ac:dyDescent="0.2">
      <c r="A103" s="86"/>
      <c r="B103" s="86"/>
      <c r="C103" s="87" t="s">
        <v>142</v>
      </c>
      <c r="D103" s="86"/>
      <c r="E103" s="86" t="s">
        <v>143</v>
      </c>
      <c r="F103" s="92" t="s">
        <v>145</v>
      </c>
      <c r="G103" s="89">
        <v>0</v>
      </c>
      <c r="H103" s="80" t="s">
        <v>143</v>
      </c>
    </row>
    <row r="104" spans="1:8" x14ac:dyDescent="0.2">
      <c r="A104" s="86"/>
      <c r="B104" s="86"/>
      <c r="C104" s="90"/>
      <c r="D104" s="86"/>
      <c r="E104" s="86"/>
      <c r="F104" s="91"/>
      <c r="G104" s="91"/>
      <c r="H104" s="80" t="s">
        <v>143</v>
      </c>
    </row>
    <row r="105" spans="1:8" x14ac:dyDescent="0.2">
      <c r="A105" s="86"/>
      <c r="B105" s="86"/>
      <c r="C105" s="87" t="s">
        <v>152</v>
      </c>
      <c r="D105" s="86"/>
      <c r="E105" s="86"/>
      <c r="F105" s="86"/>
      <c r="G105" s="86"/>
      <c r="H105" s="80" t="s">
        <v>143</v>
      </c>
    </row>
    <row r="106" spans="1:8" x14ac:dyDescent="0.2">
      <c r="A106" s="86"/>
      <c r="B106" s="86"/>
      <c r="C106" s="87" t="s">
        <v>142</v>
      </c>
      <c r="D106" s="86"/>
      <c r="E106" s="86" t="s">
        <v>143</v>
      </c>
      <c r="F106" s="92" t="s">
        <v>145</v>
      </c>
      <c r="G106" s="89">
        <v>0</v>
      </c>
      <c r="H106" s="80" t="s">
        <v>143</v>
      </c>
    </row>
    <row r="107" spans="1:8" x14ac:dyDescent="0.2">
      <c r="A107" s="86"/>
      <c r="B107" s="86"/>
      <c r="C107" s="90"/>
      <c r="D107" s="86"/>
      <c r="E107" s="86"/>
      <c r="F107" s="91"/>
      <c r="G107" s="91"/>
      <c r="H107" s="80" t="s">
        <v>143</v>
      </c>
    </row>
    <row r="108" spans="1:8" x14ac:dyDescent="0.2">
      <c r="A108" s="86"/>
      <c r="B108" s="86"/>
      <c r="C108" s="87" t="s">
        <v>153</v>
      </c>
      <c r="D108" s="86"/>
      <c r="E108" s="86"/>
      <c r="F108" s="86"/>
      <c r="G108" s="86"/>
      <c r="H108" s="80" t="s">
        <v>143</v>
      </c>
    </row>
    <row r="109" spans="1:8" x14ac:dyDescent="0.2">
      <c r="A109" s="86"/>
      <c r="B109" s="86"/>
      <c r="C109" s="87" t="s">
        <v>142</v>
      </c>
      <c r="D109" s="86"/>
      <c r="E109" s="86" t="s">
        <v>143</v>
      </c>
      <c r="F109" s="92" t="s">
        <v>145</v>
      </c>
      <c r="G109" s="89">
        <v>0</v>
      </c>
      <c r="H109" s="80" t="s">
        <v>143</v>
      </c>
    </row>
    <row r="110" spans="1:8" x14ac:dyDescent="0.2">
      <c r="A110" s="86"/>
      <c r="B110" s="86"/>
      <c r="C110" s="90"/>
      <c r="D110" s="86"/>
      <c r="E110" s="86"/>
      <c r="F110" s="91"/>
      <c r="G110" s="91"/>
      <c r="H110" s="80" t="s">
        <v>143</v>
      </c>
    </row>
    <row r="111" spans="1:8" x14ac:dyDescent="0.2">
      <c r="A111" s="86"/>
      <c r="B111" s="86"/>
      <c r="C111" s="87" t="s">
        <v>154</v>
      </c>
      <c r="D111" s="86"/>
      <c r="E111" s="86"/>
      <c r="F111" s="91"/>
      <c r="G111" s="91"/>
      <c r="H111" s="80" t="s">
        <v>143</v>
      </c>
    </row>
    <row r="112" spans="1:8" x14ac:dyDescent="0.2">
      <c r="A112" s="86"/>
      <c r="B112" s="86"/>
      <c r="C112" s="87" t="s">
        <v>142</v>
      </c>
      <c r="D112" s="86"/>
      <c r="E112" s="86" t="s">
        <v>143</v>
      </c>
      <c r="F112" s="92" t="s">
        <v>145</v>
      </c>
      <c r="G112" s="89">
        <v>0</v>
      </c>
      <c r="H112" s="80" t="s">
        <v>143</v>
      </c>
    </row>
    <row r="113" spans="1:8" x14ac:dyDescent="0.2">
      <c r="A113" s="86"/>
      <c r="B113" s="86"/>
      <c r="C113" s="90"/>
      <c r="D113" s="86"/>
      <c r="E113" s="86"/>
      <c r="F113" s="91"/>
      <c r="G113" s="91"/>
      <c r="H113" s="80" t="s">
        <v>143</v>
      </c>
    </row>
    <row r="114" spans="1:8" x14ac:dyDescent="0.2">
      <c r="A114" s="86"/>
      <c r="B114" s="86"/>
      <c r="C114" s="87" t="s">
        <v>155</v>
      </c>
      <c r="D114" s="86"/>
      <c r="E114" s="86"/>
      <c r="F114" s="88">
        <v>0</v>
      </c>
      <c r="G114" s="89">
        <v>0</v>
      </c>
      <c r="H114" s="80" t="s">
        <v>143</v>
      </c>
    </row>
    <row r="115" spans="1:8" x14ac:dyDescent="0.2">
      <c r="A115" s="86"/>
      <c r="B115" s="86"/>
      <c r="C115" s="90"/>
      <c r="D115" s="86"/>
      <c r="E115" s="86"/>
      <c r="F115" s="91"/>
      <c r="G115" s="91"/>
      <c r="H115" s="80" t="s">
        <v>143</v>
      </c>
    </row>
    <row r="116" spans="1:8" x14ac:dyDescent="0.2">
      <c r="A116" s="86"/>
      <c r="B116" s="86"/>
      <c r="C116" s="87" t="s">
        <v>156</v>
      </c>
      <c r="D116" s="86"/>
      <c r="E116" s="86"/>
      <c r="F116" s="91"/>
      <c r="G116" s="91"/>
      <c r="H116" s="80" t="s">
        <v>143</v>
      </c>
    </row>
    <row r="117" spans="1:8" x14ac:dyDescent="0.2">
      <c r="A117" s="86"/>
      <c r="B117" s="86"/>
      <c r="C117" s="87" t="s">
        <v>157</v>
      </c>
      <c r="D117" s="86"/>
      <c r="E117" s="86"/>
      <c r="F117" s="91"/>
      <c r="G117" s="91"/>
      <c r="H117" s="80" t="s">
        <v>143</v>
      </c>
    </row>
    <row r="118" spans="1:8" x14ac:dyDescent="0.2">
      <c r="A118" s="86"/>
      <c r="B118" s="86"/>
      <c r="C118" s="87" t="s">
        <v>142</v>
      </c>
      <c r="D118" s="86"/>
      <c r="E118" s="86" t="s">
        <v>143</v>
      </c>
      <c r="F118" s="92" t="s">
        <v>145</v>
      </c>
      <c r="G118" s="89">
        <v>0</v>
      </c>
      <c r="H118" s="80" t="s">
        <v>143</v>
      </c>
    </row>
    <row r="119" spans="1:8" x14ac:dyDescent="0.2">
      <c r="A119" s="86"/>
      <c r="B119" s="86"/>
      <c r="C119" s="90"/>
      <c r="D119" s="86"/>
      <c r="E119" s="86"/>
      <c r="F119" s="91"/>
      <c r="G119" s="91"/>
      <c r="H119" s="80" t="s">
        <v>143</v>
      </c>
    </row>
    <row r="120" spans="1:8" x14ac:dyDescent="0.2">
      <c r="A120" s="86"/>
      <c r="B120" s="86"/>
      <c r="C120" s="87" t="s">
        <v>158</v>
      </c>
      <c r="D120" s="86"/>
      <c r="E120" s="86"/>
      <c r="F120" s="91"/>
      <c r="G120" s="91"/>
      <c r="H120" s="80" t="s">
        <v>143</v>
      </c>
    </row>
    <row r="121" spans="1:8" x14ac:dyDescent="0.2">
      <c r="A121" s="86"/>
      <c r="B121" s="86"/>
      <c r="C121" s="87" t="s">
        <v>142</v>
      </c>
      <c r="D121" s="86"/>
      <c r="E121" s="86" t="s">
        <v>143</v>
      </c>
      <c r="F121" s="92" t="s">
        <v>145</v>
      </c>
      <c r="G121" s="89">
        <v>0</v>
      </c>
      <c r="H121" s="80" t="s">
        <v>143</v>
      </c>
    </row>
    <row r="122" spans="1:8" x14ac:dyDescent="0.2">
      <c r="A122" s="86"/>
      <c r="B122" s="86"/>
      <c r="C122" s="90"/>
      <c r="D122" s="86"/>
      <c r="E122" s="86"/>
      <c r="F122" s="91"/>
      <c r="G122" s="91"/>
      <c r="H122" s="80" t="s">
        <v>143</v>
      </c>
    </row>
    <row r="123" spans="1:8" x14ac:dyDescent="0.2">
      <c r="A123" s="86"/>
      <c r="B123" s="86"/>
      <c r="C123" s="87" t="s">
        <v>159</v>
      </c>
      <c r="D123" s="86"/>
      <c r="E123" s="86"/>
      <c r="F123" s="91"/>
      <c r="G123" s="91"/>
      <c r="H123" s="80" t="s">
        <v>143</v>
      </c>
    </row>
    <row r="124" spans="1:8" x14ac:dyDescent="0.2">
      <c r="A124" s="86"/>
      <c r="B124" s="86"/>
      <c r="C124" s="87" t="s">
        <v>142</v>
      </c>
      <c r="D124" s="86"/>
      <c r="E124" s="86" t="s">
        <v>143</v>
      </c>
      <c r="F124" s="92" t="s">
        <v>145</v>
      </c>
      <c r="G124" s="89">
        <v>0</v>
      </c>
      <c r="H124" s="80" t="s">
        <v>143</v>
      </c>
    </row>
    <row r="125" spans="1:8" x14ac:dyDescent="0.2">
      <c r="A125" s="86"/>
      <c r="B125" s="86"/>
      <c r="C125" s="90"/>
      <c r="D125" s="86"/>
      <c r="E125" s="86"/>
      <c r="F125" s="91"/>
      <c r="G125" s="91"/>
      <c r="H125" s="80" t="s">
        <v>143</v>
      </c>
    </row>
    <row r="126" spans="1:8" x14ac:dyDescent="0.2">
      <c r="A126" s="86"/>
      <c r="B126" s="86"/>
      <c r="C126" s="87" t="s">
        <v>160</v>
      </c>
      <c r="D126" s="86"/>
      <c r="E126" s="86"/>
      <c r="F126" s="91"/>
      <c r="G126" s="91"/>
      <c r="H126" s="80" t="s">
        <v>143</v>
      </c>
    </row>
    <row r="127" spans="1:8" x14ac:dyDescent="0.2">
      <c r="A127" s="81">
        <v>1</v>
      </c>
      <c r="B127" s="82"/>
      <c r="C127" s="82" t="s">
        <v>161</v>
      </c>
      <c r="D127" s="82"/>
      <c r="E127" s="93"/>
      <c r="F127" s="84">
        <v>45732.296539786999</v>
      </c>
      <c r="G127" s="85">
        <v>3.6308319999999998E-2</v>
      </c>
      <c r="H127" s="80">
        <v>5.41</v>
      </c>
    </row>
    <row r="128" spans="1:8" x14ac:dyDescent="0.2">
      <c r="A128" s="86"/>
      <c r="B128" s="86"/>
      <c r="C128" s="87" t="s">
        <v>142</v>
      </c>
      <c r="D128" s="86"/>
      <c r="E128" s="86" t="s">
        <v>143</v>
      </c>
      <c r="F128" s="88">
        <v>45732.296539786999</v>
      </c>
      <c r="G128" s="89">
        <v>3.6308319999999998E-2</v>
      </c>
      <c r="H128" s="80" t="s">
        <v>143</v>
      </c>
    </row>
    <row r="129" spans="1:8" x14ac:dyDescent="0.2">
      <c r="A129" s="86"/>
      <c r="B129" s="86"/>
      <c r="C129" s="90"/>
      <c r="D129" s="86"/>
      <c r="E129" s="86"/>
      <c r="F129" s="91"/>
      <c r="G129" s="91"/>
      <c r="H129" s="80" t="s">
        <v>143</v>
      </c>
    </row>
    <row r="130" spans="1:8" x14ac:dyDescent="0.2">
      <c r="A130" s="86"/>
      <c r="B130" s="86"/>
      <c r="C130" s="87" t="s">
        <v>162</v>
      </c>
      <c r="D130" s="86"/>
      <c r="E130" s="86"/>
      <c r="F130" s="88">
        <v>45732.296539786999</v>
      </c>
      <c r="G130" s="89">
        <v>3.6308319999999998E-2</v>
      </c>
      <c r="H130" s="80" t="s">
        <v>143</v>
      </c>
    </row>
    <row r="131" spans="1:8" x14ac:dyDescent="0.2">
      <c r="A131" s="86"/>
      <c r="B131" s="86"/>
      <c r="C131" s="91"/>
      <c r="D131" s="86"/>
      <c r="E131" s="86"/>
      <c r="F131" s="86"/>
      <c r="G131" s="86"/>
      <c r="H131" s="80" t="s">
        <v>143</v>
      </c>
    </row>
    <row r="132" spans="1:8" x14ac:dyDescent="0.2">
      <c r="A132" s="86"/>
      <c r="B132" s="86"/>
      <c r="C132" s="87" t="s">
        <v>163</v>
      </c>
      <c r="D132" s="86"/>
      <c r="E132" s="86"/>
      <c r="F132" s="86"/>
      <c r="G132" s="86"/>
      <c r="H132" s="80" t="s">
        <v>143</v>
      </c>
    </row>
    <row r="133" spans="1:8" x14ac:dyDescent="0.2">
      <c r="A133" s="86"/>
      <c r="B133" s="86"/>
      <c r="C133" s="87" t="s">
        <v>164</v>
      </c>
      <c r="D133" s="86"/>
      <c r="E133" s="86"/>
      <c r="F133" s="86"/>
      <c r="G133" s="86"/>
      <c r="H133" s="80" t="s">
        <v>143</v>
      </c>
    </row>
    <row r="134" spans="1:8" x14ac:dyDescent="0.2">
      <c r="A134" s="140">
        <v>1</v>
      </c>
      <c r="B134" s="121" t="s">
        <v>319</v>
      </c>
      <c r="C134" s="121" t="s">
        <v>868</v>
      </c>
      <c r="D134" s="121"/>
      <c r="E134" s="188">
        <v>231364.02650000001</v>
      </c>
      <c r="F134" s="142">
        <v>5417.4423569520004</v>
      </c>
      <c r="G134" s="152">
        <v>4.3010799999999997E-3</v>
      </c>
      <c r="H134" s="80" t="s">
        <v>143</v>
      </c>
    </row>
    <row r="135" spans="1:8" x14ac:dyDescent="0.2">
      <c r="A135" s="86"/>
      <c r="B135" s="86"/>
      <c r="C135" s="87" t="s">
        <v>142</v>
      </c>
      <c r="D135" s="86"/>
      <c r="E135" s="86" t="s">
        <v>143</v>
      </c>
      <c r="F135" s="88">
        <v>5417.4423569520004</v>
      </c>
      <c r="G135" s="89">
        <v>4.3010799999999997E-3</v>
      </c>
      <c r="H135" s="80" t="s">
        <v>143</v>
      </c>
    </row>
    <row r="136" spans="1:8" x14ac:dyDescent="0.2">
      <c r="A136" s="86"/>
      <c r="B136" s="86"/>
      <c r="C136" s="90"/>
      <c r="D136" s="86"/>
      <c r="E136" s="86"/>
      <c r="F136" s="91"/>
      <c r="G136" s="91"/>
      <c r="H136" s="80" t="s">
        <v>143</v>
      </c>
    </row>
    <row r="137" spans="1:8" x14ac:dyDescent="0.2">
      <c r="A137" s="86"/>
      <c r="B137" s="86"/>
      <c r="C137" s="87" t="s">
        <v>165</v>
      </c>
      <c r="D137" s="86"/>
      <c r="E137" s="86"/>
      <c r="F137" s="86"/>
      <c r="G137" s="86"/>
      <c r="H137" s="80" t="s">
        <v>143</v>
      </c>
    </row>
    <row r="138" spans="1:8" x14ac:dyDescent="0.2">
      <c r="A138" s="86"/>
      <c r="B138" s="86"/>
      <c r="C138" s="87" t="s">
        <v>166</v>
      </c>
      <c r="D138" s="86"/>
      <c r="E138" s="86"/>
      <c r="F138" s="86"/>
      <c r="G138" s="86"/>
      <c r="H138" s="80" t="s">
        <v>143</v>
      </c>
    </row>
    <row r="139" spans="1:8" x14ac:dyDescent="0.2">
      <c r="A139" s="86"/>
      <c r="B139" s="86"/>
      <c r="C139" s="87" t="s">
        <v>142</v>
      </c>
      <c r="D139" s="86"/>
      <c r="E139" s="86" t="s">
        <v>143</v>
      </c>
      <c r="F139" s="92" t="s">
        <v>145</v>
      </c>
      <c r="G139" s="89">
        <v>0</v>
      </c>
      <c r="H139" s="80" t="s">
        <v>143</v>
      </c>
    </row>
    <row r="140" spans="1:8" x14ac:dyDescent="0.2">
      <c r="A140" s="86"/>
      <c r="B140" s="86"/>
      <c r="C140" s="90"/>
      <c r="D140" s="86"/>
      <c r="E140" s="86"/>
      <c r="F140" s="91"/>
      <c r="G140" s="91"/>
      <c r="H140" s="80" t="s">
        <v>143</v>
      </c>
    </row>
    <row r="141" spans="1:8" x14ac:dyDescent="0.2">
      <c r="A141" s="86"/>
      <c r="B141" s="86"/>
      <c r="C141" s="87" t="s">
        <v>167</v>
      </c>
      <c r="D141" s="86"/>
      <c r="E141" s="86"/>
      <c r="F141" s="91"/>
      <c r="G141" s="91"/>
      <c r="H141" s="80" t="s">
        <v>143</v>
      </c>
    </row>
    <row r="142" spans="1:8" x14ac:dyDescent="0.2">
      <c r="A142" s="86"/>
      <c r="B142" s="86"/>
      <c r="C142" s="87" t="s">
        <v>142</v>
      </c>
      <c r="D142" s="86"/>
      <c r="E142" s="86" t="s">
        <v>143</v>
      </c>
      <c r="F142" s="92" t="s">
        <v>145</v>
      </c>
      <c r="G142" s="89">
        <v>0</v>
      </c>
      <c r="H142" s="80" t="s">
        <v>143</v>
      </c>
    </row>
    <row r="143" spans="1:8" x14ac:dyDescent="0.2">
      <c r="A143" s="86"/>
      <c r="B143" s="86"/>
      <c r="C143" s="90"/>
      <c r="D143" s="86"/>
      <c r="E143" s="86"/>
      <c r="F143" s="91"/>
      <c r="G143" s="91"/>
      <c r="H143" s="80" t="s">
        <v>143</v>
      </c>
    </row>
    <row r="144" spans="1:8" x14ac:dyDescent="0.2">
      <c r="A144" s="93"/>
      <c r="B144" s="82"/>
      <c r="C144" s="82" t="s">
        <v>320</v>
      </c>
      <c r="D144" s="82"/>
      <c r="E144" s="93"/>
      <c r="F144" s="84">
        <v>14021.9604072</v>
      </c>
      <c r="G144" s="85">
        <v>1.113248E-2</v>
      </c>
      <c r="H144" s="80" t="s">
        <v>143</v>
      </c>
    </row>
    <row r="145" spans="1:17" x14ac:dyDescent="0.2">
      <c r="A145" s="93"/>
      <c r="B145" s="82"/>
      <c r="C145" s="82" t="s">
        <v>168</v>
      </c>
      <c r="D145" s="82"/>
      <c r="E145" s="93"/>
      <c r="F145" s="84">
        <v>3953.70252441</v>
      </c>
      <c r="G145" s="85">
        <v>3.13897E-3</v>
      </c>
      <c r="H145" s="80" t="s">
        <v>143</v>
      </c>
    </row>
    <row r="146" spans="1:17" x14ac:dyDescent="0.2">
      <c r="A146" s="90"/>
      <c r="B146" s="90"/>
      <c r="C146" s="87" t="s">
        <v>169</v>
      </c>
      <c r="D146" s="91"/>
      <c r="E146" s="91"/>
      <c r="F146" s="88">
        <v>1259554.2591640491</v>
      </c>
      <c r="G146" s="94">
        <v>1.0000000600000001</v>
      </c>
      <c r="H146" s="80" t="s">
        <v>143</v>
      </c>
    </row>
    <row r="147" spans="1:17" x14ac:dyDescent="0.2">
      <c r="A147" s="95"/>
      <c r="B147" s="95"/>
      <c r="C147" s="95"/>
      <c r="D147" s="96"/>
      <c r="E147" s="96"/>
      <c r="F147" s="96"/>
      <c r="G147" s="96"/>
    </row>
    <row r="148" spans="1:17" x14ac:dyDescent="0.2">
      <c r="A148" s="97"/>
      <c r="B148" s="201" t="s">
        <v>855</v>
      </c>
      <c r="C148" s="201"/>
      <c r="D148" s="201"/>
      <c r="E148" s="201"/>
      <c r="F148" s="201"/>
      <c r="G148" s="201"/>
      <c r="H148" s="201"/>
      <c r="J148" s="99"/>
    </row>
    <row r="149" spans="1:17" x14ac:dyDescent="0.2">
      <c r="A149" s="97"/>
      <c r="B149" s="201" t="s">
        <v>856</v>
      </c>
      <c r="C149" s="201"/>
      <c r="D149" s="201"/>
      <c r="E149" s="201"/>
      <c r="F149" s="201"/>
      <c r="G149" s="201"/>
      <c r="H149" s="201"/>
      <c r="J149" s="99"/>
    </row>
    <row r="150" spans="1:17" x14ac:dyDescent="0.2">
      <c r="A150" s="97"/>
      <c r="B150" s="201" t="s">
        <v>857</v>
      </c>
      <c r="C150" s="201"/>
      <c r="D150" s="201"/>
      <c r="E150" s="201"/>
      <c r="F150" s="201"/>
      <c r="G150" s="201"/>
      <c r="H150" s="201"/>
      <c r="J150" s="99"/>
    </row>
    <row r="151" spans="1:17" s="101" customFormat="1" ht="66.75" customHeight="1" x14ac:dyDescent="0.25">
      <c r="A151" s="100"/>
      <c r="B151" s="202" t="s">
        <v>858</v>
      </c>
      <c r="C151" s="202"/>
      <c r="D151" s="202"/>
      <c r="E151" s="202"/>
      <c r="F151" s="202"/>
      <c r="G151" s="202"/>
      <c r="H151" s="202"/>
      <c r="I151"/>
      <c r="J151" s="99"/>
      <c r="K151"/>
      <c r="L151"/>
      <c r="M151"/>
      <c r="N151"/>
      <c r="O151"/>
      <c r="P151"/>
      <c r="Q151"/>
    </row>
    <row r="152" spans="1:17" x14ac:dyDescent="0.2">
      <c r="A152" s="97"/>
      <c r="B152" s="201" t="s">
        <v>859</v>
      </c>
      <c r="C152" s="201"/>
      <c r="D152" s="201"/>
      <c r="E152" s="201"/>
      <c r="F152" s="201"/>
      <c r="G152" s="201"/>
      <c r="H152" s="201"/>
      <c r="J152" s="99"/>
    </row>
    <row r="153" spans="1:17" x14ac:dyDescent="0.2">
      <c r="A153" s="97"/>
      <c r="B153" s="97"/>
      <c r="C153" s="97"/>
      <c r="D153" s="102"/>
      <c r="E153" s="102"/>
      <c r="F153" s="102"/>
      <c r="G153" s="102"/>
    </row>
    <row r="154" spans="1:17" x14ac:dyDescent="0.2">
      <c r="A154" s="97"/>
      <c r="B154" s="203" t="s">
        <v>170</v>
      </c>
      <c r="C154" s="204"/>
      <c r="D154" s="205"/>
      <c r="E154" s="103"/>
      <c r="F154" s="102"/>
      <c r="G154" s="102"/>
    </row>
    <row r="155" spans="1:17" ht="27.75" customHeight="1" x14ac:dyDescent="0.2">
      <c r="A155" s="97"/>
      <c r="B155" s="199" t="s">
        <v>171</v>
      </c>
      <c r="C155" s="200"/>
      <c r="D155" s="79" t="s">
        <v>172</v>
      </c>
      <c r="E155" s="103"/>
      <c r="F155" s="102"/>
      <c r="G155" s="102"/>
    </row>
    <row r="156" spans="1:17" ht="12.75" customHeight="1" x14ac:dyDescent="0.2">
      <c r="A156" s="97"/>
      <c r="B156" s="199" t="s">
        <v>860</v>
      </c>
      <c r="C156" s="200"/>
      <c r="D156" s="79" t="s">
        <v>172</v>
      </c>
      <c r="E156" s="103"/>
      <c r="F156" s="102"/>
      <c r="G156" s="102"/>
    </row>
    <row r="157" spans="1:17" x14ac:dyDescent="0.2">
      <c r="A157" s="97"/>
      <c r="B157" s="199" t="s">
        <v>173</v>
      </c>
      <c r="C157" s="200"/>
      <c r="D157" s="104" t="s">
        <v>143</v>
      </c>
      <c r="E157" s="103"/>
      <c r="F157" s="102"/>
      <c r="G157" s="102"/>
    </row>
    <row r="158" spans="1:17" x14ac:dyDescent="0.2">
      <c r="A158" s="105"/>
      <c r="B158" s="106" t="s">
        <v>143</v>
      </c>
      <c r="C158" s="106" t="s">
        <v>861</v>
      </c>
      <c r="D158" s="106" t="s">
        <v>174</v>
      </c>
      <c r="E158" s="105"/>
      <c r="F158" s="105"/>
      <c r="G158" s="105"/>
      <c r="H158" s="105"/>
      <c r="J158" s="99"/>
    </row>
    <row r="159" spans="1:17" x14ac:dyDescent="0.2">
      <c r="A159" s="105"/>
      <c r="B159" s="107" t="s">
        <v>175</v>
      </c>
      <c r="C159" s="108">
        <v>45838</v>
      </c>
      <c r="D159" s="108">
        <v>45869</v>
      </c>
      <c r="E159" s="105"/>
      <c r="F159" s="105"/>
      <c r="G159" s="105"/>
      <c r="J159" s="99"/>
    </row>
    <row r="160" spans="1:17" x14ac:dyDescent="0.2">
      <c r="A160" s="109"/>
      <c r="B160" s="82" t="s">
        <v>176</v>
      </c>
      <c r="C160" s="111">
        <v>1520.9284</v>
      </c>
      <c r="D160" s="111">
        <v>1499.1328000000001</v>
      </c>
      <c r="E160" s="109"/>
      <c r="F160" s="112"/>
      <c r="G160" s="113"/>
    </row>
    <row r="161" spans="1:7" x14ac:dyDescent="0.2">
      <c r="A161" s="109"/>
      <c r="B161" s="82" t="s">
        <v>1004</v>
      </c>
      <c r="C161" s="111">
        <v>76.592299999999994</v>
      </c>
      <c r="D161" s="111">
        <v>70.395300000000006</v>
      </c>
      <c r="E161" s="109"/>
      <c r="F161" s="112"/>
      <c r="G161" s="113"/>
    </row>
    <row r="162" spans="1:7" x14ac:dyDescent="0.2">
      <c r="A162" s="109"/>
      <c r="B162" s="82" t="s">
        <v>177</v>
      </c>
      <c r="C162" s="111">
        <v>1393.5038999999999</v>
      </c>
      <c r="D162" s="111">
        <v>1372.5780999999999</v>
      </c>
      <c r="E162" s="109"/>
      <c r="F162" s="112"/>
      <c r="G162" s="113"/>
    </row>
    <row r="163" spans="1:7" x14ac:dyDescent="0.2">
      <c r="A163" s="109"/>
      <c r="B163" s="82" t="s">
        <v>1005</v>
      </c>
      <c r="C163" s="111">
        <v>69.191699999999997</v>
      </c>
      <c r="D163" s="111">
        <v>63.532699999999998</v>
      </c>
      <c r="E163" s="109"/>
      <c r="F163" s="112"/>
      <c r="G163" s="113"/>
    </row>
    <row r="164" spans="1:7" x14ac:dyDescent="0.2">
      <c r="A164" s="109"/>
      <c r="B164" s="109"/>
      <c r="C164" s="109"/>
      <c r="D164" s="109"/>
      <c r="E164" s="109"/>
      <c r="F164" s="109"/>
      <c r="G164" s="109"/>
    </row>
    <row r="165" spans="1:7" x14ac:dyDescent="0.2">
      <c r="A165" s="109"/>
      <c r="B165" s="208" t="s">
        <v>862</v>
      </c>
      <c r="C165" s="209"/>
      <c r="D165" s="87" t="s">
        <v>143</v>
      </c>
      <c r="E165" s="109"/>
      <c r="F165" s="109"/>
      <c r="G165" s="109"/>
    </row>
    <row r="166" spans="1:7" x14ac:dyDescent="0.2">
      <c r="A166" s="109"/>
      <c r="B166" s="155" t="s">
        <v>175</v>
      </c>
      <c r="C166" s="156" t="s">
        <v>321</v>
      </c>
      <c r="D166" s="156" t="s">
        <v>322</v>
      </c>
      <c r="E166" s="109"/>
      <c r="F166" s="109"/>
      <c r="G166" s="109"/>
    </row>
    <row r="167" spans="1:7" x14ac:dyDescent="0.2">
      <c r="A167" s="109"/>
      <c r="B167" s="82" t="s">
        <v>1004</v>
      </c>
      <c r="C167" s="157">
        <v>5.101</v>
      </c>
      <c r="D167" s="157">
        <v>5.101</v>
      </c>
      <c r="E167" s="109"/>
      <c r="F167" s="112"/>
      <c r="G167" s="113"/>
    </row>
    <row r="168" spans="1:7" x14ac:dyDescent="0.2">
      <c r="A168" s="109"/>
      <c r="B168" s="82" t="s">
        <v>1005</v>
      </c>
      <c r="C168" s="157">
        <v>4.6219999999999999</v>
      </c>
      <c r="D168" s="157">
        <v>4.6219999999999999</v>
      </c>
      <c r="E168" s="109"/>
      <c r="F168" s="112"/>
      <c r="G168" s="113"/>
    </row>
    <row r="169" spans="1:7" x14ac:dyDescent="0.2">
      <c r="A169" s="109"/>
      <c r="B169" s="158"/>
      <c r="C169" s="158"/>
      <c r="D169" s="159"/>
      <c r="E169" s="109"/>
      <c r="F169" s="112"/>
      <c r="G169" s="113"/>
    </row>
    <row r="170" spans="1:7" x14ac:dyDescent="0.2">
      <c r="A170" s="105"/>
      <c r="B170" s="199" t="s">
        <v>178</v>
      </c>
      <c r="C170" s="200"/>
      <c r="D170" s="79" t="s">
        <v>172</v>
      </c>
      <c r="E170" s="114"/>
      <c r="F170" s="114"/>
      <c r="G170" s="114"/>
    </row>
    <row r="171" spans="1:7" x14ac:dyDescent="0.2">
      <c r="A171" s="105"/>
      <c r="B171" s="199" t="s">
        <v>179</v>
      </c>
      <c r="C171" s="200"/>
      <c r="D171" s="79" t="s">
        <v>172</v>
      </c>
      <c r="E171" s="105"/>
      <c r="F171" s="105"/>
      <c r="G171" s="105"/>
    </row>
    <row r="172" spans="1:7" x14ac:dyDescent="0.2">
      <c r="A172" s="105"/>
      <c r="B172" s="199" t="s">
        <v>180</v>
      </c>
      <c r="C172" s="200"/>
      <c r="D172" s="79" t="s">
        <v>172</v>
      </c>
      <c r="E172" s="115"/>
      <c r="F172" s="105"/>
      <c r="G172" s="105"/>
    </row>
    <row r="173" spans="1:7" x14ac:dyDescent="0.2">
      <c r="A173" s="105"/>
      <c r="B173" s="199" t="s">
        <v>181</v>
      </c>
      <c r="C173" s="200"/>
      <c r="D173" s="116">
        <v>0.57321120483829968</v>
      </c>
      <c r="E173" s="115"/>
      <c r="F173" s="105"/>
      <c r="G173" s="105"/>
    </row>
    <row r="175" spans="1:7" x14ac:dyDescent="0.2">
      <c r="B175" s="207" t="s">
        <v>863</v>
      </c>
      <c r="C175" s="207"/>
    </row>
    <row r="177" spans="2:4" ht="153.75" customHeight="1" x14ac:dyDescent="0.2">
      <c r="B177" s="118"/>
      <c r="C177" s="119"/>
      <c r="D177" s="118"/>
    </row>
    <row r="178" spans="2:4" x14ac:dyDescent="0.2">
      <c r="B178" s="118"/>
      <c r="D178" s="118"/>
    </row>
    <row r="179" spans="2:4" x14ac:dyDescent="0.2">
      <c r="B179" s="118" t="s">
        <v>864</v>
      </c>
      <c r="C179" s="119"/>
      <c r="D179" s="118" t="s">
        <v>869</v>
      </c>
    </row>
    <row r="180" spans="2:4" x14ac:dyDescent="0.2">
      <c r="B180" s="118" t="s">
        <v>870</v>
      </c>
      <c r="D180" s="118" t="s">
        <v>871</v>
      </c>
    </row>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sheetData>
  <mergeCells count="18">
    <mergeCell ref="B175:C175"/>
    <mergeCell ref="B165:C165"/>
    <mergeCell ref="B171:C171"/>
    <mergeCell ref="B172:C172"/>
    <mergeCell ref="B173:C173"/>
    <mergeCell ref="B170:C170"/>
    <mergeCell ref="A1:H1"/>
    <mergeCell ref="A2:H2"/>
    <mergeCell ref="A3:H3"/>
    <mergeCell ref="B148:H148"/>
    <mergeCell ref="B149:H149"/>
    <mergeCell ref="B156:C156"/>
    <mergeCell ref="B157:C157"/>
    <mergeCell ref="B150:H150"/>
    <mergeCell ref="B151:H151"/>
    <mergeCell ref="B152:H152"/>
    <mergeCell ref="B154:D154"/>
    <mergeCell ref="B155:C155"/>
  </mergeCells>
  <hyperlinks>
    <hyperlink ref="I1" location="Index!B2" display="Index" xr:uid="{94E77C03-C549-4568-83E8-FC6D56D3D7D4}"/>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F6C73E-D444-4F10-AAA8-AB28EAD94ACF}">
  <sheetPr>
    <outlinePr summaryBelow="0" summaryRight="0"/>
  </sheetPr>
  <dimension ref="A1:Q204"/>
  <sheetViews>
    <sheetView showGridLines="0" workbookViewId="0">
      <selection sqref="A1:H1"/>
    </sheetView>
  </sheetViews>
  <sheetFormatPr defaultRowHeight="12.75" x14ac:dyDescent="0.2"/>
  <cols>
    <col min="1" max="1" width="5.85546875" bestFit="1" customWidth="1"/>
    <col min="2" max="2" width="19.7109375" bestFit="1" customWidth="1"/>
    <col min="3" max="3" width="41.710937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323</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1900000</v>
      </c>
      <c r="F7" s="84">
        <v>38345.800000000003</v>
      </c>
      <c r="G7" s="85">
        <v>5.648044E-2</v>
      </c>
      <c r="H7" s="80" t="s">
        <v>143</v>
      </c>
    </row>
    <row r="8" spans="1:9" x14ac:dyDescent="0.2">
      <c r="A8" s="81">
        <v>2</v>
      </c>
      <c r="B8" s="82" t="s">
        <v>17</v>
      </c>
      <c r="C8" s="82" t="s">
        <v>18</v>
      </c>
      <c r="D8" s="82" t="s">
        <v>19</v>
      </c>
      <c r="E8" s="83">
        <v>2010000</v>
      </c>
      <c r="F8" s="84">
        <v>27943.02</v>
      </c>
      <c r="G8" s="85">
        <v>4.1157939999999997E-2</v>
      </c>
      <c r="H8" s="80" t="s">
        <v>143</v>
      </c>
    </row>
    <row r="9" spans="1:9" x14ac:dyDescent="0.2">
      <c r="A9" s="81">
        <v>3</v>
      </c>
      <c r="B9" s="82" t="s">
        <v>31</v>
      </c>
      <c r="C9" s="82" t="s">
        <v>32</v>
      </c>
      <c r="D9" s="82" t="s">
        <v>33</v>
      </c>
      <c r="E9" s="83">
        <v>1800000</v>
      </c>
      <c r="F9" s="84">
        <v>26665.200000000001</v>
      </c>
      <c r="G9" s="85">
        <v>3.9275810000000001E-2</v>
      </c>
      <c r="H9" s="80" t="s">
        <v>143</v>
      </c>
    </row>
    <row r="10" spans="1:9" x14ac:dyDescent="0.2">
      <c r="A10" s="81">
        <v>4</v>
      </c>
      <c r="B10" s="82" t="s">
        <v>49</v>
      </c>
      <c r="C10" s="82" t="s">
        <v>50</v>
      </c>
      <c r="D10" s="82" t="s">
        <v>33</v>
      </c>
      <c r="E10" s="83">
        <v>2375000</v>
      </c>
      <c r="F10" s="84">
        <v>18918.0625</v>
      </c>
      <c r="G10" s="85">
        <v>2.786487E-2</v>
      </c>
      <c r="H10" s="80" t="s">
        <v>143</v>
      </c>
    </row>
    <row r="11" spans="1:9" x14ac:dyDescent="0.2">
      <c r="A11" s="81">
        <v>5</v>
      </c>
      <c r="B11" s="82" t="s">
        <v>11</v>
      </c>
      <c r="C11" s="82" t="s">
        <v>12</v>
      </c>
      <c r="D11" s="82" t="s">
        <v>13</v>
      </c>
      <c r="E11" s="83">
        <v>900000</v>
      </c>
      <c r="F11" s="84">
        <v>17228.7</v>
      </c>
      <c r="G11" s="85">
        <v>2.5376559999999999E-2</v>
      </c>
      <c r="H11" s="80" t="s">
        <v>143</v>
      </c>
    </row>
    <row r="12" spans="1:9" x14ac:dyDescent="0.2">
      <c r="A12" s="81">
        <v>6</v>
      </c>
      <c r="B12" s="82" t="s">
        <v>39</v>
      </c>
      <c r="C12" s="82" t="s">
        <v>40</v>
      </c>
      <c r="D12" s="82" t="s">
        <v>41</v>
      </c>
      <c r="E12" s="83">
        <v>200000</v>
      </c>
      <c r="F12" s="84">
        <v>15927</v>
      </c>
      <c r="G12" s="85">
        <v>2.3459259999999999E-2</v>
      </c>
      <c r="H12" s="80" t="s">
        <v>143</v>
      </c>
    </row>
    <row r="13" spans="1:9" x14ac:dyDescent="0.2">
      <c r="A13" s="81">
        <v>7</v>
      </c>
      <c r="B13" s="82" t="s">
        <v>326</v>
      </c>
      <c r="C13" s="82" t="s">
        <v>327</v>
      </c>
      <c r="D13" s="82" t="s">
        <v>33</v>
      </c>
      <c r="E13" s="83">
        <v>1400000</v>
      </c>
      <c r="F13" s="84">
        <v>14957.6</v>
      </c>
      <c r="G13" s="85">
        <v>2.2031410000000001E-2</v>
      </c>
      <c r="H13" s="80" t="s">
        <v>143</v>
      </c>
    </row>
    <row r="14" spans="1:9" x14ac:dyDescent="0.2">
      <c r="A14" s="81">
        <v>8</v>
      </c>
      <c r="B14" s="82" t="s">
        <v>328</v>
      </c>
      <c r="C14" s="82" t="s">
        <v>329</v>
      </c>
      <c r="D14" s="82" t="s">
        <v>33</v>
      </c>
      <c r="E14" s="83">
        <v>700000</v>
      </c>
      <c r="F14" s="84">
        <v>13850.2</v>
      </c>
      <c r="G14" s="85">
        <v>2.0400290000000001E-2</v>
      </c>
      <c r="H14" s="80" t="s">
        <v>143</v>
      </c>
    </row>
    <row r="15" spans="1:9" x14ac:dyDescent="0.2">
      <c r="A15" s="81">
        <v>9</v>
      </c>
      <c r="B15" s="82" t="s">
        <v>14</v>
      </c>
      <c r="C15" s="82" t="s">
        <v>15</v>
      </c>
      <c r="D15" s="82" t="s">
        <v>16</v>
      </c>
      <c r="E15" s="83">
        <v>350000</v>
      </c>
      <c r="F15" s="84">
        <v>12727.75</v>
      </c>
      <c r="G15" s="85">
        <v>1.8747010000000001E-2</v>
      </c>
      <c r="H15" s="80" t="s">
        <v>143</v>
      </c>
    </row>
    <row r="16" spans="1:9" x14ac:dyDescent="0.2">
      <c r="A16" s="81">
        <v>10</v>
      </c>
      <c r="B16" s="82" t="s">
        <v>330</v>
      </c>
      <c r="C16" s="82" t="s">
        <v>331</v>
      </c>
      <c r="D16" s="82" t="s">
        <v>201</v>
      </c>
      <c r="E16" s="83">
        <v>800000</v>
      </c>
      <c r="F16" s="84">
        <v>12072</v>
      </c>
      <c r="G16" s="85">
        <v>1.7781140000000001E-2</v>
      </c>
      <c r="H16" s="80" t="s">
        <v>143</v>
      </c>
    </row>
    <row r="17" spans="1:8" ht="25.5" x14ac:dyDescent="0.2">
      <c r="A17" s="81">
        <v>11</v>
      </c>
      <c r="B17" s="82" t="s">
        <v>206</v>
      </c>
      <c r="C17" s="82" t="s">
        <v>207</v>
      </c>
      <c r="D17" s="82" t="s">
        <v>208</v>
      </c>
      <c r="E17" s="83">
        <v>1700000</v>
      </c>
      <c r="F17" s="84">
        <v>12066.6</v>
      </c>
      <c r="G17" s="85">
        <v>1.777318E-2</v>
      </c>
      <c r="H17" s="80" t="s">
        <v>143</v>
      </c>
    </row>
    <row r="18" spans="1:8" x14ac:dyDescent="0.2">
      <c r="A18" s="81">
        <v>12</v>
      </c>
      <c r="B18" s="82" t="s">
        <v>273</v>
      </c>
      <c r="C18" s="82" t="s">
        <v>274</v>
      </c>
      <c r="D18" s="82" t="s">
        <v>48</v>
      </c>
      <c r="E18" s="83">
        <v>1150000</v>
      </c>
      <c r="F18" s="84">
        <v>11976.1</v>
      </c>
      <c r="G18" s="85">
        <v>1.763988E-2</v>
      </c>
      <c r="H18" s="80" t="s">
        <v>143</v>
      </c>
    </row>
    <row r="19" spans="1:8" ht="25.5" x14ac:dyDescent="0.2">
      <c r="A19" s="81">
        <v>13</v>
      </c>
      <c r="B19" s="82" t="s">
        <v>247</v>
      </c>
      <c r="C19" s="82" t="s">
        <v>248</v>
      </c>
      <c r="D19" s="82" t="s">
        <v>196</v>
      </c>
      <c r="E19" s="83">
        <v>232400</v>
      </c>
      <c r="F19" s="84">
        <v>11692.276400000001</v>
      </c>
      <c r="G19" s="85">
        <v>1.722183E-2</v>
      </c>
      <c r="H19" s="80" t="s">
        <v>143</v>
      </c>
    </row>
    <row r="20" spans="1:8" x14ac:dyDescent="0.2">
      <c r="A20" s="81">
        <v>14</v>
      </c>
      <c r="B20" s="82" t="s">
        <v>91</v>
      </c>
      <c r="C20" s="82" t="s">
        <v>92</v>
      </c>
      <c r="D20" s="82" t="s">
        <v>61</v>
      </c>
      <c r="E20" s="83">
        <v>325000</v>
      </c>
      <c r="F20" s="84">
        <v>11555.375</v>
      </c>
      <c r="G20" s="85">
        <v>1.7020190000000001E-2</v>
      </c>
      <c r="H20" s="80" t="s">
        <v>143</v>
      </c>
    </row>
    <row r="21" spans="1:8" ht="25.5" x14ac:dyDescent="0.2">
      <c r="A21" s="81">
        <v>15</v>
      </c>
      <c r="B21" s="82" t="s">
        <v>23</v>
      </c>
      <c r="C21" s="82" t="s">
        <v>24</v>
      </c>
      <c r="D21" s="82" t="s">
        <v>25</v>
      </c>
      <c r="E21" s="83">
        <v>92500</v>
      </c>
      <c r="F21" s="84">
        <v>11330.325000000001</v>
      </c>
      <c r="G21" s="85">
        <v>1.6688709999999999E-2</v>
      </c>
      <c r="H21" s="80" t="s">
        <v>143</v>
      </c>
    </row>
    <row r="22" spans="1:8" ht="25.5" x14ac:dyDescent="0.2">
      <c r="A22" s="81">
        <v>16</v>
      </c>
      <c r="B22" s="82" t="s">
        <v>42</v>
      </c>
      <c r="C22" s="82" t="s">
        <v>43</v>
      </c>
      <c r="D22" s="82" t="s">
        <v>25</v>
      </c>
      <c r="E22" s="83">
        <v>170000</v>
      </c>
      <c r="F22" s="84">
        <v>11320.3</v>
      </c>
      <c r="G22" s="85">
        <v>1.6673940000000002E-2</v>
      </c>
      <c r="H22" s="80" t="s">
        <v>143</v>
      </c>
    </row>
    <row r="23" spans="1:8" x14ac:dyDescent="0.2">
      <c r="A23" s="81">
        <v>17</v>
      </c>
      <c r="B23" s="82" t="s">
        <v>221</v>
      </c>
      <c r="C23" s="82" t="s">
        <v>222</v>
      </c>
      <c r="D23" s="82" t="s">
        <v>223</v>
      </c>
      <c r="E23" s="83">
        <v>1725000</v>
      </c>
      <c r="F23" s="84">
        <v>11307.375</v>
      </c>
      <c r="G23" s="85">
        <v>1.66549E-2</v>
      </c>
      <c r="H23" s="80" t="s">
        <v>143</v>
      </c>
    </row>
    <row r="24" spans="1:8" x14ac:dyDescent="0.2">
      <c r="A24" s="81">
        <v>18</v>
      </c>
      <c r="B24" s="82" t="s">
        <v>259</v>
      </c>
      <c r="C24" s="82" t="s">
        <v>260</v>
      </c>
      <c r="D24" s="82" t="s">
        <v>71</v>
      </c>
      <c r="E24" s="83">
        <v>690000</v>
      </c>
      <c r="F24" s="84">
        <v>11222.85</v>
      </c>
      <c r="G24" s="85">
        <v>1.6530400000000001E-2</v>
      </c>
      <c r="H24" s="80" t="s">
        <v>143</v>
      </c>
    </row>
    <row r="25" spans="1:8" x14ac:dyDescent="0.2">
      <c r="A25" s="81">
        <v>19</v>
      </c>
      <c r="B25" s="82" t="s">
        <v>188</v>
      </c>
      <c r="C25" s="82" t="s">
        <v>189</v>
      </c>
      <c r="D25" s="82" t="s">
        <v>190</v>
      </c>
      <c r="E25" s="83">
        <v>1300000</v>
      </c>
      <c r="F25" s="84">
        <v>11146.85</v>
      </c>
      <c r="G25" s="85">
        <v>1.6418459999999999E-2</v>
      </c>
      <c r="H25" s="80" t="s">
        <v>143</v>
      </c>
    </row>
    <row r="26" spans="1:8" x14ac:dyDescent="0.2">
      <c r="A26" s="81">
        <v>20</v>
      </c>
      <c r="B26" s="82" t="s">
        <v>78</v>
      </c>
      <c r="C26" s="82" t="s">
        <v>79</v>
      </c>
      <c r="D26" s="82" t="s">
        <v>13</v>
      </c>
      <c r="E26" s="83">
        <v>575000</v>
      </c>
      <c r="F26" s="84">
        <v>10624.275</v>
      </c>
      <c r="G26" s="85">
        <v>1.5648749999999999E-2</v>
      </c>
      <c r="H26" s="80" t="s">
        <v>143</v>
      </c>
    </row>
    <row r="27" spans="1:8" x14ac:dyDescent="0.2">
      <c r="A27" s="81">
        <v>21</v>
      </c>
      <c r="B27" s="82" t="s">
        <v>191</v>
      </c>
      <c r="C27" s="82" t="s">
        <v>192</v>
      </c>
      <c r="D27" s="82" t="s">
        <v>193</v>
      </c>
      <c r="E27" s="83">
        <v>4000000</v>
      </c>
      <c r="F27" s="84">
        <v>10300</v>
      </c>
      <c r="G27" s="85">
        <v>1.517112E-2</v>
      </c>
      <c r="H27" s="80" t="s">
        <v>143</v>
      </c>
    </row>
    <row r="28" spans="1:8" x14ac:dyDescent="0.2">
      <c r="A28" s="81">
        <v>22</v>
      </c>
      <c r="B28" s="82" t="s">
        <v>237</v>
      </c>
      <c r="C28" s="82" t="s">
        <v>238</v>
      </c>
      <c r="D28" s="82" t="s">
        <v>190</v>
      </c>
      <c r="E28" s="83">
        <v>320000</v>
      </c>
      <c r="F28" s="84">
        <v>10082.879999999999</v>
      </c>
      <c r="G28" s="85">
        <v>1.485131E-2</v>
      </c>
      <c r="H28" s="80" t="s">
        <v>143</v>
      </c>
    </row>
    <row r="29" spans="1:8" x14ac:dyDescent="0.2">
      <c r="A29" s="81">
        <v>23</v>
      </c>
      <c r="B29" s="82" t="s">
        <v>332</v>
      </c>
      <c r="C29" s="82" t="s">
        <v>333</v>
      </c>
      <c r="D29" s="82" t="s">
        <v>33</v>
      </c>
      <c r="E29" s="83">
        <v>4100000</v>
      </c>
      <c r="F29" s="84">
        <v>9752.67</v>
      </c>
      <c r="G29" s="85">
        <v>1.436494E-2</v>
      </c>
      <c r="H29" s="80" t="s">
        <v>143</v>
      </c>
    </row>
    <row r="30" spans="1:8" x14ac:dyDescent="0.2">
      <c r="A30" s="81">
        <v>24</v>
      </c>
      <c r="B30" s="82" t="s">
        <v>226</v>
      </c>
      <c r="C30" s="82" t="s">
        <v>227</v>
      </c>
      <c r="D30" s="82" t="s">
        <v>228</v>
      </c>
      <c r="E30" s="83">
        <v>500000</v>
      </c>
      <c r="F30" s="84">
        <v>9728</v>
      </c>
      <c r="G30" s="85">
        <v>1.43286E-2</v>
      </c>
      <c r="H30" s="80" t="s">
        <v>143</v>
      </c>
    </row>
    <row r="31" spans="1:8" x14ac:dyDescent="0.2">
      <c r="A31" s="81">
        <v>25</v>
      </c>
      <c r="B31" s="82" t="s">
        <v>334</v>
      </c>
      <c r="C31" s="82" t="s">
        <v>335</v>
      </c>
      <c r="D31" s="82" t="s">
        <v>193</v>
      </c>
      <c r="E31" s="83">
        <v>1100000</v>
      </c>
      <c r="F31" s="84">
        <v>9693.2000000000007</v>
      </c>
      <c r="G31" s="85">
        <v>1.4277349999999999E-2</v>
      </c>
      <c r="H31" s="80" t="s">
        <v>143</v>
      </c>
    </row>
    <row r="32" spans="1:8" x14ac:dyDescent="0.2">
      <c r="A32" s="81">
        <v>26</v>
      </c>
      <c r="B32" s="82" t="s">
        <v>197</v>
      </c>
      <c r="C32" s="82" t="s">
        <v>198</v>
      </c>
      <c r="D32" s="82" t="s">
        <v>19</v>
      </c>
      <c r="E32" s="83">
        <v>2302328</v>
      </c>
      <c r="F32" s="84">
        <v>9634.0915160000004</v>
      </c>
      <c r="G32" s="85">
        <v>1.419028E-2</v>
      </c>
      <c r="H32" s="80" t="s">
        <v>143</v>
      </c>
    </row>
    <row r="33" spans="1:8" x14ac:dyDescent="0.2">
      <c r="A33" s="81">
        <v>27</v>
      </c>
      <c r="B33" s="82" t="s">
        <v>336</v>
      </c>
      <c r="C33" s="82" t="s">
        <v>337</v>
      </c>
      <c r="D33" s="82" t="s">
        <v>258</v>
      </c>
      <c r="E33" s="83">
        <v>300000</v>
      </c>
      <c r="F33" s="84">
        <v>9609.2999999999993</v>
      </c>
      <c r="G33" s="85">
        <v>1.415377E-2</v>
      </c>
      <c r="H33" s="80" t="s">
        <v>143</v>
      </c>
    </row>
    <row r="34" spans="1:8" ht="25.5" x14ac:dyDescent="0.2">
      <c r="A34" s="81">
        <v>28</v>
      </c>
      <c r="B34" s="82" t="s">
        <v>277</v>
      </c>
      <c r="C34" s="82" t="s">
        <v>278</v>
      </c>
      <c r="D34" s="82" t="s">
        <v>185</v>
      </c>
      <c r="E34" s="83">
        <v>225000</v>
      </c>
      <c r="F34" s="84">
        <v>9564.5249999999996</v>
      </c>
      <c r="G34" s="85">
        <v>1.4087819999999999E-2</v>
      </c>
      <c r="H34" s="80" t="s">
        <v>143</v>
      </c>
    </row>
    <row r="35" spans="1:8" ht="25.5" x14ac:dyDescent="0.2">
      <c r="A35" s="81">
        <v>29</v>
      </c>
      <c r="B35" s="82" t="s">
        <v>251</v>
      </c>
      <c r="C35" s="82" t="s">
        <v>252</v>
      </c>
      <c r="D35" s="82" t="s">
        <v>196</v>
      </c>
      <c r="E35" s="83">
        <v>369994</v>
      </c>
      <c r="F35" s="84">
        <v>9498.4859680000009</v>
      </c>
      <c r="G35" s="85">
        <v>1.3990549999999999E-2</v>
      </c>
      <c r="H35" s="80" t="s">
        <v>143</v>
      </c>
    </row>
    <row r="36" spans="1:8" x14ac:dyDescent="0.2">
      <c r="A36" s="81">
        <v>30</v>
      </c>
      <c r="B36" s="82" t="s">
        <v>338</v>
      </c>
      <c r="C36" s="82" t="s">
        <v>339</v>
      </c>
      <c r="D36" s="82" t="s">
        <v>28</v>
      </c>
      <c r="E36" s="83">
        <v>200000</v>
      </c>
      <c r="F36" s="84">
        <v>9067.7999999999993</v>
      </c>
      <c r="G36" s="85">
        <v>1.335618E-2</v>
      </c>
      <c r="H36" s="80" t="s">
        <v>143</v>
      </c>
    </row>
    <row r="37" spans="1:8" x14ac:dyDescent="0.2">
      <c r="A37" s="81">
        <v>31</v>
      </c>
      <c r="B37" s="82" t="s">
        <v>204</v>
      </c>
      <c r="C37" s="82" t="s">
        <v>205</v>
      </c>
      <c r="D37" s="82" t="s">
        <v>33</v>
      </c>
      <c r="E37" s="83">
        <v>4443625</v>
      </c>
      <c r="F37" s="84">
        <v>8995.2300875000001</v>
      </c>
      <c r="G37" s="85">
        <v>1.324929E-2</v>
      </c>
      <c r="H37" s="80" t="s">
        <v>143</v>
      </c>
    </row>
    <row r="38" spans="1:8" x14ac:dyDescent="0.2">
      <c r="A38" s="81">
        <v>32</v>
      </c>
      <c r="B38" s="82" t="s">
        <v>340</v>
      </c>
      <c r="C38" s="82" t="s">
        <v>341</v>
      </c>
      <c r="D38" s="82" t="s">
        <v>211</v>
      </c>
      <c r="E38" s="83">
        <v>115000</v>
      </c>
      <c r="F38" s="84">
        <v>8846.9500000000007</v>
      </c>
      <c r="G38" s="85">
        <v>1.303088E-2</v>
      </c>
      <c r="H38" s="80" t="s">
        <v>143</v>
      </c>
    </row>
    <row r="39" spans="1:8" ht="25.5" x14ac:dyDescent="0.2">
      <c r="A39" s="81">
        <v>33</v>
      </c>
      <c r="B39" s="82" t="s">
        <v>342</v>
      </c>
      <c r="C39" s="82" t="s">
        <v>343</v>
      </c>
      <c r="D39" s="82" t="s">
        <v>25</v>
      </c>
      <c r="E39" s="83">
        <v>320000</v>
      </c>
      <c r="F39" s="84">
        <v>8788.48</v>
      </c>
      <c r="G39" s="85">
        <v>1.294476E-2</v>
      </c>
      <c r="H39" s="80" t="s">
        <v>143</v>
      </c>
    </row>
    <row r="40" spans="1:8" ht="25.5" x14ac:dyDescent="0.2">
      <c r="A40" s="81">
        <v>34</v>
      </c>
      <c r="B40" s="82" t="s">
        <v>194</v>
      </c>
      <c r="C40" s="82" t="s">
        <v>195</v>
      </c>
      <c r="D40" s="82" t="s">
        <v>196</v>
      </c>
      <c r="E40" s="83">
        <v>450000</v>
      </c>
      <c r="F40" s="84">
        <v>8680.9500000000007</v>
      </c>
      <c r="G40" s="85">
        <v>1.278638E-2</v>
      </c>
      <c r="H40" s="80" t="s">
        <v>143</v>
      </c>
    </row>
    <row r="41" spans="1:8" x14ac:dyDescent="0.2">
      <c r="A41" s="81">
        <v>35</v>
      </c>
      <c r="B41" s="82" t="s">
        <v>231</v>
      </c>
      <c r="C41" s="82" t="s">
        <v>232</v>
      </c>
      <c r="D41" s="82" t="s">
        <v>61</v>
      </c>
      <c r="E41" s="83">
        <v>125000</v>
      </c>
      <c r="F41" s="84">
        <v>8526.25</v>
      </c>
      <c r="G41" s="85">
        <v>1.255852E-2</v>
      </c>
      <c r="H41" s="80" t="s">
        <v>143</v>
      </c>
    </row>
    <row r="42" spans="1:8" x14ac:dyDescent="0.2">
      <c r="A42" s="81">
        <v>36</v>
      </c>
      <c r="B42" s="82" t="s">
        <v>344</v>
      </c>
      <c r="C42" s="82" t="s">
        <v>345</v>
      </c>
      <c r="D42" s="82" t="s">
        <v>255</v>
      </c>
      <c r="E42" s="83">
        <v>430000</v>
      </c>
      <c r="F42" s="84">
        <v>8419.4</v>
      </c>
      <c r="G42" s="85">
        <v>1.240114E-2</v>
      </c>
      <c r="H42" s="80" t="s">
        <v>143</v>
      </c>
    </row>
    <row r="43" spans="1:8" x14ac:dyDescent="0.2">
      <c r="A43" s="81">
        <v>37</v>
      </c>
      <c r="B43" s="82" t="s">
        <v>136</v>
      </c>
      <c r="C43" s="82" t="s">
        <v>137</v>
      </c>
      <c r="D43" s="82" t="s">
        <v>138</v>
      </c>
      <c r="E43" s="83">
        <v>850000</v>
      </c>
      <c r="F43" s="84">
        <v>8202.5</v>
      </c>
      <c r="G43" s="85">
        <v>1.2081659999999999E-2</v>
      </c>
      <c r="H43" s="80" t="s">
        <v>143</v>
      </c>
    </row>
    <row r="44" spans="1:8" x14ac:dyDescent="0.2">
      <c r="A44" s="81">
        <v>38</v>
      </c>
      <c r="B44" s="82" t="s">
        <v>283</v>
      </c>
      <c r="C44" s="82" t="s">
        <v>284</v>
      </c>
      <c r="D44" s="82" t="s">
        <v>285</v>
      </c>
      <c r="E44" s="83">
        <v>3806234</v>
      </c>
      <c r="F44" s="84">
        <v>7978.6277108000004</v>
      </c>
      <c r="G44" s="85">
        <v>1.1751910000000001E-2</v>
      </c>
      <c r="H44" s="80" t="s">
        <v>143</v>
      </c>
    </row>
    <row r="45" spans="1:8" x14ac:dyDescent="0.2">
      <c r="A45" s="81">
        <v>39</v>
      </c>
      <c r="B45" s="82" t="s">
        <v>224</v>
      </c>
      <c r="C45" s="82" t="s">
        <v>225</v>
      </c>
      <c r="D45" s="82" t="s">
        <v>190</v>
      </c>
      <c r="E45" s="83">
        <v>640000</v>
      </c>
      <c r="F45" s="84">
        <v>7974.4</v>
      </c>
      <c r="G45" s="85">
        <v>1.174568E-2</v>
      </c>
      <c r="H45" s="80" t="s">
        <v>143</v>
      </c>
    </row>
    <row r="46" spans="1:8" x14ac:dyDescent="0.2">
      <c r="A46" s="81">
        <v>40</v>
      </c>
      <c r="B46" s="82" t="s">
        <v>266</v>
      </c>
      <c r="C46" s="82" t="s">
        <v>267</v>
      </c>
      <c r="D46" s="82" t="s">
        <v>268</v>
      </c>
      <c r="E46" s="83">
        <v>521344</v>
      </c>
      <c r="F46" s="84">
        <v>7827.4588160000003</v>
      </c>
      <c r="G46" s="85">
        <v>1.152925E-2</v>
      </c>
      <c r="H46" s="80" t="s">
        <v>143</v>
      </c>
    </row>
    <row r="47" spans="1:8" x14ac:dyDescent="0.2">
      <c r="A47" s="81">
        <v>41</v>
      </c>
      <c r="B47" s="82" t="s">
        <v>199</v>
      </c>
      <c r="C47" s="82" t="s">
        <v>200</v>
      </c>
      <c r="D47" s="82" t="s">
        <v>201</v>
      </c>
      <c r="E47" s="83">
        <v>150000</v>
      </c>
      <c r="F47" s="84">
        <v>7740.75</v>
      </c>
      <c r="G47" s="85">
        <v>1.140154E-2</v>
      </c>
      <c r="H47" s="80" t="s">
        <v>143</v>
      </c>
    </row>
    <row r="48" spans="1:8" x14ac:dyDescent="0.2">
      <c r="A48" s="81">
        <v>42</v>
      </c>
      <c r="B48" s="82" t="s">
        <v>346</v>
      </c>
      <c r="C48" s="82" t="s">
        <v>347</v>
      </c>
      <c r="D48" s="82" t="s">
        <v>285</v>
      </c>
      <c r="E48" s="83">
        <v>2500000</v>
      </c>
      <c r="F48" s="84">
        <v>7695</v>
      </c>
      <c r="G48" s="85">
        <v>1.1334149999999999E-2</v>
      </c>
      <c r="H48" s="80" t="s">
        <v>143</v>
      </c>
    </row>
    <row r="49" spans="1:8" x14ac:dyDescent="0.2">
      <c r="A49" s="81">
        <v>43</v>
      </c>
      <c r="B49" s="82" t="s">
        <v>348</v>
      </c>
      <c r="C49" s="82" t="s">
        <v>349</v>
      </c>
      <c r="D49" s="82" t="s">
        <v>285</v>
      </c>
      <c r="E49" s="83">
        <v>540000</v>
      </c>
      <c r="F49" s="84">
        <v>7518.42</v>
      </c>
      <c r="G49" s="85">
        <v>1.107406E-2</v>
      </c>
      <c r="H49" s="80" t="s">
        <v>143</v>
      </c>
    </row>
    <row r="50" spans="1:8" x14ac:dyDescent="0.2">
      <c r="A50" s="81">
        <v>44</v>
      </c>
      <c r="B50" s="82" t="s">
        <v>37</v>
      </c>
      <c r="C50" s="82" t="s">
        <v>38</v>
      </c>
      <c r="D50" s="82" t="s">
        <v>19</v>
      </c>
      <c r="E50" s="83">
        <v>2200000</v>
      </c>
      <c r="F50" s="84">
        <v>7244.6</v>
      </c>
      <c r="G50" s="85">
        <v>1.067074E-2</v>
      </c>
      <c r="H50" s="80" t="s">
        <v>143</v>
      </c>
    </row>
    <row r="51" spans="1:8" x14ac:dyDescent="0.2">
      <c r="A51" s="81">
        <v>45</v>
      </c>
      <c r="B51" s="82" t="s">
        <v>350</v>
      </c>
      <c r="C51" s="82" t="s">
        <v>351</v>
      </c>
      <c r="D51" s="82" t="s">
        <v>223</v>
      </c>
      <c r="E51" s="83">
        <v>925000</v>
      </c>
      <c r="F51" s="84">
        <v>6851.9375</v>
      </c>
      <c r="G51" s="85">
        <v>1.009238E-2</v>
      </c>
      <c r="H51" s="80" t="s">
        <v>143</v>
      </c>
    </row>
    <row r="52" spans="1:8" ht="25.5" x14ac:dyDescent="0.2">
      <c r="A52" s="81">
        <v>46</v>
      </c>
      <c r="B52" s="82" t="s">
        <v>352</v>
      </c>
      <c r="C52" s="82" t="s">
        <v>353</v>
      </c>
      <c r="D52" s="82" t="s">
        <v>196</v>
      </c>
      <c r="E52" s="83">
        <v>400000</v>
      </c>
      <c r="F52" s="84">
        <v>6826.8</v>
      </c>
      <c r="G52" s="85">
        <v>1.0055359999999999E-2</v>
      </c>
      <c r="H52" s="80" t="s">
        <v>143</v>
      </c>
    </row>
    <row r="53" spans="1:8" x14ac:dyDescent="0.2">
      <c r="A53" s="81">
        <v>47</v>
      </c>
      <c r="B53" s="82" t="s">
        <v>97</v>
      </c>
      <c r="C53" s="82" t="s">
        <v>98</v>
      </c>
      <c r="D53" s="82" t="s">
        <v>48</v>
      </c>
      <c r="E53" s="83">
        <v>165000</v>
      </c>
      <c r="F53" s="84">
        <v>6800.8050000000003</v>
      </c>
      <c r="G53" s="85">
        <v>1.0017069999999999E-2</v>
      </c>
      <c r="H53" s="80" t="s">
        <v>143</v>
      </c>
    </row>
    <row r="54" spans="1:8" x14ac:dyDescent="0.2">
      <c r="A54" s="81">
        <v>48</v>
      </c>
      <c r="B54" s="82" t="s">
        <v>20</v>
      </c>
      <c r="C54" s="82" t="s">
        <v>21</v>
      </c>
      <c r="D54" s="82" t="s">
        <v>22</v>
      </c>
      <c r="E54" s="83">
        <v>2000000</v>
      </c>
      <c r="F54" s="84">
        <v>6685</v>
      </c>
      <c r="G54" s="85">
        <v>9.8464999999999994E-3</v>
      </c>
      <c r="H54" s="80" t="s">
        <v>143</v>
      </c>
    </row>
    <row r="55" spans="1:8" x14ac:dyDescent="0.2">
      <c r="A55" s="81">
        <v>49</v>
      </c>
      <c r="B55" s="82" t="s">
        <v>216</v>
      </c>
      <c r="C55" s="82" t="s">
        <v>217</v>
      </c>
      <c r="D55" s="82" t="s">
        <v>71</v>
      </c>
      <c r="E55" s="83">
        <v>450000</v>
      </c>
      <c r="F55" s="84">
        <v>6678</v>
      </c>
      <c r="G55" s="85">
        <v>9.8361899999999999E-3</v>
      </c>
      <c r="H55" s="80" t="s">
        <v>143</v>
      </c>
    </row>
    <row r="56" spans="1:8" x14ac:dyDescent="0.2">
      <c r="A56" s="81">
        <v>50</v>
      </c>
      <c r="B56" s="82" t="s">
        <v>354</v>
      </c>
      <c r="C56" s="82" t="s">
        <v>355</v>
      </c>
      <c r="D56" s="82" t="s">
        <v>228</v>
      </c>
      <c r="E56" s="83">
        <v>1250000</v>
      </c>
      <c r="F56" s="84">
        <v>6532.5</v>
      </c>
      <c r="G56" s="85">
        <v>9.6218799999999993E-3</v>
      </c>
      <c r="H56" s="80" t="s">
        <v>143</v>
      </c>
    </row>
    <row r="57" spans="1:8" x14ac:dyDescent="0.2">
      <c r="A57" s="81">
        <v>51</v>
      </c>
      <c r="B57" s="82" t="s">
        <v>356</v>
      </c>
      <c r="C57" s="82" t="s">
        <v>357</v>
      </c>
      <c r="D57" s="82" t="s">
        <v>358</v>
      </c>
      <c r="E57" s="83">
        <v>1545000</v>
      </c>
      <c r="F57" s="84">
        <v>6364.6274999999996</v>
      </c>
      <c r="G57" s="85">
        <v>9.3746100000000002E-3</v>
      </c>
      <c r="H57" s="80" t="s">
        <v>143</v>
      </c>
    </row>
    <row r="58" spans="1:8" x14ac:dyDescent="0.2">
      <c r="A58" s="81">
        <v>52</v>
      </c>
      <c r="B58" s="82" t="s">
        <v>44</v>
      </c>
      <c r="C58" s="82" t="s">
        <v>45</v>
      </c>
      <c r="D58" s="82" t="s">
        <v>22</v>
      </c>
      <c r="E58" s="83">
        <v>1600000</v>
      </c>
      <c r="F58" s="84">
        <v>6364</v>
      </c>
      <c r="G58" s="85">
        <v>9.3736900000000005E-3</v>
      </c>
      <c r="H58" s="80" t="s">
        <v>143</v>
      </c>
    </row>
    <row r="59" spans="1:8" x14ac:dyDescent="0.2">
      <c r="A59" s="81">
        <v>53</v>
      </c>
      <c r="B59" s="82" t="s">
        <v>359</v>
      </c>
      <c r="C59" s="82" t="s">
        <v>360</v>
      </c>
      <c r="D59" s="82" t="s">
        <v>41</v>
      </c>
      <c r="E59" s="83">
        <v>500000</v>
      </c>
      <c r="F59" s="84">
        <v>6218</v>
      </c>
      <c r="G59" s="85">
        <v>9.1586399999999991E-3</v>
      </c>
      <c r="H59" s="80" t="s">
        <v>143</v>
      </c>
    </row>
    <row r="60" spans="1:8" ht="25.5" x14ac:dyDescent="0.2">
      <c r="A60" s="81">
        <v>54</v>
      </c>
      <c r="B60" s="82" t="s">
        <v>361</v>
      </c>
      <c r="C60" s="82" t="s">
        <v>362</v>
      </c>
      <c r="D60" s="82" t="s">
        <v>193</v>
      </c>
      <c r="E60" s="83">
        <v>425000</v>
      </c>
      <c r="F60" s="84">
        <v>6133.6</v>
      </c>
      <c r="G60" s="85">
        <v>9.0343300000000001E-3</v>
      </c>
      <c r="H60" s="80" t="s">
        <v>143</v>
      </c>
    </row>
    <row r="61" spans="1:8" x14ac:dyDescent="0.2">
      <c r="A61" s="81">
        <v>55</v>
      </c>
      <c r="B61" s="82" t="s">
        <v>229</v>
      </c>
      <c r="C61" s="82" t="s">
        <v>230</v>
      </c>
      <c r="D61" s="82" t="s">
        <v>48</v>
      </c>
      <c r="E61" s="83">
        <v>1300000</v>
      </c>
      <c r="F61" s="84">
        <v>5846.1</v>
      </c>
      <c r="G61" s="85">
        <v>8.6108599999999997E-3</v>
      </c>
      <c r="H61" s="80" t="s">
        <v>143</v>
      </c>
    </row>
    <row r="62" spans="1:8" x14ac:dyDescent="0.2">
      <c r="A62" s="81">
        <v>56</v>
      </c>
      <c r="B62" s="82" t="s">
        <v>249</v>
      </c>
      <c r="C62" s="82" t="s">
        <v>250</v>
      </c>
      <c r="D62" s="82" t="s">
        <v>211</v>
      </c>
      <c r="E62" s="83">
        <v>640000</v>
      </c>
      <c r="F62" s="84">
        <v>5830.4</v>
      </c>
      <c r="G62" s="85">
        <v>8.58774E-3</v>
      </c>
      <c r="H62" s="80" t="s">
        <v>143</v>
      </c>
    </row>
    <row r="63" spans="1:8" x14ac:dyDescent="0.2">
      <c r="A63" s="81">
        <v>57</v>
      </c>
      <c r="B63" s="82" t="s">
        <v>288</v>
      </c>
      <c r="C63" s="82" t="s">
        <v>289</v>
      </c>
      <c r="D63" s="82" t="s">
        <v>290</v>
      </c>
      <c r="E63" s="83">
        <v>952687</v>
      </c>
      <c r="F63" s="84">
        <v>5722.3144654999996</v>
      </c>
      <c r="G63" s="85">
        <v>8.42853E-3</v>
      </c>
      <c r="H63" s="80" t="s">
        <v>143</v>
      </c>
    </row>
    <row r="64" spans="1:8" x14ac:dyDescent="0.2">
      <c r="A64" s="81">
        <v>58</v>
      </c>
      <c r="B64" s="82" t="s">
        <v>93</v>
      </c>
      <c r="C64" s="82" t="s">
        <v>94</v>
      </c>
      <c r="D64" s="82" t="s">
        <v>22</v>
      </c>
      <c r="E64" s="83">
        <v>425000</v>
      </c>
      <c r="F64" s="84">
        <v>5567.5</v>
      </c>
      <c r="G64" s="85">
        <v>8.2004999999999995E-3</v>
      </c>
      <c r="H64" s="80" t="s">
        <v>143</v>
      </c>
    </row>
    <row r="65" spans="1:8" x14ac:dyDescent="0.2">
      <c r="A65" s="81">
        <v>59</v>
      </c>
      <c r="B65" s="82" t="s">
        <v>105</v>
      </c>
      <c r="C65" s="82" t="s">
        <v>106</v>
      </c>
      <c r="D65" s="82" t="s">
        <v>55</v>
      </c>
      <c r="E65" s="83">
        <v>1300000</v>
      </c>
      <c r="F65" s="84">
        <v>5528.25</v>
      </c>
      <c r="G65" s="85">
        <v>8.1426899999999993E-3</v>
      </c>
      <c r="H65" s="80" t="s">
        <v>143</v>
      </c>
    </row>
    <row r="66" spans="1:8" ht="25.5" x14ac:dyDescent="0.2">
      <c r="A66" s="81">
        <v>60</v>
      </c>
      <c r="B66" s="82" t="s">
        <v>363</v>
      </c>
      <c r="C66" s="82" t="s">
        <v>364</v>
      </c>
      <c r="D66" s="82" t="s">
        <v>58</v>
      </c>
      <c r="E66" s="83">
        <v>1710000</v>
      </c>
      <c r="F66" s="84">
        <v>5211.2250000000004</v>
      </c>
      <c r="G66" s="85">
        <v>7.6757400000000003E-3</v>
      </c>
      <c r="H66" s="80" t="s">
        <v>143</v>
      </c>
    </row>
    <row r="67" spans="1:8" x14ac:dyDescent="0.2">
      <c r="A67" s="81">
        <v>61</v>
      </c>
      <c r="B67" s="82" t="s">
        <v>101</v>
      </c>
      <c r="C67" s="82" t="s">
        <v>102</v>
      </c>
      <c r="D67" s="82" t="s">
        <v>61</v>
      </c>
      <c r="E67" s="83">
        <v>574000</v>
      </c>
      <c r="F67" s="84">
        <v>5190.1080000000002</v>
      </c>
      <c r="G67" s="85">
        <v>7.6446300000000003E-3</v>
      </c>
      <c r="H67" s="80" t="s">
        <v>143</v>
      </c>
    </row>
    <row r="68" spans="1:8" x14ac:dyDescent="0.2">
      <c r="A68" s="81">
        <v>62</v>
      </c>
      <c r="B68" s="82" t="s">
        <v>186</v>
      </c>
      <c r="C68" s="82" t="s">
        <v>187</v>
      </c>
      <c r="D68" s="82" t="s">
        <v>41</v>
      </c>
      <c r="E68" s="83">
        <v>829572</v>
      </c>
      <c r="F68" s="84">
        <v>4933.4646839999996</v>
      </c>
      <c r="G68" s="85">
        <v>7.2666199999999997E-3</v>
      </c>
      <c r="H68" s="80" t="s">
        <v>143</v>
      </c>
    </row>
    <row r="69" spans="1:8" x14ac:dyDescent="0.2">
      <c r="A69" s="81">
        <v>63</v>
      </c>
      <c r="B69" s="82" t="s">
        <v>82</v>
      </c>
      <c r="C69" s="82" t="s">
        <v>83</v>
      </c>
      <c r="D69" s="82" t="s">
        <v>13</v>
      </c>
      <c r="E69" s="83">
        <v>1300000</v>
      </c>
      <c r="F69" s="84">
        <v>4719</v>
      </c>
      <c r="G69" s="85">
        <v>6.9507299999999996E-3</v>
      </c>
      <c r="H69" s="80" t="s">
        <v>143</v>
      </c>
    </row>
    <row r="70" spans="1:8" ht="25.5" x14ac:dyDescent="0.2">
      <c r="A70" s="81">
        <v>64</v>
      </c>
      <c r="B70" s="82" t="s">
        <v>183</v>
      </c>
      <c r="C70" s="82" t="s">
        <v>184</v>
      </c>
      <c r="D70" s="82" t="s">
        <v>185</v>
      </c>
      <c r="E70" s="83">
        <v>175000</v>
      </c>
      <c r="F70" s="84">
        <v>4709.95</v>
      </c>
      <c r="G70" s="85">
        <v>6.9373999999999998E-3</v>
      </c>
      <c r="H70" s="80" t="s">
        <v>143</v>
      </c>
    </row>
    <row r="71" spans="1:8" x14ac:dyDescent="0.2">
      <c r="A71" s="81">
        <v>65</v>
      </c>
      <c r="B71" s="82" t="s">
        <v>72</v>
      </c>
      <c r="C71" s="82" t="s">
        <v>73</v>
      </c>
      <c r="D71" s="82" t="s">
        <v>48</v>
      </c>
      <c r="E71" s="83">
        <v>35685</v>
      </c>
      <c r="F71" s="84">
        <v>4705.4241000000002</v>
      </c>
      <c r="G71" s="85">
        <v>6.9307300000000004E-3</v>
      </c>
      <c r="H71" s="80" t="s">
        <v>143</v>
      </c>
    </row>
    <row r="72" spans="1:8" x14ac:dyDescent="0.2">
      <c r="A72" s="81">
        <v>66</v>
      </c>
      <c r="B72" s="82" t="s">
        <v>261</v>
      </c>
      <c r="C72" s="82" t="s">
        <v>262</v>
      </c>
      <c r="D72" s="82" t="s">
        <v>223</v>
      </c>
      <c r="E72" s="83">
        <v>2800000</v>
      </c>
      <c r="F72" s="84">
        <v>4566.8</v>
      </c>
      <c r="G72" s="85">
        <v>6.7265500000000004E-3</v>
      </c>
      <c r="H72" s="80" t="s">
        <v>143</v>
      </c>
    </row>
    <row r="73" spans="1:8" x14ac:dyDescent="0.2">
      <c r="A73" s="81">
        <v>67</v>
      </c>
      <c r="B73" s="82" t="s">
        <v>214</v>
      </c>
      <c r="C73" s="82" t="s">
        <v>215</v>
      </c>
      <c r="D73" s="82" t="s">
        <v>201</v>
      </c>
      <c r="E73" s="83">
        <v>246000</v>
      </c>
      <c r="F73" s="84">
        <v>4300.5720000000001</v>
      </c>
      <c r="G73" s="85">
        <v>6.3344200000000003E-3</v>
      </c>
      <c r="H73" s="80" t="s">
        <v>143</v>
      </c>
    </row>
    <row r="74" spans="1:8" x14ac:dyDescent="0.2">
      <c r="A74" s="81">
        <v>68</v>
      </c>
      <c r="B74" s="82" t="s">
        <v>303</v>
      </c>
      <c r="C74" s="82" t="s">
        <v>304</v>
      </c>
      <c r="D74" s="82" t="s">
        <v>61</v>
      </c>
      <c r="E74" s="83">
        <v>80000</v>
      </c>
      <c r="F74" s="84">
        <v>3920.48</v>
      </c>
      <c r="G74" s="85">
        <v>5.7745699999999997E-3</v>
      </c>
      <c r="H74" s="80" t="s">
        <v>143</v>
      </c>
    </row>
    <row r="75" spans="1:8" x14ac:dyDescent="0.2">
      <c r="A75" s="81">
        <v>69</v>
      </c>
      <c r="B75" s="82" t="s">
        <v>305</v>
      </c>
      <c r="C75" s="82" t="s">
        <v>306</v>
      </c>
      <c r="D75" s="82" t="s">
        <v>258</v>
      </c>
      <c r="E75" s="83">
        <v>5663245</v>
      </c>
      <c r="F75" s="84">
        <v>2339.4865095</v>
      </c>
      <c r="G75" s="85">
        <v>3.4458900000000001E-3</v>
      </c>
      <c r="H75" s="80" t="s">
        <v>143</v>
      </c>
    </row>
    <row r="76" spans="1:8" ht="25.5" x14ac:dyDescent="0.2">
      <c r="A76" s="81">
        <v>70</v>
      </c>
      <c r="B76" s="82" t="s">
        <v>311</v>
      </c>
      <c r="C76" s="82" t="s">
        <v>312</v>
      </c>
      <c r="D76" s="82" t="s">
        <v>196</v>
      </c>
      <c r="E76" s="83">
        <v>80000</v>
      </c>
      <c r="F76" s="84">
        <v>1651.84</v>
      </c>
      <c r="G76" s="85">
        <v>2.43304E-3</v>
      </c>
      <c r="H76" s="80" t="s">
        <v>143</v>
      </c>
    </row>
    <row r="77" spans="1:8" x14ac:dyDescent="0.2">
      <c r="A77" s="86"/>
      <c r="B77" s="86"/>
      <c r="C77" s="87" t="s">
        <v>142</v>
      </c>
      <c r="D77" s="86"/>
      <c r="E77" s="86" t="s">
        <v>143</v>
      </c>
      <c r="F77" s="88">
        <v>664445.81275729998</v>
      </c>
      <c r="G77" s="89">
        <v>0.97867813999999997</v>
      </c>
      <c r="H77" s="80" t="s">
        <v>143</v>
      </c>
    </row>
    <row r="78" spans="1:8" x14ac:dyDescent="0.2">
      <c r="A78" s="86"/>
      <c r="B78" s="86"/>
      <c r="C78" s="90"/>
      <c r="D78" s="86"/>
      <c r="E78" s="86"/>
      <c r="F78" s="91"/>
      <c r="G78" s="91"/>
      <c r="H78" s="80" t="s">
        <v>143</v>
      </c>
    </row>
    <row r="79" spans="1:8" x14ac:dyDescent="0.2">
      <c r="A79" s="86"/>
      <c r="B79" s="86"/>
      <c r="C79" s="87" t="s">
        <v>144</v>
      </c>
      <c r="D79" s="86"/>
      <c r="E79" s="86"/>
      <c r="F79" s="86"/>
      <c r="G79" s="86"/>
      <c r="H79" s="80" t="s">
        <v>143</v>
      </c>
    </row>
    <row r="80" spans="1:8" x14ac:dyDescent="0.2">
      <c r="A80" s="86"/>
      <c r="B80" s="86"/>
      <c r="C80" s="87" t="s">
        <v>142</v>
      </c>
      <c r="D80" s="86"/>
      <c r="E80" s="86" t="s">
        <v>143</v>
      </c>
      <c r="F80" s="92" t="s">
        <v>145</v>
      </c>
      <c r="G80" s="89">
        <v>0</v>
      </c>
      <c r="H80" s="80" t="s">
        <v>143</v>
      </c>
    </row>
    <row r="81" spans="1:8" x14ac:dyDescent="0.2">
      <c r="A81" s="86"/>
      <c r="B81" s="86"/>
      <c r="C81" s="90"/>
      <c r="D81" s="86"/>
      <c r="E81" s="86"/>
      <c r="F81" s="91"/>
      <c r="G81" s="91"/>
      <c r="H81" s="80" t="s">
        <v>143</v>
      </c>
    </row>
    <row r="82" spans="1:8" x14ac:dyDescent="0.2">
      <c r="A82" s="86"/>
      <c r="B82" s="86"/>
      <c r="C82" s="87" t="s">
        <v>146</v>
      </c>
      <c r="D82" s="86"/>
      <c r="E82" s="86"/>
      <c r="F82" s="86"/>
      <c r="G82" s="86"/>
      <c r="H82" s="80" t="s">
        <v>143</v>
      </c>
    </row>
    <row r="83" spans="1:8" x14ac:dyDescent="0.2">
      <c r="A83" s="86"/>
      <c r="B83" s="86"/>
      <c r="C83" s="87" t="s">
        <v>142</v>
      </c>
      <c r="D83" s="86"/>
      <c r="E83" s="86" t="s">
        <v>143</v>
      </c>
      <c r="F83" s="92" t="s">
        <v>145</v>
      </c>
      <c r="G83" s="89">
        <v>0</v>
      </c>
      <c r="H83" s="80" t="s">
        <v>143</v>
      </c>
    </row>
    <row r="84" spans="1:8" x14ac:dyDescent="0.2">
      <c r="A84" s="86"/>
      <c r="B84" s="86"/>
      <c r="C84" s="90"/>
      <c r="D84" s="86"/>
      <c r="E84" s="86"/>
      <c r="F84" s="91"/>
      <c r="G84" s="91"/>
      <c r="H84" s="80" t="s">
        <v>143</v>
      </c>
    </row>
    <row r="85" spans="1:8" x14ac:dyDescent="0.2">
      <c r="A85" s="86"/>
      <c r="B85" s="86"/>
      <c r="C85" s="87" t="s">
        <v>147</v>
      </c>
      <c r="D85" s="86"/>
      <c r="E85" s="86"/>
      <c r="F85" s="86"/>
      <c r="G85" s="86"/>
      <c r="H85" s="80" t="s">
        <v>143</v>
      </c>
    </row>
    <row r="86" spans="1:8" x14ac:dyDescent="0.2">
      <c r="A86" s="86"/>
      <c r="B86" s="86"/>
      <c r="C86" s="87" t="s">
        <v>142</v>
      </c>
      <c r="D86" s="86"/>
      <c r="E86" s="86" t="s">
        <v>143</v>
      </c>
      <c r="F86" s="92" t="s">
        <v>145</v>
      </c>
      <c r="G86" s="89">
        <v>0</v>
      </c>
      <c r="H86" s="80" t="s">
        <v>143</v>
      </c>
    </row>
    <row r="87" spans="1:8" x14ac:dyDescent="0.2">
      <c r="A87" s="86"/>
      <c r="B87" s="86"/>
      <c r="C87" s="90"/>
      <c r="D87" s="86"/>
      <c r="E87" s="86"/>
      <c r="F87" s="91"/>
      <c r="G87" s="91"/>
      <c r="H87" s="80" t="s">
        <v>143</v>
      </c>
    </row>
    <row r="88" spans="1:8" x14ac:dyDescent="0.2">
      <c r="A88" s="86"/>
      <c r="B88" s="86"/>
      <c r="C88" s="87" t="s">
        <v>148</v>
      </c>
      <c r="D88" s="86"/>
      <c r="E88" s="86"/>
      <c r="F88" s="91"/>
      <c r="G88" s="91"/>
      <c r="H88" s="80" t="s">
        <v>143</v>
      </c>
    </row>
    <row r="89" spans="1:8" x14ac:dyDescent="0.2">
      <c r="A89" s="86"/>
      <c r="B89" s="86"/>
      <c r="C89" s="87" t="s">
        <v>142</v>
      </c>
      <c r="D89" s="86"/>
      <c r="E89" s="86" t="s">
        <v>143</v>
      </c>
      <c r="F89" s="92" t="s">
        <v>145</v>
      </c>
      <c r="G89" s="89">
        <v>0</v>
      </c>
      <c r="H89" s="80" t="s">
        <v>143</v>
      </c>
    </row>
    <row r="90" spans="1:8" x14ac:dyDescent="0.2">
      <c r="A90" s="86"/>
      <c r="B90" s="86"/>
      <c r="C90" s="90"/>
      <c r="D90" s="86"/>
      <c r="E90" s="86"/>
      <c r="F90" s="91"/>
      <c r="G90" s="91"/>
      <c r="H90" s="80" t="s">
        <v>143</v>
      </c>
    </row>
    <row r="91" spans="1:8" x14ac:dyDescent="0.2">
      <c r="A91" s="86"/>
      <c r="B91" s="86"/>
      <c r="C91" s="87" t="s">
        <v>149</v>
      </c>
      <c r="D91" s="86"/>
      <c r="E91" s="86"/>
      <c r="F91" s="91"/>
      <c r="G91" s="91"/>
      <c r="H91" s="80" t="s">
        <v>143</v>
      </c>
    </row>
    <row r="92" spans="1:8" x14ac:dyDescent="0.2">
      <c r="A92" s="86"/>
      <c r="B92" s="86"/>
      <c r="C92" s="87" t="s">
        <v>142</v>
      </c>
      <c r="D92" s="86"/>
      <c r="E92" s="86" t="s">
        <v>143</v>
      </c>
      <c r="F92" s="92" t="s">
        <v>145</v>
      </c>
      <c r="G92" s="89">
        <v>0</v>
      </c>
      <c r="H92" s="80" t="s">
        <v>143</v>
      </c>
    </row>
    <row r="93" spans="1:8" x14ac:dyDescent="0.2">
      <c r="A93" s="86"/>
      <c r="B93" s="86"/>
      <c r="C93" s="90"/>
      <c r="D93" s="86"/>
      <c r="E93" s="86"/>
      <c r="F93" s="91"/>
      <c r="G93" s="91"/>
      <c r="H93" s="80" t="s">
        <v>143</v>
      </c>
    </row>
    <row r="94" spans="1:8" x14ac:dyDescent="0.2">
      <c r="A94" s="86"/>
      <c r="B94" s="86"/>
      <c r="C94" s="87" t="s">
        <v>150</v>
      </c>
      <c r="D94" s="86"/>
      <c r="E94" s="86"/>
      <c r="F94" s="88">
        <v>664445.81275729998</v>
      </c>
      <c r="G94" s="89">
        <v>0.97867813999999997</v>
      </c>
      <c r="H94" s="80" t="s">
        <v>143</v>
      </c>
    </row>
    <row r="95" spans="1:8" x14ac:dyDescent="0.2">
      <c r="A95" s="86"/>
      <c r="B95" s="86"/>
      <c r="C95" s="90"/>
      <c r="D95" s="86"/>
      <c r="E95" s="86"/>
      <c r="F95" s="91"/>
      <c r="G95" s="91"/>
      <c r="H95" s="80" t="s">
        <v>143</v>
      </c>
    </row>
    <row r="96" spans="1:8" x14ac:dyDescent="0.2">
      <c r="A96" s="86"/>
      <c r="B96" s="86"/>
      <c r="C96" s="87" t="s">
        <v>151</v>
      </c>
      <c r="D96" s="86"/>
      <c r="E96" s="86"/>
      <c r="F96" s="91"/>
      <c r="G96" s="91"/>
      <c r="H96" s="80" t="s">
        <v>143</v>
      </c>
    </row>
    <row r="97" spans="1:8" x14ac:dyDescent="0.2">
      <c r="A97" s="86"/>
      <c r="B97" s="86"/>
      <c r="C97" s="87" t="s">
        <v>10</v>
      </c>
      <c r="D97" s="86"/>
      <c r="E97" s="86"/>
      <c r="F97" s="91"/>
      <c r="G97" s="91"/>
      <c r="H97" s="80" t="s">
        <v>143</v>
      </c>
    </row>
    <row r="98" spans="1:8" x14ac:dyDescent="0.2">
      <c r="A98" s="86"/>
      <c r="B98" s="86"/>
      <c r="C98" s="87" t="s">
        <v>142</v>
      </c>
      <c r="D98" s="86"/>
      <c r="E98" s="86" t="s">
        <v>143</v>
      </c>
      <c r="F98" s="92" t="s">
        <v>145</v>
      </c>
      <c r="G98" s="89">
        <v>0</v>
      </c>
      <c r="H98" s="80" t="s">
        <v>143</v>
      </c>
    </row>
    <row r="99" spans="1:8" x14ac:dyDescent="0.2">
      <c r="A99" s="86"/>
      <c r="B99" s="86"/>
      <c r="C99" s="90"/>
      <c r="D99" s="86"/>
      <c r="E99" s="86"/>
      <c r="F99" s="91"/>
      <c r="G99" s="91"/>
      <c r="H99" s="80" t="s">
        <v>143</v>
      </c>
    </row>
    <row r="100" spans="1:8" x14ac:dyDescent="0.2">
      <c r="A100" s="86"/>
      <c r="B100" s="86"/>
      <c r="C100" s="87" t="s">
        <v>152</v>
      </c>
      <c r="D100" s="86"/>
      <c r="E100" s="86"/>
      <c r="F100" s="86"/>
      <c r="G100" s="86"/>
      <c r="H100" s="80" t="s">
        <v>143</v>
      </c>
    </row>
    <row r="101" spans="1:8" x14ac:dyDescent="0.2">
      <c r="A101" s="86"/>
      <c r="B101" s="86"/>
      <c r="C101" s="87" t="s">
        <v>142</v>
      </c>
      <c r="D101" s="86"/>
      <c r="E101" s="86" t="s">
        <v>143</v>
      </c>
      <c r="F101" s="92" t="s">
        <v>145</v>
      </c>
      <c r="G101" s="89">
        <v>0</v>
      </c>
      <c r="H101" s="80" t="s">
        <v>143</v>
      </c>
    </row>
    <row r="102" spans="1:8" x14ac:dyDescent="0.2">
      <c r="A102" s="86"/>
      <c r="B102" s="86"/>
      <c r="C102" s="90"/>
      <c r="D102" s="86"/>
      <c r="E102" s="86"/>
      <c r="F102" s="91"/>
      <c r="G102" s="91"/>
      <c r="H102" s="80" t="s">
        <v>143</v>
      </c>
    </row>
    <row r="103" spans="1:8" x14ac:dyDescent="0.2">
      <c r="A103" s="86"/>
      <c r="B103" s="86"/>
      <c r="C103" s="87" t="s">
        <v>153</v>
      </c>
      <c r="D103" s="86"/>
      <c r="E103" s="86"/>
      <c r="F103" s="86"/>
      <c r="G103" s="86"/>
      <c r="H103" s="80" t="s">
        <v>143</v>
      </c>
    </row>
    <row r="104" spans="1:8" x14ac:dyDescent="0.2">
      <c r="A104" s="86"/>
      <c r="B104" s="86"/>
      <c r="C104" s="87" t="s">
        <v>142</v>
      </c>
      <c r="D104" s="86"/>
      <c r="E104" s="86" t="s">
        <v>143</v>
      </c>
      <c r="F104" s="92" t="s">
        <v>145</v>
      </c>
      <c r="G104" s="89">
        <v>0</v>
      </c>
      <c r="H104" s="80" t="s">
        <v>143</v>
      </c>
    </row>
    <row r="105" spans="1:8" x14ac:dyDescent="0.2">
      <c r="A105" s="86"/>
      <c r="B105" s="86"/>
      <c r="C105" s="90"/>
      <c r="D105" s="86"/>
      <c r="E105" s="86"/>
      <c r="F105" s="91"/>
      <c r="G105" s="91"/>
      <c r="H105" s="80" t="s">
        <v>143</v>
      </c>
    </row>
    <row r="106" spans="1:8" x14ac:dyDescent="0.2">
      <c r="A106" s="86"/>
      <c r="B106" s="86"/>
      <c r="C106" s="87" t="s">
        <v>154</v>
      </c>
      <c r="D106" s="86"/>
      <c r="E106" s="86"/>
      <c r="F106" s="91"/>
      <c r="G106" s="91"/>
      <c r="H106" s="80" t="s">
        <v>143</v>
      </c>
    </row>
    <row r="107" spans="1:8" x14ac:dyDescent="0.2">
      <c r="A107" s="86"/>
      <c r="B107" s="86"/>
      <c r="C107" s="87" t="s">
        <v>142</v>
      </c>
      <c r="D107" s="86"/>
      <c r="E107" s="86" t="s">
        <v>143</v>
      </c>
      <c r="F107" s="92" t="s">
        <v>145</v>
      </c>
      <c r="G107" s="89">
        <v>0</v>
      </c>
      <c r="H107" s="80" t="s">
        <v>143</v>
      </c>
    </row>
    <row r="108" spans="1:8" x14ac:dyDescent="0.2">
      <c r="A108" s="86"/>
      <c r="B108" s="86"/>
      <c r="C108" s="90"/>
      <c r="D108" s="86"/>
      <c r="E108" s="86"/>
      <c r="F108" s="91"/>
      <c r="G108" s="91"/>
      <c r="H108" s="80" t="s">
        <v>143</v>
      </c>
    </row>
    <row r="109" spans="1:8" x14ac:dyDescent="0.2">
      <c r="A109" s="86"/>
      <c r="B109" s="86"/>
      <c r="C109" s="87" t="s">
        <v>155</v>
      </c>
      <c r="D109" s="86"/>
      <c r="E109" s="86"/>
      <c r="F109" s="88">
        <v>0</v>
      </c>
      <c r="G109" s="89">
        <v>0</v>
      </c>
      <c r="H109" s="80" t="s">
        <v>143</v>
      </c>
    </row>
    <row r="110" spans="1:8" x14ac:dyDescent="0.2">
      <c r="A110" s="86"/>
      <c r="B110" s="86"/>
      <c r="C110" s="90"/>
      <c r="D110" s="86"/>
      <c r="E110" s="86"/>
      <c r="F110" s="91"/>
      <c r="G110" s="91"/>
      <c r="H110" s="80" t="s">
        <v>143</v>
      </c>
    </row>
    <row r="111" spans="1:8" x14ac:dyDescent="0.2">
      <c r="A111" s="86"/>
      <c r="B111" s="86"/>
      <c r="C111" s="87" t="s">
        <v>156</v>
      </c>
      <c r="D111" s="86"/>
      <c r="E111" s="86"/>
      <c r="F111" s="91"/>
      <c r="G111" s="91"/>
      <c r="H111" s="80" t="s">
        <v>143</v>
      </c>
    </row>
    <row r="112" spans="1:8" x14ac:dyDescent="0.2">
      <c r="A112" s="86"/>
      <c r="B112" s="86"/>
      <c r="C112" s="87" t="s">
        <v>157</v>
      </c>
      <c r="D112" s="86"/>
      <c r="E112" s="86"/>
      <c r="F112" s="91"/>
      <c r="G112" s="91"/>
      <c r="H112" s="80" t="s">
        <v>143</v>
      </c>
    </row>
    <row r="113" spans="1:8" x14ac:dyDescent="0.2">
      <c r="A113" s="86"/>
      <c r="B113" s="86"/>
      <c r="C113" s="87" t="s">
        <v>142</v>
      </c>
      <c r="D113" s="86"/>
      <c r="E113" s="86" t="s">
        <v>143</v>
      </c>
      <c r="F113" s="92" t="s">
        <v>145</v>
      </c>
      <c r="G113" s="89">
        <v>0</v>
      </c>
      <c r="H113" s="80" t="s">
        <v>143</v>
      </c>
    </row>
    <row r="114" spans="1:8" x14ac:dyDescent="0.2">
      <c r="A114" s="86"/>
      <c r="B114" s="86"/>
      <c r="C114" s="90"/>
      <c r="D114" s="86"/>
      <c r="E114" s="86"/>
      <c r="F114" s="91"/>
      <c r="G114" s="91"/>
      <c r="H114" s="80" t="s">
        <v>143</v>
      </c>
    </row>
    <row r="115" spans="1:8" x14ac:dyDescent="0.2">
      <c r="A115" s="86"/>
      <c r="B115" s="86"/>
      <c r="C115" s="87" t="s">
        <v>158</v>
      </c>
      <c r="D115" s="86"/>
      <c r="E115" s="86"/>
      <c r="F115" s="91"/>
      <c r="G115" s="91"/>
      <c r="H115" s="80" t="s">
        <v>143</v>
      </c>
    </row>
    <row r="116" spans="1:8" x14ac:dyDescent="0.2">
      <c r="A116" s="86"/>
      <c r="B116" s="86"/>
      <c r="C116" s="87" t="s">
        <v>142</v>
      </c>
      <c r="D116" s="86"/>
      <c r="E116" s="86" t="s">
        <v>143</v>
      </c>
      <c r="F116" s="92" t="s">
        <v>145</v>
      </c>
      <c r="G116" s="89">
        <v>0</v>
      </c>
      <c r="H116" s="80" t="s">
        <v>143</v>
      </c>
    </row>
    <row r="117" spans="1:8" x14ac:dyDescent="0.2">
      <c r="A117" s="86"/>
      <c r="B117" s="86"/>
      <c r="C117" s="90"/>
      <c r="D117" s="86"/>
      <c r="E117" s="86"/>
      <c r="F117" s="91"/>
      <c r="G117" s="91"/>
      <c r="H117" s="80" t="s">
        <v>143</v>
      </c>
    </row>
    <row r="118" spans="1:8" x14ac:dyDescent="0.2">
      <c r="A118" s="86"/>
      <c r="B118" s="86"/>
      <c r="C118" s="87" t="s">
        <v>159</v>
      </c>
      <c r="D118" s="86"/>
      <c r="E118" s="86"/>
      <c r="F118" s="91"/>
      <c r="G118" s="91"/>
      <c r="H118" s="80" t="s">
        <v>143</v>
      </c>
    </row>
    <row r="119" spans="1:8" x14ac:dyDescent="0.2">
      <c r="A119" s="86"/>
      <c r="B119" s="86"/>
      <c r="C119" s="87" t="s">
        <v>142</v>
      </c>
      <c r="D119" s="86"/>
      <c r="E119" s="86" t="s">
        <v>143</v>
      </c>
      <c r="F119" s="92" t="s">
        <v>145</v>
      </c>
      <c r="G119" s="89">
        <v>0</v>
      </c>
      <c r="H119" s="80" t="s">
        <v>143</v>
      </c>
    </row>
    <row r="120" spans="1:8" x14ac:dyDescent="0.2">
      <c r="A120" s="86"/>
      <c r="B120" s="86"/>
      <c r="C120" s="90"/>
      <c r="D120" s="86"/>
      <c r="E120" s="86"/>
      <c r="F120" s="91"/>
      <c r="G120" s="91"/>
      <c r="H120" s="80" t="s">
        <v>143</v>
      </c>
    </row>
    <row r="121" spans="1:8" x14ac:dyDescent="0.2">
      <c r="A121" s="86"/>
      <c r="B121" s="86"/>
      <c r="C121" s="87" t="s">
        <v>160</v>
      </c>
      <c r="D121" s="86"/>
      <c r="E121" s="86"/>
      <c r="F121" s="91"/>
      <c r="G121" s="91"/>
      <c r="H121" s="80" t="s">
        <v>143</v>
      </c>
    </row>
    <row r="122" spans="1:8" x14ac:dyDescent="0.2">
      <c r="A122" s="81">
        <v>1</v>
      </c>
      <c r="B122" s="82"/>
      <c r="C122" s="82" t="s">
        <v>161</v>
      </c>
      <c r="D122" s="82"/>
      <c r="E122" s="93"/>
      <c r="F122" s="84">
        <v>6741.1490890120003</v>
      </c>
      <c r="G122" s="85">
        <v>9.9291999999999991E-3</v>
      </c>
      <c r="H122" s="80">
        <v>5.41</v>
      </c>
    </row>
    <row r="123" spans="1:8" x14ac:dyDescent="0.2">
      <c r="A123" s="86"/>
      <c r="B123" s="86"/>
      <c r="C123" s="87" t="s">
        <v>142</v>
      </c>
      <c r="D123" s="86"/>
      <c r="E123" s="86" t="s">
        <v>143</v>
      </c>
      <c r="F123" s="88">
        <v>6741.1490890120003</v>
      </c>
      <c r="G123" s="89">
        <v>9.9291999999999991E-3</v>
      </c>
      <c r="H123" s="80" t="s">
        <v>143</v>
      </c>
    </row>
    <row r="124" spans="1:8" x14ac:dyDescent="0.2">
      <c r="A124" s="86"/>
      <c r="B124" s="86"/>
      <c r="C124" s="90"/>
      <c r="D124" s="86"/>
      <c r="E124" s="86"/>
      <c r="F124" s="91"/>
      <c r="G124" s="91"/>
      <c r="H124" s="80" t="s">
        <v>143</v>
      </c>
    </row>
    <row r="125" spans="1:8" x14ac:dyDescent="0.2">
      <c r="A125" s="86"/>
      <c r="B125" s="86"/>
      <c r="C125" s="87" t="s">
        <v>162</v>
      </c>
      <c r="D125" s="86"/>
      <c r="E125" s="86"/>
      <c r="F125" s="88">
        <v>6741.1490890120003</v>
      </c>
      <c r="G125" s="89">
        <v>9.9291999999999991E-3</v>
      </c>
      <c r="H125" s="80" t="s">
        <v>143</v>
      </c>
    </row>
    <row r="126" spans="1:8" x14ac:dyDescent="0.2">
      <c r="A126" s="86"/>
      <c r="B126" s="86"/>
      <c r="C126" s="91"/>
      <c r="D126" s="86"/>
      <c r="E126" s="86"/>
      <c r="F126" s="86"/>
      <c r="G126" s="86"/>
      <c r="H126" s="80" t="s">
        <v>143</v>
      </c>
    </row>
    <row r="127" spans="1:8" x14ac:dyDescent="0.2">
      <c r="A127" s="86"/>
      <c r="B127" s="86"/>
      <c r="C127" s="87" t="s">
        <v>163</v>
      </c>
      <c r="D127" s="86"/>
      <c r="E127" s="86"/>
      <c r="F127" s="86"/>
      <c r="G127" s="86"/>
      <c r="H127" s="80" t="s">
        <v>143</v>
      </c>
    </row>
    <row r="128" spans="1:8" x14ac:dyDescent="0.2">
      <c r="A128" s="86"/>
      <c r="B128" s="86"/>
      <c r="C128" s="87" t="s">
        <v>164</v>
      </c>
      <c r="D128" s="86"/>
      <c r="E128" s="86"/>
      <c r="F128" s="86"/>
      <c r="G128" s="86"/>
      <c r="H128" s="80" t="s">
        <v>143</v>
      </c>
    </row>
    <row r="129" spans="1:10" x14ac:dyDescent="0.2">
      <c r="A129" s="86"/>
      <c r="B129" s="86"/>
      <c r="C129" s="87" t="s">
        <v>142</v>
      </c>
      <c r="D129" s="86"/>
      <c r="E129" s="86" t="s">
        <v>143</v>
      </c>
      <c r="F129" s="92" t="s">
        <v>145</v>
      </c>
      <c r="G129" s="89">
        <v>0</v>
      </c>
      <c r="H129" s="80" t="s">
        <v>143</v>
      </c>
    </row>
    <row r="130" spans="1:10" x14ac:dyDescent="0.2">
      <c r="A130" s="86"/>
      <c r="B130" s="86"/>
      <c r="C130" s="90"/>
      <c r="D130" s="86"/>
      <c r="E130" s="86"/>
      <c r="F130" s="91"/>
      <c r="G130" s="91"/>
      <c r="H130" s="80" t="s">
        <v>143</v>
      </c>
    </row>
    <row r="131" spans="1:10" x14ac:dyDescent="0.2">
      <c r="A131" s="86"/>
      <c r="B131" s="86"/>
      <c r="C131" s="87" t="s">
        <v>165</v>
      </c>
      <c r="D131" s="86"/>
      <c r="E131" s="86"/>
      <c r="F131" s="86"/>
      <c r="G131" s="86"/>
      <c r="H131" s="80" t="s">
        <v>143</v>
      </c>
    </row>
    <row r="132" spans="1:10" x14ac:dyDescent="0.2">
      <c r="A132" s="86"/>
      <c r="B132" s="86"/>
      <c r="C132" s="87" t="s">
        <v>166</v>
      </c>
      <c r="D132" s="86"/>
      <c r="E132" s="86"/>
      <c r="F132" s="86"/>
      <c r="G132" s="86"/>
      <c r="H132" s="80" t="s">
        <v>143</v>
      </c>
    </row>
    <row r="133" spans="1:10" x14ac:dyDescent="0.2">
      <c r="A133" s="86"/>
      <c r="B133" s="86"/>
      <c r="C133" s="87" t="s">
        <v>142</v>
      </c>
      <c r="D133" s="86"/>
      <c r="E133" s="86" t="s">
        <v>143</v>
      </c>
      <c r="F133" s="92" t="s">
        <v>145</v>
      </c>
      <c r="G133" s="89">
        <v>0</v>
      </c>
      <c r="H133" s="80" t="s">
        <v>143</v>
      </c>
    </row>
    <row r="134" spans="1:10" x14ac:dyDescent="0.2">
      <c r="A134" s="86"/>
      <c r="B134" s="86"/>
      <c r="C134" s="90"/>
      <c r="D134" s="86"/>
      <c r="E134" s="86"/>
      <c r="F134" s="91"/>
      <c r="G134" s="91"/>
      <c r="H134" s="80" t="s">
        <v>143</v>
      </c>
    </row>
    <row r="135" spans="1:10" x14ac:dyDescent="0.2">
      <c r="A135" s="86"/>
      <c r="B135" s="86"/>
      <c r="C135" s="87" t="s">
        <v>167</v>
      </c>
      <c r="D135" s="86"/>
      <c r="E135" s="86"/>
      <c r="F135" s="91"/>
      <c r="G135" s="91"/>
      <c r="H135" s="80" t="s">
        <v>143</v>
      </c>
    </row>
    <row r="136" spans="1:10" x14ac:dyDescent="0.2">
      <c r="A136" s="86"/>
      <c r="B136" s="86"/>
      <c r="C136" s="87" t="s">
        <v>142</v>
      </c>
      <c r="D136" s="86"/>
      <c r="E136" s="86" t="s">
        <v>143</v>
      </c>
      <c r="F136" s="92" t="s">
        <v>145</v>
      </c>
      <c r="G136" s="89">
        <v>0</v>
      </c>
      <c r="H136" s="80" t="s">
        <v>143</v>
      </c>
    </row>
    <row r="137" spans="1:10" x14ac:dyDescent="0.2">
      <c r="A137" s="86"/>
      <c r="B137" s="86"/>
      <c r="C137" s="90"/>
      <c r="D137" s="86"/>
      <c r="E137" s="86"/>
      <c r="F137" s="91"/>
      <c r="G137" s="91"/>
      <c r="H137" s="80" t="s">
        <v>143</v>
      </c>
    </row>
    <row r="138" spans="1:10" x14ac:dyDescent="0.2">
      <c r="A138" s="93"/>
      <c r="B138" s="82"/>
      <c r="C138" s="82" t="s">
        <v>320</v>
      </c>
      <c r="D138" s="82"/>
      <c r="E138" s="93"/>
      <c r="F138" s="84">
        <v>6000.0000012999999</v>
      </c>
      <c r="G138" s="85">
        <v>8.8375399999999996E-3</v>
      </c>
      <c r="H138" s="80" t="s">
        <v>143</v>
      </c>
    </row>
    <row r="139" spans="1:10" x14ac:dyDescent="0.2">
      <c r="A139" s="93"/>
      <c r="B139" s="82"/>
      <c r="C139" s="82" t="s">
        <v>168</v>
      </c>
      <c r="D139" s="82"/>
      <c r="E139" s="93"/>
      <c r="F139" s="84">
        <v>1734.76540628</v>
      </c>
      <c r="G139" s="85">
        <v>2.5551800000000002E-3</v>
      </c>
      <c r="H139" s="80" t="s">
        <v>143</v>
      </c>
    </row>
    <row r="140" spans="1:10" x14ac:dyDescent="0.2">
      <c r="A140" s="90"/>
      <c r="B140" s="90"/>
      <c r="C140" s="87" t="s">
        <v>169</v>
      </c>
      <c r="D140" s="91"/>
      <c r="E140" s="91"/>
      <c r="F140" s="88">
        <v>678921.72725389199</v>
      </c>
      <c r="G140" s="94">
        <v>1.0000000600000001</v>
      </c>
      <c r="H140" s="80" t="s">
        <v>143</v>
      </c>
    </row>
    <row r="141" spans="1:10" x14ac:dyDescent="0.2">
      <c r="A141" s="95"/>
      <c r="B141" s="95"/>
      <c r="C141" s="95"/>
      <c r="D141" s="96"/>
      <c r="E141" s="96"/>
      <c r="F141" s="96"/>
      <c r="G141" s="96"/>
    </row>
    <row r="142" spans="1:10" x14ac:dyDescent="0.2">
      <c r="A142" s="97"/>
      <c r="B142" s="201" t="s">
        <v>855</v>
      </c>
      <c r="C142" s="201"/>
      <c r="D142" s="201"/>
      <c r="E142" s="201"/>
      <c r="F142" s="201"/>
      <c r="G142" s="201"/>
      <c r="H142" s="201"/>
      <c r="J142" s="99"/>
    </row>
    <row r="143" spans="1:10" x14ac:dyDescent="0.2">
      <c r="A143" s="97"/>
      <c r="B143" s="201" t="s">
        <v>856</v>
      </c>
      <c r="C143" s="201"/>
      <c r="D143" s="201"/>
      <c r="E143" s="201"/>
      <c r="F143" s="201"/>
      <c r="G143" s="201"/>
      <c r="H143" s="201"/>
      <c r="J143" s="99"/>
    </row>
    <row r="144" spans="1:10" x14ac:dyDescent="0.2">
      <c r="A144" s="97"/>
      <c r="B144" s="201" t="s">
        <v>857</v>
      </c>
      <c r="C144" s="201"/>
      <c r="D144" s="201"/>
      <c r="E144" s="201"/>
      <c r="F144" s="201"/>
      <c r="G144" s="201"/>
      <c r="H144" s="201"/>
      <c r="J144" s="99"/>
    </row>
    <row r="145" spans="1:17" s="101" customFormat="1" ht="66.75" customHeight="1" x14ac:dyDescent="0.25">
      <c r="A145" s="100"/>
      <c r="B145" s="202" t="s">
        <v>858</v>
      </c>
      <c r="C145" s="202"/>
      <c r="D145" s="202"/>
      <c r="E145" s="202"/>
      <c r="F145" s="202"/>
      <c r="G145" s="202"/>
      <c r="H145" s="202"/>
      <c r="I145"/>
      <c r="J145" s="99"/>
      <c r="K145"/>
      <c r="L145"/>
      <c r="M145"/>
      <c r="N145"/>
      <c r="O145"/>
      <c r="P145"/>
      <c r="Q145"/>
    </row>
    <row r="146" spans="1:17" x14ac:dyDescent="0.2">
      <c r="A146" s="97"/>
      <c r="B146" s="201" t="s">
        <v>859</v>
      </c>
      <c r="C146" s="201"/>
      <c r="D146" s="201"/>
      <c r="E146" s="201"/>
      <c r="F146" s="201"/>
      <c r="G146" s="201"/>
      <c r="H146" s="201"/>
      <c r="J146" s="99"/>
    </row>
    <row r="147" spans="1:17" x14ac:dyDescent="0.2">
      <c r="A147" s="97"/>
      <c r="B147" s="97"/>
      <c r="C147" s="97"/>
      <c r="D147" s="102"/>
      <c r="E147" s="102"/>
      <c r="F147" s="102"/>
      <c r="G147" s="102"/>
    </row>
    <row r="148" spans="1:17" x14ac:dyDescent="0.2">
      <c r="A148" s="97"/>
      <c r="B148" s="203" t="s">
        <v>170</v>
      </c>
      <c r="C148" s="204"/>
      <c r="D148" s="205"/>
      <c r="E148" s="103"/>
      <c r="F148" s="102"/>
      <c r="G148" s="102"/>
    </row>
    <row r="149" spans="1:17" ht="27.75" customHeight="1" x14ac:dyDescent="0.2">
      <c r="A149" s="97"/>
      <c r="B149" s="199" t="s">
        <v>171</v>
      </c>
      <c r="C149" s="200"/>
      <c r="D149" s="79" t="s">
        <v>172</v>
      </c>
      <c r="E149" s="103"/>
      <c r="F149" s="102"/>
      <c r="G149" s="102"/>
    </row>
    <row r="150" spans="1:17" ht="12.75" customHeight="1" x14ac:dyDescent="0.2">
      <c r="A150" s="97"/>
      <c r="B150" s="199" t="s">
        <v>860</v>
      </c>
      <c r="C150" s="200"/>
      <c r="D150" s="79" t="s">
        <v>172</v>
      </c>
      <c r="E150" s="103"/>
      <c r="F150" s="102"/>
      <c r="G150" s="102"/>
    </row>
    <row r="151" spans="1:17" x14ac:dyDescent="0.2">
      <c r="A151" s="97"/>
      <c r="B151" s="199" t="s">
        <v>173</v>
      </c>
      <c r="C151" s="200"/>
      <c r="D151" s="104" t="s">
        <v>143</v>
      </c>
      <c r="E151" s="103"/>
      <c r="F151" s="102"/>
      <c r="G151" s="102"/>
    </row>
    <row r="152" spans="1:17" x14ac:dyDescent="0.2">
      <c r="A152" s="105"/>
      <c r="B152" s="106" t="s">
        <v>143</v>
      </c>
      <c r="C152" s="106" t="s">
        <v>861</v>
      </c>
      <c r="D152" s="106" t="s">
        <v>174</v>
      </c>
      <c r="E152" s="105"/>
      <c r="F152" s="105"/>
      <c r="G152" s="105"/>
      <c r="H152" s="105"/>
      <c r="J152" s="99"/>
    </row>
    <row r="153" spans="1:17" x14ac:dyDescent="0.2">
      <c r="A153" s="105"/>
      <c r="B153" s="107" t="s">
        <v>175</v>
      </c>
      <c r="C153" s="108">
        <v>45838</v>
      </c>
      <c r="D153" s="108">
        <v>45869</v>
      </c>
      <c r="E153" s="105"/>
      <c r="F153" s="105"/>
      <c r="G153" s="105"/>
      <c r="J153" s="99"/>
    </row>
    <row r="154" spans="1:17" x14ac:dyDescent="0.2">
      <c r="A154" s="109"/>
      <c r="B154" s="82" t="s">
        <v>176</v>
      </c>
      <c r="C154" s="111">
        <v>96.251400000000004</v>
      </c>
      <c r="D154" s="111">
        <v>95.044799999999995</v>
      </c>
      <c r="E154" s="109"/>
      <c r="F154" s="112"/>
      <c r="G154" s="113"/>
    </row>
    <row r="155" spans="1:17" x14ac:dyDescent="0.2">
      <c r="A155" s="109"/>
      <c r="B155" s="82" t="s">
        <v>1004</v>
      </c>
      <c r="C155" s="111">
        <v>35.579099999999997</v>
      </c>
      <c r="D155" s="111">
        <v>35.133099999999999</v>
      </c>
      <c r="E155" s="109"/>
      <c r="F155" s="112"/>
      <c r="G155" s="113"/>
    </row>
    <row r="156" spans="1:17" x14ac:dyDescent="0.2">
      <c r="A156" s="109"/>
      <c r="B156" s="82" t="s">
        <v>177</v>
      </c>
      <c r="C156" s="111">
        <v>85.623000000000005</v>
      </c>
      <c r="D156" s="111">
        <v>84.474999999999994</v>
      </c>
      <c r="E156" s="109"/>
      <c r="F156" s="112"/>
      <c r="G156" s="113"/>
    </row>
    <row r="157" spans="1:17" x14ac:dyDescent="0.2">
      <c r="A157" s="109"/>
      <c r="B157" s="82" t="s">
        <v>1005</v>
      </c>
      <c r="C157" s="111">
        <v>30.980599999999999</v>
      </c>
      <c r="D157" s="111">
        <v>30.565200000000001</v>
      </c>
      <c r="E157" s="109"/>
      <c r="F157" s="112"/>
      <c r="G157" s="113"/>
    </row>
    <row r="158" spans="1:17" x14ac:dyDescent="0.2">
      <c r="A158" s="109"/>
      <c r="B158" s="109"/>
      <c r="C158" s="109"/>
      <c r="D158" s="109"/>
      <c r="E158" s="109"/>
      <c r="F158" s="109"/>
      <c r="G158" s="109"/>
    </row>
    <row r="159" spans="1:17" x14ac:dyDescent="0.2">
      <c r="A159" s="105"/>
      <c r="B159" s="199" t="s">
        <v>862</v>
      </c>
      <c r="C159" s="200"/>
      <c r="D159" s="79" t="s">
        <v>172</v>
      </c>
      <c r="E159" s="105"/>
      <c r="F159" s="105"/>
      <c r="G159" s="105"/>
    </row>
    <row r="160" spans="1:17" x14ac:dyDescent="0.2">
      <c r="A160" s="105"/>
      <c r="B160" s="98"/>
      <c r="C160" s="98"/>
      <c r="D160" s="105"/>
      <c r="E160" s="105"/>
      <c r="F160" s="105"/>
      <c r="G160" s="105"/>
    </row>
    <row r="161" spans="1:7" x14ac:dyDescent="0.2">
      <c r="A161" s="105"/>
      <c r="B161" s="199" t="s">
        <v>178</v>
      </c>
      <c r="C161" s="200"/>
      <c r="D161" s="79" t="s">
        <v>172</v>
      </c>
      <c r="E161" s="115"/>
      <c r="F161" s="105"/>
      <c r="G161" s="105"/>
    </row>
    <row r="162" spans="1:7" x14ac:dyDescent="0.2">
      <c r="A162" s="105"/>
      <c r="B162" s="199" t="s">
        <v>179</v>
      </c>
      <c r="C162" s="200"/>
      <c r="D162" s="79" t="s">
        <v>172</v>
      </c>
      <c r="E162" s="115"/>
      <c r="F162" s="105"/>
      <c r="G162" s="105"/>
    </row>
    <row r="163" spans="1:7" x14ac:dyDescent="0.2">
      <c r="A163" s="105"/>
      <c r="B163" s="199" t="s">
        <v>180</v>
      </c>
      <c r="C163" s="200"/>
      <c r="D163" s="79" t="s">
        <v>172</v>
      </c>
      <c r="E163" s="115"/>
      <c r="F163" s="105"/>
      <c r="G163" s="105"/>
    </row>
    <row r="164" spans="1:7" x14ac:dyDescent="0.2">
      <c r="A164" s="105"/>
      <c r="B164" s="199" t="s">
        <v>181</v>
      </c>
      <c r="C164" s="200"/>
      <c r="D164" s="116">
        <v>0.61638674783284819</v>
      </c>
      <c r="E164" s="105"/>
      <c r="F164" s="98"/>
      <c r="G164" s="117"/>
    </row>
    <row r="166" spans="1:7" x14ac:dyDescent="0.2">
      <c r="B166" s="207" t="s">
        <v>863</v>
      </c>
      <c r="C166" s="207"/>
    </row>
    <row r="181" spans="2:10" x14ac:dyDescent="0.2">
      <c r="B181" s="118" t="s">
        <v>864</v>
      </c>
      <c r="C181" s="119"/>
      <c r="D181" s="118"/>
    </row>
    <row r="182" spans="2:10" x14ac:dyDescent="0.2">
      <c r="B182" s="118" t="s">
        <v>1103</v>
      </c>
      <c r="D182" s="118"/>
    </row>
    <row r="185" spans="2:10" x14ac:dyDescent="0.2">
      <c r="J185" s="77"/>
    </row>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sheetData>
  <mergeCells count="18">
    <mergeCell ref="B166:C166"/>
    <mergeCell ref="B159:C159"/>
    <mergeCell ref="B163:C163"/>
    <mergeCell ref="B164:C164"/>
    <mergeCell ref="B161:C161"/>
    <mergeCell ref="B162:C162"/>
    <mergeCell ref="A1:H1"/>
    <mergeCell ref="A2:H2"/>
    <mergeCell ref="A3:H3"/>
    <mergeCell ref="B142:H142"/>
    <mergeCell ref="B143:H143"/>
    <mergeCell ref="B150:C150"/>
    <mergeCell ref="B151:C151"/>
    <mergeCell ref="B144:H144"/>
    <mergeCell ref="B145:H145"/>
    <mergeCell ref="B146:H146"/>
    <mergeCell ref="B148:D148"/>
    <mergeCell ref="B149:C149"/>
  </mergeCells>
  <hyperlinks>
    <hyperlink ref="I1" location="Index!B2" display="Index" xr:uid="{D20CC635-BBE5-4C1E-9135-C3961F92312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9946E-67FB-4484-A6E1-E37714FA2DF6}">
  <sheetPr>
    <outlinePr summaryBelow="0" summaryRight="0"/>
  </sheetPr>
  <dimension ref="A1:Q143"/>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365</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366</v>
      </c>
      <c r="C7" s="82" t="s">
        <v>367</v>
      </c>
      <c r="D7" s="82" t="s">
        <v>190</v>
      </c>
      <c r="E7" s="83">
        <v>31964</v>
      </c>
      <c r="F7" s="84">
        <v>193.350236</v>
      </c>
      <c r="G7" s="85">
        <v>5.6299250000000002E-2</v>
      </c>
      <c r="H7" s="80" t="s">
        <v>143</v>
      </c>
    </row>
    <row r="8" spans="1:9" x14ac:dyDescent="0.2">
      <c r="A8" s="81">
        <v>2</v>
      </c>
      <c r="B8" s="82" t="s">
        <v>344</v>
      </c>
      <c r="C8" s="82" t="s">
        <v>345</v>
      </c>
      <c r="D8" s="82" t="s">
        <v>255</v>
      </c>
      <c r="E8" s="83">
        <v>9566</v>
      </c>
      <c r="F8" s="84">
        <v>187.30228</v>
      </c>
      <c r="G8" s="85">
        <v>5.4538219999999998E-2</v>
      </c>
      <c r="H8" s="80" t="s">
        <v>143</v>
      </c>
    </row>
    <row r="9" spans="1:9" x14ac:dyDescent="0.2">
      <c r="A9" s="81">
        <v>3</v>
      </c>
      <c r="B9" s="82" t="s">
        <v>67</v>
      </c>
      <c r="C9" s="82" t="s">
        <v>68</v>
      </c>
      <c r="D9" s="82" t="s">
        <v>61</v>
      </c>
      <c r="E9" s="83">
        <v>18540</v>
      </c>
      <c r="F9" s="84">
        <v>155.47644</v>
      </c>
      <c r="G9" s="85">
        <v>4.5271249999999999E-2</v>
      </c>
      <c r="H9" s="80" t="s">
        <v>143</v>
      </c>
    </row>
    <row r="10" spans="1:9" x14ac:dyDescent="0.2">
      <c r="A10" s="81">
        <v>4</v>
      </c>
      <c r="B10" s="82" t="s">
        <v>368</v>
      </c>
      <c r="C10" s="82" t="s">
        <v>369</v>
      </c>
      <c r="D10" s="82" t="s">
        <v>223</v>
      </c>
      <c r="E10" s="83">
        <v>44850</v>
      </c>
      <c r="F10" s="84">
        <v>141.99510000000001</v>
      </c>
      <c r="G10" s="85">
        <v>4.134579E-2</v>
      </c>
      <c r="H10" s="80" t="s">
        <v>143</v>
      </c>
    </row>
    <row r="11" spans="1:9" x14ac:dyDescent="0.2">
      <c r="A11" s="81">
        <v>5</v>
      </c>
      <c r="B11" s="82" t="s">
        <v>370</v>
      </c>
      <c r="C11" s="82" t="s">
        <v>371</v>
      </c>
      <c r="D11" s="82" t="s">
        <v>33</v>
      </c>
      <c r="E11" s="83">
        <v>33313</v>
      </c>
      <c r="F11" s="84">
        <v>139.98122599999999</v>
      </c>
      <c r="G11" s="85">
        <v>4.075939E-2</v>
      </c>
      <c r="H11" s="80" t="s">
        <v>143</v>
      </c>
    </row>
    <row r="12" spans="1:9" x14ac:dyDescent="0.2">
      <c r="A12" s="81">
        <v>6</v>
      </c>
      <c r="B12" s="82" t="s">
        <v>233</v>
      </c>
      <c r="C12" s="82" t="s">
        <v>234</v>
      </c>
      <c r="D12" s="82" t="s">
        <v>193</v>
      </c>
      <c r="E12" s="83">
        <v>1151</v>
      </c>
      <c r="F12" s="84">
        <v>132.64124000000001</v>
      </c>
      <c r="G12" s="85">
        <v>3.8622150000000001E-2</v>
      </c>
      <c r="H12" s="80" t="s">
        <v>143</v>
      </c>
    </row>
    <row r="13" spans="1:9" x14ac:dyDescent="0.2">
      <c r="A13" s="81">
        <v>7</v>
      </c>
      <c r="B13" s="82" t="s">
        <v>372</v>
      </c>
      <c r="C13" s="82" t="s">
        <v>373</v>
      </c>
      <c r="D13" s="82" t="s">
        <v>41</v>
      </c>
      <c r="E13" s="83">
        <v>6144</v>
      </c>
      <c r="F13" s="84">
        <v>128.913408</v>
      </c>
      <c r="G13" s="85">
        <v>3.7536689999999998E-2</v>
      </c>
      <c r="H13" s="80" t="s">
        <v>143</v>
      </c>
    </row>
    <row r="14" spans="1:9" x14ac:dyDescent="0.2">
      <c r="A14" s="81">
        <v>8</v>
      </c>
      <c r="B14" s="82" t="s">
        <v>374</v>
      </c>
      <c r="C14" s="82" t="s">
        <v>375</v>
      </c>
      <c r="D14" s="82" t="s">
        <v>41</v>
      </c>
      <c r="E14" s="83">
        <v>43192</v>
      </c>
      <c r="F14" s="84">
        <v>126.919692</v>
      </c>
      <c r="G14" s="85">
        <v>3.6956170000000003E-2</v>
      </c>
      <c r="H14" s="80" t="s">
        <v>143</v>
      </c>
    </row>
    <row r="15" spans="1:9" x14ac:dyDescent="0.2">
      <c r="A15" s="81">
        <v>9</v>
      </c>
      <c r="B15" s="82" t="s">
        <v>376</v>
      </c>
      <c r="C15" s="82" t="s">
        <v>377</v>
      </c>
      <c r="D15" s="82" t="s">
        <v>33</v>
      </c>
      <c r="E15" s="83">
        <v>268914</v>
      </c>
      <c r="F15" s="84">
        <v>119.04822780000001</v>
      </c>
      <c r="G15" s="85">
        <v>3.4664170000000001E-2</v>
      </c>
      <c r="H15" s="80" t="s">
        <v>143</v>
      </c>
    </row>
    <row r="16" spans="1:9" x14ac:dyDescent="0.2">
      <c r="A16" s="81">
        <v>10</v>
      </c>
      <c r="B16" s="82" t="s">
        <v>86</v>
      </c>
      <c r="C16" s="82" t="s">
        <v>87</v>
      </c>
      <c r="D16" s="82" t="s">
        <v>61</v>
      </c>
      <c r="E16" s="83">
        <v>3019</v>
      </c>
      <c r="F16" s="84">
        <v>116.056398</v>
      </c>
      <c r="G16" s="85">
        <v>3.379302E-2</v>
      </c>
      <c r="H16" s="80" t="s">
        <v>143</v>
      </c>
    </row>
    <row r="17" spans="1:8" ht="25.5" x14ac:dyDescent="0.2">
      <c r="A17" s="81">
        <v>11</v>
      </c>
      <c r="B17" s="82" t="s">
        <v>42</v>
      </c>
      <c r="C17" s="82" t="s">
        <v>43</v>
      </c>
      <c r="D17" s="82" t="s">
        <v>25</v>
      </c>
      <c r="E17" s="83">
        <v>1736</v>
      </c>
      <c r="F17" s="84">
        <v>115.60024</v>
      </c>
      <c r="G17" s="85">
        <v>3.3660200000000001E-2</v>
      </c>
      <c r="H17" s="80" t="s">
        <v>143</v>
      </c>
    </row>
    <row r="18" spans="1:8" x14ac:dyDescent="0.2">
      <c r="A18" s="81">
        <v>12</v>
      </c>
      <c r="B18" s="82" t="s">
        <v>340</v>
      </c>
      <c r="C18" s="82" t="s">
        <v>341</v>
      </c>
      <c r="D18" s="82" t="s">
        <v>211</v>
      </c>
      <c r="E18" s="83">
        <v>1375</v>
      </c>
      <c r="F18" s="84">
        <v>105.77875</v>
      </c>
      <c r="G18" s="85">
        <v>3.0800399999999999E-2</v>
      </c>
      <c r="H18" s="80" t="s">
        <v>143</v>
      </c>
    </row>
    <row r="19" spans="1:8" ht="25.5" x14ac:dyDescent="0.2">
      <c r="A19" s="81">
        <v>13</v>
      </c>
      <c r="B19" s="82" t="s">
        <v>378</v>
      </c>
      <c r="C19" s="82" t="s">
        <v>379</v>
      </c>
      <c r="D19" s="82" t="s">
        <v>196</v>
      </c>
      <c r="E19" s="83">
        <v>1748</v>
      </c>
      <c r="F19" s="84">
        <v>103.05334000000001</v>
      </c>
      <c r="G19" s="85">
        <v>3.000682E-2</v>
      </c>
      <c r="H19" s="80" t="s">
        <v>143</v>
      </c>
    </row>
    <row r="20" spans="1:8" ht="25.5" x14ac:dyDescent="0.2">
      <c r="A20" s="81">
        <v>14</v>
      </c>
      <c r="B20" s="82" t="s">
        <v>380</v>
      </c>
      <c r="C20" s="82" t="s">
        <v>381</v>
      </c>
      <c r="D20" s="82" t="s">
        <v>265</v>
      </c>
      <c r="E20" s="83">
        <v>1908</v>
      </c>
      <c r="F20" s="84">
        <v>96.312023999999994</v>
      </c>
      <c r="G20" s="85">
        <v>2.80439E-2</v>
      </c>
      <c r="H20" s="80" t="s">
        <v>143</v>
      </c>
    </row>
    <row r="21" spans="1:8" x14ac:dyDescent="0.2">
      <c r="A21" s="81">
        <v>15</v>
      </c>
      <c r="B21" s="82" t="s">
        <v>382</v>
      </c>
      <c r="C21" s="82" t="s">
        <v>383</v>
      </c>
      <c r="D21" s="82" t="s">
        <v>211</v>
      </c>
      <c r="E21" s="83">
        <v>3672</v>
      </c>
      <c r="F21" s="84">
        <v>95.505048000000002</v>
      </c>
      <c r="G21" s="85">
        <v>2.7808929999999999E-2</v>
      </c>
      <c r="H21" s="80" t="s">
        <v>143</v>
      </c>
    </row>
    <row r="22" spans="1:8" ht="25.5" x14ac:dyDescent="0.2">
      <c r="A22" s="81">
        <v>16</v>
      </c>
      <c r="B22" s="82" t="s">
        <v>384</v>
      </c>
      <c r="C22" s="82" t="s">
        <v>385</v>
      </c>
      <c r="D22" s="82" t="s">
        <v>196</v>
      </c>
      <c r="E22" s="83">
        <v>5362</v>
      </c>
      <c r="F22" s="84">
        <v>94.869866000000002</v>
      </c>
      <c r="G22" s="85">
        <v>2.7623979999999999E-2</v>
      </c>
      <c r="H22" s="80" t="s">
        <v>143</v>
      </c>
    </row>
    <row r="23" spans="1:8" x14ac:dyDescent="0.2">
      <c r="A23" s="81">
        <v>17</v>
      </c>
      <c r="B23" s="82" t="s">
        <v>386</v>
      </c>
      <c r="C23" s="82" t="s">
        <v>387</v>
      </c>
      <c r="D23" s="82" t="s">
        <v>33</v>
      </c>
      <c r="E23" s="83">
        <v>149355</v>
      </c>
      <c r="F23" s="84">
        <v>88.507773</v>
      </c>
      <c r="G23" s="85">
        <v>2.5771479999999999E-2</v>
      </c>
      <c r="H23" s="80" t="s">
        <v>143</v>
      </c>
    </row>
    <row r="24" spans="1:8" ht="25.5" x14ac:dyDescent="0.2">
      <c r="A24" s="81">
        <v>18</v>
      </c>
      <c r="B24" s="82" t="s">
        <v>388</v>
      </c>
      <c r="C24" s="82" t="s">
        <v>389</v>
      </c>
      <c r="D24" s="82" t="s">
        <v>196</v>
      </c>
      <c r="E24" s="83">
        <v>9463</v>
      </c>
      <c r="F24" s="84">
        <v>82.739740499999996</v>
      </c>
      <c r="G24" s="85">
        <v>2.4091959999999999E-2</v>
      </c>
      <c r="H24" s="80" t="s">
        <v>143</v>
      </c>
    </row>
    <row r="25" spans="1:8" ht="25.5" x14ac:dyDescent="0.2">
      <c r="A25" s="81">
        <v>19</v>
      </c>
      <c r="B25" s="82" t="s">
        <v>390</v>
      </c>
      <c r="C25" s="82" t="s">
        <v>391</v>
      </c>
      <c r="D25" s="82" t="s">
        <v>392</v>
      </c>
      <c r="E25" s="83">
        <v>19755</v>
      </c>
      <c r="F25" s="84">
        <v>76.333320000000001</v>
      </c>
      <c r="G25" s="85">
        <v>2.2226550000000001E-2</v>
      </c>
      <c r="H25" s="80" t="s">
        <v>143</v>
      </c>
    </row>
    <row r="26" spans="1:8" x14ac:dyDescent="0.2">
      <c r="A26" s="81">
        <v>20</v>
      </c>
      <c r="B26" s="82" t="s">
        <v>393</v>
      </c>
      <c r="C26" s="82" t="s">
        <v>394</v>
      </c>
      <c r="D26" s="82" t="s">
        <v>193</v>
      </c>
      <c r="E26" s="83">
        <v>9319</v>
      </c>
      <c r="F26" s="84">
        <v>70.074220499999996</v>
      </c>
      <c r="G26" s="85">
        <v>2.0404039999999998E-2</v>
      </c>
      <c r="H26" s="80" t="s">
        <v>143</v>
      </c>
    </row>
    <row r="27" spans="1:8" x14ac:dyDescent="0.2">
      <c r="A27" s="81">
        <v>21</v>
      </c>
      <c r="B27" s="82" t="s">
        <v>395</v>
      </c>
      <c r="C27" s="82" t="s">
        <v>396</v>
      </c>
      <c r="D27" s="82" t="s">
        <v>193</v>
      </c>
      <c r="E27" s="83">
        <v>3675</v>
      </c>
      <c r="F27" s="84">
        <v>69.372974999999997</v>
      </c>
      <c r="G27" s="85">
        <v>2.0199849999999998E-2</v>
      </c>
      <c r="H27" s="80" t="s">
        <v>143</v>
      </c>
    </row>
    <row r="28" spans="1:8" x14ac:dyDescent="0.2">
      <c r="A28" s="81">
        <v>22</v>
      </c>
      <c r="B28" s="82" t="s">
        <v>397</v>
      </c>
      <c r="C28" s="82" t="s">
        <v>398</v>
      </c>
      <c r="D28" s="82" t="s">
        <v>399</v>
      </c>
      <c r="E28" s="83">
        <v>6861</v>
      </c>
      <c r="F28" s="84">
        <v>68.596277999999998</v>
      </c>
      <c r="G28" s="85">
        <v>1.99737E-2</v>
      </c>
      <c r="H28" s="80" t="s">
        <v>143</v>
      </c>
    </row>
    <row r="29" spans="1:8" x14ac:dyDescent="0.2">
      <c r="A29" s="81">
        <v>23</v>
      </c>
      <c r="B29" s="82" t="s">
        <v>400</v>
      </c>
      <c r="C29" s="82" t="s">
        <v>401</v>
      </c>
      <c r="D29" s="82" t="s">
        <v>201</v>
      </c>
      <c r="E29" s="83">
        <v>14636</v>
      </c>
      <c r="F29" s="84">
        <v>64.171542000000002</v>
      </c>
      <c r="G29" s="85">
        <v>1.868531E-2</v>
      </c>
      <c r="H29" s="80" t="s">
        <v>143</v>
      </c>
    </row>
    <row r="30" spans="1:8" x14ac:dyDescent="0.2">
      <c r="A30" s="81">
        <v>24</v>
      </c>
      <c r="B30" s="82" t="s">
        <v>402</v>
      </c>
      <c r="C30" s="82" t="s">
        <v>403</v>
      </c>
      <c r="D30" s="82" t="s">
        <v>61</v>
      </c>
      <c r="E30" s="83">
        <v>12724</v>
      </c>
      <c r="F30" s="84">
        <v>63.747239999999998</v>
      </c>
      <c r="G30" s="85">
        <v>1.8561769999999998E-2</v>
      </c>
      <c r="H30" s="80" t="s">
        <v>143</v>
      </c>
    </row>
    <row r="31" spans="1:8" x14ac:dyDescent="0.2">
      <c r="A31" s="81">
        <v>25</v>
      </c>
      <c r="B31" s="82" t="s">
        <v>404</v>
      </c>
      <c r="C31" s="82" t="s">
        <v>405</v>
      </c>
      <c r="D31" s="82" t="s">
        <v>223</v>
      </c>
      <c r="E31" s="83">
        <v>8151</v>
      </c>
      <c r="F31" s="84">
        <v>59.3189025</v>
      </c>
      <c r="G31" s="85">
        <v>1.7272329999999999E-2</v>
      </c>
      <c r="H31" s="80" t="s">
        <v>143</v>
      </c>
    </row>
    <row r="32" spans="1:8" x14ac:dyDescent="0.2">
      <c r="A32" s="81">
        <v>26</v>
      </c>
      <c r="B32" s="82" t="s">
        <v>406</v>
      </c>
      <c r="C32" s="82" t="s">
        <v>407</v>
      </c>
      <c r="D32" s="82" t="s">
        <v>193</v>
      </c>
      <c r="E32" s="83">
        <v>4638</v>
      </c>
      <c r="F32" s="84">
        <v>57.896154000000003</v>
      </c>
      <c r="G32" s="85">
        <v>1.6858060000000001E-2</v>
      </c>
      <c r="H32" s="80" t="s">
        <v>143</v>
      </c>
    </row>
    <row r="33" spans="1:8" x14ac:dyDescent="0.2">
      <c r="A33" s="81">
        <v>27</v>
      </c>
      <c r="B33" s="82" t="s">
        <v>408</v>
      </c>
      <c r="C33" s="82" t="s">
        <v>409</v>
      </c>
      <c r="D33" s="82" t="s">
        <v>193</v>
      </c>
      <c r="E33" s="83">
        <v>5806</v>
      </c>
      <c r="F33" s="84">
        <v>57.258772</v>
      </c>
      <c r="G33" s="85">
        <v>1.6672470000000002E-2</v>
      </c>
      <c r="H33" s="80" t="s">
        <v>143</v>
      </c>
    </row>
    <row r="34" spans="1:8" ht="25.5" x14ac:dyDescent="0.2">
      <c r="A34" s="81">
        <v>28</v>
      </c>
      <c r="B34" s="82" t="s">
        <v>410</v>
      </c>
      <c r="C34" s="82" t="s">
        <v>411</v>
      </c>
      <c r="D34" s="82" t="s">
        <v>196</v>
      </c>
      <c r="E34" s="83">
        <v>5676</v>
      </c>
      <c r="F34" s="84">
        <v>54.114984</v>
      </c>
      <c r="G34" s="85">
        <v>1.5757070000000001E-2</v>
      </c>
      <c r="H34" s="80" t="s">
        <v>143</v>
      </c>
    </row>
    <row r="35" spans="1:8" x14ac:dyDescent="0.2">
      <c r="A35" s="81">
        <v>29</v>
      </c>
      <c r="B35" s="82" t="s">
        <v>412</v>
      </c>
      <c r="C35" s="82" t="s">
        <v>413</v>
      </c>
      <c r="D35" s="82" t="s">
        <v>414</v>
      </c>
      <c r="E35" s="83">
        <v>3620</v>
      </c>
      <c r="F35" s="84">
        <v>53.75338</v>
      </c>
      <c r="G35" s="85">
        <v>1.5651780000000001E-2</v>
      </c>
      <c r="H35" s="80" t="s">
        <v>143</v>
      </c>
    </row>
    <row r="36" spans="1:8" x14ac:dyDescent="0.2">
      <c r="A36" s="81">
        <v>30</v>
      </c>
      <c r="B36" s="82" t="s">
        <v>415</v>
      </c>
      <c r="C36" s="82" t="s">
        <v>416</v>
      </c>
      <c r="D36" s="82" t="s">
        <v>255</v>
      </c>
      <c r="E36" s="83">
        <v>11897</v>
      </c>
      <c r="F36" s="84">
        <v>49.741357000000001</v>
      </c>
      <c r="G36" s="85">
        <v>1.4483569999999999E-2</v>
      </c>
      <c r="H36" s="80" t="s">
        <v>143</v>
      </c>
    </row>
    <row r="37" spans="1:8" x14ac:dyDescent="0.2">
      <c r="A37" s="81">
        <v>31</v>
      </c>
      <c r="B37" s="82" t="s">
        <v>417</v>
      </c>
      <c r="C37" s="82" t="s">
        <v>418</v>
      </c>
      <c r="D37" s="82" t="s">
        <v>201</v>
      </c>
      <c r="E37" s="83">
        <v>11397</v>
      </c>
      <c r="F37" s="84">
        <v>44.619255000000003</v>
      </c>
      <c r="G37" s="85">
        <v>1.2992129999999999E-2</v>
      </c>
      <c r="H37" s="80" t="s">
        <v>143</v>
      </c>
    </row>
    <row r="38" spans="1:8" x14ac:dyDescent="0.2">
      <c r="A38" s="81">
        <v>32</v>
      </c>
      <c r="B38" s="82" t="s">
        <v>69</v>
      </c>
      <c r="C38" s="82" t="s">
        <v>70</v>
      </c>
      <c r="D38" s="82" t="s">
        <v>71</v>
      </c>
      <c r="E38" s="83">
        <v>4383</v>
      </c>
      <c r="F38" s="84">
        <v>44.171874000000003</v>
      </c>
      <c r="G38" s="85">
        <v>1.2861859999999999E-2</v>
      </c>
      <c r="H38" s="80" t="s">
        <v>143</v>
      </c>
    </row>
    <row r="39" spans="1:8" x14ac:dyDescent="0.2">
      <c r="A39" s="81">
        <v>33</v>
      </c>
      <c r="B39" s="82" t="s">
        <v>419</v>
      </c>
      <c r="C39" s="82" t="s">
        <v>420</v>
      </c>
      <c r="D39" s="82" t="s">
        <v>138</v>
      </c>
      <c r="E39" s="83">
        <v>27808</v>
      </c>
      <c r="F39" s="84">
        <v>43.919955199999997</v>
      </c>
      <c r="G39" s="85">
        <v>1.2788509999999999E-2</v>
      </c>
      <c r="H39" s="80" t="s">
        <v>143</v>
      </c>
    </row>
    <row r="40" spans="1:8" x14ac:dyDescent="0.2">
      <c r="A40" s="81">
        <v>34</v>
      </c>
      <c r="B40" s="82" t="s">
        <v>421</v>
      </c>
      <c r="C40" s="82" t="s">
        <v>422</v>
      </c>
      <c r="D40" s="82" t="s">
        <v>41</v>
      </c>
      <c r="E40" s="83">
        <v>5239</v>
      </c>
      <c r="F40" s="84">
        <v>38.323284999999998</v>
      </c>
      <c r="G40" s="85">
        <v>1.1158879999999999E-2</v>
      </c>
      <c r="H40" s="80" t="s">
        <v>143</v>
      </c>
    </row>
    <row r="41" spans="1:8" x14ac:dyDescent="0.2">
      <c r="A41" s="81">
        <v>35</v>
      </c>
      <c r="B41" s="82" t="s">
        <v>295</v>
      </c>
      <c r="C41" s="82" t="s">
        <v>296</v>
      </c>
      <c r="D41" s="82" t="s">
        <v>61</v>
      </c>
      <c r="E41" s="83">
        <v>2184</v>
      </c>
      <c r="F41" s="84">
        <v>33.642336</v>
      </c>
      <c r="G41" s="85">
        <v>9.7958899999999998E-3</v>
      </c>
      <c r="H41" s="80" t="s">
        <v>143</v>
      </c>
    </row>
    <row r="42" spans="1:8" x14ac:dyDescent="0.2">
      <c r="A42" s="81">
        <v>36</v>
      </c>
      <c r="B42" s="82" t="s">
        <v>216</v>
      </c>
      <c r="C42" s="82" t="s">
        <v>217</v>
      </c>
      <c r="D42" s="82" t="s">
        <v>71</v>
      </c>
      <c r="E42" s="83">
        <v>2178</v>
      </c>
      <c r="F42" s="84">
        <v>32.32152</v>
      </c>
      <c r="G42" s="85">
        <v>9.4112999999999992E-3</v>
      </c>
      <c r="H42" s="80" t="s">
        <v>143</v>
      </c>
    </row>
    <row r="43" spans="1:8" x14ac:dyDescent="0.2">
      <c r="A43" s="81">
        <v>37</v>
      </c>
      <c r="B43" s="82" t="s">
        <v>423</v>
      </c>
      <c r="C43" s="82" t="s">
        <v>424</v>
      </c>
      <c r="D43" s="82" t="s">
        <v>41</v>
      </c>
      <c r="E43" s="83">
        <v>4246</v>
      </c>
      <c r="F43" s="84">
        <v>30.371638000000001</v>
      </c>
      <c r="G43" s="85">
        <v>8.8435400000000004E-3</v>
      </c>
      <c r="H43" s="80" t="s">
        <v>143</v>
      </c>
    </row>
    <row r="44" spans="1:8" x14ac:dyDescent="0.2">
      <c r="A44" s="81">
        <v>38</v>
      </c>
      <c r="B44" s="82" t="s">
        <v>425</v>
      </c>
      <c r="C44" s="82" t="s">
        <v>426</v>
      </c>
      <c r="D44" s="82" t="s">
        <v>61</v>
      </c>
      <c r="E44" s="83">
        <v>2283</v>
      </c>
      <c r="F44" s="84">
        <v>21.245598000000001</v>
      </c>
      <c r="G44" s="85">
        <v>6.18624E-3</v>
      </c>
      <c r="H44" s="80" t="s">
        <v>143</v>
      </c>
    </row>
    <row r="45" spans="1:8" x14ac:dyDescent="0.2">
      <c r="A45" s="81">
        <v>39</v>
      </c>
      <c r="B45" s="82" t="s">
        <v>427</v>
      </c>
      <c r="C45" s="82" t="s">
        <v>428</v>
      </c>
      <c r="D45" s="82" t="s">
        <v>48</v>
      </c>
      <c r="E45" s="83">
        <v>4214</v>
      </c>
      <c r="F45" s="84">
        <v>14.485625000000001</v>
      </c>
      <c r="G45" s="85">
        <v>4.2178900000000002E-3</v>
      </c>
      <c r="H45" s="80" t="s">
        <v>143</v>
      </c>
    </row>
    <row r="46" spans="1:8" x14ac:dyDescent="0.2">
      <c r="A46" s="86"/>
      <c r="B46" s="86"/>
      <c r="C46" s="87" t="s">
        <v>142</v>
      </c>
      <c r="D46" s="86"/>
      <c r="E46" s="86" t="s">
        <v>143</v>
      </c>
      <c r="F46" s="88">
        <v>3271.5312405</v>
      </c>
      <c r="G46" s="89">
        <v>0.95259651000000001</v>
      </c>
      <c r="H46" s="80" t="s">
        <v>143</v>
      </c>
    </row>
    <row r="47" spans="1:8" x14ac:dyDescent="0.2">
      <c r="A47" s="86"/>
      <c r="B47" s="86"/>
      <c r="C47" s="90"/>
      <c r="D47" s="86"/>
      <c r="E47" s="86"/>
      <c r="F47" s="91"/>
      <c r="G47" s="91"/>
      <c r="H47" s="80" t="s">
        <v>143</v>
      </c>
    </row>
    <row r="48" spans="1:8" x14ac:dyDescent="0.2">
      <c r="A48" s="86"/>
      <c r="B48" s="86"/>
      <c r="C48" s="87" t="s">
        <v>144</v>
      </c>
      <c r="D48" s="86"/>
      <c r="E48" s="86"/>
      <c r="F48" s="86"/>
      <c r="G48" s="86"/>
      <c r="H48" s="80" t="s">
        <v>143</v>
      </c>
    </row>
    <row r="49" spans="1:8" x14ac:dyDescent="0.2">
      <c r="A49" s="86"/>
      <c r="B49" s="86"/>
      <c r="C49" s="87" t="s">
        <v>142</v>
      </c>
      <c r="D49" s="86"/>
      <c r="E49" s="86" t="s">
        <v>143</v>
      </c>
      <c r="F49" s="92" t="s">
        <v>145</v>
      </c>
      <c r="G49" s="89">
        <v>0</v>
      </c>
      <c r="H49" s="80" t="s">
        <v>143</v>
      </c>
    </row>
    <row r="50" spans="1:8" x14ac:dyDescent="0.2">
      <c r="A50" s="86"/>
      <c r="B50" s="86"/>
      <c r="C50" s="90"/>
      <c r="D50" s="86"/>
      <c r="E50" s="86"/>
      <c r="F50" s="91"/>
      <c r="G50" s="91"/>
      <c r="H50" s="80" t="s">
        <v>143</v>
      </c>
    </row>
    <row r="51" spans="1:8" x14ac:dyDescent="0.2">
      <c r="A51" s="86"/>
      <c r="B51" s="86"/>
      <c r="C51" s="87" t="s">
        <v>146</v>
      </c>
      <c r="D51" s="86"/>
      <c r="E51" s="86"/>
      <c r="F51" s="86"/>
      <c r="G51" s="86"/>
      <c r="H51" s="80" t="s">
        <v>143</v>
      </c>
    </row>
    <row r="52" spans="1:8" x14ac:dyDescent="0.2">
      <c r="A52" s="86"/>
      <c r="B52" s="86"/>
      <c r="C52" s="87" t="s">
        <v>142</v>
      </c>
      <c r="D52" s="86"/>
      <c r="E52" s="86" t="s">
        <v>143</v>
      </c>
      <c r="F52" s="92" t="s">
        <v>145</v>
      </c>
      <c r="G52" s="89">
        <v>0</v>
      </c>
      <c r="H52" s="80" t="s">
        <v>143</v>
      </c>
    </row>
    <row r="53" spans="1:8" x14ac:dyDescent="0.2">
      <c r="A53" s="86"/>
      <c r="B53" s="86"/>
      <c r="C53" s="90"/>
      <c r="D53" s="86"/>
      <c r="E53" s="86"/>
      <c r="F53" s="91"/>
      <c r="G53" s="91"/>
      <c r="H53" s="80" t="s">
        <v>143</v>
      </c>
    </row>
    <row r="54" spans="1:8" x14ac:dyDescent="0.2">
      <c r="A54" s="86"/>
      <c r="B54" s="86"/>
      <c r="C54" s="87" t="s">
        <v>147</v>
      </c>
      <c r="D54" s="86"/>
      <c r="E54" s="86"/>
      <c r="F54" s="86"/>
      <c r="G54" s="86"/>
      <c r="H54" s="80" t="s">
        <v>143</v>
      </c>
    </row>
    <row r="55" spans="1:8" x14ac:dyDescent="0.2">
      <c r="A55" s="86"/>
      <c r="B55" s="86"/>
      <c r="C55" s="87" t="s">
        <v>142</v>
      </c>
      <c r="D55" s="86"/>
      <c r="E55" s="86" t="s">
        <v>143</v>
      </c>
      <c r="F55" s="92" t="s">
        <v>145</v>
      </c>
      <c r="G55" s="89">
        <v>0</v>
      </c>
      <c r="H55" s="80" t="s">
        <v>143</v>
      </c>
    </row>
    <row r="56" spans="1:8" x14ac:dyDescent="0.2">
      <c r="A56" s="86"/>
      <c r="B56" s="86"/>
      <c r="C56" s="90"/>
      <c r="D56" s="86"/>
      <c r="E56" s="86"/>
      <c r="F56" s="91"/>
      <c r="G56" s="91"/>
      <c r="H56" s="80" t="s">
        <v>143</v>
      </c>
    </row>
    <row r="57" spans="1:8" x14ac:dyDescent="0.2">
      <c r="A57" s="86"/>
      <c r="B57" s="86"/>
      <c r="C57" s="87" t="s">
        <v>148</v>
      </c>
      <c r="D57" s="86"/>
      <c r="E57" s="86"/>
      <c r="F57" s="91"/>
      <c r="G57" s="91"/>
      <c r="H57" s="80" t="s">
        <v>143</v>
      </c>
    </row>
    <row r="58" spans="1:8" x14ac:dyDescent="0.2">
      <c r="A58" s="86"/>
      <c r="B58" s="86"/>
      <c r="C58" s="87" t="s">
        <v>142</v>
      </c>
      <c r="D58" s="86"/>
      <c r="E58" s="86" t="s">
        <v>143</v>
      </c>
      <c r="F58" s="92" t="s">
        <v>145</v>
      </c>
      <c r="G58" s="89">
        <v>0</v>
      </c>
      <c r="H58" s="80" t="s">
        <v>143</v>
      </c>
    </row>
    <row r="59" spans="1:8" x14ac:dyDescent="0.2">
      <c r="A59" s="86"/>
      <c r="B59" s="86"/>
      <c r="C59" s="90"/>
      <c r="D59" s="86"/>
      <c r="E59" s="86"/>
      <c r="F59" s="91"/>
      <c r="G59" s="91"/>
      <c r="H59" s="80" t="s">
        <v>143</v>
      </c>
    </row>
    <row r="60" spans="1:8" x14ac:dyDescent="0.2">
      <c r="A60" s="86"/>
      <c r="B60" s="86"/>
      <c r="C60" s="87" t="s">
        <v>149</v>
      </c>
      <c r="D60" s="86"/>
      <c r="E60" s="86"/>
      <c r="F60" s="91"/>
      <c r="G60" s="91"/>
      <c r="H60" s="80" t="s">
        <v>143</v>
      </c>
    </row>
    <row r="61" spans="1:8" x14ac:dyDescent="0.2">
      <c r="A61" s="86"/>
      <c r="B61" s="86"/>
      <c r="C61" s="87" t="s">
        <v>142</v>
      </c>
      <c r="D61" s="86"/>
      <c r="E61" s="86" t="s">
        <v>143</v>
      </c>
      <c r="F61" s="92" t="s">
        <v>145</v>
      </c>
      <c r="G61" s="89">
        <v>0</v>
      </c>
      <c r="H61" s="80" t="s">
        <v>143</v>
      </c>
    </row>
    <row r="62" spans="1:8" x14ac:dyDescent="0.2">
      <c r="A62" s="86"/>
      <c r="B62" s="86"/>
      <c r="C62" s="90"/>
      <c r="D62" s="86"/>
      <c r="E62" s="86"/>
      <c r="F62" s="91"/>
      <c r="G62" s="91"/>
      <c r="H62" s="80" t="s">
        <v>143</v>
      </c>
    </row>
    <row r="63" spans="1:8" x14ac:dyDescent="0.2">
      <c r="A63" s="86"/>
      <c r="B63" s="86"/>
      <c r="C63" s="87" t="s">
        <v>150</v>
      </c>
      <c r="D63" s="86"/>
      <c r="E63" s="86"/>
      <c r="F63" s="88">
        <v>3271.5312405</v>
      </c>
      <c r="G63" s="89">
        <v>0.95259651000000001</v>
      </c>
      <c r="H63" s="80" t="s">
        <v>143</v>
      </c>
    </row>
    <row r="64" spans="1:8" x14ac:dyDescent="0.2">
      <c r="A64" s="86"/>
      <c r="B64" s="86"/>
      <c r="C64" s="90"/>
      <c r="D64" s="86"/>
      <c r="E64" s="86"/>
      <c r="F64" s="91"/>
      <c r="G64" s="91"/>
      <c r="H64" s="80" t="s">
        <v>143</v>
      </c>
    </row>
    <row r="65" spans="1:8" x14ac:dyDescent="0.2">
      <c r="A65" s="86"/>
      <c r="B65" s="86"/>
      <c r="C65" s="87" t="s">
        <v>151</v>
      </c>
      <c r="D65" s="86"/>
      <c r="E65" s="86"/>
      <c r="F65" s="91"/>
      <c r="G65" s="91"/>
      <c r="H65" s="80" t="s">
        <v>143</v>
      </c>
    </row>
    <row r="66" spans="1:8" x14ac:dyDescent="0.2">
      <c r="A66" s="86"/>
      <c r="B66" s="86"/>
      <c r="C66" s="87" t="s">
        <v>10</v>
      </c>
      <c r="D66" s="86"/>
      <c r="E66" s="86"/>
      <c r="F66" s="91"/>
      <c r="G66" s="91"/>
      <c r="H66" s="80" t="s">
        <v>143</v>
      </c>
    </row>
    <row r="67" spans="1:8" x14ac:dyDescent="0.2">
      <c r="A67" s="86"/>
      <c r="B67" s="86"/>
      <c r="C67" s="87" t="s">
        <v>142</v>
      </c>
      <c r="D67" s="86"/>
      <c r="E67" s="86" t="s">
        <v>143</v>
      </c>
      <c r="F67" s="92" t="s">
        <v>145</v>
      </c>
      <c r="G67" s="89">
        <v>0</v>
      </c>
      <c r="H67" s="80" t="s">
        <v>143</v>
      </c>
    </row>
    <row r="68" spans="1:8" x14ac:dyDescent="0.2">
      <c r="A68" s="86"/>
      <c r="B68" s="86"/>
      <c r="C68" s="90"/>
      <c r="D68" s="86"/>
      <c r="E68" s="86"/>
      <c r="F68" s="91"/>
      <c r="G68" s="91"/>
      <c r="H68" s="80" t="s">
        <v>143</v>
      </c>
    </row>
    <row r="69" spans="1:8" x14ac:dyDescent="0.2">
      <c r="A69" s="86"/>
      <c r="B69" s="86"/>
      <c r="C69" s="87" t="s">
        <v>152</v>
      </c>
      <c r="D69" s="86"/>
      <c r="E69" s="86"/>
      <c r="F69" s="86"/>
      <c r="G69" s="86"/>
      <c r="H69" s="80" t="s">
        <v>143</v>
      </c>
    </row>
    <row r="70" spans="1:8" x14ac:dyDescent="0.2">
      <c r="A70" s="86"/>
      <c r="B70" s="86"/>
      <c r="C70" s="87" t="s">
        <v>142</v>
      </c>
      <c r="D70" s="86"/>
      <c r="E70" s="86" t="s">
        <v>143</v>
      </c>
      <c r="F70" s="92" t="s">
        <v>145</v>
      </c>
      <c r="G70" s="89">
        <v>0</v>
      </c>
      <c r="H70" s="80" t="s">
        <v>143</v>
      </c>
    </row>
    <row r="71" spans="1:8" x14ac:dyDescent="0.2">
      <c r="A71" s="86"/>
      <c r="B71" s="86"/>
      <c r="C71" s="90"/>
      <c r="D71" s="86"/>
      <c r="E71" s="86"/>
      <c r="F71" s="91"/>
      <c r="G71" s="91"/>
      <c r="H71" s="80" t="s">
        <v>143</v>
      </c>
    </row>
    <row r="72" spans="1:8" x14ac:dyDescent="0.2">
      <c r="A72" s="86"/>
      <c r="B72" s="86"/>
      <c r="C72" s="87" t="s">
        <v>153</v>
      </c>
      <c r="D72" s="86"/>
      <c r="E72" s="86"/>
      <c r="F72" s="86"/>
      <c r="G72" s="86"/>
      <c r="H72" s="80" t="s">
        <v>143</v>
      </c>
    </row>
    <row r="73" spans="1:8" x14ac:dyDescent="0.2">
      <c r="A73" s="86"/>
      <c r="B73" s="86"/>
      <c r="C73" s="87" t="s">
        <v>142</v>
      </c>
      <c r="D73" s="86"/>
      <c r="E73" s="86" t="s">
        <v>143</v>
      </c>
      <c r="F73" s="92" t="s">
        <v>145</v>
      </c>
      <c r="G73" s="89">
        <v>0</v>
      </c>
      <c r="H73" s="80" t="s">
        <v>143</v>
      </c>
    </row>
    <row r="74" spans="1:8" x14ac:dyDescent="0.2">
      <c r="A74" s="86"/>
      <c r="B74" s="86"/>
      <c r="C74" s="90"/>
      <c r="D74" s="86"/>
      <c r="E74" s="86"/>
      <c r="F74" s="91"/>
      <c r="G74" s="91"/>
      <c r="H74" s="80" t="s">
        <v>143</v>
      </c>
    </row>
    <row r="75" spans="1:8" x14ac:dyDescent="0.2">
      <c r="A75" s="86"/>
      <c r="B75" s="86"/>
      <c r="C75" s="87" t="s">
        <v>154</v>
      </c>
      <c r="D75" s="86"/>
      <c r="E75" s="86"/>
      <c r="F75" s="91"/>
      <c r="G75" s="91"/>
      <c r="H75" s="80" t="s">
        <v>143</v>
      </c>
    </row>
    <row r="76" spans="1:8" x14ac:dyDescent="0.2">
      <c r="A76" s="86"/>
      <c r="B76" s="86"/>
      <c r="C76" s="87" t="s">
        <v>142</v>
      </c>
      <c r="D76" s="86"/>
      <c r="E76" s="86" t="s">
        <v>143</v>
      </c>
      <c r="F76" s="92" t="s">
        <v>145</v>
      </c>
      <c r="G76" s="89">
        <v>0</v>
      </c>
      <c r="H76" s="80" t="s">
        <v>143</v>
      </c>
    </row>
    <row r="77" spans="1:8" x14ac:dyDescent="0.2">
      <c r="A77" s="86"/>
      <c r="B77" s="86"/>
      <c r="C77" s="90"/>
      <c r="D77" s="86"/>
      <c r="E77" s="86"/>
      <c r="F77" s="91"/>
      <c r="G77" s="91"/>
      <c r="H77" s="80" t="s">
        <v>143</v>
      </c>
    </row>
    <row r="78" spans="1:8" x14ac:dyDescent="0.2">
      <c r="A78" s="86"/>
      <c r="B78" s="86"/>
      <c r="C78" s="87" t="s">
        <v>155</v>
      </c>
      <c r="D78" s="86"/>
      <c r="E78" s="86"/>
      <c r="F78" s="88">
        <v>0</v>
      </c>
      <c r="G78" s="89">
        <v>0</v>
      </c>
      <c r="H78" s="80" t="s">
        <v>143</v>
      </c>
    </row>
    <row r="79" spans="1:8" x14ac:dyDescent="0.2">
      <c r="A79" s="86"/>
      <c r="B79" s="86"/>
      <c r="C79" s="90"/>
      <c r="D79" s="86"/>
      <c r="E79" s="86"/>
      <c r="F79" s="91"/>
      <c r="G79" s="91"/>
      <c r="H79" s="80" t="s">
        <v>143</v>
      </c>
    </row>
    <row r="80" spans="1:8" x14ac:dyDescent="0.2">
      <c r="A80" s="86"/>
      <c r="B80" s="86"/>
      <c r="C80" s="87" t="s">
        <v>156</v>
      </c>
      <c r="D80" s="86"/>
      <c r="E80" s="86"/>
      <c r="F80" s="91"/>
      <c r="G80" s="91"/>
      <c r="H80" s="80" t="s">
        <v>143</v>
      </c>
    </row>
    <row r="81" spans="1:8" x14ac:dyDescent="0.2">
      <c r="A81" s="86"/>
      <c r="B81" s="86"/>
      <c r="C81" s="87" t="s">
        <v>157</v>
      </c>
      <c r="D81" s="86"/>
      <c r="E81" s="86"/>
      <c r="F81" s="91"/>
      <c r="G81" s="91"/>
      <c r="H81" s="80" t="s">
        <v>143</v>
      </c>
    </row>
    <row r="82" spans="1:8" x14ac:dyDescent="0.2">
      <c r="A82" s="86"/>
      <c r="B82" s="86"/>
      <c r="C82" s="87" t="s">
        <v>142</v>
      </c>
      <c r="D82" s="86"/>
      <c r="E82" s="86" t="s">
        <v>143</v>
      </c>
      <c r="F82" s="92" t="s">
        <v>145</v>
      </c>
      <c r="G82" s="89">
        <v>0</v>
      </c>
      <c r="H82" s="80" t="s">
        <v>143</v>
      </c>
    </row>
    <row r="83" spans="1:8" x14ac:dyDescent="0.2">
      <c r="A83" s="86"/>
      <c r="B83" s="86"/>
      <c r="C83" s="90"/>
      <c r="D83" s="86"/>
      <c r="E83" s="86"/>
      <c r="F83" s="91"/>
      <c r="G83" s="91"/>
      <c r="H83" s="80" t="s">
        <v>143</v>
      </c>
    </row>
    <row r="84" spans="1:8" x14ac:dyDescent="0.2">
      <c r="A84" s="86"/>
      <c r="B84" s="86"/>
      <c r="C84" s="87" t="s">
        <v>158</v>
      </c>
      <c r="D84" s="86"/>
      <c r="E84" s="86"/>
      <c r="F84" s="91"/>
      <c r="G84" s="91"/>
      <c r="H84" s="80" t="s">
        <v>143</v>
      </c>
    </row>
    <row r="85" spans="1:8" x14ac:dyDescent="0.2">
      <c r="A85" s="86"/>
      <c r="B85" s="86"/>
      <c r="C85" s="87" t="s">
        <v>142</v>
      </c>
      <c r="D85" s="86"/>
      <c r="E85" s="86" t="s">
        <v>143</v>
      </c>
      <c r="F85" s="92" t="s">
        <v>145</v>
      </c>
      <c r="G85" s="89">
        <v>0</v>
      </c>
      <c r="H85" s="80" t="s">
        <v>143</v>
      </c>
    </row>
    <row r="86" spans="1:8" x14ac:dyDescent="0.2">
      <c r="A86" s="86"/>
      <c r="B86" s="86"/>
      <c r="C86" s="90"/>
      <c r="D86" s="86"/>
      <c r="E86" s="86"/>
      <c r="F86" s="91"/>
      <c r="G86" s="91"/>
      <c r="H86" s="80" t="s">
        <v>143</v>
      </c>
    </row>
    <row r="87" spans="1:8" x14ac:dyDescent="0.2">
      <c r="A87" s="86"/>
      <c r="B87" s="86"/>
      <c r="C87" s="87" t="s">
        <v>159</v>
      </c>
      <c r="D87" s="86"/>
      <c r="E87" s="86"/>
      <c r="F87" s="91"/>
      <c r="G87" s="91"/>
      <c r="H87" s="80" t="s">
        <v>143</v>
      </c>
    </row>
    <row r="88" spans="1:8" x14ac:dyDescent="0.2">
      <c r="A88" s="86"/>
      <c r="B88" s="86"/>
      <c r="C88" s="87" t="s">
        <v>142</v>
      </c>
      <c r="D88" s="86"/>
      <c r="E88" s="86" t="s">
        <v>143</v>
      </c>
      <c r="F88" s="92" t="s">
        <v>145</v>
      </c>
      <c r="G88" s="89">
        <v>0</v>
      </c>
      <c r="H88" s="80" t="s">
        <v>143</v>
      </c>
    </row>
    <row r="89" spans="1:8" x14ac:dyDescent="0.2">
      <c r="A89" s="86"/>
      <c r="B89" s="86"/>
      <c r="C89" s="90"/>
      <c r="D89" s="86"/>
      <c r="E89" s="86"/>
      <c r="F89" s="91"/>
      <c r="G89" s="91"/>
      <c r="H89" s="80" t="s">
        <v>143</v>
      </c>
    </row>
    <row r="90" spans="1:8" x14ac:dyDescent="0.2">
      <c r="A90" s="86"/>
      <c r="B90" s="86"/>
      <c r="C90" s="87" t="s">
        <v>160</v>
      </c>
      <c r="D90" s="86"/>
      <c r="E90" s="86"/>
      <c r="F90" s="91"/>
      <c r="G90" s="91"/>
      <c r="H90" s="80" t="s">
        <v>143</v>
      </c>
    </row>
    <row r="91" spans="1:8" x14ac:dyDescent="0.2">
      <c r="A91" s="81">
        <v>1</v>
      </c>
      <c r="B91" s="82"/>
      <c r="C91" s="82" t="s">
        <v>161</v>
      </c>
      <c r="D91" s="82"/>
      <c r="E91" s="93"/>
      <c r="F91" s="84">
        <v>162.78435500000001</v>
      </c>
      <c r="G91" s="85">
        <v>4.7399150000000001E-2</v>
      </c>
      <c r="H91" s="80">
        <v>5.41</v>
      </c>
    </row>
    <row r="92" spans="1:8" x14ac:dyDescent="0.2">
      <c r="A92" s="86"/>
      <c r="B92" s="86"/>
      <c r="C92" s="87" t="s">
        <v>142</v>
      </c>
      <c r="D92" s="86"/>
      <c r="E92" s="86" t="s">
        <v>143</v>
      </c>
      <c r="F92" s="88">
        <v>162.78435500000001</v>
      </c>
      <c r="G92" s="89">
        <v>4.7399150000000001E-2</v>
      </c>
      <c r="H92" s="80" t="s">
        <v>143</v>
      </c>
    </row>
    <row r="93" spans="1:8" x14ac:dyDescent="0.2">
      <c r="A93" s="86"/>
      <c r="B93" s="86"/>
      <c r="C93" s="90"/>
      <c r="D93" s="86"/>
      <c r="E93" s="86"/>
      <c r="F93" s="91"/>
      <c r="G93" s="91"/>
      <c r="H93" s="80" t="s">
        <v>143</v>
      </c>
    </row>
    <row r="94" spans="1:8" x14ac:dyDescent="0.2">
      <c r="A94" s="86"/>
      <c r="B94" s="86"/>
      <c r="C94" s="87" t="s">
        <v>162</v>
      </c>
      <c r="D94" s="86"/>
      <c r="E94" s="86"/>
      <c r="F94" s="88">
        <v>162.78435500000001</v>
      </c>
      <c r="G94" s="89">
        <v>4.7399150000000001E-2</v>
      </c>
      <c r="H94" s="80" t="s">
        <v>143</v>
      </c>
    </row>
    <row r="95" spans="1:8" x14ac:dyDescent="0.2">
      <c r="A95" s="86"/>
      <c r="B95" s="86"/>
      <c r="C95" s="91"/>
      <c r="D95" s="86"/>
      <c r="E95" s="86"/>
      <c r="F95" s="86"/>
      <c r="G95" s="86"/>
      <c r="H95" s="80" t="s">
        <v>143</v>
      </c>
    </row>
    <row r="96" spans="1:8" x14ac:dyDescent="0.2">
      <c r="A96" s="86"/>
      <c r="B96" s="86"/>
      <c r="C96" s="87" t="s">
        <v>163</v>
      </c>
      <c r="D96" s="86"/>
      <c r="E96" s="86"/>
      <c r="F96" s="86"/>
      <c r="G96" s="86"/>
      <c r="H96" s="80" t="s">
        <v>143</v>
      </c>
    </row>
    <row r="97" spans="1:10" x14ac:dyDescent="0.2">
      <c r="A97" s="86"/>
      <c r="B97" s="86"/>
      <c r="C97" s="87" t="s">
        <v>164</v>
      </c>
      <c r="D97" s="86"/>
      <c r="E97" s="86"/>
      <c r="F97" s="86"/>
      <c r="G97" s="86"/>
      <c r="H97" s="80" t="s">
        <v>143</v>
      </c>
    </row>
    <row r="98" spans="1:10" x14ac:dyDescent="0.2">
      <c r="A98" s="86"/>
      <c r="B98" s="86"/>
      <c r="C98" s="87" t="s">
        <v>142</v>
      </c>
      <c r="D98" s="86"/>
      <c r="E98" s="86" t="s">
        <v>143</v>
      </c>
      <c r="F98" s="92" t="s">
        <v>145</v>
      </c>
      <c r="G98" s="89">
        <v>0</v>
      </c>
      <c r="H98" s="80" t="s">
        <v>143</v>
      </c>
    </row>
    <row r="99" spans="1:10" x14ac:dyDescent="0.2">
      <c r="A99" s="86"/>
      <c r="B99" s="86"/>
      <c r="C99" s="90"/>
      <c r="D99" s="86"/>
      <c r="E99" s="86"/>
      <c r="F99" s="91"/>
      <c r="G99" s="91"/>
      <c r="H99" s="80" t="s">
        <v>143</v>
      </c>
    </row>
    <row r="100" spans="1:10" x14ac:dyDescent="0.2">
      <c r="A100" s="86"/>
      <c r="B100" s="86"/>
      <c r="C100" s="87" t="s">
        <v>165</v>
      </c>
      <c r="D100" s="86"/>
      <c r="E100" s="86"/>
      <c r="F100" s="86"/>
      <c r="G100" s="86"/>
      <c r="H100" s="80" t="s">
        <v>143</v>
      </c>
    </row>
    <row r="101" spans="1:10" x14ac:dyDescent="0.2">
      <c r="A101" s="86"/>
      <c r="B101" s="86"/>
      <c r="C101" s="87" t="s">
        <v>166</v>
      </c>
      <c r="D101" s="86"/>
      <c r="E101" s="86"/>
      <c r="F101" s="86"/>
      <c r="G101" s="86"/>
      <c r="H101" s="80" t="s">
        <v>143</v>
      </c>
    </row>
    <row r="102" spans="1:10" x14ac:dyDescent="0.2">
      <c r="A102" s="86"/>
      <c r="B102" s="86"/>
      <c r="C102" s="87" t="s">
        <v>142</v>
      </c>
      <c r="D102" s="86"/>
      <c r="E102" s="86" t="s">
        <v>143</v>
      </c>
      <c r="F102" s="92" t="s">
        <v>145</v>
      </c>
      <c r="G102" s="89">
        <v>0</v>
      </c>
      <c r="H102" s="80" t="s">
        <v>143</v>
      </c>
    </row>
    <row r="103" spans="1:10" x14ac:dyDescent="0.2">
      <c r="A103" s="86"/>
      <c r="B103" s="86"/>
      <c r="C103" s="90"/>
      <c r="D103" s="86"/>
      <c r="E103" s="86"/>
      <c r="F103" s="91"/>
      <c r="G103" s="91"/>
      <c r="H103" s="80" t="s">
        <v>143</v>
      </c>
    </row>
    <row r="104" spans="1:10" x14ac:dyDescent="0.2">
      <c r="A104" s="86"/>
      <c r="B104" s="86"/>
      <c r="C104" s="87" t="s">
        <v>167</v>
      </c>
      <c r="D104" s="86"/>
      <c r="E104" s="86"/>
      <c r="F104" s="91"/>
      <c r="G104" s="91"/>
      <c r="H104" s="80" t="s">
        <v>143</v>
      </c>
    </row>
    <row r="105" spans="1:10" x14ac:dyDescent="0.2">
      <c r="A105" s="86"/>
      <c r="B105" s="86"/>
      <c r="C105" s="87" t="s">
        <v>142</v>
      </c>
      <c r="D105" s="86"/>
      <c r="E105" s="86" t="s">
        <v>143</v>
      </c>
      <c r="F105" s="92" t="s">
        <v>145</v>
      </c>
      <c r="G105" s="89">
        <v>0</v>
      </c>
      <c r="H105" s="80" t="s">
        <v>143</v>
      </c>
    </row>
    <row r="106" spans="1:10" x14ac:dyDescent="0.2">
      <c r="A106" s="86"/>
      <c r="B106" s="86"/>
      <c r="C106" s="90"/>
      <c r="D106" s="86"/>
      <c r="E106" s="86"/>
      <c r="F106" s="91"/>
      <c r="G106" s="91"/>
      <c r="H106" s="80" t="s">
        <v>143</v>
      </c>
    </row>
    <row r="107" spans="1:10" x14ac:dyDescent="0.2">
      <c r="A107" s="93"/>
      <c r="B107" s="82"/>
      <c r="C107" s="82" t="s">
        <v>168</v>
      </c>
      <c r="D107" s="82"/>
      <c r="E107" s="93"/>
      <c r="F107" s="84">
        <v>1.4845209999999999E-2</v>
      </c>
      <c r="G107" s="85" t="s">
        <v>141</v>
      </c>
      <c r="H107" s="80" t="s">
        <v>143</v>
      </c>
    </row>
    <row r="108" spans="1:10" x14ac:dyDescent="0.2">
      <c r="A108" s="90"/>
      <c r="B108" s="90"/>
      <c r="C108" s="87" t="s">
        <v>169</v>
      </c>
      <c r="D108" s="91"/>
      <c r="E108" s="91"/>
      <c r="F108" s="88">
        <v>3434.3304407099999</v>
      </c>
      <c r="G108" s="94">
        <v>0.99999998000000001</v>
      </c>
      <c r="H108" s="80" t="s">
        <v>143</v>
      </c>
    </row>
    <row r="109" spans="1:10" x14ac:dyDescent="0.2">
      <c r="A109" s="95"/>
      <c r="B109" s="95"/>
      <c r="C109" s="95"/>
      <c r="D109" s="96"/>
      <c r="E109" s="96"/>
      <c r="F109" s="96"/>
      <c r="G109" s="96"/>
    </row>
    <row r="110" spans="1:10" x14ac:dyDescent="0.2">
      <c r="A110" s="97"/>
      <c r="B110" s="201" t="s">
        <v>855</v>
      </c>
      <c r="C110" s="201"/>
      <c r="D110" s="201"/>
      <c r="E110" s="201"/>
      <c r="F110" s="201"/>
      <c r="G110" s="201"/>
      <c r="H110" s="201"/>
      <c r="J110" s="99"/>
    </row>
    <row r="111" spans="1:10" x14ac:dyDescent="0.2">
      <c r="A111" s="97"/>
      <c r="B111" s="201" t="s">
        <v>856</v>
      </c>
      <c r="C111" s="201"/>
      <c r="D111" s="201"/>
      <c r="E111" s="201"/>
      <c r="F111" s="201"/>
      <c r="G111" s="201"/>
      <c r="H111" s="201"/>
      <c r="J111" s="99"/>
    </row>
    <row r="112" spans="1:10" x14ac:dyDescent="0.2">
      <c r="A112" s="97"/>
      <c r="B112" s="201" t="s">
        <v>857</v>
      </c>
      <c r="C112" s="201"/>
      <c r="D112" s="201"/>
      <c r="E112" s="201"/>
      <c r="F112" s="201"/>
      <c r="G112" s="201"/>
      <c r="H112" s="201"/>
      <c r="J112" s="99"/>
    </row>
    <row r="113" spans="1:17" s="101" customFormat="1" ht="66.75" customHeight="1" x14ac:dyDescent="0.25">
      <c r="A113" s="100"/>
      <c r="B113" s="202" t="s">
        <v>858</v>
      </c>
      <c r="C113" s="202"/>
      <c r="D113" s="202"/>
      <c r="E113" s="202"/>
      <c r="F113" s="202"/>
      <c r="G113" s="202"/>
      <c r="H113" s="202"/>
      <c r="I113"/>
      <c r="J113" s="99"/>
      <c r="K113"/>
      <c r="L113"/>
      <c r="M113"/>
      <c r="N113"/>
      <c r="O113"/>
      <c r="P113"/>
      <c r="Q113"/>
    </row>
    <row r="114" spans="1:17" x14ac:dyDescent="0.2">
      <c r="A114" s="97"/>
      <c r="B114" s="201" t="s">
        <v>859</v>
      </c>
      <c r="C114" s="201"/>
      <c r="D114" s="201"/>
      <c r="E114" s="201"/>
      <c r="F114" s="201"/>
      <c r="G114" s="201"/>
      <c r="H114" s="201"/>
      <c r="J114" s="99"/>
    </row>
    <row r="115" spans="1:17" x14ac:dyDescent="0.2">
      <c r="A115" s="97"/>
      <c r="B115" s="97"/>
      <c r="C115" s="97"/>
      <c r="D115" s="102"/>
      <c r="E115" s="102"/>
      <c r="F115" s="102"/>
      <c r="G115" s="102"/>
    </row>
    <row r="116" spans="1:17" x14ac:dyDescent="0.2">
      <c r="A116" s="97"/>
      <c r="B116" s="203" t="s">
        <v>170</v>
      </c>
      <c r="C116" s="204"/>
      <c r="D116" s="205"/>
      <c r="E116" s="103"/>
      <c r="F116" s="102"/>
      <c r="G116" s="102"/>
    </row>
    <row r="117" spans="1:17" ht="27.75" customHeight="1" x14ac:dyDescent="0.2">
      <c r="A117" s="97"/>
      <c r="B117" s="199" t="s">
        <v>171</v>
      </c>
      <c r="C117" s="200"/>
      <c r="D117" s="79" t="s">
        <v>172</v>
      </c>
      <c r="E117" s="103"/>
      <c r="F117" s="102"/>
      <c r="G117" s="102"/>
    </row>
    <row r="118" spans="1:17" ht="12.75" customHeight="1" x14ac:dyDescent="0.2">
      <c r="A118" s="97"/>
      <c r="B118" s="199" t="s">
        <v>860</v>
      </c>
      <c r="C118" s="200"/>
      <c r="D118" s="79" t="s">
        <v>172</v>
      </c>
      <c r="E118" s="103"/>
      <c r="F118" s="102"/>
      <c r="G118" s="102"/>
    </row>
    <row r="119" spans="1:17" x14ac:dyDescent="0.2">
      <c r="A119" s="97"/>
      <c r="B119" s="199" t="s">
        <v>173</v>
      </c>
      <c r="C119" s="200"/>
      <c r="D119" s="104" t="s">
        <v>143</v>
      </c>
      <c r="E119" s="103"/>
      <c r="F119" s="102"/>
      <c r="G119" s="102"/>
    </row>
    <row r="120" spans="1:17" x14ac:dyDescent="0.2">
      <c r="A120" s="105"/>
      <c r="B120" s="106" t="s">
        <v>143</v>
      </c>
      <c r="C120" s="106" t="s">
        <v>861</v>
      </c>
      <c r="D120" s="106" t="s">
        <v>174</v>
      </c>
      <c r="E120" s="105"/>
      <c r="F120" s="105"/>
      <c r="G120" s="105"/>
      <c r="H120" s="105"/>
      <c r="J120" s="99"/>
    </row>
    <row r="121" spans="1:17" x14ac:dyDescent="0.2">
      <c r="A121" s="105"/>
      <c r="B121" s="107" t="s">
        <v>175</v>
      </c>
      <c r="C121" s="108">
        <v>45838</v>
      </c>
      <c r="D121" s="108">
        <v>45869</v>
      </c>
      <c r="E121" s="105"/>
      <c r="F121" s="105"/>
      <c r="G121" s="105"/>
      <c r="J121" s="99"/>
    </row>
    <row r="122" spans="1:17" x14ac:dyDescent="0.2">
      <c r="A122" s="109"/>
      <c r="B122" s="82" t="s">
        <v>176</v>
      </c>
      <c r="C122" s="111">
        <v>29.584900000000001</v>
      </c>
      <c r="D122" s="111">
        <v>29.248999999999999</v>
      </c>
      <c r="E122" s="109"/>
      <c r="F122" s="112"/>
      <c r="G122" s="113"/>
    </row>
    <row r="123" spans="1:17" x14ac:dyDescent="0.2">
      <c r="A123" s="109"/>
      <c r="B123" s="82" t="s">
        <v>1004</v>
      </c>
      <c r="C123" s="111">
        <v>28.1648</v>
      </c>
      <c r="D123" s="111">
        <v>27.844999999999999</v>
      </c>
      <c r="E123" s="109"/>
      <c r="F123" s="112"/>
      <c r="G123" s="113"/>
    </row>
    <row r="124" spans="1:17" x14ac:dyDescent="0.2">
      <c r="A124" s="109"/>
      <c r="B124" s="82" t="s">
        <v>177</v>
      </c>
      <c r="C124" s="111">
        <v>28.666</v>
      </c>
      <c r="D124" s="111">
        <v>28.334900000000001</v>
      </c>
      <c r="E124" s="109"/>
      <c r="F124" s="112"/>
      <c r="G124" s="113"/>
    </row>
    <row r="125" spans="1:17" x14ac:dyDescent="0.2">
      <c r="A125" s="109"/>
      <c r="B125" s="82" t="s">
        <v>1005</v>
      </c>
      <c r="C125" s="111">
        <v>27.251000000000001</v>
      </c>
      <c r="D125" s="111">
        <v>26.936299999999999</v>
      </c>
      <c r="E125" s="109"/>
      <c r="F125" s="112"/>
      <c r="G125" s="113"/>
    </row>
    <row r="126" spans="1:17" x14ac:dyDescent="0.2">
      <c r="A126" s="109"/>
      <c r="B126" s="109"/>
      <c r="C126" s="109"/>
      <c r="D126" s="109"/>
      <c r="E126" s="109"/>
      <c r="F126" s="109"/>
      <c r="G126" s="109"/>
    </row>
    <row r="127" spans="1:17" x14ac:dyDescent="0.2">
      <c r="A127" s="105"/>
      <c r="B127" s="199" t="s">
        <v>862</v>
      </c>
      <c r="C127" s="200"/>
      <c r="D127" s="79" t="s">
        <v>172</v>
      </c>
      <c r="E127" s="105"/>
      <c r="F127" s="105"/>
      <c r="G127" s="105"/>
    </row>
    <row r="128" spans="1:17" x14ac:dyDescent="0.2">
      <c r="A128" s="105"/>
      <c r="B128" s="114"/>
      <c r="C128" s="114"/>
      <c r="D128" s="114"/>
      <c r="E128" s="105"/>
      <c r="F128" s="105"/>
      <c r="G128" s="105"/>
    </row>
    <row r="129" spans="1:10" x14ac:dyDescent="0.2">
      <c r="A129" s="105"/>
      <c r="B129" s="199" t="s">
        <v>178</v>
      </c>
      <c r="C129" s="200"/>
      <c r="D129" s="79" t="s">
        <v>172</v>
      </c>
      <c r="E129" s="115"/>
      <c r="F129" s="105"/>
      <c r="G129" s="105"/>
    </row>
    <row r="130" spans="1:10" x14ac:dyDescent="0.2">
      <c r="A130" s="105"/>
      <c r="B130" s="199" t="s">
        <v>179</v>
      </c>
      <c r="C130" s="200"/>
      <c r="D130" s="79" t="s">
        <v>172</v>
      </c>
      <c r="E130" s="115"/>
      <c r="F130" s="105"/>
      <c r="G130" s="105"/>
    </row>
    <row r="131" spans="1:10" x14ac:dyDescent="0.2">
      <c r="A131" s="105"/>
      <c r="B131" s="199" t="s">
        <v>180</v>
      </c>
      <c r="C131" s="200"/>
      <c r="D131" s="79" t="s">
        <v>172</v>
      </c>
      <c r="E131" s="115"/>
      <c r="F131" s="105"/>
      <c r="G131" s="105"/>
    </row>
    <row r="132" spans="1:10" x14ac:dyDescent="0.2">
      <c r="A132" s="105"/>
      <c r="B132" s="199" t="s">
        <v>181</v>
      </c>
      <c r="C132" s="200"/>
      <c r="D132" s="116">
        <v>6.3559179363451027E-2</v>
      </c>
      <c r="E132" s="105"/>
      <c r="F132" s="98"/>
      <c r="G132" s="117"/>
    </row>
    <row r="134" spans="1:10" x14ac:dyDescent="0.2">
      <c r="B134" s="207" t="s">
        <v>863</v>
      </c>
      <c r="C134" s="207"/>
    </row>
    <row r="136" spans="1:10" ht="153.75" customHeight="1" x14ac:dyDescent="0.2"/>
    <row r="139" spans="1:10" x14ac:dyDescent="0.2">
      <c r="B139" s="118" t="s">
        <v>864</v>
      </c>
      <c r="C139" s="119"/>
      <c r="D139" s="118"/>
    </row>
    <row r="140" spans="1:10" x14ac:dyDescent="0.2">
      <c r="B140" s="118" t="s">
        <v>872</v>
      </c>
      <c r="D140" s="118"/>
    </row>
    <row r="141" spans="1:10" ht="165" customHeight="1" x14ac:dyDescent="0.2"/>
    <row r="143" spans="1:10" x14ac:dyDescent="0.2">
      <c r="J143" s="77"/>
    </row>
  </sheetData>
  <mergeCells count="18">
    <mergeCell ref="B134:C134"/>
    <mergeCell ref="B127:C127"/>
    <mergeCell ref="B131:C131"/>
    <mergeCell ref="B132:C132"/>
    <mergeCell ref="B129:C129"/>
    <mergeCell ref="B130:C130"/>
    <mergeCell ref="A1:H1"/>
    <mergeCell ref="A2:H2"/>
    <mergeCell ref="A3:H3"/>
    <mergeCell ref="B110:H110"/>
    <mergeCell ref="B111:H111"/>
    <mergeCell ref="B118:C118"/>
    <mergeCell ref="B119:C119"/>
    <mergeCell ref="B112:H112"/>
    <mergeCell ref="B113:H113"/>
    <mergeCell ref="B114:H114"/>
    <mergeCell ref="B116:D116"/>
    <mergeCell ref="B117:C117"/>
  </mergeCells>
  <hyperlinks>
    <hyperlink ref="I1" location="Index!B2" display="Index" xr:uid="{A43641CB-36E4-48E7-95A5-B644D0BF205C}"/>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F77A6-0115-4544-A118-726F3084B99E}">
  <sheetPr>
    <outlinePr summaryBelow="0" summaryRight="0"/>
  </sheetPr>
  <dimension ref="A1:Q144"/>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429</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366</v>
      </c>
      <c r="C7" s="82" t="s">
        <v>367</v>
      </c>
      <c r="D7" s="82" t="s">
        <v>190</v>
      </c>
      <c r="E7" s="83">
        <v>21323</v>
      </c>
      <c r="F7" s="84">
        <v>128.98282699999999</v>
      </c>
      <c r="G7" s="85">
        <v>5.6458139999999997E-2</v>
      </c>
      <c r="H7" s="80" t="s">
        <v>143</v>
      </c>
    </row>
    <row r="8" spans="1:9" x14ac:dyDescent="0.2">
      <c r="A8" s="81">
        <v>2</v>
      </c>
      <c r="B8" s="82" t="s">
        <v>344</v>
      </c>
      <c r="C8" s="82" t="s">
        <v>345</v>
      </c>
      <c r="D8" s="82" t="s">
        <v>255</v>
      </c>
      <c r="E8" s="83">
        <v>6568</v>
      </c>
      <c r="F8" s="84">
        <v>128.60144</v>
      </c>
      <c r="G8" s="85">
        <v>5.62912E-2</v>
      </c>
      <c r="H8" s="80" t="s">
        <v>143</v>
      </c>
    </row>
    <row r="9" spans="1:9" x14ac:dyDescent="0.2">
      <c r="A9" s="81">
        <v>3</v>
      </c>
      <c r="B9" s="82" t="s">
        <v>372</v>
      </c>
      <c r="C9" s="82" t="s">
        <v>373</v>
      </c>
      <c r="D9" s="82" t="s">
        <v>41</v>
      </c>
      <c r="E9" s="83">
        <v>5638</v>
      </c>
      <c r="F9" s="84">
        <v>118.296516</v>
      </c>
      <c r="G9" s="85">
        <v>5.1780550000000002E-2</v>
      </c>
      <c r="H9" s="80" t="s">
        <v>143</v>
      </c>
    </row>
    <row r="10" spans="1:9" x14ac:dyDescent="0.2">
      <c r="A10" s="81">
        <v>4</v>
      </c>
      <c r="B10" s="82" t="s">
        <v>368</v>
      </c>
      <c r="C10" s="82" t="s">
        <v>369</v>
      </c>
      <c r="D10" s="82" t="s">
        <v>223</v>
      </c>
      <c r="E10" s="83">
        <v>30085</v>
      </c>
      <c r="F10" s="84">
        <v>95.249110000000002</v>
      </c>
      <c r="G10" s="85">
        <v>4.1692279999999998E-2</v>
      </c>
      <c r="H10" s="80" t="s">
        <v>143</v>
      </c>
    </row>
    <row r="11" spans="1:9" x14ac:dyDescent="0.2">
      <c r="A11" s="81">
        <v>5</v>
      </c>
      <c r="B11" s="82" t="s">
        <v>370</v>
      </c>
      <c r="C11" s="82" t="s">
        <v>371</v>
      </c>
      <c r="D11" s="82" t="s">
        <v>33</v>
      </c>
      <c r="E11" s="83">
        <v>22305</v>
      </c>
      <c r="F11" s="84">
        <v>93.725610000000003</v>
      </c>
      <c r="G11" s="85">
        <v>4.1025409999999998E-2</v>
      </c>
      <c r="H11" s="80" t="s">
        <v>143</v>
      </c>
    </row>
    <row r="12" spans="1:9" x14ac:dyDescent="0.2">
      <c r="A12" s="81">
        <v>6</v>
      </c>
      <c r="B12" s="82" t="s">
        <v>67</v>
      </c>
      <c r="C12" s="82" t="s">
        <v>68</v>
      </c>
      <c r="D12" s="82" t="s">
        <v>61</v>
      </c>
      <c r="E12" s="83">
        <v>10955</v>
      </c>
      <c r="F12" s="84">
        <v>91.868629999999996</v>
      </c>
      <c r="G12" s="85">
        <v>4.0212579999999998E-2</v>
      </c>
      <c r="H12" s="80" t="s">
        <v>143</v>
      </c>
    </row>
    <row r="13" spans="1:9" ht="25.5" x14ac:dyDescent="0.2">
      <c r="A13" s="81">
        <v>7</v>
      </c>
      <c r="B13" s="82" t="s">
        <v>380</v>
      </c>
      <c r="C13" s="82" t="s">
        <v>381</v>
      </c>
      <c r="D13" s="82" t="s">
        <v>265</v>
      </c>
      <c r="E13" s="83">
        <v>1756</v>
      </c>
      <c r="F13" s="84">
        <v>88.639368000000005</v>
      </c>
      <c r="G13" s="85">
        <v>3.8799069999999998E-2</v>
      </c>
      <c r="H13" s="80" t="s">
        <v>143</v>
      </c>
    </row>
    <row r="14" spans="1:9" ht="25.5" x14ac:dyDescent="0.2">
      <c r="A14" s="81">
        <v>8</v>
      </c>
      <c r="B14" s="82" t="s">
        <v>388</v>
      </c>
      <c r="C14" s="82" t="s">
        <v>389</v>
      </c>
      <c r="D14" s="82" t="s">
        <v>196</v>
      </c>
      <c r="E14" s="83">
        <v>9440</v>
      </c>
      <c r="F14" s="84">
        <v>82.538640000000001</v>
      </c>
      <c r="G14" s="85">
        <v>3.6128670000000002E-2</v>
      </c>
      <c r="H14" s="80" t="s">
        <v>143</v>
      </c>
    </row>
    <row r="15" spans="1:9" x14ac:dyDescent="0.2">
      <c r="A15" s="81">
        <v>9</v>
      </c>
      <c r="B15" s="82" t="s">
        <v>374</v>
      </c>
      <c r="C15" s="82" t="s">
        <v>375</v>
      </c>
      <c r="D15" s="82" t="s">
        <v>41</v>
      </c>
      <c r="E15" s="83">
        <v>27896</v>
      </c>
      <c r="F15" s="84">
        <v>81.972396000000003</v>
      </c>
      <c r="G15" s="85">
        <v>3.5880820000000001E-2</v>
      </c>
      <c r="H15" s="80" t="s">
        <v>143</v>
      </c>
    </row>
    <row r="16" spans="1:9" x14ac:dyDescent="0.2">
      <c r="A16" s="81">
        <v>10</v>
      </c>
      <c r="B16" s="82" t="s">
        <v>233</v>
      </c>
      <c r="C16" s="82" t="s">
        <v>234</v>
      </c>
      <c r="D16" s="82" t="s">
        <v>193</v>
      </c>
      <c r="E16" s="83">
        <v>700</v>
      </c>
      <c r="F16" s="84">
        <v>80.668000000000006</v>
      </c>
      <c r="G16" s="85">
        <v>3.5309859999999998E-2</v>
      </c>
      <c r="H16" s="80" t="s">
        <v>143</v>
      </c>
    </row>
    <row r="17" spans="1:8" x14ac:dyDescent="0.2">
      <c r="A17" s="81">
        <v>11</v>
      </c>
      <c r="B17" s="82" t="s">
        <v>376</v>
      </c>
      <c r="C17" s="82" t="s">
        <v>377</v>
      </c>
      <c r="D17" s="82" t="s">
        <v>33</v>
      </c>
      <c r="E17" s="83">
        <v>178820</v>
      </c>
      <c r="F17" s="84">
        <v>79.163613999999995</v>
      </c>
      <c r="G17" s="85">
        <v>3.4651359999999999E-2</v>
      </c>
      <c r="H17" s="80" t="s">
        <v>143</v>
      </c>
    </row>
    <row r="18" spans="1:8" x14ac:dyDescent="0.2">
      <c r="A18" s="81">
        <v>12</v>
      </c>
      <c r="B18" s="82" t="s">
        <v>86</v>
      </c>
      <c r="C18" s="82" t="s">
        <v>87</v>
      </c>
      <c r="D18" s="82" t="s">
        <v>61</v>
      </c>
      <c r="E18" s="83">
        <v>1987</v>
      </c>
      <c r="F18" s="84">
        <v>76.384253999999999</v>
      </c>
      <c r="G18" s="85">
        <v>3.3434779999999997E-2</v>
      </c>
      <c r="H18" s="80" t="s">
        <v>143</v>
      </c>
    </row>
    <row r="19" spans="1:8" x14ac:dyDescent="0.2">
      <c r="A19" s="81">
        <v>13</v>
      </c>
      <c r="B19" s="82" t="s">
        <v>340</v>
      </c>
      <c r="C19" s="82" t="s">
        <v>341</v>
      </c>
      <c r="D19" s="82" t="s">
        <v>211</v>
      </c>
      <c r="E19" s="83">
        <v>958</v>
      </c>
      <c r="F19" s="84">
        <v>73.698939999999993</v>
      </c>
      <c r="G19" s="85">
        <v>3.2259370000000002E-2</v>
      </c>
      <c r="H19" s="80" t="s">
        <v>143</v>
      </c>
    </row>
    <row r="20" spans="1:8" ht="25.5" x14ac:dyDescent="0.2">
      <c r="A20" s="81">
        <v>14</v>
      </c>
      <c r="B20" s="82" t="s">
        <v>378</v>
      </c>
      <c r="C20" s="82" t="s">
        <v>379</v>
      </c>
      <c r="D20" s="82" t="s">
        <v>196</v>
      </c>
      <c r="E20" s="83">
        <v>1238</v>
      </c>
      <c r="F20" s="84">
        <v>72.986289999999997</v>
      </c>
      <c r="G20" s="85">
        <v>3.1947429999999999E-2</v>
      </c>
      <c r="H20" s="80" t="s">
        <v>143</v>
      </c>
    </row>
    <row r="21" spans="1:8" ht="25.5" x14ac:dyDescent="0.2">
      <c r="A21" s="81">
        <v>15</v>
      </c>
      <c r="B21" s="82" t="s">
        <v>42</v>
      </c>
      <c r="C21" s="82" t="s">
        <v>43</v>
      </c>
      <c r="D21" s="82" t="s">
        <v>25</v>
      </c>
      <c r="E21" s="83">
        <v>936</v>
      </c>
      <c r="F21" s="84">
        <v>62.328240000000001</v>
      </c>
      <c r="G21" s="85">
        <v>2.7282210000000001E-2</v>
      </c>
      <c r="H21" s="80" t="s">
        <v>143</v>
      </c>
    </row>
    <row r="22" spans="1:8" x14ac:dyDescent="0.2">
      <c r="A22" s="81">
        <v>16</v>
      </c>
      <c r="B22" s="82" t="s">
        <v>386</v>
      </c>
      <c r="C22" s="82" t="s">
        <v>387</v>
      </c>
      <c r="D22" s="82" t="s">
        <v>33</v>
      </c>
      <c r="E22" s="83">
        <v>101192</v>
      </c>
      <c r="F22" s="84">
        <v>59.966379199999999</v>
      </c>
      <c r="G22" s="85">
        <v>2.6248380000000002E-2</v>
      </c>
      <c r="H22" s="80" t="s">
        <v>143</v>
      </c>
    </row>
    <row r="23" spans="1:8" x14ac:dyDescent="0.2">
      <c r="A23" s="81">
        <v>17</v>
      </c>
      <c r="B23" s="82" t="s">
        <v>382</v>
      </c>
      <c r="C23" s="82" t="s">
        <v>383</v>
      </c>
      <c r="D23" s="82" t="s">
        <v>211</v>
      </c>
      <c r="E23" s="83">
        <v>1988</v>
      </c>
      <c r="F23" s="84">
        <v>51.705891999999999</v>
      </c>
      <c r="G23" s="85">
        <v>2.2632610000000001E-2</v>
      </c>
      <c r="H23" s="80" t="s">
        <v>143</v>
      </c>
    </row>
    <row r="24" spans="1:8" ht="25.5" x14ac:dyDescent="0.2">
      <c r="A24" s="81">
        <v>18</v>
      </c>
      <c r="B24" s="82" t="s">
        <v>390</v>
      </c>
      <c r="C24" s="82" t="s">
        <v>391</v>
      </c>
      <c r="D24" s="82" t="s">
        <v>392</v>
      </c>
      <c r="E24" s="83">
        <v>13188</v>
      </c>
      <c r="F24" s="84">
        <v>50.958432000000002</v>
      </c>
      <c r="G24" s="85">
        <v>2.2305439999999999E-2</v>
      </c>
      <c r="H24" s="80" t="s">
        <v>143</v>
      </c>
    </row>
    <row r="25" spans="1:8" x14ac:dyDescent="0.2">
      <c r="A25" s="81">
        <v>19</v>
      </c>
      <c r="B25" s="82" t="s">
        <v>395</v>
      </c>
      <c r="C25" s="82" t="s">
        <v>396</v>
      </c>
      <c r="D25" s="82" t="s">
        <v>193</v>
      </c>
      <c r="E25" s="83">
        <v>2453</v>
      </c>
      <c r="F25" s="84">
        <v>46.305281000000001</v>
      </c>
      <c r="G25" s="85">
        <v>2.0268669999999999E-2</v>
      </c>
      <c r="H25" s="80" t="s">
        <v>143</v>
      </c>
    </row>
    <row r="26" spans="1:8" x14ac:dyDescent="0.2">
      <c r="A26" s="81">
        <v>20</v>
      </c>
      <c r="B26" s="82" t="s">
        <v>397</v>
      </c>
      <c r="C26" s="82" t="s">
        <v>398</v>
      </c>
      <c r="D26" s="82" t="s">
        <v>399</v>
      </c>
      <c r="E26" s="83">
        <v>4462</v>
      </c>
      <c r="F26" s="84">
        <v>44.611075999999997</v>
      </c>
      <c r="G26" s="85">
        <v>1.9527079999999999E-2</v>
      </c>
      <c r="H26" s="80" t="s">
        <v>143</v>
      </c>
    </row>
    <row r="27" spans="1:8" x14ac:dyDescent="0.2">
      <c r="A27" s="81">
        <v>21</v>
      </c>
      <c r="B27" s="82" t="s">
        <v>400</v>
      </c>
      <c r="C27" s="82" t="s">
        <v>401</v>
      </c>
      <c r="D27" s="82" t="s">
        <v>201</v>
      </c>
      <c r="E27" s="83">
        <v>9732</v>
      </c>
      <c r="F27" s="84">
        <v>42.669953999999997</v>
      </c>
      <c r="G27" s="85">
        <v>1.867742E-2</v>
      </c>
      <c r="H27" s="80" t="s">
        <v>143</v>
      </c>
    </row>
    <row r="28" spans="1:8" x14ac:dyDescent="0.2">
      <c r="A28" s="81">
        <v>22</v>
      </c>
      <c r="B28" s="82" t="s">
        <v>402</v>
      </c>
      <c r="C28" s="82" t="s">
        <v>403</v>
      </c>
      <c r="D28" s="82" t="s">
        <v>61</v>
      </c>
      <c r="E28" s="83">
        <v>8416</v>
      </c>
      <c r="F28" s="84">
        <v>42.164160000000003</v>
      </c>
      <c r="G28" s="85">
        <v>1.845602E-2</v>
      </c>
      <c r="H28" s="80" t="s">
        <v>143</v>
      </c>
    </row>
    <row r="29" spans="1:8" ht="25.5" x14ac:dyDescent="0.2">
      <c r="A29" s="81">
        <v>23</v>
      </c>
      <c r="B29" s="82" t="s">
        <v>384</v>
      </c>
      <c r="C29" s="82" t="s">
        <v>385</v>
      </c>
      <c r="D29" s="82" t="s">
        <v>196</v>
      </c>
      <c r="E29" s="83">
        <v>2376</v>
      </c>
      <c r="F29" s="84">
        <v>42.038567999999998</v>
      </c>
      <c r="G29" s="85">
        <v>1.8401049999999999E-2</v>
      </c>
      <c r="H29" s="80" t="s">
        <v>143</v>
      </c>
    </row>
    <row r="30" spans="1:8" x14ac:dyDescent="0.2">
      <c r="A30" s="81">
        <v>24</v>
      </c>
      <c r="B30" s="82" t="s">
        <v>406</v>
      </c>
      <c r="C30" s="82" t="s">
        <v>407</v>
      </c>
      <c r="D30" s="82" t="s">
        <v>193</v>
      </c>
      <c r="E30" s="83">
        <v>3328</v>
      </c>
      <c r="F30" s="84">
        <v>41.543424000000002</v>
      </c>
      <c r="G30" s="85">
        <v>1.818432E-2</v>
      </c>
      <c r="H30" s="80" t="s">
        <v>143</v>
      </c>
    </row>
    <row r="31" spans="1:8" x14ac:dyDescent="0.2">
      <c r="A31" s="81">
        <v>25</v>
      </c>
      <c r="B31" s="82" t="s">
        <v>408</v>
      </c>
      <c r="C31" s="82" t="s">
        <v>409</v>
      </c>
      <c r="D31" s="82" t="s">
        <v>193</v>
      </c>
      <c r="E31" s="83">
        <v>3800</v>
      </c>
      <c r="F31" s="84">
        <v>37.4756</v>
      </c>
      <c r="G31" s="85">
        <v>1.640376E-2</v>
      </c>
      <c r="H31" s="80" t="s">
        <v>143</v>
      </c>
    </row>
    <row r="32" spans="1:8" x14ac:dyDescent="0.2">
      <c r="A32" s="81">
        <v>26</v>
      </c>
      <c r="B32" s="82" t="s">
        <v>404</v>
      </c>
      <c r="C32" s="82" t="s">
        <v>405</v>
      </c>
      <c r="D32" s="82" t="s">
        <v>223</v>
      </c>
      <c r="E32" s="83">
        <v>5099</v>
      </c>
      <c r="F32" s="84">
        <v>37.107972500000002</v>
      </c>
      <c r="G32" s="85">
        <v>1.6242840000000001E-2</v>
      </c>
      <c r="H32" s="80" t="s">
        <v>143</v>
      </c>
    </row>
    <row r="33" spans="1:8" ht="25.5" x14ac:dyDescent="0.2">
      <c r="A33" s="81">
        <v>27</v>
      </c>
      <c r="B33" s="82" t="s">
        <v>410</v>
      </c>
      <c r="C33" s="82" t="s">
        <v>411</v>
      </c>
      <c r="D33" s="82" t="s">
        <v>196</v>
      </c>
      <c r="E33" s="83">
        <v>3747</v>
      </c>
      <c r="F33" s="84">
        <v>35.723897999999998</v>
      </c>
      <c r="G33" s="85">
        <v>1.5637000000000002E-2</v>
      </c>
      <c r="H33" s="80" t="s">
        <v>143</v>
      </c>
    </row>
    <row r="34" spans="1:8" x14ac:dyDescent="0.2">
      <c r="A34" s="81">
        <v>28</v>
      </c>
      <c r="B34" s="82" t="s">
        <v>412</v>
      </c>
      <c r="C34" s="82" t="s">
        <v>413</v>
      </c>
      <c r="D34" s="82" t="s">
        <v>414</v>
      </c>
      <c r="E34" s="83">
        <v>2376</v>
      </c>
      <c r="F34" s="84">
        <v>35.281224000000002</v>
      </c>
      <c r="G34" s="85">
        <v>1.544324E-2</v>
      </c>
      <c r="H34" s="80" t="s">
        <v>143</v>
      </c>
    </row>
    <row r="35" spans="1:8" x14ac:dyDescent="0.2">
      <c r="A35" s="81">
        <v>29</v>
      </c>
      <c r="B35" s="82" t="s">
        <v>415</v>
      </c>
      <c r="C35" s="82" t="s">
        <v>416</v>
      </c>
      <c r="D35" s="82" t="s">
        <v>255</v>
      </c>
      <c r="E35" s="83">
        <v>7431</v>
      </c>
      <c r="F35" s="84">
        <v>31.069011</v>
      </c>
      <c r="G35" s="85">
        <v>1.3599470000000001E-2</v>
      </c>
      <c r="H35" s="80" t="s">
        <v>143</v>
      </c>
    </row>
    <row r="36" spans="1:8" x14ac:dyDescent="0.2">
      <c r="A36" s="81">
        <v>30</v>
      </c>
      <c r="B36" s="82" t="s">
        <v>417</v>
      </c>
      <c r="C36" s="82" t="s">
        <v>418</v>
      </c>
      <c r="D36" s="82" t="s">
        <v>201</v>
      </c>
      <c r="E36" s="83">
        <v>7579</v>
      </c>
      <c r="F36" s="84">
        <v>29.671785</v>
      </c>
      <c r="G36" s="85">
        <v>1.298788E-2</v>
      </c>
      <c r="H36" s="80" t="s">
        <v>143</v>
      </c>
    </row>
    <row r="37" spans="1:8" x14ac:dyDescent="0.2">
      <c r="A37" s="81">
        <v>31</v>
      </c>
      <c r="B37" s="82" t="s">
        <v>419</v>
      </c>
      <c r="C37" s="82" t="s">
        <v>420</v>
      </c>
      <c r="D37" s="82" t="s">
        <v>138</v>
      </c>
      <c r="E37" s="83">
        <v>18454</v>
      </c>
      <c r="F37" s="84">
        <v>29.146247599999999</v>
      </c>
      <c r="G37" s="85">
        <v>1.2757849999999999E-2</v>
      </c>
      <c r="H37" s="80" t="s">
        <v>143</v>
      </c>
    </row>
    <row r="38" spans="1:8" x14ac:dyDescent="0.2">
      <c r="A38" s="81">
        <v>32</v>
      </c>
      <c r="B38" s="82" t="s">
        <v>295</v>
      </c>
      <c r="C38" s="82" t="s">
        <v>296</v>
      </c>
      <c r="D38" s="82" t="s">
        <v>61</v>
      </c>
      <c r="E38" s="83">
        <v>1691</v>
      </c>
      <c r="F38" s="84">
        <v>26.048164</v>
      </c>
      <c r="G38" s="85">
        <v>1.140176E-2</v>
      </c>
      <c r="H38" s="80" t="s">
        <v>143</v>
      </c>
    </row>
    <row r="39" spans="1:8" x14ac:dyDescent="0.2">
      <c r="A39" s="81">
        <v>33</v>
      </c>
      <c r="B39" s="82" t="s">
        <v>216</v>
      </c>
      <c r="C39" s="82" t="s">
        <v>217</v>
      </c>
      <c r="D39" s="82" t="s">
        <v>71</v>
      </c>
      <c r="E39" s="83">
        <v>1390</v>
      </c>
      <c r="F39" s="84">
        <v>20.627600000000001</v>
      </c>
      <c r="G39" s="85">
        <v>9.0290800000000001E-3</v>
      </c>
      <c r="H39" s="80" t="s">
        <v>143</v>
      </c>
    </row>
    <row r="40" spans="1:8" x14ac:dyDescent="0.2">
      <c r="A40" s="81">
        <v>34</v>
      </c>
      <c r="B40" s="82" t="s">
        <v>423</v>
      </c>
      <c r="C40" s="82" t="s">
        <v>424</v>
      </c>
      <c r="D40" s="82" t="s">
        <v>41</v>
      </c>
      <c r="E40" s="83">
        <v>2810</v>
      </c>
      <c r="F40" s="84">
        <v>20.099930000000001</v>
      </c>
      <c r="G40" s="85">
        <v>8.7981099999999996E-3</v>
      </c>
      <c r="H40" s="80" t="s">
        <v>143</v>
      </c>
    </row>
    <row r="41" spans="1:8" x14ac:dyDescent="0.2">
      <c r="A41" s="81">
        <v>35</v>
      </c>
      <c r="B41" s="82" t="s">
        <v>421</v>
      </c>
      <c r="C41" s="82" t="s">
        <v>422</v>
      </c>
      <c r="D41" s="82" t="s">
        <v>41</v>
      </c>
      <c r="E41" s="83">
        <v>2745</v>
      </c>
      <c r="F41" s="84">
        <v>20.079675000000002</v>
      </c>
      <c r="G41" s="85">
        <v>8.7892400000000002E-3</v>
      </c>
      <c r="H41" s="80" t="s">
        <v>143</v>
      </c>
    </row>
    <row r="42" spans="1:8" x14ac:dyDescent="0.2">
      <c r="A42" s="81">
        <v>36</v>
      </c>
      <c r="B42" s="82" t="s">
        <v>393</v>
      </c>
      <c r="C42" s="82" t="s">
        <v>394</v>
      </c>
      <c r="D42" s="82" t="s">
        <v>193</v>
      </c>
      <c r="E42" s="83">
        <v>2512</v>
      </c>
      <c r="F42" s="84">
        <v>18.888984000000001</v>
      </c>
      <c r="G42" s="85">
        <v>8.2680500000000007E-3</v>
      </c>
      <c r="H42" s="80" t="s">
        <v>143</v>
      </c>
    </row>
    <row r="43" spans="1:8" x14ac:dyDescent="0.2">
      <c r="A43" s="81">
        <v>37</v>
      </c>
      <c r="B43" s="82" t="s">
        <v>69</v>
      </c>
      <c r="C43" s="82" t="s">
        <v>70</v>
      </c>
      <c r="D43" s="82" t="s">
        <v>71</v>
      </c>
      <c r="E43" s="83">
        <v>1521</v>
      </c>
      <c r="F43" s="84">
        <v>15.328638</v>
      </c>
      <c r="G43" s="85">
        <v>6.7096300000000003E-3</v>
      </c>
      <c r="H43" s="80" t="s">
        <v>143</v>
      </c>
    </row>
    <row r="44" spans="1:8" x14ac:dyDescent="0.2">
      <c r="A44" s="81">
        <v>38</v>
      </c>
      <c r="B44" s="82" t="s">
        <v>425</v>
      </c>
      <c r="C44" s="82" t="s">
        <v>426</v>
      </c>
      <c r="D44" s="82" t="s">
        <v>61</v>
      </c>
      <c r="E44" s="83">
        <v>1475</v>
      </c>
      <c r="F44" s="84">
        <v>13.72635</v>
      </c>
      <c r="G44" s="85">
        <v>6.0082699999999996E-3</v>
      </c>
      <c r="H44" s="80" t="s">
        <v>143</v>
      </c>
    </row>
    <row r="45" spans="1:8" x14ac:dyDescent="0.2">
      <c r="A45" s="81">
        <v>39</v>
      </c>
      <c r="B45" s="82" t="s">
        <v>427</v>
      </c>
      <c r="C45" s="82" t="s">
        <v>428</v>
      </c>
      <c r="D45" s="82" t="s">
        <v>48</v>
      </c>
      <c r="E45" s="83">
        <v>2606</v>
      </c>
      <c r="F45" s="84">
        <v>8.9581250000000008</v>
      </c>
      <c r="G45" s="85">
        <v>3.92114E-3</v>
      </c>
      <c r="H45" s="80" t="s">
        <v>143</v>
      </c>
    </row>
    <row r="46" spans="1:8" x14ac:dyDescent="0.2">
      <c r="A46" s="86"/>
      <c r="B46" s="86"/>
      <c r="C46" s="87" t="s">
        <v>142</v>
      </c>
      <c r="D46" s="86"/>
      <c r="E46" s="86" t="s">
        <v>143</v>
      </c>
      <c r="F46" s="88">
        <v>2156.3002452999999</v>
      </c>
      <c r="G46" s="89">
        <v>0.94385204</v>
      </c>
      <c r="H46" s="80" t="s">
        <v>143</v>
      </c>
    </row>
    <row r="47" spans="1:8" x14ac:dyDescent="0.2">
      <c r="A47" s="86"/>
      <c r="B47" s="86"/>
      <c r="C47" s="90"/>
      <c r="D47" s="86"/>
      <c r="E47" s="86"/>
      <c r="F47" s="91"/>
      <c r="G47" s="91"/>
      <c r="H47" s="80" t="s">
        <v>143</v>
      </c>
    </row>
    <row r="48" spans="1:8" x14ac:dyDescent="0.2">
      <c r="A48" s="86"/>
      <c r="B48" s="86"/>
      <c r="C48" s="87" t="s">
        <v>144</v>
      </c>
      <c r="D48" s="86"/>
      <c r="E48" s="86"/>
      <c r="F48" s="86"/>
      <c r="G48" s="86"/>
      <c r="H48" s="80" t="s">
        <v>143</v>
      </c>
    </row>
    <row r="49" spans="1:8" x14ac:dyDescent="0.2">
      <c r="A49" s="86"/>
      <c r="B49" s="86"/>
      <c r="C49" s="87" t="s">
        <v>142</v>
      </c>
      <c r="D49" s="86"/>
      <c r="E49" s="86" t="s">
        <v>143</v>
      </c>
      <c r="F49" s="92" t="s">
        <v>145</v>
      </c>
      <c r="G49" s="89">
        <v>0</v>
      </c>
      <c r="H49" s="80" t="s">
        <v>143</v>
      </c>
    </row>
    <row r="50" spans="1:8" x14ac:dyDescent="0.2">
      <c r="A50" s="86"/>
      <c r="B50" s="86"/>
      <c r="C50" s="90"/>
      <c r="D50" s="86"/>
      <c r="E50" s="86"/>
      <c r="F50" s="91"/>
      <c r="G50" s="91"/>
      <c r="H50" s="80" t="s">
        <v>143</v>
      </c>
    </row>
    <row r="51" spans="1:8" x14ac:dyDescent="0.2">
      <c r="A51" s="86"/>
      <c r="B51" s="86"/>
      <c r="C51" s="87" t="s">
        <v>146</v>
      </c>
      <c r="D51" s="86"/>
      <c r="E51" s="86"/>
      <c r="F51" s="86"/>
      <c r="G51" s="86"/>
      <c r="H51" s="80" t="s">
        <v>143</v>
      </c>
    </row>
    <row r="52" spans="1:8" x14ac:dyDescent="0.2">
      <c r="A52" s="86"/>
      <c r="B52" s="86"/>
      <c r="C52" s="87" t="s">
        <v>142</v>
      </c>
      <c r="D52" s="86"/>
      <c r="E52" s="86" t="s">
        <v>143</v>
      </c>
      <c r="F52" s="92" t="s">
        <v>145</v>
      </c>
      <c r="G52" s="89">
        <v>0</v>
      </c>
      <c r="H52" s="80" t="s">
        <v>143</v>
      </c>
    </row>
    <row r="53" spans="1:8" x14ac:dyDescent="0.2">
      <c r="A53" s="86"/>
      <c r="B53" s="86"/>
      <c r="C53" s="90"/>
      <c r="D53" s="86"/>
      <c r="E53" s="86"/>
      <c r="F53" s="91"/>
      <c r="G53" s="91"/>
      <c r="H53" s="80" t="s">
        <v>143</v>
      </c>
    </row>
    <row r="54" spans="1:8" x14ac:dyDescent="0.2">
      <c r="A54" s="86"/>
      <c r="B54" s="86"/>
      <c r="C54" s="87" t="s">
        <v>147</v>
      </c>
      <c r="D54" s="86"/>
      <c r="E54" s="86"/>
      <c r="F54" s="86"/>
      <c r="G54" s="86"/>
      <c r="H54" s="80" t="s">
        <v>143</v>
      </c>
    </row>
    <row r="55" spans="1:8" x14ac:dyDescent="0.2">
      <c r="A55" s="86"/>
      <c r="B55" s="86"/>
      <c r="C55" s="87" t="s">
        <v>142</v>
      </c>
      <c r="D55" s="86"/>
      <c r="E55" s="86" t="s">
        <v>143</v>
      </c>
      <c r="F55" s="92" t="s">
        <v>145</v>
      </c>
      <c r="G55" s="89">
        <v>0</v>
      </c>
      <c r="H55" s="80" t="s">
        <v>143</v>
      </c>
    </row>
    <row r="56" spans="1:8" x14ac:dyDescent="0.2">
      <c r="A56" s="86"/>
      <c r="B56" s="86"/>
      <c r="C56" s="90"/>
      <c r="D56" s="86"/>
      <c r="E56" s="86"/>
      <c r="F56" s="91"/>
      <c r="G56" s="91"/>
      <c r="H56" s="80" t="s">
        <v>143</v>
      </c>
    </row>
    <row r="57" spans="1:8" x14ac:dyDescent="0.2">
      <c r="A57" s="86"/>
      <c r="B57" s="86"/>
      <c r="C57" s="87" t="s">
        <v>148</v>
      </c>
      <c r="D57" s="86"/>
      <c r="E57" s="86"/>
      <c r="F57" s="91"/>
      <c r="G57" s="91"/>
      <c r="H57" s="80" t="s">
        <v>143</v>
      </c>
    </row>
    <row r="58" spans="1:8" x14ac:dyDescent="0.2">
      <c r="A58" s="86"/>
      <c r="B58" s="86"/>
      <c r="C58" s="87" t="s">
        <v>142</v>
      </c>
      <c r="D58" s="86"/>
      <c r="E58" s="86" t="s">
        <v>143</v>
      </c>
      <c r="F58" s="92" t="s">
        <v>145</v>
      </c>
      <c r="G58" s="89">
        <v>0</v>
      </c>
      <c r="H58" s="80" t="s">
        <v>143</v>
      </c>
    </row>
    <row r="59" spans="1:8" x14ac:dyDescent="0.2">
      <c r="A59" s="86"/>
      <c r="B59" s="86"/>
      <c r="C59" s="90"/>
      <c r="D59" s="86"/>
      <c r="E59" s="86"/>
      <c r="F59" s="91"/>
      <c r="G59" s="91"/>
      <c r="H59" s="80" t="s">
        <v>143</v>
      </c>
    </row>
    <row r="60" spans="1:8" x14ac:dyDescent="0.2">
      <c r="A60" s="86"/>
      <c r="B60" s="86"/>
      <c r="C60" s="87" t="s">
        <v>149</v>
      </c>
      <c r="D60" s="86"/>
      <c r="E60" s="86"/>
      <c r="F60" s="91"/>
      <c r="G60" s="91"/>
      <c r="H60" s="80" t="s">
        <v>143</v>
      </c>
    </row>
    <row r="61" spans="1:8" x14ac:dyDescent="0.2">
      <c r="A61" s="86"/>
      <c r="B61" s="86"/>
      <c r="C61" s="87" t="s">
        <v>142</v>
      </c>
      <c r="D61" s="86"/>
      <c r="E61" s="86" t="s">
        <v>143</v>
      </c>
      <c r="F61" s="92" t="s">
        <v>145</v>
      </c>
      <c r="G61" s="89">
        <v>0</v>
      </c>
      <c r="H61" s="80" t="s">
        <v>143</v>
      </c>
    </row>
    <row r="62" spans="1:8" x14ac:dyDescent="0.2">
      <c r="A62" s="86"/>
      <c r="B62" s="86"/>
      <c r="C62" s="90"/>
      <c r="D62" s="86"/>
      <c r="E62" s="86"/>
      <c r="F62" s="91"/>
      <c r="G62" s="91"/>
      <c r="H62" s="80" t="s">
        <v>143</v>
      </c>
    </row>
    <row r="63" spans="1:8" x14ac:dyDescent="0.2">
      <c r="A63" s="86"/>
      <c r="B63" s="86"/>
      <c r="C63" s="87" t="s">
        <v>150</v>
      </c>
      <c r="D63" s="86"/>
      <c r="E63" s="86"/>
      <c r="F63" s="88">
        <v>2156.3002452999999</v>
      </c>
      <c r="G63" s="89">
        <v>0.94385204</v>
      </c>
      <c r="H63" s="80" t="s">
        <v>143</v>
      </c>
    </row>
    <row r="64" spans="1:8" x14ac:dyDescent="0.2">
      <c r="A64" s="86"/>
      <c r="B64" s="86"/>
      <c r="C64" s="90"/>
      <c r="D64" s="86"/>
      <c r="E64" s="86"/>
      <c r="F64" s="91"/>
      <c r="G64" s="91"/>
      <c r="H64" s="80" t="s">
        <v>143</v>
      </c>
    </row>
    <row r="65" spans="1:8" x14ac:dyDescent="0.2">
      <c r="A65" s="86"/>
      <c r="B65" s="86"/>
      <c r="C65" s="87" t="s">
        <v>151</v>
      </c>
      <c r="D65" s="86"/>
      <c r="E65" s="86"/>
      <c r="F65" s="91"/>
      <c r="G65" s="91"/>
      <c r="H65" s="80" t="s">
        <v>143</v>
      </c>
    </row>
    <row r="66" spans="1:8" x14ac:dyDescent="0.2">
      <c r="A66" s="86"/>
      <c r="B66" s="86"/>
      <c r="C66" s="87" t="s">
        <v>10</v>
      </c>
      <c r="D66" s="86"/>
      <c r="E66" s="86"/>
      <c r="F66" s="91"/>
      <c r="G66" s="91"/>
      <c r="H66" s="80" t="s">
        <v>143</v>
      </c>
    </row>
    <row r="67" spans="1:8" x14ac:dyDescent="0.2">
      <c r="A67" s="86"/>
      <c r="B67" s="86"/>
      <c r="C67" s="87" t="s">
        <v>142</v>
      </c>
      <c r="D67" s="86"/>
      <c r="E67" s="86" t="s">
        <v>143</v>
      </c>
      <c r="F67" s="92" t="s">
        <v>145</v>
      </c>
      <c r="G67" s="89">
        <v>0</v>
      </c>
      <c r="H67" s="80" t="s">
        <v>143</v>
      </c>
    </row>
    <row r="68" spans="1:8" x14ac:dyDescent="0.2">
      <c r="A68" s="86"/>
      <c r="B68" s="86"/>
      <c r="C68" s="90"/>
      <c r="D68" s="86"/>
      <c r="E68" s="86"/>
      <c r="F68" s="91"/>
      <c r="G68" s="91"/>
      <c r="H68" s="80" t="s">
        <v>143</v>
      </c>
    </row>
    <row r="69" spans="1:8" x14ac:dyDescent="0.2">
      <c r="A69" s="86"/>
      <c r="B69" s="86"/>
      <c r="C69" s="87" t="s">
        <v>152</v>
      </c>
      <c r="D69" s="86"/>
      <c r="E69" s="86"/>
      <c r="F69" s="86"/>
      <c r="G69" s="86"/>
      <c r="H69" s="80" t="s">
        <v>143</v>
      </c>
    </row>
    <row r="70" spans="1:8" x14ac:dyDescent="0.2">
      <c r="A70" s="86"/>
      <c r="B70" s="86"/>
      <c r="C70" s="87" t="s">
        <v>142</v>
      </c>
      <c r="D70" s="86"/>
      <c r="E70" s="86" t="s">
        <v>143</v>
      </c>
      <c r="F70" s="92" t="s">
        <v>145</v>
      </c>
      <c r="G70" s="89">
        <v>0</v>
      </c>
      <c r="H70" s="80" t="s">
        <v>143</v>
      </c>
    </row>
    <row r="71" spans="1:8" x14ac:dyDescent="0.2">
      <c r="A71" s="86"/>
      <c r="B71" s="86"/>
      <c r="C71" s="90"/>
      <c r="D71" s="86"/>
      <c r="E71" s="86"/>
      <c r="F71" s="91"/>
      <c r="G71" s="91"/>
      <c r="H71" s="80" t="s">
        <v>143</v>
      </c>
    </row>
    <row r="72" spans="1:8" x14ac:dyDescent="0.2">
      <c r="A72" s="86"/>
      <c r="B72" s="86"/>
      <c r="C72" s="87" t="s">
        <v>153</v>
      </c>
      <c r="D72" s="86"/>
      <c r="E72" s="86"/>
      <c r="F72" s="86"/>
      <c r="G72" s="86"/>
      <c r="H72" s="80" t="s">
        <v>143</v>
      </c>
    </row>
    <row r="73" spans="1:8" x14ac:dyDescent="0.2">
      <c r="A73" s="86"/>
      <c r="B73" s="86"/>
      <c r="C73" s="87" t="s">
        <v>142</v>
      </c>
      <c r="D73" s="86"/>
      <c r="E73" s="86" t="s">
        <v>143</v>
      </c>
      <c r="F73" s="92" t="s">
        <v>145</v>
      </c>
      <c r="G73" s="89">
        <v>0</v>
      </c>
      <c r="H73" s="80" t="s">
        <v>143</v>
      </c>
    </row>
    <row r="74" spans="1:8" x14ac:dyDescent="0.2">
      <c r="A74" s="86"/>
      <c r="B74" s="86"/>
      <c r="C74" s="90"/>
      <c r="D74" s="86"/>
      <c r="E74" s="86"/>
      <c r="F74" s="91"/>
      <c r="G74" s="91"/>
      <c r="H74" s="80" t="s">
        <v>143</v>
      </c>
    </row>
    <row r="75" spans="1:8" x14ac:dyDescent="0.2">
      <c r="A75" s="86"/>
      <c r="B75" s="86"/>
      <c r="C75" s="87" t="s">
        <v>154</v>
      </c>
      <c r="D75" s="86"/>
      <c r="E75" s="86"/>
      <c r="F75" s="91"/>
      <c r="G75" s="91"/>
      <c r="H75" s="80" t="s">
        <v>143</v>
      </c>
    </row>
    <row r="76" spans="1:8" x14ac:dyDescent="0.2">
      <c r="A76" s="86"/>
      <c r="B76" s="86"/>
      <c r="C76" s="87" t="s">
        <v>142</v>
      </c>
      <c r="D76" s="86"/>
      <c r="E76" s="86" t="s">
        <v>143</v>
      </c>
      <c r="F76" s="92" t="s">
        <v>145</v>
      </c>
      <c r="G76" s="89">
        <v>0</v>
      </c>
      <c r="H76" s="80" t="s">
        <v>143</v>
      </c>
    </row>
    <row r="77" spans="1:8" x14ac:dyDescent="0.2">
      <c r="A77" s="86"/>
      <c r="B77" s="86"/>
      <c r="C77" s="90"/>
      <c r="D77" s="86"/>
      <c r="E77" s="86"/>
      <c r="F77" s="91"/>
      <c r="G77" s="91"/>
      <c r="H77" s="80" t="s">
        <v>143</v>
      </c>
    </row>
    <row r="78" spans="1:8" x14ac:dyDescent="0.2">
      <c r="A78" s="86"/>
      <c r="B78" s="86"/>
      <c r="C78" s="87" t="s">
        <v>155</v>
      </c>
      <c r="D78" s="86"/>
      <c r="E78" s="86"/>
      <c r="F78" s="88">
        <v>0</v>
      </c>
      <c r="G78" s="89">
        <v>0</v>
      </c>
      <c r="H78" s="80" t="s">
        <v>143</v>
      </c>
    </row>
    <row r="79" spans="1:8" x14ac:dyDescent="0.2">
      <c r="A79" s="86"/>
      <c r="B79" s="86"/>
      <c r="C79" s="90"/>
      <c r="D79" s="86"/>
      <c r="E79" s="86"/>
      <c r="F79" s="91"/>
      <c r="G79" s="91"/>
      <c r="H79" s="80" t="s">
        <v>143</v>
      </c>
    </row>
    <row r="80" spans="1:8" x14ac:dyDescent="0.2">
      <c r="A80" s="86"/>
      <c r="B80" s="86"/>
      <c r="C80" s="87" t="s">
        <v>156</v>
      </c>
      <c r="D80" s="86"/>
      <c r="E80" s="86"/>
      <c r="F80" s="91"/>
      <c r="G80" s="91"/>
      <c r="H80" s="80" t="s">
        <v>143</v>
      </c>
    </row>
    <row r="81" spans="1:8" x14ac:dyDescent="0.2">
      <c r="A81" s="86"/>
      <c r="B81" s="86"/>
      <c r="C81" s="87" t="s">
        <v>157</v>
      </c>
      <c r="D81" s="86"/>
      <c r="E81" s="86"/>
      <c r="F81" s="91"/>
      <c r="G81" s="91"/>
      <c r="H81" s="80" t="s">
        <v>143</v>
      </c>
    </row>
    <row r="82" spans="1:8" x14ac:dyDescent="0.2">
      <c r="A82" s="86"/>
      <c r="B82" s="86"/>
      <c r="C82" s="87" t="s">
        <v>142</v>
      </c>
      <c r="D82" s="86"/>
      <c r="E82" s="86" t="s">
        <v>143</v>
      </c>
      <c r="F82" s="92" t="s">
        <v>145</v>
      </c>
      <c r="G82" s="89">
        <v>0</v>
      </c>
      <c r="H82" s="80" t="s">
        <v>143</v>
      </c>
    </row>
    <row r="83" spans="1:8" x14ac:dyDescent="0.2">
      <c r="A83" s="86"/>
      <c r="B83" s="86"/>
      <c r="C83" s="90"/>
      <c r="D83" s="86"/>
      <c r="E83" s="86"/>
      <c r="F83" s="91"/>
      <c r="G83" s="91"/>
      <c r="H83" s="80" t="s">
        <v>143</v>
      </c>
    </row>
    <row r="84" spans="1:8" x14ac:dyDescent="0.2">
      <c r="A84" s="86"/>
      <c r="B84" s="86"/>
      <c r="C84" s="87" t="s">
        <v>158</v>
      </c>
      <c r="D84" s="86"/>
      <c r="E84" s="86"/>
      <c r="F84" s="91"/>
      <c r="G84" s="91"/>
      <c r="H84" s="80" t="s">
        <v>143</v>
      </c>
    </row>
    <row r="85" spans="1:8" x14ac:dyDescent="0.2">
      <c r="A85" s="86"/>
      <c r="B85" s="86"/>
      <c r="C85" s="87" t="s">
        <v>142</v>
      </c>
      <c r="D85" s="86"/>
      <c r="E85" s="86" t="s">
        <v>143</v>
      </c>
      <c r="F85" s="92" t="s">
        <v>145</v>
      </c>
      <c r="G85" s="89">
        <v>0</v>
      </c>
      <c r="H85" s="80" t="s">
        <v>143</v>
      </c>
    </row>
    <row r="86" spans="1:8" x14ac:dyDescent="0.2">
      <c r="A86" s="86"/>
      <c r="B86" s="86"/>
      <c r="C86" s="90"/>
      <c r="D86" s="86"/>
      <c r="E86" s="86"/>
      <c r="F86" s="91"/>
      <c r="G86" s="91"/>
      <c r="H86" s="80" t="s">
        <v>143</v>
      </c>
    </row>
    <row r="87" spans="1:8" x14ac:dyDescent="0.2">
      <c r="A87" s="86"/>
      <c r="B87" s="86"/>
      <c r="C87" s="87" t="s">
        <v>159</v>
      </c>
      <c r="D87" s="86"/>
      <c r="E87" s="86"/>
      <c r="F87" s="91"/>
      <c r="G87" s="91"/>
      <c r="H87" s="80" t="s">
        <v>143</v>
      </c>
    </row>
    <row r="88" spans="1:8" x14ac:dyDescent="0.2">
      <c r="A88" s="86"/>
      <c r="B88" s="86"/>
      <c r="C88" s="87" t="s">
        <v>142</v>
      </c>
      <c r="D88" s="86"/>
      <c r="E88" s="86" t="s">
        <v>143</v>
      </c>
      <c r="F88" s="92" t="s">
        <v>145</v>
      </c>
      <c r="G88" s="89">
        <v>0</v>
      </c>
      <c r="H88" s="80" t="s">
        <v>143</v>
      </c>
    </row>
    <row r="89" spans="1:8" x14ac:dyDescent="0.2">
      <c r="A89" s="86"/>
      <c r="B89" s="86"/>
      <c r="C89" s="90"/>
      <c r="D89" s="86"/>
      <c r="E89" s="86"/>
      <c r="F89" s="91"/>
      <c r="G89" s="91"/>
      <c r="H89" s="80" t="s">
        <v>143</v>
      </c>
    </row>
    <row r="90" spans="1:8" x14ac:dyDescent="0.2">
      <c r="A90" s="86"/>
      <c r="B90" s="86"/>
      <c r="C90" s="87" t="s">
        <v>160</v>
      </c>
      <c r="D90" s="86"/>
      <c r="E90" s="86"/>
      <c r="F90" s="91"/>
      <c r="G90" s="91"/>
      <c r="H90" s="80" t="s">
        <v>143</v>
      </c>
    </row>
    <row r="91" spans="1:8" x14ac:dyDescent="0.2">
      <c r="A91" s="81">
        <v>1</v>
      </c>
      <c r="B91" s="82"/>
      <c r="C91" s="82" t="s">
        <v>161</v>
      </c>
      <c r="D91" s="82"/>
      <c r="E91" s="93"/>
      <c r="F91" s="84">
        <v>128.66403600000001</v>
      </c>
      <c r="G91" s="85">
        <v>5.6318600000000003E-2</v>
      </c>
      <c r="H91" s="80">
        <v>5.41</v>
      </c>
    </row>
    <row r="92" spans="1:8" x14ac:dyDescent="0.2">
      <c r="A92" s="86"/>
      <c r="B92" s="86"/>
      <c r="C92" s="87" t="s">
        <v>142</v>
      </c>
      <c r="D92" s="86"/>
      <c r="E92" s="86" t="s">
        <v>143</v>
      </c>
      <c r="F92" s="88">
        <v>128.66403600000001</v>
      </c>
      <c r="G92" s="89">
        <v>5.6318600000000003E-2</v>
      </c>
      <c r="H92" s="80" t="s">
        <v>143</v>
      </c>
    </row>
    <row r="93" spans="1:8" x14ac:dyDescent="0.2">
      <c r="A93" s="86"/>
      <c r="B93" s="86"/>
      <c r="C93" s="90"/>
      <c r="D93" s="86"/>
      <c r="E93" s="86"/>
      <c r="F93" s="91"/>
      <c r="G93" s="91"/>
      <c r="H93" s="80" t="s">
        <v>143</v>
      </c>
    </row>
    <row r="94" spans="1:8" x14ac:dyDescent="0.2">
      <c r="A94" s="86"/>
      <c r="B94" s="86"/>
      <c r="C94" s="87" t="s">
        <v>162</v>
      </c>
      <c r="D94" s="86"/>
      <c r="E94" s="86"/>
      <c r="F94" s="88">
        <v>128.66403600000001</v>
      </c>
      <c r="G94" s="89">
        <v>5.6318600000000003E-2</v>
      </c>
      <c r="H94" s="80" t="s">
        <v>143</v>
      </c>
    </row>
    <row r="95" spans="1:8" x14ac:dyDescent="0.2">
      <c r="A95" s="86"/>
      <c r="B95" s="86"/>
      <c r="C95" s="91"/>
      <c r="D95" s="86"/>
      <c r="E95" s="86"/>
      <c r="F95" s="86"/>
      <c r="G95" s="86"/>
      <c r="H95" s="80" t="s">
        <v>143</v>
      </c>
    </row>
    <row r="96" spans="1:8" x14ac:dyDescent="0.2">
      <c r="A96" s="86"/>
      <c r="B96" s="86"/>
      <c r="C96" s="87" t="s">
        <v>163</v>
      </c>
      <c r="D96" s="86"/>
      <c r="E96" s="86"/>
      <c r="F96" s="86"/>
      <c r="G96" s="86"/>
      <c r="H96" s="80" t="s">
        <v>143</v>
      </c>
    </row>
    <row r="97" spans="1:10" x14ac:dyDescent="0.2">
      <c r="A97" s="86"/>
      <c r="B97" s="86"/>
      <c r="C97" s="87" t="s">
        <v>164</v>
      </c>
      <c r="D97" s="86"/>
      <c r="E97" s="86"/>
      <c r="F97" s="86"/>
      <c r="G97" s="86"/>
      <c r="H97" s="80" t="s">
        <v>143</v>
      </c>
    </row>
    <row r="98" spans="1:10" x14ac:dyDescent="0.2">
      <c r="A98" s="86"/>
      <c r="B98" s="86"/>
      <c r="C98" s="87" t="s">
        <v>142</v>
      </c>
      <c r="D98" s="86"/>
      <c r="E98" s="86" t="s">
        <v>143</v>
      </c>
      <c r="F98" s="92" t="s">
        <v>145</v>
      </c>
      <c r="G98" s="89">
        <v>0</v>
      </c>
      <c r="H98" s="80" t="s">
        <v>143</v>
      </c>
    </row>
    <row r="99" spans="1:10" x14ac:dyDescent="0.2">
      <c r="A99" s="86"/>
      <c r="B99" s="86"/>
      <c r="C99" s="90"/>
      <c r="D99" s="86"/>
      <c r="E99" s="86"/>
      <c r="F99" s="91"/>
      <c r="G99" s="91"/>
      <c r="H99" s="80" t="s">
        <v>143</v>
      </c>
    </row>
    <row r="100" spans="1:10" x14ac:dyDescent="0.2">
      <c r="A100" s="86"/>
      <c r="B100" s="86"/>
      <c r="C100" s="87" t="s">
        <v>165</v>
      </c>
      <c r="D100" s="86"/>
      <c r="E100" s="86"/>
      <c r="F100" s="86"/>
      <c r="G100" s="86"/>
      <c r="H100" s="80" t="s">
        <v>143</v>
      </c>
    </row>
    <row r="101" spans="1:10" x14ac:dyDescent="0.2">
      <c r="A101" s="86"/>
      <c r="B101" s="86"/>
      <c r="C101" s="87" t="s">
        <v>166</v>
      </c>
      <c r="D101" s="86"/>
      <c r="E101" s="86"/>
      <c r="F101" s="86"/>
      <c r="G101" s="86"/>
      <c r="H101" s="80" t="s">
        <v>143</v>
      </c>
    </row>
    <row r="102" spans="1:10" x14ac:dyDescent="0.2">
      <c r="A102" s="86"/>
      <c r="B102" s="86"/>
      <c r="C102" s="87" t="s">
        <v>142</v>
      </c>
      <c r="D102" s="86"/>
      <c r="E102" s="86" t="s">
        <v>143</v>
      </c>
      <c r="F102" s="92" t="s">
        <v>145</v>
      </c>
      <c r="G102" s="89">
        <v>0</v>
      </c>
      <c r="H102" s="80" t="s">
        <v>143</v>
      </c>
    </row>
    <row r="103" spans="1:10" x14ac:dyDescent="0.2">
      <c r="A103" s="86"/>
      <c r="B103" s="86"/>
      <c r="C103" s="90"/>
      <c r="D103" s="86"/>
      <c r="E103" s="86"/>
      <c r="F103" s="91"/>
      <c r="G103" s="91"/>
      <c r="H103" s="80" t="s">
        <v>143</v>
      </c>
    </row>
    <row r="104" spans="1:10" x14ac:dyDescent="0.2">
      <c r="A104" s="86"/>
      <c r="B104" s="86"/>
      <c r="C104" s="87" t="s">
        <v>167</v>
      </c>
      <c r="D104" s="86"/>
      <c r="E104" s="86"/>
      <c r="F104" s="91"/>
      <c r="G104" s="91"/>
      <c r="H104" s="80" t="s">
        <v>143</v>
      </c>
    </row>
    <row r="105" spans="1:10" x14ac:dyDescent="0.2">
      <c r="A105" s="86"/>
      <c r="B105" s="86"/>
      <c r="C105" s="87" t="s">
        <v>142</v>
      </c>
      <c r="D105" s="86"/>
      <c r="E105" s="86" t="s">
        <v>143</v>
      </c>
      <c r="F105" s="92" t="s">
        <v>145</v>
      </c>
      <c r="G105" s="89">
        <v>0</v>
      </c>
      <c r="H105" s="80" t="s">
        <v>143</v>
      </c>
    </row>
    <row r="106" spans="1:10" x14ac:dyDescent="0.2">
      <c r="A106" s="86"/>
      <c r="B106" s="86"/>
      <c r="C106" s="90"/>
      <c r="D106" s="86"/>
      <c r="E106" s="86"/>
      <c r="F106" s="91"/>
      <c r="G106" s="91"/>
      <c r="H106" s="80" t="s">
        <v>143</v>
      </c>
    </row>
    <row r="107" spans="1:10" x14ac:dyDescent="0.2">
      <c r="A107" s="93"/>
      <c r="B107" s="82"/>
      <c r="C107" s="82" t="s">
        <v>168</v>
      </c>
      <c r="D107" s="82"/>
      <c r="E107" s="93"/>
      <c r="F107" s="84">
        <v>-0.389793</v>
      </c>
      <c r="G107" s="85">
        <v>-1.7061999999999999E-4</v>
      </c>
      <c r="H107" s="80" t="s">
        <v>143</v>
      </c>
    </row>
    <row r="108" spans="1:10" x14ac:dyDescent="0.2">
      <c r="A108" s="90"/>
      <c r="B108" s="90"/>
      <c r="C108" s="87" t="s">
        <v>169</v>
      </c>
      <c r="D108" s="91"/>
      <c r="E108" s="91"/>
      <c r="F108" s="88">
        <v>2284.5744883000002</v>
      </c>
      <c r="G108" s="94">
        <v>1.0000000200000001</v>
      </c>
      <c r="H108" s="80" t="s">
        <v>143</v>
      </c>
    </row>
    <row r="109" spans="1:10" x14ac:dyDescent="0.2">
      <c r="A109" s="95"/>
      <c r="B109" s="95"/>
      <c r="C109" s="95"/>
      <c r="D109" s="96"/>
      <c r="E109" s="96"/>
      <c r="F109" s="96"/>
      <c r="G109" s="96"/>
    </row>
    <row r="110" spans="1:10" x14ac:dyDescent="0.2">
      <c r="A110" s="97"/>
      <c r="B110" s="201" t="s">
        <v>855</v>
      </c>
      <c r="C110" s="201"/>
      <c r="D110" s="201"/>
      <c r="E110" s="201"/>
      <c r="F110" s="201"/>
      <c r="G110" s="201"/>
      <c r="H110" s="201"/>
      <c r="J110" s="99"/>
    </row>
    <row r="111" spans="1:10" x14ac:dyDescent="0.2">
      <c r="A111" s="97"/>
      <c r="B111" s="201" t="s">
        <v>856</v>
      </c>
      <c r="C111" s="201"/>
      <c r="D111" s="201"/>
      <c r="E111" s="201"/>
      <c r="F111" s="201"/>
      <c r="G111" s="201"/>
      <c r="H111" s="201"/>
      <c r="J111" s="99"/>
    </row>
    <row r="112" spans="1:10" x14ac:dyDescent="0.2">
      <c r="A112" s="97"/>
      <c r="B112" s="201" t="s">
        <v>857</v>
      </c>
      <c r="C112" s="201"/>
      <c r="D112" s="201"/>
      <c r="E112" s="201"/>
      <c r="F112" s="201"/>
      <c r="G112" s="201"/>
      <c r="H112" s="201"/>
      <c r="J112" s="99"/>
    </row>
    <row r="113" spans="1:17" s="101" customFormat="1" ht="66.75" customHeight="1" x14ac:dyDescent="0.25">
      <c r="A113" s="100"/>
      <c r="B113" s="202" t="s">
        <v>858</v>
      </c>
      <c r="C113" s="202"/>
      <c r="D113" s="202"/>
      <c r="E113" s="202"/>
      <c r="F113" s="202"/>
      <c r="G113" s="202"/>
      <c r="H113" s="202"/>
      <c r="I113"/>
      <c r="J113" s="99"/>
      <c r="K113"/>
      <c r="L113"/>
      <c r="M113"/>
      <c r="N113"/>
      <c r="O113"/>
      <c r="P113"/>
      <c r="Q113"/>
    </row>
    <row r="114" spans="1:17" x14ac:dyDescent="0.2">
      <c r="A114" s="97"/>
      <c r="B114" s="201" t="s">
        <v>859</v>
      </c>
      <c r="C114" s="201"/>
      <c r="D114" s="201"/>
      <c r="E114" s="201"/>
      <c r="F114" s="201"/>
      <c r="G114" s="201"/>
      <c r="H114" s="201"/>
      <c r="J114" s="99"/>
    </row>
    <row r="115" spans="1:17" x14ac:dyDescent="0.2">
      <c r="A115" s="97"/>
      <c r="B115" s="97"/>
      <c r="C115" s="97"/>
      <c r="D115" s="102"/>
      <c r="E115" s="102"/>
      <c r="F115" s="102"/>
      <c r="G115" s="102"/>
    </row>
    <row r="116" spans="1:17" x14ac:dyDescent="0.2">
      <c r="A116" s="97"/>
      <c r="B116" s="203" t="s">
        <v>170</v>
      </c>
      <c r="C116" s="204"/>
      <c r="D116" s="205"/>
      <c r="E116" s="103"/>
      <c r="F116" s="102"/>
      <c r="G116" s="102"/>
    </row>
    <row r="117" spans="1:17" ht="27.75" customHeight="1" x14ac:dyDescent="0.2">
      <c r="A117" s="97"/>
      <c r="B117" s="199" t="s">
        <v>171</v>
      </c>
      <c r="C117" s="200"/>
      <c r="D117" s="79" t="s">
        <v>172</v>
      </c>
      <c r="E117" s="103"/>
      <c r="F117" s="102"/>
      <c r="G117" s="102"/>
    </row>
    <row r="118" spans="1:17" ht="12.75" customHeight="1" x14ac:dyDescent="0.2">
      <c r="A118" s="97"/>
      <c r="B118" s="199" t="s">
        <v>860</v>
      </c>
      <c r="C118" s="200"/>
      <c r="D118" s="79" t="s">
        <v>172</v>
      </c>
      <c r="E118" s="103"/>
      <c r="F118" s="102"/>
      <c r="G118" s="102"/>
    </row>
    <row r="119" spans="1:17" x14ac:dyDescent="0.2">
      <c r="A119" s="97"/>
      <c r="B119" s="199" t="s">
        <v>173</v>
      </c>
      <c r="C119" s="200"/>
      <c r="D119" s="104" t="s">
        <v>143</v>
      </c>
      <c r="E119" s="103"/>
      <c r="F119" s="102"/>
      <c r="G119" s="102"/>
    </row>
    <row r="120" spans="1:17" x14ac:dyDescent="0.2">
      <c r="A120" s="105"/>
      <c r="B120" s="106" t="s">
        <v>143</v>
      </c>
      <c r="C120" s="106" t="s">
        <v>861</v>
      </c>
      <c r="D120" s="106" t="s">
        <v>174</v>
      </c>
      <c r="E120" s="105"/>
      <c r="F120" s="105"/>
      <c r="G120" s="105"/>
      <c r="H120" s="105"/>
      <c r="J120" s="99"/>
    </row>
    <row r="121" spans="1:17" x14ac:dyDescent="0.2">
      <c r="A121" s="105"/>
      <c r="B121" s="107" t="s">
        <v>175</v>
      </c>
      <c r="C121" s="108">
        <v>45838</v>
      </c>
      <c r="D121" s="108">
        <v>45869</v>
      </c>
      <c r="E121" s="105"/>
      <c r="F121" s="105"/>
      <c r="G121" s="105"/>
      <c r="J121" s="99"/>
    </row>
    <row r="122" spans="1:17" x14ac:dyDescent="0.2">
      <c r="A122" s="109"/>
      <c r="B122" s="82" t="s">
        <v>176</v>
      </c>
      <c r="C122" s="111">
        <v>34.001100000000001</v>
      </c>
      <c r="D122" s="111">
        <v>33.698700000000002</v>
      </c>
      <c r="E122" s="109"/>
      <c r="F122" s="112"/>
      <c r="G122" s="113"/>
    </row>
    <row r="123" spans="1:17" x14ac:dyDescent="0.2">
      <c r="A123" s="109"/>
      <c r="B123" s="82" t="s">
        <v>1004</v>
      </c>
      <c r="C123" s="111">
        <v>31.2395</v>
      </c>
      <c r="D123" s="111">
        <v>30.961600000000001</v>
      </c>
      <c r="E123" s="109"/>
      <c r="F123" s="112"/>
      <c r="G123" s="113"/>
    </row>
    <row r="124" spans="1:17" x14ac:dyDescent="0.2">
      <c r="A124" s="109"/>
      <c r="B124" s="82" t="s">
        <v>177</v>
      </c>
      <c r="C124" s="111">
        <v>33.344499999999996</v>
      </c>
      <c r="D124" s="111">
        <v>33.041699999999999</v>
      </c>
      <c r="E124" s="109"/>
      <c r="F124" s="112"/>
      <c r="G124" s="113"/>
    </row>
    <row r="125" spans="1:17" x14ac:dyDescent="0.2">
      <c r="A125" s="109"/>
      <c r="B125" s="82" t="s">
        <v>1005</v>
      </c>
      <c r="C125" s="111">
        <v>30.5989</v>
      </c>
      <c r="D125" s="111">
        <v>30.321100000000001</v>
      </c>
      <c r="E125" s="109"/>
      <c r="F125" s="112"/>
      <c r="G125" s="113"/>
    </row>
    <row r="126" spans="1:17" x14ac:dyDescent="0.2">
      <c r="A126" s="109"/>
      <c r="B126" s="109"/>
      <c r="C126" s="109"/>
      <c r="D126" s="109"/>
      <c r="E126" s="109"/>
      <c r="F126" s="109"/>
      <c r="G126" s="109"/>
    </row>
    <row r="127" spans="1:17" x14ac:dyDescent="0.2">
      <c r="A127" s="105"/>
      <c r="B127" s="199" t="s">
        <v>862</v>
      </c>
      <c r="C127" s="200"/>
      <c r="D127" s="79" t="s">
        <v>172</v>
      </c>
      <c r="E127" s="105"/>
      <c r="F127" s="105"/>
      <c r="G127" s="105"/>
    </row>
    <row r="128" spans="1:17" x14ac:dyDescent="0.2">
      <c r="A128" s="105"/>
      <c r="B128" s="114"/>
      <c r="C128" s="114"/>
      <c r="D128" s="114"/>
      <c r="E128" s="105"/>
      <c r="F128" s="105"/>
      <c r="G128" s="105"/>
    </row>
    <row r="129" spans="1:10" x14ac:dyDescent="0.2">
      <c r="A129" s="105"/>
      <c r="B129" s="199" t="s">
        <v>178</v>
      </c>
      <c r="C129" s="200"/>
      <c r="D129" s="79" t="s">
        <v>172</v>
      </c>
      <c r="E129" s="114"/>
      <c r="F129" s="114"/>
      <c r="G129" s="114"/>
    </row>
    <row r="130" spans="1:10" x14ac:dyDescent="0.2">
      <c r="A130" s="105"/>
      <c r="B130" s="199" t="s">
        <v>179</v>
      </c>
      <c r="C130" s="200"/>
      <c r="D130" s="79" t="s">
        <v>172</v>
      </c>
      <c r="E130" s="105"/>
      <c r="F130" s="105"/>
      <c r="G130" s="105"/>
    </row>
    <row r="131" spans="1:10" ht="12.75" customHeight="1" x14ac:dyDescent="0.2">
      <c r="A131" s="105"/>
      <c r="B131" s="199" t="s">
        <v>180</v>
      </c>
      <c r="C131" s="200"/>
      <c r="D131" s="79" t="s">
        <v>172</v>
      </c>
      <c r="E131" s="115"/>
      <c r="F131" s="105"/>
      <c r="G131" s="105"/>
    </row>
    <row r="132" spans="1:10" ht="12.75" customHeight="1" x14ac:dyDescent="0.2">
      <c r="A132" s="105"/>
      <c r="B132" s="199" t="s">
        <v>181</v>
      </c>
      <c r="C132" s="200"/>
      <c r="D132" s="116">
        <v>6.3813981974311179E-2</v>
      </c>
      <c r="E132" s="115"/>
      <c r="F132" s="105"/>
      <c r="G132" s="105"/>
    </row>
    <row r="135" spans="1:10" x14ac:dyDescent="0.2">
      <c r="B135" s="207" t="s">
        <v>863</v>
      </c>
      <c r="C135" s="207"/>
    </row>
    <row r="137" spans="1:10" ht="153.75" customHeight="1" x14ac:dyDescent="0.2"/>
    <row r="140" spans="1:10" x14ac:dyDescent="0.2">
      <c r="B140" s="118" t="s">
        <v>864</v>
      </c>
      <c r="C140" s="119"/>
      <c r="D140" s="118"/>
    </row>
    <row r="141" spans="1:10" x14ac:dyDescent="0.2">
      <c r="B141" s="118" t="s">
        <v>1111</v>
      </c>
      <c r="D141" s="118"/>
    </row>
    <row r="142" spans="1:10" ht="165" customHeight="1" x14ac:dyDescent="0.2"/>
    <row r="144" spans="1:10" x14ac:dyDescent="0.2">
      <c r="J144" s="77"/>
    </row>
  </sheetData>
  <mergeCells count="18">
    <mergeCell ref="B135:C135"/>
    <mergeCell ref="B127:C127"/>
    <mergeCell ref="B131:C131"/>
    <mergeCell ref="B132:C132"/>
    <mergeCell ref="B129:C129"/>
    <mergeCell ref="B130:C130"/>
    <mergeCell ref="A1:H1"/>
    <mergeCell ref="A2:H2"/>
    <mergeCell ref="A3:H3"/>
    <mergeCell ref="B110:H110"/>
    <mergeCell ref="B111:H111"/>
    <mergeCell ref="B118:C118"/>
    <mergeCell ref="B119:C119"/>
    <mergeCell ref="B112:H112"/>
    <mergeCell ref="B113:H113"/>
    <mergeCell ref="B114:H114"/>
    <mergeCell ref="B116:D116"/>
    <mergeCell ref="B117:C117"/>
  </mergeCells>
  <hyperlinks>
    <hyperlink ref="I1" location="Index!B2" display="Index" xr:uid="{A0686B82-BD61-477C-A1BF-5866807E2782}"/>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ACB09-214C-4DE4-BF43-3A55B00AB200}">
  <sheetPr>
    <outlinePr summaryBelow="0" summaryRight="0"/>
  </sheetPr>
  <dimension ref="A1:Q134"/>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7.710937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430</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324</v>
      </c>
      <c r="C7" s="82" t="s">
        <v>325</v>
      </c>
      <c r="D7" s="82" t="s">
        <v>33</v>
      </c>
      <c r="E7" s="83">
        <v>6465</v>
      </c>
      <c r="F7" s="84">
        <v>130.47663</v>
      </c>
      <c r="G7" s="85">
        <v>0.10020821000000001</v>
      </c>
      <c r="H7" s="80" t="s">
        <v>143</v>
      </c>
    </row>
    <row r="8" spans="1:9" x14ac:dyDescent="0.2">
      <c r="A8" s="81">
        <v>2</v>
      </c>
      <c r="B8" s="82" t="s">
        <v>31</v>
      </c>
      <c r="C8" s="82" t="s">
        <v>32</v>
      </c>
      <c r="D8" s="82" t="s">
        <v>33</v>
      </c>
      <c r="E8" s="83">
        <v>8734</v>
      </c>
      <c r="F8" s="84">
        <v>129.38547600000001</v>
      </c>
      <c r="G8" s="85">
        <v>9.9370180000000002E-2</v>
      </c>
      <c r="H8" s="80" t="s">
        <v>143</v>
      </c>
    </row>
    <row r="9" spans="1:9" x14ac:dyDescent="0.2">
      <c r="A9" s="81">
        <v>3</v>
      </c>
      <c r="B9" s="82" t="s">
        <v>17</v>
      </c>
      <c r="C9" s="82" t="s">
        <v>18</v>
      </c>
      <c r="D9" s="82" t="s">
        <v>19</v>
      </c>
      <c r="E9" s="83">
        <v>6978</v>
      </c>
      <c r="F9" s="84">
        <v>97.008156</v>
      </c>
      <c r="G9" s="85">
        <v>7.450387E-2</v>
      </c>
      <c r="H9" s="80" t="s">
        <v>143</v>
      </c>
    </row>
    <row r="10" spans="1:9" x14ac:dyDescent="0.2">
      <c r="A10" s="81">
        <v>4</v>
      </c>
      <c r="B10" s="82" t="s">
        <v>49</v>
      </c>
      <c r="C10" s="82" t="s">
        <v>50</v>
      </c>
      <c r="D10" s="82" t="s">
        <v>33</v>
      </c>
      <c r="E10" s="83">
        <v>11730</v>
      </c>
      <c r="F10" s="84">
        <v>93.435315000000003</v>
      </c>
      <c r="G10" s="85">
        <v>7.1759870000000003E-2</v>
      </c>
      <c r="H10" s="80" t="s">
        <v>143</v>
      </c>
    </row>
    <row r="11" spans="1:9" x14ac:dyDescent="0.2">
      <c r="A11" s="81">
        <v>5</v>
      </c>
      <c r="B11" s="82" t="s">
        <v>11</v>
      </c>
      <c r="C11" s="82" t="s">
        <v>12</v>
      </c>
      <c r="D11" s="82" t="s">
        <v>13</v>
      </c>
      <c r="E11" s="83">
        <v>4294</v>
      </c>
      <c r="F11" s="84">
        <v>82.200041999999996</v>
      </c>
      <c r="G11" s="85">
        <v>6.3130989999999998E-2</v>
      </c>
      <c r="H11" s="80" t="s">
        <v>143</v>
      </c>
    </row>
    <row r="12" spans="1:9" x14ac:dyDescent="0.2">
      <c r="A12" s="81">
        <v>6</v>
      </c>
      <c r="B12" s="82" t="s">
        <v>330</v>
      </c>
      <c r="C12" s="82" t="s">
        <v>331</v>
      </c>
      <c r="D12" s="82" t="s">
        <v>201</v>
      </c>
      <c r="E12" s="83">
        <v>5430</v>
      </c>
      <c r="F12" s="84">
        <v>81.938699999999997</v>
      </c>
      <c r="G12" s="85">
        <v>6.2930280000000005E-2</v>
      </c>
      <c r="H12" s="80" t="s">
        <v>143</v>
      </c>
    </row>
    <row r="13" spans="1:9" x14ac:dyDescent="0.2">
      <c r="A13" s="81">
        <v>7</v>
      </c>
      <c r="B13" s="82" t="s">
        <v>14</v>
      </c>
      <c r="C13" s="82" t="s">
        <v>15</v>
      </c>
      <c r="D13" s="82" t="s">
        <v>16</v>
      </c>
      <c r="E13" s="83">
        <v>1772</v>
      </c>
      <c r="F13" s="84">
        <v>64.438779999999994</v>
      </c>
      <c r="G13" s="85">
        <v>4.9490050000000001E-2</v>
      </c>
      <c r="H13" s="80" t="s">
        <v>143</v>
      </c>
    </row>
    <row r="14" spans="1:9" ht="25.5" x14ac:dyDescent="0.2">
      <c r="A14" s="81">
        <v>8</v>
      </c>
      <c r="B14" s="82" t="s">
        <v>23</v>
      </c>
      <c r="C14" s="82" t="s">
        <v>24</v>
      </c>
      <c r="D14" s="82" t="s">
        <v>25</v>
      </c>
      <c r="E14" s="83">
        <v>424</v>
      </c>
      <c r="F14" s="84">
        <v>51.935760000000002</v>
      </c>
      <c r="G14" s="85">
        <v>3.9887520000000003E-2</v>
      </c>
      <c r="H14" s="80" t="s">
        <v>143</v>
      </c>
    </row>
    <row r="15" spans="1:9" ht="25.5" x14ac:dyDescent="0.2">
      <c r="A15" s="81">
        <v>9</v>
      </c>
      <c r="B15" s="82" t="s">
        <v>183</v>
      </c>
      <c r="C15" s="82" t="s">
        <v>184</v>
      </c>
      <c r="D15" s="82" t="s">
        <v>185</v>
      </c>
      <c r="E15" s="83">
        <v>1637</v>
      </c>
      <c r="F15" s="84">
        <v>44.058217999999997</v>
      </c>
      <c r="G15" s="85">
        <v>3.3837440000000003E-2</v>
      </c>
      <c r="H15" s="80" t="s">
        <v>143</v>
      </c>
    </row>
    <row r="16" spans="1:9" x14ac:dyDescent="0.2">
      <c r="A16" s="81">
        <v>10</v>
      </c>
      <c r="B16" s="82" t="s">
        <v>326</v>
      </c>
      <c r="C16" s="82" t="s">
        <v>327</v>
      </c>
      <c r="D16" s="82" t="s">
        <v>33</v>
      </c>
      <c r="E16" s="83">
        <v>3621</v>
      </c>
      <c r="F16" s="84">
        <v>38.686763999999997</v>
      </c>
      <c r="G16" s="85">
        <v>2.971207E-2</v>
      </c>
      <c r="H16" s="80" t="s">
        <v>143</v>
      </c>
    </row>
    <row r="17" spans="1:8" x14ac:dyDescent="0.2">
      <c r="A17" s="81">
        <v>11</v>
      </c>
      <c r="B17" s="82" t="s">
        <v>197</v>
      </c>
      <c r="C17" s="82" t="s">
        <v>198</v>
      </c>
      <c r="D17" s="82" t="s">
        <v>19</v>
      </c>
      <c r="E17" s="83">
        <v>9124</v>
      </c>
      <c r="F17" s="84">
        <v>38.179378</v>
      </c>
      <c r="G17" s="85">
        <v>2.932239E-2</v>
      </c>
      <c r="H17" s="80" t="s">
        <v>143</v>
      </c>
    </row>
    <row r="18" spans="1:8" x14ac:dyDescent="0.2">
      <c r="A18" s="81">
        <v>12</v>
      </c>
      <c r="B18" s="82" t="s">
        <v>136</v>
      </c>
      <c r="C18" s="82" t="s">
        <v>137</v>
      </c>
      <c r="D18" s="82" t="s">
        <v>138</v>
      </c>
      <c r="E18" s="83">
        <v>3580</v>
      </c>
      <c r="F18" s="84">
        <v>34.546999999999997</v>
      </c>
      <c r="G18" s="85">
        <v>2.6532670000000001E-2</v>
      </c>
      <c r="H18" s="80" t="s">
        <v>143</v>
      </c>
    </row>
    <row r="19" spans="1:8" x14ac:dyDescent="0.2">
      <c r="A19" s="81">
        <v>13</v>
      </c>
      <c r="B19" s="82" t="s">
        <v>431</v>
      </c>
      <c r="C19" s="82" t="s">
        <v>432</v>
      </c>
      <c r="D19" s="82" t="s">
        <v>258</v>
      </c>
      <c r="E19" s="83">
        <v>4883</v>
      </c>
      <c r="F19" s="84">
        <v>32.518338499999999</v>
      </c>
      <c r="G19" s="85">
        <v>2.4974619999999999E-2</v>
      </c>
      <c r="H19" s="80" t="s">
        <v>143</v>
      </c>
    </row>
    <row r="20" spans="1:8" x14ac:dyDescent="0.2">
      <c r="A20" s="81">
        <v>14</v>
      </c>
      <c r="B20" s="82" t="s">
        <v>433</v>
      </c>
      <c r="C20" s="82" t="s">
        <v>434</v>
      </c>
      <c r="D20" s="82" t="s">
        <v>41</v>
      </c>
      <c r="E20" s="83">
        <v>901</v>
      </c>
      <c r="F20" s="84">
        <v>30.159172999999999</v>
      </c>
      <c r="G20" s="85">
        <v>2.3162740000000001E-2</v>
      </c>
      <c r="H20" s="80" t="s">
        <v>143</v>
      </c>
    </row>
    <row r="21" spans="1:8" x14ac:dyDescent="0.2">
      <c r="A21" s="81">
        <v>15</v>
      </c>
      <c r="B21" s="82" t="s">
        <v>356</v>
      </c>
      <c r="C21" s="82" t="s">
        <v>357</v>
      </c>
      <c r="D21" s="82" t="s">
        <v>358</v>
      </c>
      <c r="E21" s="83">
        <v>7286</v>
      </c>
      <c r="F21" s="84">
        <v>30.014676999999999</v>
      </c>
      <c r="G21" s="85">
        <v>2.3051769999999999E-2</v>
      </c>
      <c r="H21" s="80" t="s">
        <v>143</v>
      </c>
    </row>
    <row r="22" spans="1:8" ht="25.5" x14ac:dyDescent="0.2">
      <c r="A22" s="81">
        <v>16</v>
      </c>
      <c r="B22" s="82" t="s">
        <v>380</v>
      </c>
      <c r="C22" s="82" t="s">
        <v>381</v>
      </c>
      <c r="D22" s="82" t="s">
        <v>265</v>
      </c>
      <c r="E22" s="83">
        <v>526</v>
      </c>
      <c r="F22" s="84">
        <v>26.551428000000001</v>
      </c>
      <c r="G22" s="85">
        <v>2.0391940000000001E-2</v>
      </c>
      <c r="H22" s="80" t="s">
        <v>143</v>
      </c>
    </row>
    <row r="23" spans="1:8" x14ac:dyDescent="0.2">
      <c r="A23" s="81">
        <v>17</v>
      </c>
      <c r="B23" s="82" t="s">
        <v>37</v>
      </c>
      <c r="C23" s="82" t="s">
        <v>38</v>
      </c>
      <c r="D23" s="82" t="s">
        <v>19</v>
      </c>
      <c r="E23" s="83">
        <v>7496</v>
      </c>
      <c r="F23" s="84">
        <v>24.684328000000001</v>
      </c>
      <c r="G23" s="85">
        <v>1.8957970000000001E-2</v>
      </c>
      <c r="H23" s="80" t="s">
        <v>143</v>
      </c>
    </row>
    <row r="24" spans="1:8" x14ac:dyDescent="0.2">
      <c r="A24" s="81">
        <v>18</v>
      </c>
      <c r="B24" s="82" t="s">
        <v>97</v>
      </c>
      <c r="C24" s="82" t="s">
        <v>98</v>
      </c>
      <c r="D24" s="82" t="s">
        <v>48</v>
      </c>
      <c r="E24" s="83">
        <v>587</v>
      </c>
      <c r="F24" s="84">
        <v>24.194379000000001</v>
      </c>
      <c r="G24" s="85">
        <v>1.858168E-2</v>
      </c>
      <c r="H24" s="80" t="s">
        <v>143</v>
      </c>
    </row>
    <row r="25" spans="1:8" x14ac:dyDescent="0.2">
      <c r="A25" s="81">
        <v>19</v>
      </c>
      <c r="B25" s="82" t="s">
        <v>435</v>
      </c>
      <c r="C25" s="82" t="s">
        <v>436</v>
      </c>
      <c r="D25" s="82" t="s">
        <v>201</v>
      </c>
      <c r="E25" s="83">
        <v>1555</v>
      </c>
      <c r="F25" s="84">
        <v>22.825845000000001</v>
      </c>
      <c r="G25" s="85">
        <v>1.7530629999999998E-2</v>
      </c>
      <c r="H25" s="80" t="s">
        <v>143</v>
      </c>
    </row>
    <row r="26" spans="1:8" x14ac:dyDescent="0.2">
      <c r="A26" s="81">
        <v>20</v>
      </c>
      <c r="B26" s="82" t="s">
        <v>332</v>
      </c>
      <c r="C26" s="82" t="s">
        <v>333</v>
      </c>
      <c r="D26" s="82" t="s">
        <v>33</v>
      </c>
      <c r="E26" s="83">
        <v>9495</v>
      </c>
      <c r="F26" s="84">
        <v>22.585756499999999</v>
      </c>
      <c r="G26" s="85">
        <v>1.7346230000000001E-2</v>
      </c>
      <c r="H26" s="80" t="s">
        <v>143</v>
      </c>
    </row>
    <row r="27" spans="1:8" x14ac:dyDescent="0.2">
      <c r="A27" s="81">
        <v>21</v>
      </c>
      <c r="B27" s="82" t="s">
        <v>437</v>
      </c>
      <c r="C27" s="82" t="s">
        <v>438</v>
      </c>
      <c r="D27" s="82" t="s">
        <v>268</v>
      </c>
      <c r="E27" s="83">
        <v>1169</v>
      </c>
      <c r="F27" s="84">
        <v>21.517783000000001</v>
      </c>
      <c r="G27" s="85">
        <v>1.6526010000000001E-2</v>
      </c>
      <c r="H27" s="80" t="s">
        <v>143</v>
      </c>
    </row>
    <row r="28" spans="1:8" x14ac:dyDescent="0.2">
      <c r="A28" s="81">
        <v>22</v>
      </c>
      <c r="B28" s="82" t="s">
        <v>439</v>
      </c>
      <c r="C28" s="82" t="s">
        <v>440</v>
      </c>
      <c r="D28" s="82" t="s">
        <v>441</v>
      </c>
      <c r="E28" s="83">
        <v>2810</v>
      </c>
      <c r="F28" s="84">
        <v>19.193705000000001</v>
      </c>
      <c r="G28" s="85">
        <v>1.474108E-2</v>
      </c>
      <c r="H28" s="80" t="s">
        <v>143</v>
      </c>
    </row>
    <row r="29" spans="1:8" x14ac:dyDescent="0.2">
      <c r="A29" s="81">
        <v>23</v>
      </c>
      <c r="B29" s="82" t="s">
        <v>442</v>
      </c>
      <c r="C29" s="82" t="s">
        <v>443</v>
      </c>
      <c r="D29" s="82" t="s">
        <v>201</v>
      </c>
      <c r="E29" s="83">
        <v>617</v>
      </c>
      <c r="F29" s="84">
        <v>18.737055999999999</v>
      </c>
      <c r="G29" s="85">
        <v>1.439037E-2</v>
      </c>
      <c r="H29" s="80" t="s">
        <v>143</v>
      </c>
    </row>
    <row r="30" spans="1:8" ht="25.5" x14ac:dyDescent="0.2">
      <c r="A30" s="81">
        <v>24</v>
      </c>
      <c r="B30" s="82" t="s">
        <v>444</v>
      </c>
      <c r="C30" s="82" t="s">
        <v>445</v>
      </c>
      <c r="D30" s="82" t="s">
        <v>196</v>
      </c>
      <c r="E30" s="83">
        <v>1140</v>
      </c>
      <c r="F30" s="84">
        <v>17.722439999999999</v>
      </c>
      <c r="G30" s="85">
        <v>1.3611130000000001E-2</v>
      </c>
      <c r="H30" s="80" t="s">
        <v>143</v>
      </c>
    </row>
    <row r="31" spans="1:8" ht="25.5" x14ac:dyDescent="0.2">
      <c r="A31" s="81">
        <v>25</v>
      </c>
      <c r="B31" s="82" t="s">
        <v>446</v>
      </c>
      <c r="C31" s="82" t="s">
        <v>447</v>
      </c>
      <c r="D31" s="82" t="s">
        <v>208</v>
      </c>
      <c r="E31" s="83">
        <v>1612</v>
      </c>
      <c r="F31" s="84">
        <v>17.299983999999998</v>
      </c>
      <c r="G31" s="85">
        <v>1.328667E-2</v>
      </c>
      <c r="H31" s="80" t="s">
        <v>143</v>
      </c>
    </row>
    <row r="32" spans="1:8" ht="25.5" x14ac:dyDescent="0.2">
      <c r="A32" s="81">
        <v>26</v>
      </c>
      <c r="B32" s="82" t="s">
        <v>448</v>
      </c>
      <c r="C32" s="82" t="s">
        <v>449</v>
      </c>
      <c r="D32" s="82" t="s">
        <v>25</v>
      </c>
      <c r="E32" s="83">
        <v>1190</v>
      </c>
      <c r="F32" s="84">
        <v>16.082850000000001</v>
      </c>
      <c r="G32" s="85">
        <v>1.2351900000000001E-2</v>
      </c>
      <c r="H32" s="80" t="s">
        <v>143</v>
      </c>
    </row>
    <row r="33" spans="1:8" x14ac:dyDescent="0.2">
      <c r="A33" s="81">
        <v>27</v>
      </c>
      <c r="B33" s="82" t="s">
        <v>328</v>
      </c>
      <c r="C33" s="82" t="s">
        <v>329</v>
      </c>
      <c r="D33" s="82" t="s">
        <v>33</v>
      </c>
      <c r="E33" s="83">
        <v>731</v>
      </c>
      <c r="F33" s="84">
        <v>14.463566</v>
      </c>
      <c r="G33" s="85">
        <v>1.110826E-2</v>
      </c>
      <c r="H33" s="80" t="s">
        <v>143</v>
      </c>
    </row>
    <row r="34" spans="1:8" x14ac:dyDescent="0.2">
      <c r="A34" s="81">
        <v>28</v>
      </c>
      <c r="B34" s="82" t="s">
        <v>450</v>
      </c>
      <c r="C34" s="82" t="s">
        <v>451</v>
      </c>
      <c r="D34" s="82" t="s">
        <v>358</v>
      </c>
      <c r="E34" s="83">
        <v>517</v>
      </c>
      <c r="F34" s="84">
        <v>13.034604</v>
      </c>
      <c r="G34" s="85">
        <v>1.001079E-2</v>
      </c>
      <c r="H34" s="80" t="s">
        <v>143</v>
      </c>
    </row>
    <row r="35" spans="1:8" x14ac:dyDescent="0.2">
      <c r="A35" s="81">
        <v>29</v>
      </c>
      <c r="B35" s="82" t="s">
        <v>130</v>
      </c>
      <c r="C35" s="82" t="s">
        <v>131</v>
      </c>
      <c r="D35" s="82" t="s">
        <v>55</v>
      </c>
      <c r="E35" s="83">
        <v>1871</v>
      </c>
      <c r="F35" s="84">
        <v>10.818122000000001</v>
      </c>
      <c r="G35" s="85">
        <v>8.3084999999999999E-3</v>
      </c>
      <c r="H35" s="80" t="s">
        <v>143</v>
      </c>
    </row>
    <row r="36" spans="1:8" x14ac:dyDescent="0.2">
      <c r="A36" s="81">
        <v>30</v>
      </c>
      <c r="B36" s="82" t="s">
        <v>452</v>
      </c>
      <c r="C36" s="82" t="s">
        <v>453</v>
      </c>
      <c r="D36" s="82" t="s">
        <v>33</v>
      </c>
      <c r="E36" s="83">
        <v>989</v>
      </c>
      <c r="F36" s="84">
        <v>7.9011209999999998</v>
      </c>
      <c r="G36" s="85">
        <v>6.0681900000000002E-3</v>
      </c>
      <c r="H36" s="80" t="s">
        <v>143</v>
      </c>
    </row>
    <row r="37" spans="1:8" x14ac:dyDescent="0.2">
      <c r="A37" s="81">
        <v>31</v>
      </c>
      <c r="B37" s="82" t="s">
        <v>454</v>
      </c>
      <c r="C37" s="82" t="s">
        <v>455</v>
      </c>
      <c r="D37" s="82" t="s">
        <v>201</v>
      </c>
      <c r="E37" s="83">
        <v>3116</v>
      </c>
      <c r="F37" s="84">
        <v>7.7370279999999996</v>
      </c>
      <c r="G37" s="85">
        <v>5.9421700000000001E-3</v>
      </c>
      <c r="H37" s="80" t="s">
        <v>143</v>
      </c>
    </row>
    <row r="38" spans="1:8" x14ac:dyDescent="0.2">
      <c r="A38" s="86"/>
      <c r="B38" s="86"/>
      <c r="C38" s="87" t="s">
        <v>142</v>
      </c>
      <c r="D38" s="86"/>
      <c r="E38" s="86" t="s">
        <v>143</v>
      </c>
      <c r="F38" s="88">
        <v>1264.3324030000001</v>
      </c>
      <c r="G38" s="89">
        <v>0.97102818999999996</v>
      </c>
      <c r="H38" s="80" t="s">
        <v>143</v>
      </c>
    </row>
    <row r="39" spans="1:8" x14ac:dyDescent="0.2">
      <c r="A39" s="86"/>
      <c r="B39" s="86"/>
      <c r="C39" s="90"/>
      <c r="D39" s="86"/>
      <c r="E39" s="86"/>
      <c r="F39" s="91"/>
      <c r="G39" s="91"/>
      <c r="H39" s="80" t="s">
        <v>143</v>
      </c>
    </row>
    <row r="40" spans="1:8" x14ac:dyDescent="0.2">
      <c r="A40" s="86"/>
      <c r="B40" s="86"/>
      <c r="C40" s="87" t="s">
        <v>144</v>
      </c>
      <c r="D40" s="86"/>
      <c r="E40" s="86"/>
      <c r="F40" s="86"/>
      <c r="G40" s="86"/>
      <c r="H40" s="80" t="s">
        <v>143</v>
      </c>
    </row>
    <row r="41" spans="1:8" x14ac:dyDescent="0.2">
      <c r="A41" s="86"/>
      <c r="B41" s="86"/>
      <c r="C41" s="87" t="s">
        <v>142</v>
      </c>
      <c r="D41" s="86"/>
      <c r="E41" s="86" t="s">
        <v>143</v>
      </c>
      <c r="F41" s="92" t="s">
        <v>145</v>
      </c>
      <c r="G41" s="89">
        <v>0</v>
      </c>
      <c r="H41" s="80" t="s">
        <v>143</v>
      </c>
    </row>
    <row r="42" spans="1:8" x14ac:dyDescent="0.2">
      <c r="A42" s="86"/>
      <c r="B42" s="86"/>
      <c r="C42" s="90"/>
      <c r="D42" s="86"/>
      <c r="E42" s="86"/>
      <c r="F42" s="91"/>
      <c r="G42" s="91"/>
      <c r="H42" s="80" t="s">
        <v>143</v>
      </c>
    </row>
    <row r="43" spans="1:8" x14ac:dyDescent="0.2">
      <c r="A43" s="86"/>
      <c r="B43" s="86"/>
      <c r="C43" s="87" t="s">
        <v>146</v>
      </c>
      <c r="D43" s="86"/>
      <c r="E43" s="86"/>
      <c r="F43" s="86"/>
      <c r="G43" s="86"/>
      <c r="H43" s="80" t="s">
        <v>143</v>
      </c>
    </row>
    <row r="44" spans="1:8" x14ac:dyDescent="0.2">
      <c r="A44" s="86"/>
      <c r="B44" s="86"/>
      <c r="C44" s="87" t="s">
        <v>142</v>
      </c>
      <c r="D44" s="86"/>
      <c r="E44" s="86" t="s">
        <v>143</v>
      </c>
      <c r="F44" s="92" t="s">
        <v>145</v>
      </c>
      <c r="G44" s="89">
        <v>0</v>
      </c>
      <c r="H44" s="80" t="s">
        <v>143</v>
      </c>
    </row>
    <row r="45" spans="1:8" x14ac:dyDescent="0.2">
      <c r="A45" s="86"/>
      <c r="B45" s="86"/>
      <c r="C45" s="90"/>
      <c r="D45" s="86"/>
      <c r="E45" s="86"/>
      <c r="F45" s="91"/>
      <c r="G45" s="91"/>
      <c r="H45" s="80" t="s">
        <v>143</v>
      </c>
    </row>
    <row r="46" spans="1:8" x14ac:dyDescent="0.2">
      <c r="A46" s="86"/>
      <c r="B46" s="86"/>
      <c r="C46" s="87" t="s">
        <v>147</v>
      </c>
      <c r="D46" s="86"/>
      <c r="E46" s="86"/>
      <c r="F46" s="86"/>
      <c r="G46" s="86"/>
      <c r="H46" s="80" t="s">
        <v>143</v>
      </c>
    </row>
    <row r="47" spans="1:8" x14ac:dyDescent="0.2">
      <c r="A47" s="86"/>
      <c r="B47" s="86"/>
      <c r="C47" s="87" t="s">
        <v>142</v>
      </c>
      <c r="D47" s="86"/>
      <c r="E47" s="86" t="s">
        <v>143</v>
      </c>
      <c r="F47" s="92" t="s">
        <v>145</v>
      </c>
      <c r="G47" s="89">
        <v>0</v>
      </c>
      <c r="H47" s="80" t="s">
        <v>143</v>
      </c>
    </row>
    <row r="48" spans="1:8" x14ac:dyDescent="0.2">
      <c r="A48" s="86"/>
      <c r="B48" s="86"/>
      <c r="C48" s="90"/>
      <c r="D48" s="86"/>
      <c r="E48" s="86"/>
      <c r="F48" s="91"/>
      <c r="G48" s="91"/>
      <c r="H48" s="80" t="s">
        <v>143</v>
      </c>
    </row>
    <row r="49" spans="1:8" x14ac:dyDescent="0.2">
      <c r="A49" s="86"/>
      <c r="B49" s="86"/>
      <c r="C49" s="87" t="s">
        <v>148</v>
      </c>
      <c r="D49" s="86"/>
      <c r="E49" s="86"/>
      <c r="F49" s="91"/>
      <c r="G49" s="91"/>
      <c r="H49" s="80" t="s">
        <v>143</v>
      </c>
    </row>
    <row r="50" spans="1:8" x14ac:dyDescent="0.2">
      <c r="A50" s="86"/>
      <c r="B50" s="86"/>
      <c r="C50" s="87" t="s">
        <v>142</v>
      </c>
      <c r="D50" s="86"/>
      <c r="E50" s="86" t="s">
        <v>143</v>
      </c>
      <c r="F50" s="92" t="s">
        <v>145</v>
      </c>
      <c r="G50" s="89">
        <v>0</v>
      </c>
      <c r="H50" s="80" t="s">
        <v>143</v>
      </c>
    </row>
    <row r="51" spans="1:8" x14ac:dyDescent="0.2">
      <c r="A51" s="86"/>
      <c r="B51" s="86"/>
      <c r="C51" s="90"/>
      <c r="D51" s="86"/>
      <c r="E51" s="86"/>
      <c r="F51" s="91"/>
      <c r="G51" s="91"/>
      <c r="H51" s="80" t="s">
        <v>143</v>
      </c>
    </row>
    <row r="52" spans="1:8" x14ac:dyDescent="0.2">
      <c r="A52" s="86"/>
      <c r="B52" s="86"/>
      <c r="C52" s="87" t="s">
        <v>149</v>
      </c>
      <c r="D52" s="86"/>
      <c r="E52" s="86"/>
      <c r="F52" s="91"/>
      <c r="G52" s="91"/>
      <c r="H52" s="80" t="s">
        <v>143</v>
      </c>
    </row>
    <row r="53" spans="1:8" x14ac:dyDescent="0.2">
      <c r="A53" s="86"/>
      <c r="B53" s="86"/>
      <c r="C53" s="87" t="s">
        <v>142</v>
      </c>
      <c r="D53" s="86"/>
      <c r="E53" s="86" t="s">
        <v>143</v>
      </c>
      <c r="F53" s="92" t="s">
        <v>145</v>
      </c>
      <c r="G53" s="89">
        <v>0</v>
      </c>
      <c r="H53" s="80" t="s">
        <v>143</v>
      </c>
    </row>
    <row r="54" spans="1:8" x14ac:dyDescent="0.2">
      <c r="A54" s="86"/>
      <c r="B54" s="86"/>
      <c r="C54" s="90"/>
      <c r="D54" s="86"/>
      <c r="E54" s="86"/>
      <c r="F54" s="91"/>
      <c r="G54" s="91"/>
      <c r="H54" s="80" t="s">
        <v>143</v>
      </c>
    </row>
    <row r="55" spans="1:8" x14ac:dyDescent="0.2">
      <c r="A55" s="86"/>
      <c r="B55" s="86"/>
      <c r="C55" s="87" t="s">
        <v>150</v>
      </c>
      <c r="D55" s="86"/>
      <c r="E55" s="86"/>
      <c r="F55" s="88">
        <v>1264.3324030000001</v>
      </c>
      <c r="G55" s="89">
        <v>0.97102818999999996</v>
      </c>
      <c r="H55" s="80" t="s">
        <v>143</v>
      </c>
    </row>
    <row r="56" spans="1:8" x14ac:dyDescent="0.2">
      <c r="A56" s="86"/>
      <c r="B56" s="86"/>
      <c r="C56" s="90"/>
      <c r="D56" s="86"/>
      <c r="E56" s="86"/>
      <c r="F56" s="91"/>
      <c r="G56" s="91"/>
      <c r="H56" s="80" t="s">
        <v>143</v>
      </c>
    </row>
    <row r="57" spans="1:8" x14ac:dyDescent="0.2">
      <c r="A57" s="86"/>
      <c r="B57" s="86"/>
      <c r="C57" s="87" t="s">
        <v>151</v>
      </c>
      <c r="D57" s="86"/>
      <c r="E57" s="86"/>
      <c r="F57" s="91"/>
      <c r="G57" s="91"/>
      <c r="H57" s="80" t="s">
        <v>143</v>
      </c>
    </row>
    <row r="58" spans="1:8" x14ac:dyDescent="0.2">
      <c r="A58" s="86"/>
      <c r="B58" s="86"/>
      <c r="C58" s="87" t="s">
        <v>10</v>
      </c>
      <c r="D58" s="86"/>
      <c r="E58" s="86"/>
      <c r="F58" s="91"/>
      <c r="G58" s="91"/>
      <c r="H58" s="80" t="s">
        <v>143</v>
      </c>
    </row>
    <row r="59" spans="1:8" x14ac:dyDescent="0.2">
      <c r="A59" s="86"/>
      <c r="B59" s="86"/>
      <c r="C59" s="87" t="s">
        <v>142</v>
      </c>
      <c r="D59" s="86"/>
      <c r="E59" s="86" t="s">
        <v>143</v>
      </c>
      <c r="F59" s="92" t="s">
        <v>145</v>
      </c>
      <c r="G59" s="89">
        <v>0</v>
      </c>
      <c r="H59" s="80" t="s">
        <v>143</v>
      </c>
    </row>
    <row r="60" spans="1:8" x14ac:dyDescent="0.2">
      <c r="A60" s="86"/>
      <c r="B60" s="86"/>
      <c r="C60" s="90"/>
      <c r="D60" s="86"/>
      <c r="E60" s="86"/>
      <c r="F60" s="91"/>
      <c r="G60" s="91"/>
      <c r="H60" s="80" t="s">
        <v>143</v>
      </c>
    </row>
    <row r="61" spans="1:8" x14ac:dyDescent="0.2">
      <c r="A61" s="86"/>
      <c r="B61" s="86"/>
      <c r="C61" s="87" t="s">
        <v>152</v>
      </c>
      <c r="D61" s="86"/>
      <c r="E61" s="86"/>
      <c r="F61" s="86"/>
      <c r="G61" s="86"/>
      <c r="H61" s="80" t="s">
        <v>143</v>
      </c>
    </row>
    <row r="62" spans="1:8" x14ac:dyDescent="0.2">
      <c r="A62" s="86"/>
      <c r="B62" s="86"/>
      <c r="C62" s="87" t="s">
        <v>142</v>
      </c>
      <c r="D62" s="86"/>
      <c r="E62" s="86" t="s">
        <v>143</v>
      </c>
      <c r="F62" s="92" t="s">
        <v>145</v>
      </c>
      <c r="G62" s="89">
        <v>0</v>
      </c>
      <c r="H62" s="80" t="s">
        <v>143</v>
      </c>
    </row>
    <row r="63" spans="1:8" x14ac:dyDescent="0.2">
      <c r="A63" s="86"/>
      <c r="B63" s="86"/>
      <c r="C63" s="90"/>
      <c r="D63" s="86"/>
      <c r="E63" s="86"/>
      <c r="F63" s="91"/>
      <c r="G63" s="91"/>
      <c r="H63" s="80" t="s">
        <v>143</v>
      </c>
    </row>
    <row r="64" spans="1:8" x14ac:dyDescent="0.2">
      <c r="A64" s="86"/>
      <c r="B64" s="86"/>
      <c r="C64" s="87" t="s">
        <v>153</v>
      </c>
      <c r="D64" s="86"/>
      <c r="E64" s="86"/>
      <c r="F64" s="86"/>
      <c r="G64" s="86"/>
      <c r="H64" s="80" t="s">
        <v>143</v>
      </c>
    </row>
    <row r="65" spans="1:8" x14ac:dyDescent="0.2">
      <c r="A65" s="86"/>
      <c r="B65" s="86"/>
      <c r="C65" s="87" t="s">
        <v>142</v>
      </c>
      <c r="D65" s="86"/>
      <c r="E65" s="86" t="s">
        <v>143</v>
      </c>
      <c r="F65" s="92" t="s">
        <v>145</v>
      </c>
      <c r="G65" s="89">
        <v>0</v>
      </c>
      <c r="H65" s="80" t="s">
        <v>143</v>
      </c>
    </row>
    <row r="66" spans="1:8" x14ac:dyDescent="0.2">
      <c r="A66" s="86"/>
      <c r="B66" s="86"/>
      <c r="C66" s="90"/>
      <c r="D66" s="86"/>
      <c r="E66" s="86"/>
      <c r="F66" s="91"/>
      <c r="G66" s="91"/>
      <c r="H66" s="80" t="s">
        <v>143</v>
      </c>
    </row>
    <row r="67" spans="1:8" x14ac:dyDescent="0.2">
      <c r="A67" s="86"/>
      <c r="B67" s="86"/>
      <c r="C67" s="87" t="s">
        <v>154</v>
      </c>
      <c r="D67" s="86"/>
      <c r="E67" s="86"/>
      <c r="F67" s="91"/>
      <c r="G67" s="91"/>
      <c r="H67" s="80" t="s">
        <v>143</v>
      </c>
    </row>
    <row r="68" spans="1:8" x14ac:dyDescent="0.2">
      <c r="A68" s="86"/>
      <c r="B68" s="86"/>
      <c r="C68" s="87" t="s">
        <v>142</v>
      </c>
      <c r="D68" s="86"/>
      <c r="E68" s="86" t="s">
        <v>143</v>
      </c>
      <c r="F68" s="92" t="s">
        <v>145</v>
      </c>
      <c r="G68" s="89">
        <v>0</v>
      </c>
      <c r="H68" s="80" t="s">
        <v>143</v>
      </c>
    </row>
    <row r="69" spans="1:8" x14ac:dyDescent="0.2">
      <c r="A69" s="86"/>
      <c r="B69" s="86"/>
      <c r="C69" s="90"/>
      <c r="D69" s="86"/>
      <c r="E69" s="86"/>
      <c r="F69" s="91"/>
      <c r="G69" s="91"/>
      <c r="H69" s="80" t="s">
        <v>143</v>
      </c>
    </row>
    <row r="70" spans="1:8" x14ac:dyDescent="0.2">
      <c r="A70" s="86"/>
      <c r="B70" s="86"/>
      <c r="C70" s="87" t="s">
        <v>155</v>
      </c>
      <c r="D70" s="86"/>
      <c r="E70" s="86"/>
      <c r="F70" s="88">
        <v>0</v>
      </c>
      <c r="G70" s="89">
        <v>0</v>
      </c>
      <c r="H70" s="80" t="s">
        <v>143</v>
      </c>
    </row>
    <row r="71" spans="1:8" x14ac:dyDescent="0.2">
      <c r="A71" s="86"/>
      <c r="B71" s="86"/>
      <c r="C71" s="90"/>
      <c r="D71" s="86"/>
      <c r="E71" s="86"/>
      <c r="F71" s="91"/>
      <c r="G71" s="91"/>
      <c r="H71" s="80" t="s">
        <v>143</v>
      </c>
    </row>
    <row r="72" spans="1:8" x14ac:dyDescent="0.2">
      <c r="A72" s="86"/>
      <c r="B72" s="86"/>
      <c r="C72" s="87" t="s">
        <v>156</v>
      </c>
      <c r="D72" s="86"/>
      <c r="E72" s="86"/>
      <c r="F72" s="91"/>
      <c r="G72" s="91"/>
      <c r="H72" s="80" t="s">
        <v>143</v>
      </c>
    </row>
    <row r="73" spans="1:8" x14ac:dyDescent="0.2">
      <c r="A73" s="86"/>
      <c r="B73" s="86"/>
      <c r="C73" s="87" t="s">
        <v>157</v>
      </c>
      <c r="D73" s="86"/>
      <c r="E73" s="86"/>
      <c r="F73" s="91"/>
      <c r="G73" s="91"/>
      <c r="H73" s="80" t="s">
        <v>143</v>
      </c>
    </row>
    <row r="74" spans="1:8" x14ac:dyDescent="0.2">
      <c r="A74" s="86"/>
      <c r="B74" s="86"/>
      <c r="C74" s="87" t="s">
        <v>142</v>
      </c>
      <c r="D74" s="86"/>
      <c r="E74" s="86" t="s">
        <v>143</v>
      </c>
      <c r="F74" s="92" t="s">
        <v>145</v>
      </c>
      <c r="G74" s="89">
        <v>0</v>
      </c>
      <c r="H74" s="80" t="s">
        <v>143</v>
      </c>
    </row>
    <row r="75" spans="1:8" x14ac:dyDescent="0.2">
      <c r="A75" s="86"/>
      <c r="B75" s="86"/>
      <c r="C75" s="90"/>
      <c r="D75" s="86"/>
      <c r="E75" s="86"/>
      <c r="F75" s="91"/>
      <c r="G75" s="91"/>
      <c r="H75" s="80" t="s">
        <v>143</v>
      </c>
    </row>
    <row r="76" spans="1:8" x14ac:dyDescent="0.2">
      <c r="A76" s="86"/>
      <c r="B76" s="86"/>
      <c r="C76" s="87" t="s">
        <v>158</v>
      </c>
      <c r="D76" s="86"/>
      <c r="E76" s="86"/>
      <c r="F76" s="91"/>
      <c r="G76" s="91"/>
      <c r="H76" s="80" t="s">
        <v>143</v>
      </c>
    </row>
    <row r="77" spans="1:8" x14ac:dyDescent="0.2">
      <c r="A77" s="86"/>
      <c r="B77" s="86"/>
      <c r="C77" s="87" t="s">
        <v>142</v>
      </c>
      <c r="D77" s="86"/>
      <c r="E77" s="86" t="s">
        <v>143</v>
      </c>
      <c r="F77" s="92" t="s">
        <v>145</v>
      </c>
      <c r="G77" s="89">
        <v>0</v>
      </c>
      <c r="H77" s="80" t="s">
        <v>143</v>
      </c>
    </row>
    <row r="78" spans="1:8" x14ac:dyDescent="0.2">
      <c r="A78" s="86"/>
      <c r="B78" s="86"/>
      <c r="C78" s="90"/>
      <c r="D78" s="86"/>
      <c r="E78" s="86"/>
      <c r="F78" s="91"/>
      <c r="G78" s="91"/>
      <c r="H78" s="80" t="s">
        <v>143</v>
      </c>
    </row>
    <row r="79" spans="1:8" x14ac:dyDescent="0.2">
      <c r="A79" s="86"/>
      <c r="B79" s="86"/>
      <c r="C79" s="87" t="s">
        <v>159</v>
      </c>
      <c r="D79" s="86"/>
      <c r="E79" s="86"/>
      <c r="F79" s="91"/>
      <c r="G79" s="91"/>
      <c r="H79" s="80" t="s">
        <v>143</v>
      </c>
    </row>
    <row r="80" spans="1:8" x14ac:dyDescent="0.2">
      <c r="A80" s="86"/>
      <c r="B80" s="86"/>
      <c r="C80" s="87" t="s">
        <v>142</v>
      </c>
      <c r="D80" s="86"/>
      <c r="E80" s="86" t="s">
        <v>143</v>
      </c>
      <c r="F80" s="92" t="s">
        <v>145</v>
      </c>
      <c r="G80" s="89">
        <v>0</v>
      </c>
      <c r="H80" s="80" t="s">
        <v>143</v>
      </c>
    </row>
    <row r="81" spans="1:8" x14ac:dyDescent="0.2">
      <c r="A81" s="86"/>
      <c r="B81" s="86"/>
      <c r="C81" s="90"/>
      <c r="D81" s="86"/>
      <c r="E81" s="86"/>
      <c r="F81" s="91"/>
      <c r="G81" s="91"/>
      <c r="H81" s="80" t="s">
        <v>143</v>
      </c>
    </row>
    <row r="82" spans="1:8" x14ac:dyDescent="0.2">
      <c r="A82" s="86"/>
      <c r="B82" s="86"/>
      <c r="C82" s="87" t="s">
        <v>160</v>
      </c>
      <c r="D82" s="86"/>
      <c r="E82" s="86"/>
      <c r="F82" s="91"/>
      <c r="G82" s="91"/>
      <c r="H82" s="80" t="s">
        <v>143</v>
      </c>
    </row>
    <row r="83" spans="1:8" x14ac:dyDescent="0.2">
      <c r="A83" s="81">
        <v>1</v>
      </c>
      <c r="B83" s="82"/>
      <c r="C83" s="82" t="s">
        <v>161</v>
      </c>
      <c r="D83" s="82"/>
      <c r="E83" s="93"/>
      <c r="F83" s="84">
        <v>33.710797999999997</v>
      </c>
      <c r="G83" s="85">
        <v>2.5890449999999999E-2</v>
      </c>
      <c r="H83" s="80">
        <v>5.41</v>
      </c>
    </row>
    <row r="84" spans="1:8" x14ac:dyDescent="0.2">
      <c r="A84" s="86"/>
      <c r="B84" s="86"/>
      <c r="C84" s="87" t="s">
        <v>142</v>
      </c>
      <c r="D84" s="86"/>
      <c r="E84" s="86" t="s">
        <v>143</v>
      </c>
      <c r="F84" s="88">
        <v>33.710797999999997</v>
      </c>
      <c r="G84" s="89">
        <v>2.5890449999999999E-2</v>
      </c>
      <c r="H84" s="80" t="s">
        <v>143</v>
      </c>
    </row>
    <row r="85" spans="1:8" x14ac:dyDescent="0.2">
      <c r="A85" s="86"/>
      <c r="B85" s="86"/>
      <c r="C85" s="90"/>
      <c r="D85" s="86"/>
      <c r="E85" s="86"/>
      <c r="F85" s="91"/>
      <c r="G85" s="91"/>
      <c r="H85" s="80" t="s">
        <v>143</v>
      </c>
    </row>
    <row r="86" spans="1:8" x14ac:dyDescent="0.2">
      <c r="A86" s="86"/>
      <c r="B86" s="86"/>
      <c r="C86" s="87" t="s">
        <v>162</v>
      </c>
      <c r="D86" s="86"/>
      <c r="E86" s="86"/>
      <c r="F86" s="88">
        <v>33.710797999999997</v>
      </c>
      <c r="G86" s="89">
        <v>2.5890449999999999E-2</v>
      </c>
      <c r="H86" s="80" t="s">
        <v>143</v>
      </c>
    </row>
    <row r="87" spans="1:8" x14ac:dyDescent="0.2">
      <c r="A87" s="86"/>
      <c r="B87" s="86"/>
      <c r="C87" s="91"/>
      <c r="D87" s="86"/>
      <c r="E87" s="86"/>
      <c r="F87" s="86"/>
      <c r="G87" s="86"/>
      <c r="H87" s="80" t="s">
        <v>143</v>
      </c>
    </row>
    <row r="88" spans="1:8" x14ac:dyDescent="0.2">
      <c r="A88" s="86"/>
      <c r="B88" s="86"/>
      <c r="C88" s="87" t="s">
        <v>163</v>
      </c>
      <c r="D88" s="86"/>
      <c r="E88" s="86"/>
      <c r="F88" s="86"/>
      <c r="G88" s="86"/>
      <c r="H88" s="80" t="s">
        <v>143</v>
      </c>
    </row>
    <row r="89" spans="1:8" x14ac:dyDescent="0.2">
      <c r="A89" s="86"/>
      <c r="B89" s="86"/>
      <c r="C89" s="87" t="s">
        <v>164</v>
      </c>
      <c r="D89" s="86"/>
      <c r="E89" s="86"/>
      <c r="F89" s="86"/>
      <c r="G89" s="86"/>
      <c r="H89" s="80" t="s">
        <v>143</v>
      </c>
    </row>
    <row r="90" spans="1:8" x14ac:dyDescent="0.2">
      <c r="A90" s="86"/>
      <c r="B90" s="86"/>
      <c r="C90" s="87" t="s">
        <v>142</v>
      </c>
      <c r="D90" s="86"/>
      <c r="E90" s="86" t="s">
        <v>143</v>
      </c>
      <c r="F90" s="92" t="s">
        <v>145</v>
      </c>
      <c r="G90" s="89">
        <v>0</v>
      </c>
      <c r="H90" s="80" t="s">
        <v>143</v>
      </c>
    </row>
    <row r="91" spans="1:8" x14ac:dyDescent="0.2">
      <c r="A91" s="86"/>
      <c r="B91" s="86"/>
      <c r="C91" s="90"/>
      <c r="D91" s="86"/>
      <c r="E91" s="86"/>
      <c r="F91" s="91"/>
      <c r="G91" s="91"/>
      <c r="H91" s="80" t="s">
        <v>143</v>
      </c>
    </row>
    <row r="92" spans="1:8" x14ac:dyDescent="0.2">
      <c r="A92" s="86"/>
      <c r="B92" s="86"/>
      <c r="C92" s="87" t="s">
        <v>165</v>
      </c>
      <c r="D92" s="86"/>
      <c r="E92" s="86"/>
      <c r="F92" s="86"/>
      <c r="G92" s="86"/>
      <c r="H92" s="80" t="s">
        <v>143</v>
      </c>
    </row>
    <row r="93" spans="1:8" x14ac:dyDescent="0.2">
      <c r="A93" s="86"/>
      <c r="B93" s="86"/>
      <c r="C93" s="87" t="s">
        <v>166</v>
      </c>
      <c r="D93" s="86"/>
      <c r="E93" s="86"/>
      <c r="F93" s="86"/>
      <c r="G93" s="86"/>
      <c r="H93" s="80" t="s">
        <v>143</v>
      </c>
    </row>
    <row r="94" spans="1:8" x14ac:dyDescent="0.2">
      <c r="A94" s="86"/>
      <c r="B94" s="86"/>
      <c r="C94" s="87" t="s">
        <v>142</v>
      </c>
      <c r="D94" s="86"/>
      <c r="E94" s="86" t="s">
        <v>143</v>
      </c>
      <c r="F94" s="92" t="s">
        <v>145</v>
      </c>
      <c r="G94" s="89">
        <v>0</v>
      </c>
      <c r="H94" s="80" t="s">
        <v>143</v>
      </c>
    </row>
    <row r="95" spans="1:8" x14ac:dyDescent="0.2">
      <c r="A95" s="86"/>
      <c r="B95" s="86"/>
      <c r="C95" s="90"/>
      <c r="D95" s="86"/>
      <c r="E95" s="86"/>
      <c r="F95" s="91"/>
      <c r="G95" s="91"/>
      <c r="H95" s="80" t="s">
        <v>143</v>
      </c>
    </row>
    <row r="96" spans="1:8" x14ac:dyDescent="0.2">
      <c r="A96" s="86"/>
      <c r="B96" s="86"/>
      <c r="C96" s="87" t="s">
        <v>167</v>
      </c>
      <c r="D96" s="86"/>
      <c r="E96" s="86"/>
      <c r="F96" s="91"/>
      <c r="G96" s="91"/>
      <c r="H96" s="80" t="s">
        <v>143</v>
      </c>
    </row>
    <row r="97" spans="1:17" x14ac:dyDescent="0.2">
      <c r="A97" s="86"/>
      <c r="B97" s="86"/>
      <c r="C97" s="87" t="s">
        <v>142</v>
      </c>
      <c r="D97" s="86"/>
      <c r="E97" s="86" t="s">
        <v>143</v>
      </c>
      <c r="F97" s="92" t="s">
        <v>145</v>
      </c>
      <c r="G97" s="89">
        <v>0</v>
      </c>
      <c r="H97" s="80" t="s">
        <v>143</v>
      </c>
    </row>
    <row r="98" spans="1:17" x14ac:dyDescent="0.2">
      <c r="A98" s="86"/>
      <c r="B98" s="86"/>
      <c r="C98" s="90"/>
      <c r="D98" s="86"/>
      <c r="E98" s="86"/>
      <c r="F98" s="91"/>
      <c r="G98" s="91"/>
      <c r="H98" s="80" t="s">
        <v>143</v>
      </c>
    </row>
    <row r="99" spans="1:17" x14ac:dyDescent="0.2">
      <c r="A99" s="93"/>
      <c r="B99" s="82"/>
      <c r="C99" s="82" t="s">
        <v>168</v>
      </c>
      <c r="D99" s="82"/>
      <c r="E99" s="93"/>
      <c r="F99" s="84">
        <v>4.0121102300000002</v>
      </c>
      <c r="G99" s="85">
        <v>3.0813699999999999E-3</v>
      </c>
      <c r="H99" s="80" t="s">
        <v>143</v>
      </c>
    </row>
    <row r="100" spans="1:17" x14ac:dyDescent="0.2">
      <c r="A100" s="90"/>
      <c r="B100" s="90"/>
      <c r="C100" s="87" t="s">
        <v>169</v>
      </c>
      <c r="D100" s="91"/>
      <c r="E100" s="91"/>
      <c r="F100" s="88">
        <v>1302.0553112299999</v>
      </c>
      <c r="G100" s="94">
        <v>1.0000000099999999</v>
      </c>
      <c r="H100" s="80" t="s">
        <v>143</v>
      </c>
    </row>
    <row r="101" spans="1:17" x14ac:dyDescent="0.2">
      <c r="A101" s="95"/>
      <c r="B101" s="95"/>
      <c r="C101" s="95"/>
      <c r="D101" s="96"/>
      <c r="E101" s="96"/>
      <c r="F101" s="96"/>
      <c r="G101" s="96"/>
    </row>
    <row r="102" spans="1:17" x14ac:dyDescent="0.2">
      <c r="A102" s="97"/>
      <c r="B102" s="201" t="s">
        <v>855</v>
      </c>
      <c r="C102" s="201"/>
      <c r="D102" s="201"/>
      <c r="E102" s="201"/>
      <c r="F102" s="201"/>
      <c r="G102" s="201"/>
      <c r="H102" s="201"/>
      <c r="J102" s="99"/>
    </row>
    <row r="103" spans="1:17" x14ac:dyDescent="0.2">
      <c r="A103" s="97"/>
      <c r="B103" s="201" t="s">
        <v>856</v>
      </c>
      <c r="C103" s="201"/>
      <c r="D103" s="201"/>
      <c r="E103" s="201"/>
      <c r="F103" s="201"/>
      <c r="G103" s="201"/>
      <c r="H103" s="201"/>
      <c r="J103" s="99"/>
    </row>
    <row r="104" spans="1:17" x14ac:dyDescent="0.2">
      <c r="A104" s="97"/>
      <c r="B104" s="201" t="s">
        <v>857</v>
      </c>
      <c r="C104" s="201"/>
      <c r="D104" s="201"/>
      <c r="E104" s="201"/>
      <c r="F104" s="201"/>
      <c r="G104" s="201"/>
      <c r="H104" s="201"/>
      <c r="J104" s="99"/>
    </row>
    <row r="105" spans="1:17" s="101" customFormat="1" ht="66.75" customHeight="1" x14ac:dyDescent="0.25">
      <c r="A105" s="100"/>
      <c r="B105" s="202" t="s">
        <v>858</v>
      </c>
      <c r="C105" s="202"/>
      <c r="D105" s="202"/>
      <c r="E105" s="202"/>
      <c r="F105" s="202"/>
      <c r="G105" s="202"/>
      <c r="H105" s="202"/>
      <c r="I105"/>
      <c r="J105" s="99"/>
      <c r="K105"/>
      <c r="L105"/>
      <c r="M105"/>
      <c r="N105"/>
      <c r="O105"/>
      <c r="P105"/>
      <c r="Q105"/>
    </row>
    <row r="106" spans="1:17" x14ac:dyDescent="0.2">
      <c r="A106" s="97"/>
      <c r="B106" s="201" t="s">
        <v>859</v>
      </c>
      <c r="C106" s="201"/>
      <c r="D106" s="201"/>
      <c r="E106" s="201"/>
      <c r="F106" s="201"/>
      <c r="G106" s="201"/>
      <c r="H106" s="201"/>
      <c r="J106" s="99"/>
    </row>
    <row r="107" spans="1:17" x14ac:dyDescent="0.2">
      <c r="A107" s="97"/>
      <c r="B107" s="97"/>
      <c r="C107" s="97"/>
      <c r="D107" s="102"/>
      <c r="E107" s="102"/>
      <c r="F107" s="102"/>
      <c r="G107" s="102"/>
    </row>
    <row r="108" spans="1:17" x14ac:dyDescent="0.2">
      <c r="A108" s="97"/>
      <c r="B108" s="203" t="s">
        <v>170</v>
      </c>
      <c r="C108" s="204"/>
      <c r="D108" s="205"/>
      <c r="E108" s="103"/>
      <c r="F108" s="102"/>
      <c r="G108" s="102"/>
    </row>
    <row r="109" spans="1:17" ht="27.75" customHeight="1" x14ac:dyDescent="0.2">
      <c r="A109" s="97"/>
      <c r="B109" s="199" t="s">
        <v>171</v>
      </c>
      <c r="C109" s="200"/>
      <c r="D109" s="79" t="s">
        <v>172</v>
      </c>
      <c r="E109" s="103"/>
      <c r="F109" s="102"/>
      <c r="G109" s="102"/>
    </row>
    <row r="110" spans="1:17" ht="12.75" customHeight="1" x14ac:dyDescent="0.2">
      <c r="A110" s="97"/>
      <c r="B110" s="199" t="s">
        <v>860</v>
      </c>
      <c r="C110" s="200"/>
      <c r="D110" s="79" t="s">
        <v>172</v>
      </c>
      <c r="E110" s="103"/>
      <c r="F110" s="102"/>
      <c r="G110" s="102"/>
    </row>
    <row r="111" spans="1:17" x14ac:dyDescent="0.2">
      <c r="A111" s="97"/>
      <c r="B111" s="199" t="s">
        <v>173</v>
      </c>
      <c r="C111" s="200"/>
      <c r="D111" s="104" t="s">
        <v>143</v>
      </c>
      <c r="E111" s="103"/>
      <c r="F111" s="102"/>
      <c r="G111" s="102"/>
    </row>
    <row r="112" spans="1:17" x14ac:dyDescent="0.2">
      <c r="A112" s="105"/>
      <c r="B112" s="106" t="s">
        <v>143</v>
      </c>
      <c r="C112" s="106" t="s">
        <v>861</v>
      </c>
      <c r="D112" s="106" t="s">
        <v>174</v>
      </c>
      <c r="E112" s="105"/>
      <c r="F112" s="105"/>
      <c r="G112" s="105"/>
      <c r="H112" s="105"/>
      <c r="J112" s="99"/>
    </row>
    <row r="113" spans="1:10" x14ac:dyDescent="0.2">
      <c r="A113" s="105"/>
      <c r="B113" s="107" t="s">
        <v>175</v>
      </c>
      <c r="C113" s="108">
        <v>45838</v>
      </c>
      <c r="D113" s="108">
        <v>45869</v>
      </c>
      <c r="E113" s="105"/>
      <c r="F113" s="105"/>
      <c r="G113" s="105"/>
      <c r="J113" s="99"/>
    </row>
    <row r="114" spans="1:10" x14ac:dyDescent="0.2">
      <c r="A114" s="109"/>
      <c r="B114" s="82" t="s">
        <v>176</v>
      </c>
      <c r="C114" s="111">
        <v>37.902299999999997</v>
      </c>
      <c r="D114" s="111">
        <v>37.0655</v>
      </c>
      <c r="E114" s="109"/>
      <c r="F114" s="112"/>
      <c r="G114" s="113"/>
    </row>
    <row r="115" spans="1:10" x14ac:dyDescent="0.2">
      <c r="A115" s="109"/>
      <c r="B115" s="82" t="s">
        <v>1004</v>
      </c>
      <c r="C115" s="111">
        <v>29.282800000000002</v>
      </c>
      <c r="D115" s="111">
        <v>28.636399999999998</v>
      </c>
      <c r="E115" s="109"/>
      <c r="F115" s="112"/>
      <c r="G115" s="113"/>
    </row>
    <row r="116" spans="1:10" x14ac:dyDescent="0.2">
      <c r="A116" s="109"/>
      <c r="B116" s="82" t="s">
        <v>177</v>
      </c>
      <c r="C116" s="111">
        <v>36.764699999999998</v>
      </c>
      <c r="D116" s="111">
        <v>35.9467</v>
      </c>
      <c r="E116" s="109"/>
      <c r="F116" s="112"/>
      <c r="G116" s="113"/>
    </row>
    <row r="117" spans="1:10" x14ac:dyDescent="0.2">
      <c r="A117" s="109"/>
      <c r="B117" s="82" t="s">
        <v>1005</v>
      </c>
      <c r="C117" s="111">
        <v>28.2517</v>
      </c>
      <c r="D117" s="111">
        <v>27.623000000000001</v>
      </c>
      <c r="E117" s="109"/>
      <c r="F117" s="112"/>
      <c r="G117" s="113"/>
    </row>
    <row r="118" spans="1:10" x14ac:dyDescent="0.2">
      <c r="A118" s="109"/>
      <c r="B118" s="109"/>
      <c r="C118" s="109"/>
      <c r="D118" s="109"/>
      <c r="E118" s="109"/>
      <c r="F118" s="109"/>
      <c r="G118" s="109"/>
    </row>
    <row r="119" spans="1:10" x14ac:dyDescent="0.2">
      <c r="A119" s="105"/>
      <c r="B119" s="199" t="s">
        <v>862</v>
      </c>
      <c r="C119" s="200"/>
      <c r="D119" s="79" t="s">
        <v>172</v>
      </c>
      <c r="E119" s="105"/>
      <c r="F119" s="105"/>
      <c r="G119" s="105"/>
    </row>
    <row r="120" spans="1:10" x14ac:dyDescent="0.2">
      <c r="A120" s="105"/>
      <c r="B120" s="114"/>
      <c r="C120" s="114"/>
      <c r="D120" s="114"/>
      <c r="E120" s="105"/>
      <c r="F120" s="105"/>
      <c r="G120" s="105"/>
    </row>
    <row r="121" spans="1:10" x14ac:dyDescent="0.2">
      <c r="A121" s="105"/>
      <c r="B121" s="199" t="s">
        <v>178</v>
      </c>
      <c r="C121" s="200"/>
      <c r="D121" s="79" t="s">
        <v>172</v>
      </c>
      <c r="E121" s="115"/>
      <c r="F121" s="105"/>
      <c r="G121" s="105"/>
    </row>
    <row r="122" spans="1:10" x14ac:dyDescent="0.2">
      <c r="A122" s="105"/>
      <c r="B122" s="199" t="s">
        <v>179</v>
      </c>
      <c r="C122" s="200"/>
      <c r="D122" s="79" t="s">
        <v>172</v>
      </c>
      <c r="E122" s="115"/>
      <c r="F122" s="105"/>
      <c r="G122" s="105"/>
    </row>
    <row r="123" spans="1:10" x14ac:dyDescent="0.2">
      <c r="A123" s="105"/>
      <c r="B123" s="199" t="s">
        <v>180</v>
      </c>
      <c r="C123" s="200"/>
      <c r="D123" s="79" t="s">
        <v>172</v>
      </c>
      <c r="E123" s="115"/>
      <c r="F123" s="105"/>
      <c r="G123" s="105"/>
    </row>
    <row r="124" spans="1:10" x14ac:dyDescent="0.2">
      <c r="A124" s="105"/>
      <c r="B124" s="199" t="s">
        <v>181</v>
      </c>
      <c r="C124" s="200"/>
      <c r="D124" s="116">
        <v>1.4386584889220714E-4</v>
      </c>
      <c r="E124" s="105"/>
      <c r="F124" s="98"/>
      <c r="G124" s="117"/>
    </row>
    <row r="126" spans="1:10" x14ac:dyDescent="0.2">
      <c r="B126" s="207" t="s">
        <v>863</v>
      </c>
      <c r="C126" s="207"/>
    </row>
    <row r="128" spans="1:10" ht="153.75" customHeight="1" x14ac:dyDescent="0.2"/>
    <row r="131" spans="2:10" x14ac:dyDescent="0.2">
      <c r="B131" s="118" t="s">
        <v>864</v>
      </c>
      <c r="C131" s="119"/>
      <c r="D131" s="118"/>
    </row>
    <row r="132" spans="2:10" x14ac:dyDescent="0.2">
      <c r="B132" s="118" t="s">
        <v>873</v>
      </c>
      <c r="D132" s="118"/>
    </row>
    <row r="133" spans="2:10" ht="165" customHeight="1" x14ac:dyDescent="0.2"/>
    <row r="134" spans="2:10" x14ac:dyDescent="0.2">
      <c r="J134" s="77"/>
    </row>
  </sheetData>
  <mergeCells count="18">
    <mergeCell ref="B126:C126"/>
    <mergeCell ref="B119:C119"/>
    <mergeCell ref="B123:C123"/>
    <mergeCell ref="B124:C124"/>
    <mergeCell ref="B121:C121"/>
    <mergeCell ref="B122:C122"/>
    <mergeCell ref="A1:H1"/>
    <mergeCell ref="A2:H2"/>
    <mergeCell ref="A3:H3"/>
    <mergeCell ref="B102:H102"/>
    <mergeCell ref="B103:H103"/>
    <mergeCell ref="B110:C110"/>
    <mergeCell ref="B111:C111"/>
    <mergeCell ref="B104:H104"/>
    <mergeCell ref="B105:H105"/>
    <mergeCell ref="B106:H106"/>
    <mergeCell ref="B108:D108"/>
    <mergeCell ref="B109:C109"/>
  </mergeCells>
  <hyperlinks>
    <hyperlink ref="I1" location="Index!B2" display="Index" xr:uid="{CC2CF53F-8BAC-4D88-AAC5-CEFDAF98062A}"/>
  </hyperlinks>
  <pageMargins left="5.000000074505806E-2" right="5.000000074505806E-2" top="0.30000001192092896" bottom="0.20000000298023224" header="0" footer="0"/>
  <pageSetup paperSize="9" orientation="landscape" horizontalDpi="0" verticalDpi="0"/>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F6044-9BE2-4831-AADF-328B4D790FBB}">
  <sheetPr>
    <outlinePr summaryBelow="0" summaryRight="0"/>
  </sheetPr>
  <dimension ref="A1:Q146"/>
  <sheetViews>
    <sheetView showGridLines="0" workbookViewId="0">
      <selection sqref="A1:H1"/>
    </sheetView>
  </sheetViews>
  <sheetFormatPr defaultRowHeight="12.75" x14ac:dyDescent="0.2"/>
  <cols>
    <col min="1" max="1" width="5.85546875" bestFit="1" customWidth="1"/>
    <col min="2" max="2" width="19.7109375" bestFit="1" customWidth="1"/>
    <col min="3" max="3" width="39.140625" bestFit="1" customWidth="1"/>
    <col min="4" max="4" width="16.5703125" bestFit="1" customWidth="1"/>
    <col min="5" max="5" width="8.7109375" bestFit="1" customWidth="1"/>
    <col min="6" max="6" width="10.140625" bestFit="1" customWidth="1"/>
    <col min="7" max="7" width="14" bestFit="1" customWidth="1"/>
    <col min="8" max="8" width="8.42578125" bestFit="1" customWidth="1"/>
  </cols>
  <sheetData>
    <row r="1" spans="1:9" ht="15" x14ac:dyDescent="0.2">
      <c r="A1" s="206" t="s">
        <v>0</v>
      </c>
      <c r="B1" s="206"/>
      <c r="C1" s="206"/>
      <c r="D1" s="206"/>
      <c r="E1" s="206"/>
      <c r="F1" s="206"/>
      <c r="G1" s="206"/>
      <c r="H1" s="206"/>
      <c r="I1" s="1" t="s">
        <v>853</v>
      </c>
    </row>
    <row r="2" spans="1:9" ht="15" x14ac:dyDescent="0.2">
      <c r="A2" s="206" t="s">
        <v>456</v>
      </c>
      <c r="B2" s="206"/>
      <c r="C2" s="206"/>
      <c r="D2" s="206"/>
      <c r="E2" s="206"/>
      <c r="F2" s="206"/>
      <c r="G2" s="206"/>
      <c r="H2" s="206"/>
    </row>
    <row r="3" spans="1:9" ht="15" x14ac:dyDescent="0.2">
      <c r="A3" s="206" t="s">
        <v>852</v>
      </c>
      <c r="B3" s="206"/>
      <c r="C3" s="206"/>
      <c r="D3" s="206"/>
      <c r="E3" s="206"/>
      <c r="F3" s="206"/>
      <c r="G3" s="206"/>
      <c r="H3" s="206"/>
    </row>
    <row r="4" spans="1:9" s="77" customFormat="1" ht="30" x14ac:dyDescent="0.2">
      <c r="A4" s="75" t="s">
        <v>2</v>
      </c>
      <c r="B4" s="75" t="s">
        <v>3</v>
      </c>
      <c r="C4" s="75" t="s">
        <v>4</v>
      </c>
      <c r="D4" s="75" t="s">
        <v>5</v>
      </c>
      <c r="E4" s="75" t="s">
        <v>6</v>
      </c>
      <c r="F4" s="75" t="s">
        <v>7</v>
      </c>
      <c r="G4" s="75" t="s">
        <v>8</v>
      </c>
      <c r="H4" s="76" t="s">
        <v>851</v>
      </c>
    </row>
    <row r="5" spans="1:9" x14ac:dyDescent="0.2">
      <c r="A5" s="78"/>
      <c r="B5" s="78"/>
      <c r="C5" s="79" t="s">
        <v>9</v>
      </c>
      <c r="D5" s="78"/>
      <c r="E5" s="78"/>
      <c r="F5" s="78"/>
      <c r="G5" s="78"/>
      <c r="H5" s="80" t="s">
        <v>143</v>
      </c>
    </row>
    <row r="6" spans="1:9" x14ac:dyDescent="0.2">
      <c r="A6" s="81"/>
      <c r="B6" s="82"/>
      <c r="C6" s="82" t="s">
        <v>10</v>
      </c>
      <c r="D6" s="82"/>
      <c r="E6" s="83"/>
      <c r="F6" s="84"/>
      <c r="G6" s="85"/>
      <c r="H6" s="80" t="s">
        <v>143</v>
      </c>
    </row>
    <row r="7" spans="1:9" x14ac:dyDescent="0.2">
      <c r="A7" s="81">
        <v>1</v>
      </c>
      <c r="B7" s="82" t="s">
        <v>366</v>
      </c>
      <c r="C7" s="82" t="s">
        <v>367</v>
      </c>
      <c r="D7" s="82" t="s">
        <v>190</v>
      </c>
      <c r="E7" s="83">
        <v>71973</v>
      </c>
      <c r="F7" s="84">
        <v>435.36467699999997</v>
      </c>
      <c r="G7" s="85">
        <v>5.6456520000000003E-2</v>
      </c>
      <c r="H7" s="80" t="s">
        <v>143</v>
      </c>
    </row>
    <row r="8" spans="1:9" x14ac:dyDescent="0.2">
      <c r="A8" s="81">
        <v>2</v>
      </c>
      <c r="B8" s="82" t="s">
        <v>344</v>
      </c>
      <c r="C8" s="82" t="s">
        <v>345</v>
      </c>
      <c r="D8" s="82" t="s">
        <v>255</v>
      </c>
      <c r="E8" s="83">
        <v>21388</v>
      </c>
      <c r="F8" s="84">
        <v>418.77704</v>
      </c>
      <c r="G8" s="85">
        <v>5.4305489999999998E-2</v>
      </c>
      <c r="H8" s="80" t="s">
        <v>143</v>
      </c>
    </row>
    <row r="9" spans="1:9" x14ac:dyDescent="0.2">
      <c r="A9" s="81">
        <v>3</v>
      </c>
      <c r="B9" s="82" t="s">
        <v>372</v>
      </c>
      <c r="C9" s="82" t="s">
        <v>373</v>
      </c>
      <c r="D9" s="82" t="s">
        <v>41</v>
      </c>
      <c r="E9" s="83">
        <v>19836</v>
      </c>
      <c r="F9" s="84">
        <v>416.19895200000002</v>
      </c>
      <c r="G9" s="85">
        <v>5.3971180000000001E-2</v>
      </c>
      <c r="H9" s="80" t="s">
        <v>143</v>
      </c>
    </row>
    <row r="10" spans="1:9" x14ac:dyDescent="0.2">
      <c r="A10" s="81">
        <v>4</v>
      </c>
      <c r="B10" s="82" t="s">
        <v>382</v>
      </c>
      <c r="C10" s="82" t="s">
        <v>383</v>
      </c>
      <c r="D10" s="82" t="s">
        <v>211</v>
      </c>
      <c r="E10" s="83">
        <v>13073</v>
      </c>
      <c r="F10" s="84">
        <v>340.01565699999998</v>
      </c>
      <c r="G10" s="85">
        <v>4.4091999999999999E-2</v>
      </c>
      <c r="H10" s="80" t="s">
        <v>143</v>
      </c>
    </row>
    <row r="11" spans="1:9" x14ac:dyDescent="0.2">
      <c r="A11" s="81">
        <v>5</v>
      </c>
      <c r="B11" s="82" t="s">
        <v>368</v>
      </c>
      <c r="C11" s="82" t="s">
        <v>369</v>
      </c>
      <c r="D11" s="82" t="s">
        <v>223</v>
      </c>
      <c r="E11" s="83">
        <v>106345</v>
      </c>
      <c r="F11" s="84">
        <v>336.68826999999999</v>
      </c>
      <c r="G11" s="85">
        <v>4.3660520000000001E-2</v>
      </c>
      <c r="H11" s="80" t="s">
        <v>143</v>
      </c>
    </row>
    <row r="12" spans="1:9" x14ac:dyDescent="0.2">
      <c r="A12" s="81">
        <v>6</v>
      </c>
      <c r="B12" s="82" t="s">
        <v>67</v>
      </c>
      <c r="C12" s="82" t="s">
        <v>68</v>
      </c>
      <c r="D12" s="82" t="s">
        <v>61</v>
      </c>
      <c r="E12" s="83">
        <v>38992</v>
      </c>
      <c r="F12" s="84">
        <v>326.98691200000002</v>
      </c>
      <c r="G12" s="85">
        <v>4.2402479999999999E-2</v>
      </c>
      <c r="H12" s="80" t="s">
        <v>143</v>
      </c>
    </row>
    <row r="13" spans="1:9" x14ac:dyDescent="0.2">
      <c r="A13" s="81">
        <v>7</v>
      </c>
      <c r="B13" s="82" t="s">
        <v>86</v>
      </c>
      <c r="C13" s="82" t="s">
        <v>87</v>
      </c>
      <c r="D13" s="82" t="s">
        <v>61</v>
      </c>
      <c r="E13" s="83">
        <v>8402</v>
      </c>
      <c r="F13" s="84">
        <v>322.98968400000001</v>
      </c>
      <c r="G13" s="85">
        <v>4.188414E-2</v>
      </c>
      <c r="H13" s="80" t="s">
        <v>143</v>
      </c>
    </row>
    <row r="14" spans="1:9" x14ac:dyDescent="0.2">
      <c r="A14" s="81">
        <v>8</v>
      </c>
      <c r="B14" s="82" t="s">
        <v>370</v>
      </c>
      <c r="C14" s="82" t="s">
        <v>371</v>
      </c>
      <c r="D14" s="82" t="s">
        <v>33</v>
      </c>
      <c r="E14" s="83">
        <v>76163</v>
      </c>
      <c r="F14" s="84">
        <v>320.03692599999999</v>
      </c>
      <c r="G14" s="85">
        <v>4.150123E-2</v>
      </c>
      <c r="H14" s="80" t="s">
        <v>143</v>
      </c>
    </row>
    <row r="15" spans="1:9" x14ac:dyDescent="0.2">
      <c r="A15" s="81">
        <v>9</v>
      </c>
      <c r="B15" s="82" t="s">
        <v>374</v>
      </c>
      <c r="C15" s="82" t="s">
        <v>375</v>
      </c>
      <c r="D15" s="82" t="s">
        <v>41</v>
      </c>
      <c r="E15" s="83">
        <v>96717</v>
      </c>
      <c r="F15" s="84">
        <v>284.20290449999999</v>
      </c>
      <c r="G15" s="85">
        <v>3.6854409999999997E-2</v>
      </c>
      <c r="H15" s="80" t="s">
        <v>143</v>
      </c>
    </row>
    <row r="16" spans="1:9" x14ac:dyDescent="0.2">
      <c r="A16" s="81">
        <v>10</v>
      </c>
      <c r="B16" s="82" t="s">
        <v>340</v>
      </c>
      <c r="C16" s="82" t="s">
        <v>341</v>
      </c>
      <c r="D16" s="82" t="s">
        <v>211</v>
      </c>
      <c r="E16" s="83">
        <v>3621</v>
      </c>
      <c r="F16" s="84">
        <v>278.56353000000001</v>
      </c>
      <c r="G16" s="85">
        <v>3.612311E-2</v>
      </c>
      <c r="H16" s="80" t="s">
        <v>143</v>
      </c>
    </row>
    <row r="17" spans="1:8" x14ac:dyDescent="0.2">
      <c r="A17" s="81">
        <v>11</v>
      </c>
      <c r="B17" s="82" t="s">
        <v>376</v>
      </c>
      <c r="C17" s="82" t="s">
        <v>377</v>
      </c>
      <c r="D17" s="82" t="s">
        <v>33</v>
      </c>
      <c r="E17" s="83">
        <v>604881</v>
      </c>
      <c r="F17" s="84">
        <v>267.7808187</v>
      </c>
      <c r="G17" s="85">
        <v>3.4724850000000002E-2</v>
      </c>
      <c r="H17" s="80" t="s">
        <v>143</v>
      </c>
    </row>
    <row r="18" spans="1:8" x14ac:dyDescent="0.2">
      <c r="A18" s="81">
        <v>12</v>
      </c>
      <c r="B18" s="82" t="s">
        <v>386</v>
      </c>
      <c r="C18" s="82" t="s">
        <v>387</v>
      </c>
      <c r="D18" s="82" t="s">
        <v>33</v>
      </c>
      <c r="E18" s="83">
        <v>382570</v>
      </c>
      <c r="F18" s="84">
        <v>226.710982</v>
      </c>
      <c r="G18" s="85">
        <v>2.9399060000000001E-2</v>
      </c>
      <c r="H18" s="80" t="s">
        <v>143</v>
      </c>
    </row>
    <row r="19" spans="1:8" ht="25.5" x14ac:dyDescent="0.2">
      <c r="A19" s="81">
        <v>13</v>
      </c>
      <c r="B19" s="82" t="s">
        <v>378</v>
      </c>
      <c r="C19" s="82" t="s">
        <v>379</v>
      </c>
      <c r="D19" s="82" t="s">
        <v>196</v>
      </c>
      <c r="E19" s="83">
        <v>3653</v>
      </c>
      <c r="F19" s="84">
        <v>215.36261500000001</v>
      </c>
      <c r="G19" s="85">
        <v>2.7927449999999999E-2</v>
      </c>
      <c r="H19" s="80" t="s">
        <v>143</v>
      </c>
    </row>
    <row r="20" spans="1:8" ht="25.5" x14ac:dyDescent="0.2">
      <c r="A20" s="81">
        <v>14</v>
      </c>
      <c r="B20" s="82" t="s">
        <v>380</v>
      </c>
      <c r="C20" s="82" t="s">
        <v>381</v>
      </c>
      <c r="D20" s="82" t="s">
        <v>265</v>
      </c>
      <c r="E20" s="83">
        <v>4183</v>
      </c>
      <c r="F20" s="84">
        <v>211.149474</v>
      </c>
      <c r="G20" s="85">
        <v>2.7381099999999998E-2</v>
      </c>
      <c r="H20" s="80" t="s">
        <v>143</v>
      </c>
    </row>
    <row r="21" spans="1:8" ht="25.5" x14ac:dyDescent="0.2">
      <c r="A21" s="81">
        <v>15</v>
      </c>
      <c r="B21" s="82" t="s">
        <v>42</v>
      </c>
      <c r="C21" s="82" t="s">
        <v>43</v>
      </c>
      <c r="D21" s="82" t="s">
        <v>25</v>
      </c>
      <c r="E21" s="83">
        <v>3074</v>
      </c>
      <c r="F21" s="84">
        <v>204.69766000000001</v>
      </c>
      <c r="G21" s="85">
        <v>2.6544450000000001E-2</v>
      </c>
      <c r="H21" s="80" t="s">
        <v>143</v>
      </c>
    </row>
    <row r="22" spans="1:8" ht="25.5" x14ac:dyDescent="0.2">
      <c r="A22" s="81">
        <v>16</v>
      </c>
      <c r="B22" s="82" t="s">
        <v>390</v>
      </c>
      <c r="C22" s="82" t="s">
        <v>391</v>
      </c>
      <c r="D22" s="82" t="s">
        <v>392</v>
      </c>
      <c r="E22" s="83">
        <v>48701</v>
      </c>
      <c r="F22" s="84">
        <v>188.18066400000001</v>
      </c>
      <c r="G22" s="85">
        <v>2.4402589999999998E-2</v>
      </c>
      <c r="H22" s="80" t="s">
        <v>143</v>
      </c>
    </row>
    <row r="23" spans="1:8" x14ac:dyDescent="0.2">
      <c r="A23" s="81">
        <v>17</v>
      </c>
      <c r="B23" s="82" t="s">
        <v>51</v>
      </c>
      <c r="C23" s="82" t="s">
        <v>52</v>
      </c>
      <c r="D23" s="82" t="s">
        <v>16</v>
      </c>
      <c r="E23" s="83">
        <v>15091</v>
      </c>
      <c r="F23" s="84">
        <v>173.154134</v>
      </c>
      <c r="G23" s="85">
        <v>2.2453999999999998E-2</v>
      </c>
      <c r="H23" s="80" t="s">
        <v>143</v>
      </c>
    </row>
    <row r="24" spans="1:8" x14ac:dyDescent="0.2">
      <c r="A24" s="81">
        <v>18</v>
      </c>
      <c r="B24" s="82" t="s">
        <v>393</v>
      </c>
      <c r="C24" s="82" t="s">
        <v>394</v>
      </c>
      <c r="D24" s="82" t="s">
        <v>193</v>
      </c>
      <c r="E24" s="83">
        <v>22434</v>
      </c>
      <c r="F24" s="84">
        <v>168.692463</v>
      </c>
      <c r="G24" s="85">
        <v>2.1875430000000001E-2</v>
      </c>
      <c r="H24" s="80" t="s">
        <v>143</v>
      </c>
    </row>
    <row r="25" spans="1:8" x14ac:dyDescent="0.2">
      <c r="A25" s="81">
        <v>19</v>
      </c>
      <c r="B25" s="82" t="s">
        <v>69</v>
      </c>
      <c r="C25" s="82" t="s">
        <v>70</v>
      </c>
      <c r="D25" s="82" t="s">
        <v>71</v>
      </c>
      <c r="E25" s="83">
        <v>16288</v>
      </c>
      <c r="F25" s="84">
        <v>164.150464</v>
      </c>
      <c r="G25" s="85">
        <v>2.128644E-2</v>
      </c>
      <c r="H25" s="80" t="s">
        <v>143</v>
      </c>
    </row>
    <row r="26" spans="1:8" x14ac:dyDescent="0.2">
      <c r="A26" s="81">
        <v>20</v>
      </c>
      <c r="B26" s="82" t="s">
        <v>59</v>
      </c>
      <c r="C26" s="82" t="s">
        <v>60</v>
      </c>
      <c r="D26" s="82" t="s">
        <v>61</v>
      </c>
      <c r="E26" s="83">
        <v>3065</v>
      </c>
      <c r="F26" s="84">
        <v>163.31852499999999</v>
      </c>
      <c r="G26" s="85">
        <v>2.1178559999999999E-2</v>
      </c>
      <c r="H26" s="80" t="s">
        <v>143</v>
      </c>
    </row>
    <row r="27" spans="1:8" x14ac:dyDescent="0.2">
      <c r="A27" s="81">
        <v>21</v>
      </c>
      <c r="B27" s="82" t="s">
        <v>233</v>
      </c>
      <c r="C27" s="82" t="s">
        <v>234</v>
      </c>
      <c r="D27" s="82" t="s">
        <v>193</v>
      </c>
      <c r="E27" s="83">
        <v>1412</v>
      </c>
      <c r="F27" s="84">
        <v>162.71888000000001</v>
      </c>
      <c r="G27" s="85">
        <v>2.1100799999999999E-2</v>
      </c>
      <c r="H27" s="80" t="s">
        <v>143</v>
      </c>
    </row>
    <row r="28" spans="1:8" x14ac:dyDescent="0.2">
      <c r="A28" s="81">
        <v>22</v>
      </c>
      <c r="B28" s="82" t="s">
        <v>395</v>
      </c>
      <c r="C28" s="82" t="s">
        <v>396</v>
      </c>
      <c r="D28" s="82" t="s">
        <v>193</v>
      </c>
      <c r="E28" s="83">
        <v>8289</v>
      </c>
      <c r="F28" s="84">
        <v>156.471453</v>
      </c>
      <c r="G28" s="85">
        <v>2.029065E-2</v>
      </c>
      <c r="H28" s="80" t="s">
        <v>143</v>
      </c>
    </row>
    <row r="29" spans="1:8" x14ac:dyDescent="0.2">
      <c r="A29" s="81">
        <v>23</v>
      </c>
      <c r="B29" s="82" t="s">
        <v>295</v>
      </c>
      <c r="C29" s="82" t="s">
        <v>296</v>
      </c>
      <c r="D29" s="82" t="s">
        <v>61</v>
      </c>
      <c r="E29" s="83">
        <v>10116</v>
      </c>
      <c r="F29" s="84">
        <v>155.826864</v>
      </c>
      <c r="G29" s="85">
        <v>2.0207070000000001E-2</v>
      </c>
      <c r="H29" s="80" t="s">
        <v>143</v>
      </c>
    </row>
    <row r="30" spans="1:8" x14ac:dyDescent="0.2">
      <c r="A30" s="81">
        <v>24</v>
      </c>
      <c r="B30" s="82" t="s">
        <v>417</v>
      </c>
      <c r="C30" s="82" t="s">
        <v>418</v>
      </c>
      <c r="D30" s="82" t="s">
        <v>201</v>
      </c>
      <c r="E30" s="83">
        <v>38673</v>
      </c>
      <c r="F30" s="84">
        <v>151.40479500000001</v>
      </c>
      <c r="G30" s="85">
        <v>1.9633629999999999E-2</v>
      </c>
      <c r="H30" s="80" t="s">
        <v>143</v>
      </c>
    </row>
    <row r="31" spans="1:8" x14ac:dyDescent="0.2">
      <c r="A31" s="81">
        <v>25</v>
      </c>
      <c r="B31" s="82" t="s">
        <v>400</v>
      </c>
      <c r="C31" s="82" t="s">
        <v>401</v>
      </c>
      <c r="D31" s="82" t="s">
        <v>201</v>
      </c>
      <c r="E31" s="83">
        <v>33039</v>
      </c>
      <c r="F31" s="84">
        <v>144.85949550000001</v>
      </c>
      <c r="G31" s="85">
        <v>1.878486E-2</v>
      </c>
      <c r="H31" s="80" t="s">
        <v>143</v>
      </c>
    </row>
    <row r="32" spans="1:8" x14ac:dyDescent="0.2">
      <c r="A32" s="81">
        <v>26</v>
      </c>
      <c r="B32" s="82" t="s">
        <v>402</v>
      </c>
      <c r="C32" s="82" t="s">
        <v>403</v>
      </c>
      <c r="D32" s="82" t="s">
        <v>61</v>
      </c>
      <c r="E32" s="83">
        <v>28519</v>
      </c>
      <c r="F32" s="84">
        <v>142.88019</v>
      </c>
      <c r="G32" s="85">
        <v>1.852819E-2</v>
      </c>
      <c r="H32" s="80" t="s">
        <v>143</v>
      </c>
    </row>
    <row r="33" spans="1:8" x14ac:dyDescent="0.2">
      <c r="A33" s="81">
        <v>27</v>
      </c>
      <c r="B33" s="82" t="s">
        <v>404</v>
      </c>
      <c r="C33" s="82" t="s">
        <v>405</v>
      </c>
      <c r="D33" s="82" t="s">
        <v>223</v>
      </c>
      <c r="E33" s="83">
        <v>18794</v>
      </c>
      <c r="F33" s="84">
        <v>136.773335</v>
      </c>
      <c r="G33" s="85">
        <v>1.7736269999999998E-2</v>
      </c>
      <c r="H33" s="80" t="s">
        <v>143</v>
      </c>
    </row>
    <row r="34" spans="1:8" x14ac:dyDescent="0.2">
      <c r="A34" s="81">
        <v>28</v>
      </c>
      <c r="B34" s="82" t="s">
        <v>397</v>
      </c>
      <c r="C34" s="82" t="s">
        <v>398</v>
      </c>
      <c r="D34" s="82" t="s">
        <v>399</v>
      </c>
      <c r="E34" s="83">
        <v>12930</v>
      </c>
      <c r="F34" s="84">
        <v>129.27413999999999</v>
      </c>
      <c r="G34" s="85">
        <v>1.6763799999999999E-2</v>
      </c>
      <c r="H34" s="80" t="s">
        <v>143</v>
      </c>
    </row>
    <row r="35" spans="1:8" ht="25.5" x14ac:dyDescent="0.2">
      <c r="A35" s="81">
        <v>29</v>
      </c>
      <c r="B35" s="82" t="s">
        <v>410</v>
      </c>
      <c r="C35" s="82" t="s">
        <v>411</v>
      </c>
      <c r="D35" s="82" t="s">
        <v>196</v>
      </c>
      <c r="E35" s="83">
        <v>12965</v>
      </c>
      <c r="F35" s="84">
        <v>123.60831</v>
      </c>
      <c r="G35" s="85">
        <v>1.6029080000000001E-2</v>
      </c>
      <c r="H35" s="80" t="s">
        <v>143</v>
      </c>
    </row>
    <row r="36" spans="1:8" x14ac:dyDescent="0.2">
      <c r="A36" s="81">
        <v>30</v>
      </c>
      <c r="B36" s="82" t="s">
        <v>412</v>
      </c>
      <c r="C36" s="82" t="s">
        <v>413</v>
      </c>
      <c r="D36" s="82" t="s">
        <v>414</v>
      </c>
      <c r="E36" s="83">
        <v>8206</v>
      </c>
      <c r="F36" s="84">
        <v>121.850894</v>
      </c>
      <c r="G36" s="85">
        <v>1.5801180000000001E-2</v>
      </c>
      <c r="H36" s="80" t="s">
        <v>143</v>
      </c>
    </row>
    <row r="37" spans="1:8" x14ac:dyDescent="0.2">
      <c r="A37" s="81">
        <v>31</v>
      </c>
      <c r="B37" s="82" t="s">
        <v>457</v>
      </c>
      <c r="C37" s="82" t="s">
        <v>458</v>
      </c>
      <c r="D37" s="82" t="s">
        <v>61</v>
      </c>
      <c r="E37" s="83">
        <v>20968</v>
      </c>
      <c r="F37" s="84">
        <v>111.34008</v>
      </c>
      <c r="G37" s="85">
        <v>1.443818E-2</v>
      </c>
      <c r="H37" s="80" t="s">
        <v>143</v>
      </c>
    </row>
    <row r="38" spans="1:8" x14ac:dyDescent="0.2">
      <c r="A38" s="81">
        <v>32</v>
      </c>
      <c r="B38" s="82" t="s">
        <v>415</v>
      </c>
      <c r="C38" s="82" t="s">
        <v>416</v>
      </c>
      <c r="D38" s="82" t="s">
        <v>255</v>
      </c>
      <c r="E38" s="83">
        <v>26290</v>
      </c>
      <c r="F38" s="84">
        <v>109.91849000000001</v>
      </c>
      <c r="G38" s="85">
        <v>1.425383E-2</v>
      </c>
      <c r="H38" s="80" t="s">
        <v>143</v>
      </c>
    </row>
    <row r="39" spans="1:8" x14ac:dyDescent="0.2">
      <c r="A39" s="81">
        <v>33</v>
      </c>
      <c r="B39" s="82" t="s">
        <v>419</v>
      </c>
      <c r="C39" s="82" t="s">
        <v>420</v>
      </c>
      <c r="D39" s="82" t="s">
        <v>138</v>
      </c>
      <c r="E39" s="83">
        <v>56603</v>
      </c>
      <c r="F39" s="84">
        <v>89.398778199999995</v>
      </c>
      <c r="G39" s="85">
        <v>1.159291E-2</v>
      </c>
      <c r="H39" s="80" t="s">
        <v>143</v>
      </c>
    </row>
    <row r="40" spans="1:8" x14ac:dyDescent="0.2">
      <c r="A40" s="81">
        <v>34</v>
      </c>
      <c r="B40" s="82" t="s">
        <v>423</v>
      </c>
      <c r="C40" s="82" t="s">
        <v>424</v>
      </c>
      <c r="D40" s="82" t="s">
        <v>41</v>
      </c>
      <c r="E40" s="83">
        <v>7757</v>
      </c>
      <c r="F40" s="84">
        <v>55.485821000000001</v>
      </c>
      <c r="G40" s="85">
        <v>7.1951999999999997E-3</v>
      </c>
      <c r="H40" s="80" t="s">
        <v>143</v>
      </c>
    </row>
    <row r="41" spans="1:8" x14ac:dyDescent="0.2">
      <c r="A41" s="81">
        <v>35</v>
      </c>
      <c r="B41" s="82" t="s">
        <v>421</v>
      </c>
      <c r="C41" s="82" t="s">
        <v>422</v>
      </c>
      <c r="D41" s="82" t="s">
        <v>41</v>
      </c>
      <c r="E41" s="83">
        <v>7334</v>
      </c>
      <c r="F41" s="84">
        <v>53.648209999999999</v>
      </c>
      <c r="G41" s="85">
        <v>6.9569100000000002E-3</v>
      </c>
      <c r="H41" s="80" t="s">
        <v>143</v>
      </c>
    </row>
    <row r="42" spans="1:8" x14ac:dyDescent="0.2">
      <c r="A42" s="81">
        <v>36</v>
      </c>
      <c r="B42" s="82" t="s">
        <v>427</v>
      </c>
      <c r="C42" s="82" t="s">
        <v>428</v>
      </c>
      <c r="D42" s="82" t="s">
        <v>48</v>
      </c>
      <c r="E42" s="83">
        <v>8886</v>
      </c>
      <c r="F42" s="84">
        <v>30.545625000000001</v>
      </c>
      <c r="G42" s="85">
        <v>3.9610499999999998E-3</v>
      </c>
      <c r="H42" s="80" t="s">
        <v>143</v>
      </c>
    </row>
    <row r="43" spans="1:8" x14ac:dyDescent="0.2">
      <c r="A43" s="86"/>
      <c r="B43" s="86"/>
      <c r="C43" s="87" t="s">
        <v>142</v>
      </c>
      <c r="D43" s="86"/>
      <c r="E43" s="86" t="s">
        <v>143</v>
      </c>
      <c r="F43" s="88">
        <v>7339.0277128999996</v>
      </c>
      <c r="G43" s="89">
        <v>0.95169862000000005</v>
      </c>
      <c r="H43" s="80" t="s">
        <v>143</v>
      </c>
    </row>
    <row r="44" spans="1:8" x14ac:dyDescent="0.2">
      <c r="A44" s="86"/>
      <c r="B44" s="86"/>
      <c r="C44" s="90"/>
      <c r="D44" s="86"/>
      <c r="E44" s="86"/>
      <c r="F44" s="91"/>
      <c r="G44" s="91"/>
      <c r="H44" s="80" t="s">
        <v>143</v>
      </c>
    </row>
    <row r="45" spans="1:8" x14ac:dyDescent="0.2">
      <c r="A45" s="86"/>
      <c r="B45" s="86"/>
      <c r="C45" s="87" t="s">
        <v>144</v>
      </c>
      <c r="D45" s="86"/>
      <c r="E45" s="86"/>
      <c r="F45" s="86"/>
      <c r="G45" s="86"/>
      <c r="H45" s="80" t="s">
        <v>143</v>
      </c>
    </row>
    <row r="46" spans="1:8" x14ac:dyDescent="0.2">
      <c r="A46" s="86"/>
      <c r="B46" s="86"/>
      <c r="C46" s="87" t="s">
        <v>142</v>
      </c>
      <c r="D46" s="86"/>
      <c r="E46" s="86" t="s">
        <v>143</v>
      </c>
      <c r="F46" s="92" t="s">
        <v>145</v>
      </c>
      <c r="G46" s="89">
        <v>0</v>
      </c>
      <c r="H46" s="80" t="s">
        <v>143</v>
      </c>
    </row>
    <row r="47" spans="1:8" x14ac:dyDescent="0.2">
      <c r="A47" s="86"/>
      <c r="B47" s="86"/>
      <c r="C47" s="90"/>
      <c r="D47" s="86"/>
      <c r="E47" s="86"/>
      <c r="F47" s="91"/>
      <c r="G47" s="91"/>
      <c r="H47" s="80" t="s">
        <v>143</v>
      </c>
    </row>
    <row r="48" spans="1:8" x14ac:dyDescent="0.2">
      <c r="A48" s="86"/>
      <c r="B48" s="86"/>
      <c r="C48" s="87" t="s">
        <v>146</v>
      </c>
      <c r="D48" s="86"/>
      <c r="E48" s="86"/>
      <c r="F48" s="86"/>
      <c r="G48" s="86"/>
      <c r="H48" s="80" t="s">
        <v>143</v>
      </c>
    </row>
    <row r="49" spans="1:8" x14ac:dyDescent="0.2">
      <c r="A49" s="86"/>
      <c r="B49" s="86"/>
      <c r="C49" s="87" t="s">
        <v>142</v>
      </c>
      <c r="D49" s="86"/>
      <c r="E49" s="86" t="s">
        <v>143</v>
      </c>
      <c r="F49" s="92" t="s">
        <v>145</v>
      </c>
      <c r="G49" s="89">
        <v>0</v>
      </c>
      <c r="H49" s="80" t="s">
        <v>143</v>
      </c>
    </row>
    <row r="50" spans="1:8" x14ac:dyDescent="0.2">
      <c r="A50" s="86"/>
      <c r="B50" s="86"/>
      <c r="C50" s="90"/>
      <c r="D50" s="86"/>
      <c r="E50" s="86"/>
      <c r="F50" s="91"/>
      <c r="G50" s="91"/>
      <c r="H50" s="80" t="s">
        <v>143</v>
      </c>
    </row>
    <row r="51" spans="1:8" x14ac:dyDescent="0.2">
      <c r="A51" s="86"/>
      <c r="B51" s="86"/>
      <c r="C51" s="87" t="s">
        <v>147</v>
      </c>
      <c r="D51" s="86"/>
      <c r="E51" s="86"/>
      <c r="F51" s="86"/>
      <c r="G51" s="86"/>
      <c r="H51" s="80" t="s">
        <v>143</v>
      </c>
    </row>
    <row r="52" spans="1:8" x14ac:dyDescent="0.2">
      <c r="A52" s="86"/>
      <c r="B52" s="86"/>
      <c r="C52" s="87" t="s">
        <v>142</v>
      </c>
      <c r="D52" s="86"/>
      <c r="E52" s="86" t="s">
        <v>143</v>
      </c>
      <c r="F52" s="92" t="s">
        <v>145</v>
      </c>
      <c r="G52" s="89">
        <v>0</v>
      </c>
      <c r="H52" s="80" t="s">
        <v>143</v>
      </c>
    </row>
    <row r="53" spans="1:8" x14ac:dyDescent="0.2">
      <c r="A53" s="86"/>
      <c r="B53" s="86"/>
      <c r="C53" s="90"/>
      <c r="D53" s="86"/>
      <c r="E53" s="86"/>
      <c r="F53" s="91"/>
      <c r="G53" s="91"/>
      <c r="H53" s="80" t="s">
        <v>143</v>
      </c>
    </row>
    <row r="54" spans="1:8" x14ac:dyDescent="0.2">
      <c r="A54" s="86"/>
      <c r="B54" s="86"/>
      <c r="C54" s="87" t="s">
        <v>148</v>
      </c>
      <c r="D54" s="86"/>
      <c r="E54" s="86"/>
      <c r="F54" s="91"/>
      <c r="G54" s="91"/>
      <c r="H54" s="80" t="s">
        <v>143</v>
      </c>
    </row>
    <row r="55" spans="1:8" x14ac:dyDescent="0.2">
      <c r="A55" s="86"/>
      <c r="B55" s="86"/>
      <c r="C55" s="87" t="s">
        <v>142</v>
      </c>
      <c r="D55" s="86"/>
      <c r="E55" s="86" t="s">
        <v>143</v>
      </c>
      <c r="F55" s="92" t="s">
        <v>145</v>
      </c>
      <c r="G55" s="89">
        <v>0</v>
      </c>
      <c r="H55" s="80" t="s">
        <v>143</v>
      </c>
    </row>
    <row r="56" spans="1:8" x14ac:dyDescent="0.2">
      <c r="A56" s="86"/>
      <c r="B56" s="86"/>
      <c r="C56" s="90"/>
      <c r="D56" s="86"/>
      <c r="E56" s="86"/>
      <c r="F56" s="91"/>
      <c r="G56" s="91"/>
      <c r="H56" s="80" t="s">
        <v>143</v>
      </c>
    </row>
    <row r="57" spans="1:8" x14ac:dyDescent="0.2">
      <c r="A57" s="86"/>
      <c r="B57" s="86"/>
      <c r="C57" s="87" t="s">
        <v>149</v>
      </c>
      <c r="D57" s="86"/>
      <c r="E57" s="86"/>
      <c r="F57" s="91"/>
      <c r="G57" s="91"/>
      <c r="H57" s="80" t="s">
        <v>143</v>
      </c>
    </row>
    <row r="58" spans="1:8" x14ac:dyDescent="0.2">
      <c r="A58" s="86"/>
      <c r="B58" s="86"/>
      <c r="C58" s="87" t="s">
        <v>142</v>
      </c>
      <c r="D58" s="86"/>
      <c r="E58" s="86" t="s">
        <v>143</v>
      </c>
      <c r="F58" s="92" t="s">
        <v>145</v>
      </c>
      <c r="G58" s="89">
        <v>0</v>
      </c>
      <c r="H58" s="80" t="s">
        <v>143</v>
      </c>
    </row>
    <row r="59" spans="1:8" x14ac:dyDescent="0.2">
      <c r="A59" s="86"/>
      <c r="B59" s="86"/>
      <c r="C59" s="90"/>
      <c r="D59" s="86"/>
      <c r="E59" s="86"/>
      <c r="F59" s="91"/>
      <c r="G59" s="91"/>
      <c r="H59" s="80" t="s">
        <v>143</v>
      </c>
    </row>
    <row r="60" spans="1:8" x14ac:dyDescent="0.2">
      <c r="A60" s="86"/>
      <c r="B60" s="86"/>
      <c r="C60" s="87" t="s">
        <v>150</v>
      </c>
      <c r="D60" s="86"/>
      <c r="E60" s="86"/>
      <c r="F60" s="88">
        <v>7339.0277128999996</v>
      </c>
      <c r="G60" s="89">
        <v>0.95169862000000005</v>
      </c>
      <c r="H60" s="80" t="s">
        <v>143</v>
      </c>
    </row>
    <row r="61" spans="1:8" x14ac:dyDescent="0.2">
      <c r="A61" s="86"/>
      <c r="B61" s="86"/>
      <c r="C61" s="90"/>
      <c r="D61" s="86"/>
      <c r="E61" s="86"/>
      <c r="F61" s="91"/>
      <c r="G61" s="91"/>
      <c r="H61" s="80" t="s">
        <v>143</v>
      </c>
    </row>
    <row r="62" spans="1:8" x14ac:dyDescent="0.2">
      <c r="A62" s="86"/>
      <c r="B62" s="86"/>
      <c r="C62" s="87" t="s">
        <v>151</v>
      </c>
      <c r="D62" s="86"/>
      <c r="E62" s="86"/>
      <c r="F62" s="91"/>
      <c r="G62" s="91"/>
      <c r="H62" s="80" t="s">
        <v>143</v>
      </c>
    </row>
    <row r="63" spans="1:8" x14ac:dyDescent="0.2">
      <c r="A63" s="86"/>
      <c r="B63" s="86"/>
      <c r="C63" s="87" t="s">
        <v>10</v>
      </c>
      <c r="D63" s="86"/>
      <c r="E63" s="86"/>
      <c r="F63" s="91"/>
      <c r="G63" s="91"/>
      <c r="H63" s="80" t="s">
        <v>143</v>
      </c>
    </row>
    <row r="64" spans="1:8" x14ac:dyDescent="0.2">
      <c r="A64" s="86"/>
      <c r="B64" s="86"/>
      <c r="C64" s="87" t="s">
        <v>142</v>
      </c>
      <c r="D64" s="86"/>
      <c r="E64" s="86" t="s">
        <v>143</v>
      </c>
      <c r="F64" s="92" t="s">
        <v>145</v>
      </c>
      <c r="G64" s="89">
        <v>0</v>
      </c>
      <c r="H64" s="80" t="s">
        <v>143</v>
      </c>
    </row>
    <row r="65" spans="1:8" x14ac:dyDescent="0.2">
      <c r="A65" s="86"/>
      <c r="B65" s="86"/>
      <c r="C65" s="90"/>
      <c r="D65" s="86"/>
      <c r="E65" s="86"/>
      <c r="F65" s="91"/>
      <c r="G65" s="91"/>
      <c r="H65" s="80" t="s">
        <v>143</v>
      </c>
    </row>
    <row r="66" spans="1:8" x14ac:dyDescent="0.2">
      <c r="A66" s="86"/>
      <c r="B66" s="86"/>
      <c r="C66" s="87" t="s">
        <v>152</v>
      </c>
      <c r="D66" s="86"/>
      <c r="E66" s="86"/>
      <c r="F66" s="86"/>
      <c r="G66" s="86"/>
      <c r="H66" s="80" t="s">
        <v>143</v>
      </c>
    </row>
    <row r="67" spans="1:8" x14ac:dyDescent="0.2">
      <c r="A67" s="86"/>
      <c r="B67" s="86"/>
      <c r="C67" s="87" t="s">
        <v>142</v>
      </c>
      <c r="D67" s="86"/>
      <c r="E67" s="86" t="s">
        <v>143</v>
      </c>
      <c r="F67" s="92" t="s">
        <v>145</v>
      </c>
      <c r="G67" s="89">
        <v>0</v>
      </c>
      <c r="H67" s="80" t="s">
        <v>143</v>
      </c>
    </row>
    <row r="68" spans="1:8" x14ac:dyDescent="0.2">
      <c r="A68" s="86"/>
      <c r="B68" s="86"/>
      <c r="C68" s="90"/>
      <c r="D68" s="86"/>
      <c r="E68" s="86"/>
      <c r="F68" s="91"/>
      <c r="G68" s="91"/>
      <c r="H68" s="80" t="s">
        <v>143</v>
      </c>
    </row>
    <row r="69" spans="1:8" x14ac:dyDescent="0.2">
      <c r="A69" s="86"/>
      <c r="B69" s="86"/>
      <c r="C69" s="87" t="s">
        <v>153</v>
      </c>
      <c r="D69" s="86"/>
      <c r="E69" s="86"/>
      <c r="F69" s="86"/>
      <c r="G69" s="86"/>
      <c r="H69" s="80" t="s">
        <v>143</v>
      </c>
    </row>
    <row r="70" spans="1:8" x14ac:dyDescent="0.2">
      <c r="A70" s="86"/>
      <c r="B70" s="86"/>
      <c r="C70" s="87" t="s">
        <v>142</v>
      </c>
      <c r="D70" s="86"/>
      <c r="E70" s="86" t="s">
        <v>143</v>
      </c>
      <c r="F70" s="92" t="s">
        <v>145</v>
      </c>
      <c r="G70" s="89">
        <v>0</v>
      </c>
      <c r="H70" s="80" t="s">
        <v>143</v>
      </c>
    </row>
    <row r="71" spans="1:8" x14ac:dyDescent="0.2">
      <c r="A71" s="86"/>
      <c r="B71" s="86"/>
      <c r="C71" s="90"/>
      <c r="D71" s="86"/>
      <c r="E71" s="86"/>
      <c r="F71" s="91"/>
      <c r="G71" s="91"/>
      <c r="H71" s="80" t="s">
        <v>143</v>
      </c>
    </row>
    <row r="72" spans="1:8" x14ac:dyDescent="0.2">
      <c r="A72" s="86"/>
      <c r="B72" s="86"/>
      <c r="C72" s="87" t="s">
        <v>154</v>
      </c>
      <c r="D72" s="86"/>
      <c r="E72" s="86"/>
      <c r="F72" s="91"/>
      <c r="G72" s="91"/>
      <c r="H72" s="80" t="s">
        <v>143</v>
      </c>
    </row>
    <row r="73" spans="1:8" x14ac:dyDescent="0.2">
      <c r="A73" s="86"/>
      <c r="B73" s="86"/>
      <c r="C73" s="87" t="s">
        <v>142</v>
      </c>
      <c r="D73" s="86"/>
      <c r="E73" s="86" t="s">
        <v>143</v>
      </c>
      <c r="F73" s="92" t="s">
        <v>145</v>
      </c>
      <c r="G73" s="89">
        <v>0</v>
      </c>
      <c r="H73" s="80" t="s">
        <v>143</v>
      </c>
    </row>
    <row r="74" spans="1:8" x14ac:dyDescent="0.2">
      <c r="A74" s="86"/>
      <c r="B74" s="86"/>
      <c r="C74" s="90"/>
      <c r="D74" s="86"/>
      <c r="E74" s="86"/>
      <c r="F74" s="91"/>
      <c r="G74" s="91"/>
      <c r="H74" s="80" t="s">
        <v>143</v>
      </c>
    </row>
    <row r="75" spans="1:8" x14ac:dyDescent="0.2">
      <c r="A75" s="86"/>
      <c r="B75" s="86"/>
      <c r="C75" s="87" t="s">
        <v>155</v>
      </c>
      <c r="D75" s="86"/>
      <c r="E75" s="86"/>
      <c r="F75" s="88">
        <v>0</v>
      </c>
      <c r="G75" s="89">
        <v>0</v>
      </c>
      <c r="H75" s="80" t="s">
        <v>143</v>
      </c>
    </row>
    <row r="76" spans="1:8" x14ac:dyDescent="0.2">
      <c r="A76" s="86"/>
      <c r="B76" s="86"/>
      <c r="C76" s="90"/>
      <c r="D76" s="86"/>
      <c r="E76" s="86"/>
      <c r="F76" s="91"/>
      <c r="G76" s="91"/>
      <c r="H76" s="80" t="s">
        <v>143</v>
      </c>
    </row>
    <row r="77" spans="1:8" x14ac:dyDescent="0.2">
      <c r="A77" s="86"/>
      <c r="B77" s="86"/>
      <c r="C77" s="87" t="s">
        <v>156</v>
      </c>
      <c r="D77" s="86"/>
      <c r="E77" s="86"/>
      <c r="F77" s="91"/>
      <c r="G77" s="91"/>
      <c r="H77" s="80" t="s">
        <v>143</v>
      </c>
    </row>
    <row r="78" spans="1:8" x14ac:dyDescent="0.2">
      <c r="A78" s="86"/>
      <c r="B78" s="86"/>
      <c r="C78" s="87" t="s">
        <v>157</v>
      </c>
      <c r="D78" s="86"/>
      <c r="E78" s="86"/>
      <c r="F78" s="91"/>
      <c r="G78" s="91"/>
      <c r="H78" s="80" t="s">
        <v>143</v>
      </c>
    </row>
    <row r="79" spans="1:8" x14ac:dyDescent="0.2">
      <c r="A79" s="86"/>
      <c r="B79" s="86"/>
      <c r="C79" s="87" t="s">
        <v>142</v>
      </c>
      <c r="D79" s="86"/>
      <c r="E79" s="86" t="s">
        <v>143</v>
      </c>
      <c r="F79" s="92" t="s">
        <v>145</v>
      </c>
      <c r="G79" s="89">
        <v>0</v>
      </c>
      <c r="H79" s="80" t="s">
        <v>143</v>
      </c>
    </row>
    <row r="80" spans="1:8" x14ac:dyDescent="0.2">
      <c r="A80" s="86"/>
      <c r="B80" s="86"/>
      <c r="C80" s="90"/>
      <c r="D80" s="86"/>
      <c r="E80" s="86"/>
      <c r="F80" s="91"/>
      <c r="G80" s="91"/>
      <c r="H80" s="80" t="s">
        <v>143</v>
      </c>
    </row>
    <row r="81" spans="1:8" x14ac:dyDescent="0.2">
      <c r="A81" s="86"/>
      <c r="B81" s="86"/>
      <c r="C81" s="87" t="s">
        <v>158</v>
      </c>
      <c r="D81" s="86"/>
      <c r="E81" s="86"/>
      <c r="F81" s="91"/>
      <c r="G81" s="91"/>
      <c r="H81" s="80" t="s">
        <v>143</v>
      </c>
    </row>
    <row r="82" spans="1:8" x14ac:dyDescent="0.2">
      <c r="A82" s="86"/>
      <c r="B82" s="86"/>
      <c r="C82" s="87" t="s">
        <v>142</v>
      </c>
      <c r="D82" s="86"/>
      <c r="E82" s="86" t="s">
        <v>143</v>
      </c>
      <c r="F82" s="92" t="s">
        <v>145</v>
      </c>
      <c r="G82" s="89">
        <v>0</v>
      </c>
      <c r="H82" s="80" t="s">
        <v>143</v>
      </c>
    </row>
    <row r="83" spans="1:8" x14ac:dyDescent="0.2">
      <c r="A83" s="86"/>
      <c r="B83" s="86"/>
      <c r="C83" s="90"/>
      <c r="D83" s="86"/>
      <c r="E83" s="86"/>
      <c r="F83" s="91"/>
      <c r="G83" s="91"/>
      <c r="H83" s="80" t="s">
        <v>143</v>
      </c>
    </row>
    <row r="84" spans="1:8" x14ac:dyDescent="0.2">
      <c r="A84" s="86"/>
      <c r="B84" s="86"/>
      <c r="C84" s="87" t="s">
        <v>159</v>
      </c>
      <c r="D84" s="86"/>
      <c r="E84" s="86"/>
      <c r="F84" s="91"/>
      <c r="G84" s="91"/>
      <c r="H84" s="80" t="s">
        <v>143</v>
      </c>
    </row>
    <row r="85" spans="1:8" x14ac:dyDescent="0.2">
      <c r="A85" s="86"/>
      <c r="B85" s="86"/>
      <c r="C85" s="87" t="s">
        <v>142</v>
      </c>
      <c r="D85" s="86"/>
      <c r="E85" s="86" t="s">
        <v>143</v>
      </c>
      <c r="F85" s="92" t="s">
        <v>145</v>
      </c>
      <c r="G85" s="89">
        <v>0</v>
      </c>
      <c r="H85" s="80" t="s">
        <v>143</v>
      </c>
    </row>
    <row r="86" spans="1:8" x14ac:dyDescent="0.2">
      <c r="A86" s="86"/>
      <c r="B86" s="86"/>
      <c r="C86" s="90"/>
      <c r="D86" s="86"/>
      <c r="E86" s="86"/>
      <c r="F86" s="91"/>
      <c r="G86" s="91"/>
      <c r="H86" s="80" t="s">
        <v>143</v>
      </c>
    </row>
    <row r="87" spans="1:8" x14ac:dyDescent="0.2">
      <c r="A87" s="86"/>
      <c r="B87" s="86"/>
      <c r="C87" s="87" t="s">
        <v>160</v>
      </c>
      <c r="D87" s="86"/>
      <c r="E87" s="86"/>
      <c r="F87" s="91"/>
      <c r="G87" s="91"/>
      <c r="H87" s="80" t="s">
        <v>143</v>
      </c>
    </row>
    <row r="88" spans="1:8" x14ac:dyDescent="0.2">
      <c r="A88" s="81">
        <v>1</v>
      </c>
      <c r="B88" s="82"/>
      <c r="C88" s="82" t="s">
        <v>161</v>
      </c>
      <c r="D88" s="82"/>
      <c r="E88" s="93"/>
      <c r="F88" s="84">
        <v>381.04769000099998</v>
      </c>
      <c r="G88" s="85">
        <v>4.9412890000000001E-2</v>
      </c>
      <c r="H88" s="80">
        <v>5.41</v>
      </c>
    </row>
    <row r="89" spans="1:8" x14ac:dyDescent="0.2">
      <c r="A89" s="86"/>
      <c r="B89" s="86"/>
      <c r="C89" s="87" t="s">
        <v>142</v>
      </c>
      <c r="D89" s="86"/>
      <c r="E89" s="86" t="s">
        <v>143</v>
      </c>
      <c r="F89" s="88">
        <v>381.04769000099998</v>
      </c>
      <c r="G89" s="89">
        <v>4.9412890000000001E-2</v>
      </c>
      <c r="H89" s="80" t="s">
        <v>143</v>
      </c>
    </row>
    <row r="90" spans="1:8" x14ac:dyDescent="0.2">
      <c r="A90" s="86"/>
      <c r="B90" s="86"/>
      <c r="C90" s="90"/>
      <c r="D90" s="86"/>
      <c r="E90" s="86"/>
      <c r="F90" s="91"/>
      <c r="G90" s="91"/>
      <c r="H90" s="80" t="s">
        <v>143</v>
      </c>
    </row>
    <row r="91" spans="1:8" x14ac:dyDescent="0.2">
      <c r="A91" s="86"/>
      <c r="B91" s="86"/>
      <c r="C91" s="87" t="s">
        <v>162</v>
      </c>
      <c r="D91" s="86"/>
      <c r="E91" s="86"/>
      <c r="F91" s="88">
        <v>381.04769000099998</v>
      </c>
      <c r="G91" s="89">
        <v>4.9412890000000001E-2</v>
      </c>
      <c r="H91" s="80" t="s">
        <v>143</v>
      </c>
    </row>
    <row r="92" spans="1:8" x14ac:dyDescent="0.2">
      <c r="A92" s="86"/>
      <c r="B92" s="86"/>
      <c r="C92" s="91"/>
      <c r="D92" s="86"/>
      <c r="E92" s="86"/>
      <c r="F92" s="86"/>
      <c r="G92" s="86"/>
      <c r="H92" s="80" t="s">
        <v>143</v>
      </c>
    </row>
    <row r="93" spans="1:8" x14ac:dyDescent="0.2">
      <c r="A93" s="86"/>
      <c r="B93" s="86"/>
      <c r="C93" s="87" t="s">
        <v>163</v>
      </c>
      <c r="D93" s="86"/>
      <c r="E93" s="86"/>
      <c r="F93" s="86"/>
      <c r="G93" s="86"/>
      <c r="H93" s="80" t="s">
        <v>143</v>
      </c>
    </row>
    <row r="94" spans="1:8" x14ac:dyDescent="0.2">
      <c r="A94" s="86"/>
      <c r="B94" s="86"/>
      <c r="C94" s="87" t="s">
        <v>164</v>
      </c>
      <c r="D94" s="86"/>
      <c r="E94" s="86"/>
      <c r="F94" s="86"/>
      <c r="G94" s="86"/>
      <c r="H94" s="80" t="s">
        <v>143</v>
      </c>
    </row>
    <row r="95" spans="1:8" x14ac:dyDescent="0.2">
      <c r="A95" s="86"/>
      <c r="B95" s="86"/>
      <c r="C95" s="87" t="s">
        <v>142</v>
      </c>
      <c r="D95" s="86"/>
      <c r="E95" s="86" t="s">
        <v>143</v>
      </c>
      <c r="F95" s="92" t="s">
        <v>145</v>
      </c>
      <c r="G95" s="89">
        <v>0</v>
      </c>
      <c r="H95" s="80" t="s">
        <v>143</v>
      </c>
    </row>
    <row r="96" spans="1:8" x14ac:dyDescent="0.2">
      <c r="A96" s="86"/>
      <c r="B96" s="86"/>
      <c r="C96" s="90"/>
      <c r="D96" s="86"/>
      <c r="E96" s="86"/>
      <c r="F96" s="91"/>
      <c r="G96" s="91"/>
      <c r="H96" s="80" t="s">
        <v>143</v>
      </c>
    </row>
    <row r="97" spans="1:17" x14ac:dyDescent="0.2">
      <c r="A97" s="86"/>
      <c r="B97" s="86"/>
      <c r="C97" s="87" t="s">
        <v>165</v>
      </c>
      <c r="D97" s="86"/>
      <c r="E97" s="86"/>
      <c r="F97" s="86"/>
      <c r="G97" s="86"/>
      <c r="H97" s="80" t="s">
        <v>143</v>
      </c>
    </row>
    <row r="98" spans="1:17" x14ac:dyDescent="0.2">
      <c r="A98" s="86"/>
      <c r="B98" s="86"/>
      <c r="C98" s="87" t="s">
        <v>166</v>
      </c>
      <c r="D98" s="86"/>
      <c r="E98" s="86"/>
      <c r="F98" s="86"/>
      <c r="G98" s="86"/>
      <c r="H98" s="80" t="s">
        <v>143</v>
      </c>
    </row>
    <row r="99" spans="1:17" x14ac:dyDescent="0.2">
      <c r="A99" s="86"/>
      <c r="B99" s="86"/>
      <c r="C99" s="87" t="s">
        <v>142</v>
      </c>
      <c r="D99" s="86"/>
      <c r="E99" s="86" t="s">
        <v>143</v>
      </c>
      <c r="F99" s="92" t="s">
        <v>145</v>
      </c>
      <c r="G99" s="89">
        <v>0</v>
      </c>
      <c r="H99" s="80" t="s">
        <v>143</v>
      </c>
    </row>
    <row r="100" spans="1:17" x14ac:dyDescent="0.2">
      <c r="A100" s="86"/>
      <c r="B100" s="86"/>
      <c r="C100" s="90"/>
      <c r="D100" s="86"/>
      <c r="E100" s="86"/>
      <c r="F100" s="91"/>
      <c r="G100" s="91"/>
      <c r="H100" s="80" t="s">
        <v>143</v>
      </c>
    </row>
    <row r="101" spans="1:17" x14ac:dyDescent="0.2">
      <c r="A101" s="86"/>
      <c r="B101" s="86"/>
      <c r="C101" s="87" t="s">
        <v>167</v>
      </c>
      <c r="D101" s="86"/>
      <c r="E101" s="86"/>
      <c r="F101" s="91"/>
      <c r="G101" s="91"/>
      <c r="H101" s="80" t="s">
        <v>143</v>
      </c>
    </row>
    <row r="102" spans="1:17" x14ac:dyDescent="0.2">
      <c r="A102" s="86"/>
      <c r="B102" s="86"/>
      <c r="C102" s="87" t="s">
        <v>142</v>
      </c>
      <c r="D102" s="86"/>
      <c r="E102" s="86" t="s">
        <v>143</v>
      </c>
      <c r="F102" s="92" t="s">
        <v>145</v>
      </c>
      <c r="G102" s="89">
        <v>0</v>
      </c>
      <c r="H102" s="80" t="s">
        <v>143</v>
      </c>
    </row>
    <row r="103" spans="1:17" x14ac:dyDescent="0.2">
      <c r="A103" s="86"/>
      <c r="B103" s="86"/>
      <c r="C103" s="90"/>
      <c r="D103" s="86"/>
      <c r="E103" s="86"/>
      <c r="F103" s="91"/>
      <c r="G103" s="91"/>
      <c r="H103" s="80" t="s">
        <v>143</v>
      </c>
    </row>
    <row r="104" spans="1:17" x14ac:dyDescent="0.2">
      <c r="A104" s="93"/>
      <c r="B104" s="82"/>
      <c r="C104" s="82" t="s">
        <v>168</v>
      </c>
      <c r="D104" s="82"/>
      <c r="E104" s="93"/>
      <c r="F104" s="84">
        <v>-8.5712548200000001</v>
      </c>
      <c r="G104" s="85">
        <v>-1.1114899999999999E-3</v>
      </c>
      <c r="H104" s="80" t="s">
        <v>143</v>
      </c>
    </row>
    <row r="105" spans="1:17" x14ac:dyDescent="0.2">
      <c r="A105" s="90"/>
      <c r="B105" s="90"/>
      <c r="C105" s="87" t="s">
        <v>169</v>
      </c>
      <c r="D105" s="91"/>
      <c r="E105" s="91"/>
      <c r="F105" s="88">
        <v>7711.5041480809996</v>
      </c>
      <c r="G105" s="94">
        <v>1.0000000200000001</v>
      </c>
      <c r="H105" s="80" t="s">
        <v>143</v>
      </c>
    </row>
    <row r="106" spans="1:17" x14ac:dyDescent="0.2">
      <c r="A106" s="95"/>
      <c r="B106" s="95"/>
      <c r="C106" s="95"/>
      <c r="D106" s="96"/>
      <c r="E106" s="96"/>
      <c r="F106" s="96"/>
      <c r="G106" s="96"/>
    </row>
    <row r="107" spans="1:17" x14ac:dyDescent="0.2">
      <c r="A107" s="97"/>
      <c r="B107" s="201" t="s">
        <v>855</v>
      </c>
      <c r="C107" s="201"/>
      <c r="D107" s="201"/>
      <c r="E107" s="201"/>
      <c r="F107" s="201"/>
      <c r="G107" s="201"/>
      <c r="H107" s="201"/>
      <c r="J107" s="99"/>
    </row>
    <row r="108" spans="1:17" x14ac:dyDescent="0.2">
      <c r="A108" s="97"/>
      <c r="B108" s="201" t="s">
        <v>856</v>
      </c>
      <c r="C108" s="201"/>
      <c r="D108" s="201"/>
      <c r="E108" s="201"/>
      <c r="F108" s="201"/>
      <c r="G108" s="201"/>
      <c r="H108" s="201"/>
      <c r="J108" s="99"/>
    </row>
    <row r="109" spans="1:17" x14ac:dyDescent="0.2">
      <c r="A109" s="97"/>
      <c r="B109" s="201" t="s">
        <v>857</v>
      </c>
      <c r="C109" s="201"/>
      <c r="D109" s="201"/>
      <c r="E109" s="201"/>
      <c r="F109" s="201"/>
      <c r="G109" s="201"/>
      <c r="H109" s="201"/>
      <c r="J109" s="99"/>
    </row>
    <row r="110" spans="1:17" s="101" customFormat="1" ht="66.75" customHeight="1" x14ac:dyDescent="0.25">
      <c r="A110" s="100"/>
      <c r="B110" s="202" t="s">
        <v>858</v>
      </c>
      <c r="C110" s="202"/>
      <c r="D110" s="202"/>
      <c r="E110" s="202"/>
      <c r="F110" s="202"/>
      <c r="G110" s="202"/>
      <c r="H110" s="202"/>
      <c r="I110"/>
      <c r="J110" s="99"/>
      <c r="K110"/>
      <c r="L110"/>
      <c r="M110"/>
      <c r="N110"/>
      <c r="O110"/>
      <c r="P110"/>
      <c r="Q110"/>
    </row>
    <row r="111" spans="1:17" x14ac:dyDescent="0.2">
      <c r="A111" s="97"/>
      <c r="B111" s="201" t="s">
        <v>859</v>
      </c>
      <c r="C111" s="201"/>
      <c r="D111" s="201"/>
      <c r="E111" s="201"/>
      <c r="F111" s="201"/>
      <c r="G111" s="201"/>
      <c r="H111" s="201"/>
      <c r="J111" s="99"/>
    </row>
    <row r="112" spans="1:17" x14ac:dyDescent="0.2">
      <c r="A112" s="97"/>
      <c r="B112" s="97"/>
      <c r="C112" s="97"/>
      <c r="D112" s="102"/>
      <c r="E112" s="102"/>
      <c r="F112" s="102"/>
      <c r="G112" s="102"/>
    </row>
    <row r="113" spans="1:10" x14ac:dyDescent="0.2">
      <c r="A113" s="97"/>
      <c r="B113" s="203" t="s">
        <v>170</v>
      </c>
      <c r="C113" s="204"/>
      <c r="D113" s="205"/>
      <c r="E113" s="103"/>
      <c r="F113" s="102"/>
      <c r="G113" s="102"/>
    </row>
    <row r="114" spans="1:10" ht="27.75" customHeight="1" x14ac:dyDescent="0.2">
      <c r="A114" s="97"/>
      <c r="B114" s="199" t="s">
        <v>171</v>
      </c>
      <c r="C114" s="200"/>
      <c r="D114" s="79" t="s">
        <v>172</v>
      </c>
      <c r="E114" s="103"/>
      <c r="F114" s="102"/>
      <c r="G114" s="102"/>
    </row>
    <row r="115" spans="1:10" ht="12.75" customHeight="1" x14ac:dyDescent="0.2">
      <c r="A115" s="97"/>
      <c r="B115" s="199" t="s">
        <v>860</v>
      </c>
      <c r="C115" s="200"/>
      <c r="D115" s="79" t="s">
        <v>172</v>
      </c>
      <c r="E115" s="103"/>
      <c r="F115" s="102"/>
      <c r="G115" s="102"/>
    </row>
    <row r="116" spans="1:10" x14ac:dyDescent="0.2">
      <c r="A116" s="97"/>
      <c r="B116" s="199" t="s">
        <v>173</v>
      </c>
      <c r="C116" s="200"/>
      <c r="D116" s="104" t="s">
        <v>143</v>
      </c>
      <c r="E116" s="103"/>
      <c r="F116" s="102"/>
      <c r="G116" s="102"/>
    </row>
    <row r="117" spans="1:10" x14ac:dyDescent="0.2">
      <c r="A117" s="105"/>
      <c r="B117" s="106" t="s">
        <v>143</v>
      </c>
      <c r="C117" s="106" t="s">
        <v>861</v>
      </c>
      <c r="D117" s="106" t="s">
        <v>174</v>
      </c>
      <c r="E117" s="105"/>
      <c r="F117" s="105"/>
      <c r="G117" s="105"/>
      <c r="H117" s="105"/>
      <c r="J117" s="99"/>
    </row>
    <row r="118" spans="1:10" x14ac:dyDescent="0.2">
      <c r="A118" s="105"/>
      <c r="B118" s="107" t="s">
        <v>175</v>
      </c>
      <c r="C118" s="108">
        <v>45838</v>
      </c>
      <c r="D118" s="108">
        <v>45869</v>
      </c>
      <c r="E118" s="105"/>
      <c r="F118" s="105"/>
      <c r="G118" s="105"/>
      <c r="J118" s="99"/>
    </row>
    <row r="119" spans="1:10" x14ac:dyDescent="0.2">
      <c r="A119" s="109"/>
      <c r="B119" s="82" t="s">
        <v>176</v>
      </c>
      <c r="C119" s="111">
        <v>34.884500000000003</v>
      </c>
      <c r="D119" s="111">
        <v>34.066400000000002</v>
      </c>
      <c r="E119" s="109"/>
      <c r="F119" s="112"/>
      <c r="G119" s="113"/>
    </row>
    <row r="120" spans="1:10" x14ac:dyDescent="0.2">
      <c r="A120" s="109"/>
      <c r="B120" s="82" t="s">
        <v>1004</v>
      </c>
      <c r="C120" s="111">
        <v>30.592400000000001</v>
      </c>
      <c r="D120" s="111">
        <v>29.8749</v>
      </c>
      <c r="E120" s="109"/>
      <c r="F120" s="112"/>
      <c r="G120" s="113"/>
    </row>
    <row r="121" spans="1:10" x14ac:dyDescent="0.2">
      <c r="A121" s="109"/>
      <c r="B121" s="82" t="s">
        <v>177</v>
      </c>
      <c r="C121" s="111">
        <v>33.875300000000003</v>
      </c>
      <c r="D121" s="111">
        <v>33.075800000000001</v>
      </c>
      <c r="E121" s="109"/>
      <c r="F121" s="112"/>
      <c r="G121" s="113"/>
    </row>
    <row r="122" spans="1:10" x14ac:dyDescent="0.2">
      <c r="A122" s="109"/>
      <c r="B122" s="82" t="s">
        <v>1005</v>
      </c>
      <c r="C122" s="111">
        <v>29.638400000000001</v>
      </c>
      <c r="D122" s="111">
        <v>28.938800000000001</v>
      </c>
      <c r="E122" s="109"/>
      <c r="F122" s="112"/>
      <c r="G122" s="113"/>
    </row>
    <row r="123" spans="1:10" x14ac:dyDescent="0.2">
      <c r="A123" s="109"/>
      <c r="B123" s="109"/>
      <c r="C123" s="109"/>
      <c r="D123" s="109"/>
      <c r="E123" s="109"/>
      <c r="F123" s="109"/>
      <c r="G123" s="109"/>
    </row>
    <row r="124" spans="1:10" x14ac:dyDescent="0.2">
      <c r="A124" s="105"/>
      <c r="B124" s="199" t="s">
        <v>862</v>
      </c>
      <c r="C124" s="200"/>
      <c r="D124" s="79" t="s">
        <v>172</v>
      </c>
      <c r="E124" s="105"/>
      <c r="F124" s="105"/>
      <c r="G124" s="105"/>
    </row>
    <row r="125" spans="1:10" x14ac:dyDescent="0.2">
      <c r="A125" s="105"/>
      <c r="B125" s="114"/>
      <c r="C125" s="114"/>
      <c r="D125" s="114"/>
      <c r="E125" s="105"/>
      <c r="F125" s="105"/>
      <c r="G125" s="105"/>
    </row>
    <row r="126" spans="1:10" x14ac:dyDescent="0.2">
      <c r="A126" s="105"/>
      <c r="B126" s="199" t="s">
        <v>178</v>
      </c>
      <c r="C126" s="200"/>
      <c r="D126" s="79" t="s">
        <v>172</v>
      </c>
      <c r="E126" s="115"/>
      <c r="F126" s="105"/>
      <c r="G126" s="105"/>
    </row>
    <row r="127" spans="1:10" x14ac:dyDescent="0.2">
      <c r="A127" s="105"/>
      <c r="B127" s="199" t="s">
        <v>179</v>
      </c>
      <c r="C127" s="200"/>
      <c r="D127" s="79" t="s">
        <v>172</v>
      </c>
      <c r="E127" s="115"/>
      <c r="F127" s="105"/>
      <c r="G127" s="105"/>
    </row>
    <row r="128" spans="1:10" x14ac:dyDescent="0.2">
      <c r="A128" s="105"/>
      <c r="B128" s="199" t="s">
        <v>180</v>
      </c>
      <c r="C128" s="200"/>
      <c r="D128" s="79" t="s">
        <v>172</v>
      </c>
      <c r="E128" s="115"/>
      <c r="F128" s="105"/>
      <c r="G128" s="105"/>
    </row>
    <row r="129" spans="1:10" x14ac:dyDescent="0.2">
      <c r="A129" s="105"/>
      <c r="B129" s="199" t="s">
        <v>181</v>
      </c>
      <c r="C129" s="200"/>
      <c r="D129" s="116">
        <v>7.7449327390841663E-2</v>
      </c>
      <c r="E129" s="105"/>
      <c r="F129" s="98"/>
      <c r="G129" s="117"/>
    </row>
    <row r="131" spans="1:10" x14ac:dyDescent="0.2">
      <c r="B131" s="207" t="s">
        <v>863</v>
      </c>
      <c r="C131" s="207"/>
    </row>
    <row r="133" spans="1:10" ht="153.75" customHeight="1" x14ac:dyDescent="0.2"/>
    <row r="136" spans="1:10" x14ac:dyDescent="0.2">
      <c r="B136" s="118" t="s">
        <v>864</v>
      </c>
      <c r="C136" s="119"/>
      <c r="D136" s="118"/>
    </row>
    <row r="137" spans="1:10" x14ac:dyDescent="0.2">
      <c r="B137" s="118" t="s">
        <v>1110</v>
      </c>
      <c r="D137" s="118"/>
    </row>
    <row r="138" spans="1:10" ht="165" customHeight="1" x14ac:dyDescent="0.2"/>
    <row r="139" spans="1:10" x14ac:dyDescent="0.2">
      <c r="B139" s="118"/>
      <c r="D139" s="118"/>
    </row>
    <row r="140" spans="1:10" x14ac:dyDescent="0.2">
      <c r="J140" s="77"/>
    </row>
    <row r="145" customFormat="1" x14ac:dyDescent="0.2"/>
    <row r="146" customFormat="1" x14ac:dyDescent="0.2"/>
  </sheetData>
  <mergeCells count="18">
    <mergeCell ref="B131:C131"/>
    <mergeCell ref="B124:C124"/>
    <mergeCell ref="B128:C128"/>
    <mergeCell ref="B129:C129"/>
    <mergeCell ref="B126:C126"/>
    <mergeCell ref="B127:C127"/>
    <mergeCell ref="A1:H1"/>
    <mergeCell ref="A2:H2"/>
    <mergeCell ref="A3:H3"/>
    <mergeCell ref="B107:H107"/>
    <mergeCell ref="B108:H108"/>
    <mergeCell ref="B115:C115"/>
    <mergeCell ref="B116:C116"/>
    <mergeCell ref="B109:H109"/>
    <mergeCell ref="B110:H110"/>
    <mergeCell ref="B111:H111"/>
    <mergeCell ref="B113:D113"/>
    <mergeCell ref="B114:C114"/>
  </mergeCells>
  <hyperlinks>
    <hyperlink ref="I1" location="Index!B2" display="Index" xr:uid="{E6FE4506-D230-42E5-A534-3559B3E3E3F9}"/>
  </hyperlinks>
  <pageMargins left="5.000000074505806E-2" right="5.000000074505806E-2" top="0.30000001192092896" bottom="0.20000000298023224" header="0" footer="0"/>
  <pageSetup paperSize="9" orientation="landscape"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Index</vt:lpstr>
      <vt:lpstr>CAPEXG</vt:lpstr>
      <vt:lpstr>GLOB</vt:lpstr>
      <vt:lpstr>MIDCAP</vt:lpstr>
      <vt:lpstr>MULTIP</vt:lpstr>
      <vt:lpstr>SLTADV3</vt:lpstr>
      <vt:lpstr>SLTADV4</vt:lpstr>
      <vt:lpstr>SLTAX2</vt:lpstr>
      <vt:lpstr>SLTAX3</vt:lpstr>
      <vt:lpstr>SLTAX4</vt:lpstr>
      <vt:lpstr>SLTAX5</vt:lpstr>
      <vt:lpstr>SLTAX6</vt:lpstr>
      <vt:lpstr>SMILE</vt:lpstr>
      <vt:lpstr>SPAHF</vt:lpstr>
      <vt:lpstr>SPARF</vt:lpstr>
      <vt:lpstr>SPBAF</vt:lpstr>
      <vt:lpstr>SPDYF</vt:lpstr>
      <vt:lpstr>SPESF</vt:lpstr>
      <vt:lpstr>SPFOCUS</vt:lpstr>
      <vt:lpstr>SPMUCF</vt:lpstr>
      <vt:lpstr>SPSN100</vt:lpstr>
      <vt:lpstr>SPTAX</vt:lpstr>
      <vt:lpstr>SRURAL</vt:lpstr>
      <vt:lpstr>SSFUND</vt:lpstr>
      <vt:lpstr>STAX</vt:lpstr>
      <vt:lpstr>SUNBCF</vt:lpstr>
      <vt:lpstr>SUNCYF</vt:lpstr>
      <vt:lpstr>SUNFCF</vt:lpstr>
      <vt:lpstr>SUNFOP</vt:lpstr>
      <vt:lpstr>SUNMAF</vt:lpstr>
      <vt:lpstr>SUNMFF</vt:lpstr>
      <vt:lpstr>Annexure-A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 Subramani P - Sundaram Mutual</dc:creator>
  <cp:lastModifiedBy>Swapna.N - Sundaram Mutual</cp:lastModifiedBy>
  <dcterms:created xsi:type="dcterms:W3CDTF">2025-08-04T11:00:28Z</dcterms:created>
  <dcterms:modified xsi:type="dcterms:W3CDTF">2025-08-08T12:32:56Z</dcterms:modified>
</cp:coreProperties>
</file>