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V:\Swapna\OPERATIONS\PORTFOLIO\Temp\Final sent\"/>
    </mc:Choice>
  </mc:AlternateContent>
  <xr:revisionPtr revIDLastSave="0" documentId="13_ncr:1_{E5850191-AEEF-4BDF-8169-0B423D7914AC}" xr6:coauthVersionLast="47" xr6:coauthVersionMax="47" xr10:uidLastSave="{00000000-0000-0000-0000-000000000000}"/>
  <bookViews>
    <workbookView xWindow="-120" yWindow="-120" windowWidth="29040" windowHeight="15720" tabRatio="906" xr2:uid="{17B6027B-C893-4A55-855E-607372110363}"/>
  </bookViews>
  <sheets>
    <sheet name="Index" sheetId="30" r:id="rId1"/>
    <sheet name="CAPEXG" sheetId="1" r:id="rId2"/>
    <sheet name="GLOB" sheetId="31" r:id="rId3"/>
    <sheet name="MIDCAP" sheetId="2" r:id="rId4"/>
    <sheet name="MULTIP" sheetId="3" r:id="rId5"/>
    <sheet name="SLTADV3" sheetId="4" r:id="rId6"/>
    <sheet name="SLTADV4" sheetId="5" r:id="rId7"/>
    <sheet name="SLTAX2" sheetId="6" r:id="rId8"/>
    <sheet name="SLTAX3" sheetId="7" r:id="rId9"/>
    <sheet name="SLTAX4" sheetId="8" r:id="rId10"/>
    <sheet name="SLTAX5" sheetId="9" r:id="rId11"/>
    <sheet name="SLTAX6" sheetId="10" r:id="rId12"/>
    <sheet name="SMILE" sheetId="11" r:id="rId13"/>
    <sheet name="SPAHF" sheetId="12" r:id="rId14"/>
    <sheet name="SPARF" sheetId="13" r:id="rId15"/>
    <sheet name="SPBAF" sheetId="14" r:id="rId16"/>
    <sheet name="SPDYF" sheetId="15" r:id="rId17"/>
    <sheet name="SPESF" sheetId="16" r:id="rId18"/>
    <sheet name="SPFOCUS" sheetId="17" r:id="rId19"/>
    <sheet name="SPMUCF" sheetId="18" r:id="rId20"/>
    <sheet name="SPSN100" sheetId="19" r:id="rId21"/>
    <sheet name="SPTAX" sheetId="20" r:id="rId22"/>
    <sheet name="SRURAL" sheetId="21" r:id="rId23"/>
    <sheet name="SSFUND" sheetId="22" r:id="rId24"/>
    <sheet name="STAX" sheetId="23" r:id="rId25"/>
    <sheet name="SUNBCF" sheetId="24" r:id="rId26"/>
    <sheet name="SUNCYF" sheetId="25" r:id="rId27"/>
    <sheet name="SUNFCF" sheetId="26" r:id="rId28"/>
    <sheet name="SUNFOP" sheetId="27" r:id="rId29"/>
    <sheet name="SUNMAF" sheetId="28" r:id="rId30"/>
    <sheet name="SUNMFF" sheetId="29" r:id="rId31"/>
    <sheet name="Annexure-A" sheetId="32" r:id="rId32"/>
  </sheets>
  <definedNames>
    <definedName name="_xlnm._FilterDatabase" localSheetId="31" hidden="1">'Annexure-A'!$A$8:$F$91</definedName>
    <definedName name="_xlnm._FilterDatabase" localSheetId="0" hidden="1">Index!$A$1:$C$27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8" i="11" l="1"/>
  <c r="F138" i="11"/>
  <c r="G91" i="11"/>
  <c r="F91" i="11"/>
  <c r="G144" i="28"/>
  <c r="F144" i="28"/>
  <c r="D150" i="22"/>
  <c r="D92" i="31" l="1"/>
  <c r="G109" i="28" l="1"/>
  <c r="G83" i="28"/>
  <c r="F83" i="28"/>
  <c r="F107" i="28"/>
  <c r="F109" i="28" s="1"/>
  <c r="G80" i="28"/>
  <c r="G79" i="28"/>
  <c r="G78" i="28"/>
  <c r="G77" i="28"/>
  <c r="G76" i="28"/>
  <c r="G58" i="24"/>
  <c r="F58" i="24"/>
  <c r="G75" i="24"/>
  <c r="G77" i="24" s="1"/>
  <c r="F75" i="24"/>
  <c r="F77" i="24" s="1"/>
  <c r="G58" i="21"/>
  <c r="F58" i="21"/>
  <c r="G75" i="21"/>
  <c r="G77" i="21" s="1"/>
  <c r="F75" i="21"/>
  <c r="F77" i="21" s="1"/>
  <c r="D134" i="20"/>
  <c r="G68" i="20"/>
  <c r="F68" i="20"/>
  <c r="G60" i="20"/>
  <c r="F60" i="20"/>
  <c r="D151" i="18"/>
  <c r="G71" i="18"/>
  <c r="F71" i="18"/>
  <c r="G85" i="18"/>
  <c r="F85" i="18"/>
  <c r="G53" i="17"/>
  <c r="F53" i="17"/>
  <c r="G70" i="17"/>
  <c r="G72" i="17" s="1"/>
  <c r="F70" i="17"/>
  <c r="F72" i="17" s="1"/>
  <c r="F165" i="16"/>
  <c r="G165" i="16" s="1"/>
  <c r="G107" i="16"/>
  <c r="F107" i="16"/>
  <c r="G104" i="16"/>
  <c r="G103" i="16"/>
  <c r="G102" i="16"/>
  <c r="G101" i="16"/>
  <c r="G100" i="16"/>
  <c r="G99" i="16"/>
  <c r="G98" i="16"/>
  <c r="G97" i="16"/>
  <c r="G96" i="16"/>
  <c r="G95" i="16"/>
  <c r="G94" i="16"/>
  <c r="G93" i="16"/>
  <c r="G92" i="16"/>
  <c r="G91" i="16"/>
  <c r="G90" i="16"/>
  <c r="G89" i="16"/>
  <c r="G88" i="16"/>
  <c r="G87" i="16"/>
  <c r="G86" i="16"/>
  <c r="G85" i="16"/>
  <c r="G84" i="16"/>
  <c r="G133" i="16"/>
  <c r="G135" i="16" s="1"/>
  <c r="F133" i="16"/>
  <c r="F135" i="16" s="1"/>
  <c r="D138" i="15"/>
  <c r="F55" i="15"/>
  <c r="F52" i="15"/>
  <c r="F11" i="15"/>
  <c r="F68" i="14"/>
  <c r="F166" i="14"/>
  <c r="F167" i="14" s="1"/>
  <c r="G166" i="14" s="1"/>
  <c r="F101" i="14"/>
  <c r="F83" i="14"/>
  <c r="F84" i="14"/>
  <c r="F12" i="14"/>
  <c r="F43" i="14"/>
  <c r="I189" i="13"/>
  <c r="F189" i="13"/>
  <c r="G106" i="13"/>
  <c r="F106" i="13"/>
  <c r="F158" i="13"/>
  <c r="G158" i="13" s="1"/>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J219" i="12"/>
  <c r="F219" i="12"/>
  <c r="F76" i="12"/>
  <c r="G67" i="12"/>
  <c r="F67" i="12"/>
  <c r="D196" i="12" s="1"/>
  <c r="F39" i="12"/>
  <c r="F16" i="12"/>
  <c r="D149" i="11"/>
  <c r="G99" i="2"/>
  <c r="F99" i="2"/>
  <c r="G116" i="2"/>
  <c r="G118" i="2" s="1"/>
  <c r="F116" i="2"/>
  <c r="F118" i="2" s="1"/>
  <c r="D134" i="1"/>
  <c r="F62" i="15" l="1"/>
  <c r="G12" i="14"/>
  <c r="G94" i="14"/>
  <c r="G95" i="14"/>
  <c r="G96" i="14"/>
  <c r="G97" i="14"/>
  <c r="G83" i="14"/>
  <c r="G84" i="14" s="1"/>
  <c r="G98" i="14"/>
  <c r="G87" i="14"/>
  <c r="G88" i="14"/>
  <c r="G43" i="14"/>
  <c r="G90" i="14"/>
  <c r="G92" i="14"/>
  <c r="G93" i="14"/>
  <c r="G89" i="14"/>
  <c r="G91" i="14"/>
  <c r="F60" i="12"/>
  <c r="F77" i="12"/>
  <c r="F82" i="12" s="1"/>
  <c r="F186" i="12" s="1"/>
  <c r="G76" i="12" l="1"/>
  <c r="G77" i="12" s="1"/>
  <c r="G233" i="12"/>
  <c r="G101" i="14"/>
  <c r="G167" i="14" s="1"/>
  <c r="G68" i="14"/>
  <c r="G99" i="14"/>
  <c r="G39" i="12"/>
  <c r="G16" i="12"/>
  <c r="G60" i="12" s="1"/>
  <c r="G82" i="12" s="1"/>
  <c r="G186" i="12" s="1"/>
  <c r="F83" i="15" l="1"/>
  <c r="F128" i="15" s="1"/>
  <c r="G127" i="15" l="1"/>
  <c r="G55" i="15"/>
  <c r="G11" i="15"/>
  <c r="G52" i="15"/>
  <c r="G62" i="15" l="1"/>
  <c r="G83" i="15" s="1"/>
  <c r="G128" i="15" s="1"/>
</calcChain>
</file>

<file path=xl/sharedStrings.xml><?xml version="1.0" encoding="utf-8"?>
<sst xmlns="http://schemas.openxmlformats.org/spreadsheetml/2006/main" count="12988" uniqueCount="1246">
  <si>
    <t>SUNDARAM MUTUAL FUND</t>
  </si>
  <si>
    <t>Sundaram Infrastructure Advantage Fund</t>
  </si>
  <si>
    <t>SL No</t>
  </si>
  <si>
    <t>ISIN Code</t>
  </si>
  <si>
    <t>Name of the instrument</t>
  </si>
  <si>
    <t>Rating / 
Industry</t>
  </si>
  <si>
    <t>Quantity</t>
  </si>
  <si>
    <t>Mkt Value
Rs. in Lacs</t>
  </si>
  <si>
    <t>% of Net Asset</t>
  </si>
  <si>
    <t>A) Equity &amp; Equity Related</t>
  </si>
  <si>
    <t>(a) Listed / awaiting listing on Stock Exchange</t>
  </si>
  <si>
    <t>INE397D01024</t>
  </si>
  <si>
    <t>Bharti Airtel Ltd</t>
  </si>
  <si>
    <t>Telecom - Services</t>
  </si>
  <si>
    <t>INE018A01030</t>
  </si>
  <si>
    <t>Larsen &amp; Toubro Ltd</t>
  </si>
  <si>
    <t>Construction</t>
  </si>
  <si>
    <t>INE002A01018</t>
  </si>
  <si>
    <t>Reliance Industries Ltd</t>
  </si>
  <si>
    <t>Petroleum Products</t>
  </si>
  <si>
    <t>INE733E01010</t>
  </si>
  <si>
    <t>NTPC LTD</t>
  </si>
  <si>
    <t>Power</t>
  </si>
  <si>
    <t>INE481G01011</t>
  </si>
  <si>
    <t>Ultratech Cement Ltd</t>
  </si>
  <si>
    <t>Cement &amp; Cement Products</t>
  </si>
  <si>
    <t>INE263A01024</t>
  </si>
  <si>
    <t>Bharat Electronics Ltd</t>
  </si>
  <si>
    <t>Aerospace &amp; Defense</t>
  </si>
  <si>
    <t>INE029A01011</t>
  </si>
  <si>
    <t>Bharat Petroleum Corporation Ltd</t>
  </si>
  <si>
    <t>INE752E01010</t>
  </si>
  <si>
    <t>Power Grid Corporation of India Ltd</t>
  </si>
  <si>
    <t>INE062A01020</t>
  </si>
  <si>
    <t>State Bank of India</t>
  </si>
  <si>
    <t>Banks</t>
  </si>
  <si>
    <t>INE090A01021</t>
  </si>
  <si>
    <t>ICICI Bank Ltd</t>
  </si>
  <si>
    <t>INE284S01014</t>
  </si>
  <si>
    <t>S.J.S. Enterprises Ltd</t>
  </si>
  <si>
    <t>Auto Components</t>
  </si>
  <si>
    <t>INE220B01022</t>
  </si>
  <si>
    <t>Kalpataru Projects International Ltd</t>
  </si>
  <si>
    <t>INE200A01026</t>
  </si>
  <si>
    <t>GE Vernova T and D India Ltd</t>
  </si>
  <si>
    <t>Electrical Equipment</t>
  </si>
  <si>
    <t>INE245A01021</t>
  </si>
  <si>
    <t>TATA Power Company Ltd</t>
  </si>
  <si>
    <t>INE284A01012</t>
  </si>
  <si>
    <t>ESAB India Ltd</t>
  </si>
  <si>
    <t>Industrial Products</t>
  </si>
  <si>
    <t>INE742F01042</t>
  </si>
  <si>
    <t>Adani Ports and Special Economic Zone Ltd</t>
  </si>
  <si>
    <t>Transport Infrastructure</t>
  </si>
  <si>
    <t>INE298A01020</t>
  </si>
  <si>
    <t>Cummins India Ltd</t>
  </si>
  <si>
    <t>INE342J01019</t>
  </si>
  <si>
    <t>ZF Commercial Vehicle Control Systems I Ltd</t>
  </si>
  <si>
    <t>INE878B01027</t>
  </si>
  <si>
    <t>KEI Industries Ltd</t>
  </si>
  <si>
    <t>INE371P01015</t>
  </si>
  <si>
    <t>Amber Enterprises India Ltd</t>
  </si>
  <si>
    <t>Consumer Durables</t>
  </si>
  <si>
    <t>INE146L01010</t>
  </si>
  <si>
    <t>Kirloskar Oil Engines Ltd</t>
  </si>
  <si>
    <t>INE121J01017</t>
  </si>
  <si>
    <t>Indus Towers Ltd (Prev Bharti Infratel Ltd)</t>
  </si>
  <si>
    <t>INE213A01029</t>
  </si>
  <si>
    <t>Oil &amp; Natural Gas Corporation Ltd</t>
  </si>
  <si>
    <t>Oil</t>
  </si>
  <si>
    <t>INE040H01021</t>
  </si>
  <si>
    <t>Suzlon Energy Ltd</t>
  </si>
  <si>
    <t>INE07Y701011</t>
  </si>
  <si>
    <t>Hitachi Energy India Ltd</t>
  </si>
  <si>
    <t>INE646L01027</t>
  </si>
  <si>
    <t>Interglobe Aviation Ltd</t>
  </si>
  <si>
    <t>Transport Services</t>
  </si>
  <si>
    <t>INE00LO01017</t>
  </si>
  <si>
    <t>Craftsman Automation Ltd</t>
  </si>
  <si>
    <t>INE343G01021</t>
  </si>
  <si>
    <t>Bharti Hexacom Ltd</t>
  </si>
  <si>
    <t>INE999A01023</t>
  </si>
  <si>
    <t>KSB LTD</t>
  </si>
  <si>
    <t>INE813H01021</t>
  </si>
  <si>
    <t>Torrent Power Ltd</t>
  </si>
  <si>
    <t>INE419M01027</t>
  </si>
  <si>
    <t>TD Power Systems Ltd</t>
  </si>
  <si>
    <t>INE823G01014</t>
  </si>
  <si>
    <t>JK Cement Ltd</t>
  </si>
  <si>
    <t>INE129A01019</t>
  </si>
  <si>
    <t>GAIL (India) Ltd</t>
  </si>
  <si>
    <t>Gas</t>
  </si>
  <si>
    <t>INE791I01019</t>
  </si>
  <si>
    <t>Brigade Enterprises Ltd</t>
  </si>
  <si>
    <t>Realty</t>
  </si>
  <si>
    <t>INE148O01028</t>
  </si>
  <si>
    <t>Delhivery Ltd</t>
  </si>
  <si>
    <t>INE003A01024</t>
  </si>
  <si>
    <t>Siemens Ltd</t>
  </si>
  <si>
    <t>INE671H01015</t>
  </si>
  <si>
    <t>Sobha Ltd</t>
  </si>
  <si>
    <t>INE079A01024</t>
  </si>
  <si>
    <t>Ambuja Cements Ltd</t>
  </si>
  <si>
    <t>INE513A01022</t>
  </si>
  <si>
    <t>Schaeffler India Ltd</t>
  </si>
  <si>
    <t>INE257A01026</t>
  </si>
  <si>
    <t>Bharat Heavy Electricals Ltd</t>
  </si>
  <si>
    <t>INE152M01016</t>
  </si>
  <si>
    <t>Triveni Turbine Ltd</t>
  </si>
  <si>
    <t>INE437A01024</t>
  </si>
  <si>
    <t>Apollo Hospitals Enterprise Ltd</t>
  </si>
  <si>
    <t>Healthcare Services</t>
  </si>
  <si>
    <t>INE205B01031</t>
  </si>
  <si>
    <t>Elecon Engineering Company Ltd</t>
  </si>
  <si>
    <t>INE117A01022</t>
  </si>
  <si>
    <t>ABB India Ltd</t>
  </si>
  <si>
    <t>INE811A01020</t>
  </si>
  <si>
    <t>Kirlosakar Pneumatic Company Ltd</t>
  </si>
  <si>
    <t>INE152A01029</t>
  </si>
  <si>
    <t>Thermax Ltd</t>
  </si>
  <si>
    <t>INE111A01025</t>
  </si>
  <si>
    <t>Container Corporation of India Ltd</t>
  </si>
  <si>
    <t>INE926X01010</t>
  </si>
  <si>
    <t>H.G. Infra Engineering Ltd</t>
  </si>
  <si>
    <t>INE749A01030</t>
  </si>
  <si>
    <t>Jindal Steel &amp; Power Ltd</t>
  </si>
  <si>
    <t>Ferrous Metals</t>
  </si>
  <si>
    <t>INE935N01020</t>
  </si>
  <si>
    <t>Dixon Technologies (India) Ltd</t>
  </si>
  <si>
    <t>INE868B01028</t>
  </si>
  <si>
    <t>NCC Ltd</t>
  </si>
  <si>
    <t>INE1NPP01017</t>
  </si>
  <si>
    <t>Siemens Energy India Limited</t>
  </si>
  <si>
    <t>INE074A01025</t>
  </si>
  <si>
    <t>Praj Industries Ltd</t>
  </si>
  <si>
    <t>Industrial Manufacturing</t>
  </si>
  <si>
    <t>INE551A01022</t>
  </si>
  <si>
    <t>Engineering Services</t>
  </si>
  <si>
    <t>#</t>
  </si>
  <si>
    <t>Sub Total</t>
  </si>
  <si>
    <t/>
  </si>
  <si>
    <t>(b) Overseas Security</t>
  </si>
  <si>
    <t xml:space="preserve">0 </t>
  </si>
  <si>
    <t>(c) Privately Placed / Unlisted</t>
  </si>
  <si>
    <t>(d) Preference / Right Shares</t>
  </si>
  <si>
    <t>(e) Warrants</t>
  </si>
  <si>
    <t>f) Derivative</t>
  </si>
  <si>
    <t>Total for Equity &amp; Equity Related</t>
  </si>
  <si>
    <t>B) Debt Instruments</t>
  </si>
  <si>
    <t>(b) Privately Placed / Unlisted</t>
  </si>
  <si>
    <t>(c) Govt Security</t>
  </si>
  <si>
    <t>(d) Securitized Debt Instruments</t>
  </si>
  <si>
    <t>Total for Debt Instruments</t>
  </si>
  <si>
    <t>C) Money Market Instruments</t>
  </si>
  <si>
    <t>(a) Certificate of Deposits</t>
  </si>
  <si>
    <t>(b) Commercial Papers</t>
  </si>
  <si>
    <t>(c) Treasury Bills</t>
  </si>
  <si>
    <t>(d) ReverseRepo / TREPS</t>
  </si>
  <si>
    <t>TREPS</t>
  </si>
  <si>
    <t>Total for Money Market Instruments</t>
  </si>
  <si>
    <t>D) Mutual Fund Units</t>
  </si>
  <si>
    <t>(a) Investment in Mutual Fund Units</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</si>
  <si>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</si>
  <si>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</si>
  <si>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</si>
  <si>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</si>
  <si>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</si>
  <si>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</si>
  <si>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</si>
  <si>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</si>
  <si>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c) NAV  per  unit (Rupees per unit)</t>
  </si>
  <si>
    <t>At the end</t>
  </si>
  <si>
    <t>Option</t>
  </si>
  <si>
    <t>Direct Plan - Growth</t>
  </si>
  <si>
    <t>Regular Plan - Growth</t>
  </si>
  <si>
    <t>e) Total outstanding exposure in derivative instruments at the end of the period</t>
  </si>
  <si>
    <t>f) Total investments in foreign securities /ADR'S/GDR'S at the end of the period</t>
  </si>
  <si>
    <t>g) Repo in corporate debt</t>
  </si>
  <si>
    <t>h) Portfolio Turnover Ratio</t>
  </si>
  <si>
    <t>Sundaram Mid Cap Fund</t>
  </si>
  <si>
    <t>INE774D01024</t>
  </si>
  <si>
    <t>Mahindra &amp; Mahindra Financial Services Ltd</t>
  </si>
  <si>
    <t>Finance</t>
  </si>
  <si>
    <t>INE169A01031</t>
  </si>
  <si>
    <t>Coromandel International Ltd</t>
  </si>
  <si>
    <t>Fertilizers &amp; Agrochemicals</t>
  </si>
  <si>
    <t>INE092T01019</t>
  </si>
  <si>
    <t>IDFC First Bank Ltd</t>
  </si>
  <si>
    <t>INE171A01029</t>
  </si>
  <si>
    <t>The Federal Bank Ltd</t>
  </si>
  <si>
    <t>INE094A01015</t>
  </si>
  <si>
    <t>Hindustan Petroleum Corporation Ltd</t>
  </si>
  <si>
    <t>INE303R01014</t>
  </si>
  <si>
    <t>Kalyan Jewellers India Ltd</t>
  </si>
  <si>
    <t>INE196A01026</t>
  </si>
  <si>
    <t>Marico Ltd</t>
  </si>
  <si>
    <t>Agricultural Food &amp; Other Products</t>
  </si>
  <si>
    <t>INE417T01026</t>
  </si>
  <si>
    <t>PB Fintech Ltd</t>
  </si>
  <si>
    <t>Financial Technology (Fintech)</t>
  </si>
  <si>
    <t>INE211B01039</t>
  </si>
  <si>
    <t>The Phoenix Mills Ltd</t>
  </si>
  <si>
    <t>INE061F01013</t>
  </si>
  <si>
    <t>Fortis Health Care Ltd</t>
  </si>
  <si>
    <t>INE591G01025</t>
  </si>
  <si>
    <t>Coforge Ltd</t>
  </si>
  <si>
    <t>It - Software</t>
  </si>
  <si>
    <t>INE562A01011</t>
  </si>
  <si>
    <t>Indian Bank</t>
  </si>
  <si>
    <t>INE118H01025</t>
  </si>
  <si>
    <t>BSE Ltd</t>
  </si>
  <si>
    <t>Capital Markets</t>
  </si>
  <si>
    <t>INE262H01021</t>
  </si>
  <si>
    <t>Persistent Systems Ltd</t>
  </si>
  <si>
    <t>INE797F01020</t>
  </si>
  <si>
    <t>Jubilant Foodworks Ltd</t>
  </si>
  <si>
    <t>Leisure Services</t>
  </si>
  <si>
    <t>INE326A01037</t>
  </si>
  <si>
    <t>Lupin Ltd</t>
  </si>
  <si>
    <t>Pharmaceuticals &amp; Biotechnology</t>
  </si>
  <si>
    <t>INE949L01017</t>
  </si>
  <si>
    <t>AU Small Finance Bank Ltd</t>
  </si>
  <si>
    <t>INE105A01035</t>
  </si>
  <si>
    <t>TVS Holdings Ltd</t>
  </si>
  <si>
    <t>INE455K01017</t>
  </si>
  <si>
    <t>Polycab India Ltd</t>
  </si>
  <si>
    <t>INE494B01023</t>
  </si>
  <si>
    <t>TVS Motor Company Ltd</t>
  </si>
  <si>
    <t>Automobiles</t>
  </si>
  <si>
    <t>INE466L01038</t>
  </si>
  <si>
    <t>360 ONE WAM Ltd (Prev IIFL Wealth Management Ltd)</t>
  </si>
  <si>
    <t>INE686F01025</t>
  </si>
  <si>
    <t>United Breweries Ltd</t>
  </si>
  <si>
    <t>Beverages</t>
  </si>
  <si>
    <t>INE427F01016</t>
  </si>
  <si>
    <t>Chalet Hotels Ltd</t>
  </si>
  <si>
    <t>INE438A01022</t>
  </si>
  <si>
    <t>Apollo Tyres Ltd</t>
  </si>
  <si>
    <t>INE027H01010</t>
  </si>
  <si>
    <t>Max Healthcare Institute Ltd</t>
  </si>
  <si>
    <t>INE600L01024</t>
  </si>
  <si>
    <t>Dr Lal Path Labs Ltd</t>
  </si>
  <si>
    <t>INE540L01014</t>
  </si>
  <si>
    <t>Alkem Laboratories Ltd</t>
  </si>
  <si>
    <t>INE338I01027</t>
  </si>
  <si>
    <t>Motilal Oswal Financial Services Ltd</t>
  </si>
  <si>
    <t>INE073K01018</t>
  </si>
  <si>
    <t>Sona BLW Precision Forgings Ltd</t>
  </si>
  <si>
    <t>INE010V01017</t>
  </si>
  <si>
    <t>L&amp;T Technology Services Ltd</t>
  </si>
  <si>
    <t>It - Services</t>
  </si>
  <si>
    <t>INE115A01026</t>
  </si>
  <si>
    <t>LIC Housing Finance Ltd</t>
  </si>
  <si>
    <t>INE068V01023</t>
  </si>
  <si>
    <t>Gland Pharma Ltd</t>
  </si>
  <si>
    <t>INE259A01022</t>
  </si>
  <si>
    <t>Colgate Palmolive (India) Ltd</t>
  </si>
  <si>
    <t>Personal Products</t>
  </si>
  <si>
    <t>INE811K01011</t>
  </si>
  <si>
    <t>Prestige Estates Projects Ltd</t>
  </si>
  <si>
    <t>INE405E01023</t>
  </si>
  <si>
    <t>UNO Minda Ltd</t>
  </si>
  <si>
    <t>INE095A01012</t>
  </si>
  <si>
    <t>IndusInd Bank Ltd</t>
  </si>
  <si>
    <t>INE180A01020</t>
  </si>
  <si>
    <t>Max Financial Services Ltd</t>
  </si>
  <si>
    <t>Insurance</t>
  </si>
  <si>
    <t>INE179A01014</t>
  </si>
  <si>
    <t>Procter &amp; Gamble Hygiene and Health Care Ltd</t>
  </si>
  <si>
    <t>INE548C01032</t>
  </si>
  <si>
    <t>Emami Ltd</t>
  </si>
  <si>
    <t>INE702C01027</t>
  </si>
  <si>
    <t>APL Apollo Tubes Ltd</t>
  </si>
  <si>
    <t>INE288B01029</t>
  </si>
  <si>
    <t>Deepak Nitrite Ltd</t>
  </si>
  <si>
    <t>Chemicals &amp; Petrochemicals</t>
  </si>
  <si>
    <t>INE195A01028</t>
  </si>
  <si>
    <t>Supreme Industries Ltd</t>
  </si>
  <si>
    <t>INE634S01028</t>
  </si>
  <si>
    <t>Mankind Pharma Ltd</t>
  </si>
  <si>
    <t>INE093I01010</t>
  </si>
  <si>
    <t>Oberoi Realty Ltd</t>
  </si>
  <si>
    <t>INE848E01016</t>
  </si>
  <si>
    <t>NHPC Ltd</t>
  </si>
  <si>
    <t>INE872J01023</t>
  </si>
  <si>
    <t>Devyani international limited</t>
  </si>
  <si>
    <t>INE0HOQ01053</t>
  </si>
  <si>
    <t>Billionbrains Garage Ventures Ltd</t>
  </si>
  <si>
    <t>INE974X01010</t>
  </si>
  <si>
    <t>Tube Investments of India Ltd</t>
  </si>
  <si>
    <t>INE00R701025</t>
  </si>
  <si>
    <t>Dalmia Cement (Bharat) Ltd.</t>
  </si>
  <si>
    <t>INE603J01030</t>
  </si>
  <si>
    <t>PI Industries Ltd</t>
  </si>
  <si>
    <t>INE246F01010</t>
  </si>
  <si>
    <t>Gujarat State Petronet Ltd</t>
  </si>
  <si>
    <t>INE536A01023</t>
  </si>
  <si>
    <t>Grindwell Norton Ltd</t>
  </si>
  <si>
    <t>INE388Y01029</t>
  </si>
  <si>
    <t>FSN E–Commerce Ventures Ltd(NYKAA)</t>
  </si>
  <si>
    <t>Retailing</t>
  </si>
  <si>
    <t>INE065X01017</t>
  </si>
  <si>
    <t>Indegene Limited</t>
  </si>
  <si>
    <t>INE007A01025</t>
  </si>
  <si>
    <t>CRISIL Ltd</t>
  </si>
  <si>
    <t>INE663F01032</t>
  </si>
  <si>
    <t>Info Edge (India) Ltd</t>
  </si>
  <si>
    <t>INE463A01038</t>
  </si>
  <si>
    <t>Berger Paints (I) Ltd</t>
  </si>
  <si>
    <t>INE010B01027</t>
  </si>
  <si>
    <t>Zydus Lifesciences Ltd</t>
  </si>
  <si>
    <t>INE640A01023</t>
  </si>
  <si>
    <t>SKF India Ltd</t>
  </si>
  <si>
    <t>INE721A01047</t>
  </si>
  <si>
    <t>Shriram Finance Ltd</t>
  </si>
  <si>
    <t>INE346A01027</t>
  </si>
  <si>
    <t>ICICI Prudential Asset Management Company Ltd</t>
  </si>
  <si>
    <t>INE494B04019</t>
  </si>
  <si>
    <t>TVS Motor Company Ltd 6.00% (Cumulative Non-Convertible Redeemable Preference Share) 01-Sep-2026**</t>
  </si>
  <si>
    <t>INF173K01GU0</t>
  </si>
  <si>
    <t>Sundaram Liquid Fund - Direct Growth</t>
  </si>
  <si>
    <t>Sundaram Large and Mid Cap Fund</t>
  </si>
  <si>
    <t>INE040A01034</t>
  </si>
  <si>
    <t>HDFC Bank Ltd</t>
  </si>
  <si>
    <t>INE238A01034</t>
  </si>
  <si>
    <t>Axis Bank Ltd</t>
  </si>
  <si>
    <t>INE009A01021</t>
  </si>
  <si>
    <t>Infosys Ltd</t>
  </si>
  <si>
    <t>INE237A01028</t>
  </si>
  <si>
    <t>Kotak Mahindra Bank Ltd</t>
  </si>
  <si>
    <t>INE101A01026</t>
  </si>
  <si>
    <t>Mahindra &amp; Mahindra Ltd</t>
  </si>
  <si>
    <t>INE028A01039</t>
  </si>
  <si>
    <t>Bank of Baroda</t>
  </si>
  <si>
    <t>INE745G01035</t>
  </si>
  <si>
    <t>Multi Commodity Exchange of India Ltd</t>
  </si>
  <si>
    <t>INE066F01020</t>
  </si>
  <si>
    <t>Hindustan Aeronautics Ltd</t>
  </si>
  <si>
    <t>INE296A01032</t>
  </si>
  <si>
    <t>Bajaj Finance Ltd</t>
  </si>
  <si>
    <t>INE00WC01027</t>
  </si>
  <si>
    <t>Affle (India) Ltd</t>
  </si>
  <si>
    <t>INE121A01024</t>
  </si>
  <si>
    <t>Cholamandalam Investment and Finance Company Ltd</t>
  </si>
  <si>
    <t>INE044A01036</t>
  </si>
  <si>
    <t>Sun Pharmaceutical Industries Ltd</t>
  </si>
  <si>
    <t>INE758T01015</t>
  </si>
  <si>
    <t>Zomato Ltd</t>
  </si>
  <si>
    <t>INE1TAE01010</t>
  </si>
  <si>
    <t>TATA Motors Ltd</t>
  </si>
  <si>
    <t>Agricultural, Commercial &amp; Construction Vehicles</t>
  </si>
  <si>
    <t>INE042A01014</t>
  </si>
  <si>
    <t>Escorts Kubota Ltd</t>
  </si>
  <si>
    <t>INE324D01010</t>
  </si>
  <si>
    <t>LG Electronics India Ltd</t>
  </si>
  <si>
    <t>Sundaram Long Term Tax Advantage Fund Series III</t>
  </si>
  <si>
    <t>INE914M01019</t>
  </si>
  <si>
    <t>Aster DM Healthcare Ltd</t>
  </si>
  <si>
    <t>INE679A01013</t>
  </si>
  <si>
    <t>CSB Bank Ltd</t>
  </si>
  <si>
    <t>INE551W01018</t>
  </si>
  <si>
    <t>Ujjivan Small Finance Bank Ltd</t>
  </si>
  <si>
    <t>INE429E01023</t>
  </si>
  <si>
    <t>Safari Industries (India) Ltd</t>
  </si>
  <si>
    <t>INE806T01020</t>
  </si>
  <si>
    <t>Sapphire Foods India Ltd</t>
  </si>
  <si>
    <t>INE0CLI01024</t>
  </si>
  <si>
    <t>Rate Gain Travel Technologies Ltd</t>
  </si>
  <si>
    <t>INE199A01012</t>
  </si>
  <si>
    <t>Procter &amp; Gamble Health Ltd</t>
  </si>
  <si>
    <t>INE08ZM01014</t>
  </si>
  <si>
    <t>Green Panel Industries Ltd</t>
  </si>
  <si>
    <t>INE572A01036</t>
  </si>
  <si>
    <t>JB Chemicals &amp; Pharmaceuticals Ltd</t>
  </si>
  <si>
    <t>INE063P01018</t>
  </si>
  <si>
    <t>Equitas Small Finance Bank Limited</t>
  </si>
  <si>
    <t>INE477A01020</t>
  </si>
  <si>
    <t>Can Fin Homes Ltd</t>
  </si>
  <si>
    <t>INE732I01013</t>
  </si>
  <si>
    <t>Angel One Ltd</t>
  </si>
  <si>
    <t>INE048G01026</t>
  </si>
  <si>
    <t>Navin Fluorine International Ltd</t>
  </si>
  <si>
    <t>INE864I01014</t>
  </si>
  <si>
    <t>MTAR Technologies Ltd</t>
  </si>
  <si>
    <t>INE191H01014</t>
  </si>
  <si>
    <t>PVR INOX Ltd</t>
  </si>
  <si>
    <t>Entertainment</t>
  </si>
  <si>
    <t>INE149A01033</t>
  </si>
  <si>
    <t>Cholamandalam Financial Holdings Ltd</t>
  </si>
  <si>
    <t>INE285J01028</t>
  </si>
  <si>
    <t>SIS Ltd</t>
  </si>
  <si>
    <t>Other Consumer Services</t>
  </si>
  <si>
    <t>INE743M01012</t>
  </si>
  <si>
    <t>RHI Magnesita India Ltd</t>
  </si>
  <si>
    <t>INE572E01012</t>
  </si>
  <si>
    <t>PNB Housing Finance Ltd</t>
  </si>
  <si>
    <t>INE987B01026</t>
  </si>
  <si>
    <t>Natco Pharma Ltd</t>
  </si>
  <si>
    <t>INE081A01020</t>
  </si>
  <si>
    <t>Tata Steel Ltd</t>
  </si>
  <si>
    <t>INE836A01035</t>
  </si>
  <si>
    <t>Birlasoft Ltd</t>
  </si>
  <si>
    <t>INE411H01032</t>
  </si>
  <si>
    <t>R Systems International Ltd</t>
  </si>
  <si>
    <t>INE274F01020</t>
  </si>
  <si>
    <t>Westlife Foodworld Ltd</t>
  </si>
  <si>
    <t>INE348B01021</t>
  </si>
  <si>
    <t>Century Plyboards (India) Ltd</t>
  </si>
  <si>
    <t>INE386D01027</t>
  </si>
  <si>
    <t>Shivalik Bimetal Controls Ltd</t>
  </si>
  <si>
    <t>INE136S01016</t>
  </si>
  <si>
    <t>Neogen Chemicals Ltd</t>
  </si>
  <si>
    <t>INE126A01031</t>
  </si>
  <si>
    <t>EID Parry India Ltd</t>
  </si>
  <si>
    <t>Food Products</t>
  </si>
  <si>
    <t>INE0JA001018</t>
  </si>
  <si>
    <t>Venus Pipes &amp; Tubes Ltd</t>
  </si>
  <si>
    <t>INE559R01029</t>
  </si>
  <si>
    <t>Landmark Cars Ltd</t>
  </si>
  <si>
    <t>INE295F01017</t>
  </si>
  <si>
    <t>Butterfly Gandhimathi Appliances Ltd</t>
  </si>
  <si>
    <t>INE845D01014</t>
  </si>
  <si>
    <t>Ganesha Ecosphere Ltd</t>
  </si>
  <si>
    <t>Textiles &amp; Apparels</t>
  </si>
  <si>
    <t>INE120A01034</t>
  </si>
  <si>
    <t>Carborundum Universal Ltd</t>
  </si>
  <si>
    <t>Sundaram Long Term Tax Advantage Fund Series IV</t>
  </si>
  <si>
    <t>Sundaram Long Term Tax Advantage Fund Series-II</t>
  </si>
  <si>
    <t>INE280A01028</t>
  </si>
  <si>
    <t>Titan Company Ltd</t>
  </si>
  <si>
    <t>INE154A01025</t>
  </si>
  <si>
    <t>ITC Ltd</t>
  </si>
  <si>
    <t>Diversified Fmcg</t>
  </si>
  <si>
    <t>INE860A01027</t>
  </si>
  <si>
    <t>HCL Technologies Ltd</t>
  </si>
  <si>
    <t>INE038A01020</t>
  </si>
  <si>
    <t>Hindalco Industries Ltd</t>
  </si>
  <si>
    <t>Non - Ferrous Metals</t>
  </si>
  <si>
    <t>INE123W01016</t>
  </si>
  <si>
    <t>SBI Life Insurance Company Ltd</t>
  </si>
  <si>
    <t>INE467B01029</t>
  </si>
  <si>
    <t>Tata Consultancy Services Ltd</t>
  </si>
  <si>
    <t>INE192A01025</t>
  </si>
  <si>
    <t>TATA Consumer Products Ltd</t>
  </si>
  <si>
    <t>INE155A01022</t>
  </si>
  <si>
    <t>Tata Motors Passenger Vehicles Ltd</t>
  </si>
  <si>
    <t>INE059A01026</t>
  </si>
  <si>
    <t>Cipla Ltd</t>
  </si>
  <si>
    <t>INE340A01012</t>
  </si>
  <si>
    <t>Birla Corporation Ltd</t>
  </si>
  <si>
    <t>INE030A01027</t>
  </si>
  <si>
    <t>Hindustan UniLever Ltd</t>
  </si>
  <si>
    <t>INE075A01022</t>
  </si>
  <si>
    <t>Wipro Ltd</t>
  </si>
  <si>
    <t>INE2KCE01013</t>
  </si>
  <si>
    <t>Kwality Wall’s (India) Ltd</t>
  </si>
  <si>
    <t>Sundaram Long Term Micro Cap Tax Advantage Fund Series III</t>
  </si>
  <si>
    <t>Sundaram Long Term Micro Cap Tax Advantage Fund Series IV</t>
  </si>
  <si>
    <t>Sundaram Long Term Micro Cap Tax Advantage Fund Series V</t>
  </si>
  <si>
    <t>Sundaram Long Term Micro Cap Tax Advantage Fund Series VI</t>
  </si>
  <si>
    <t>Sundaram Small Cap Fund</t>
  </si>
  <si>
    <t>INE503A01015</t>
  </si>
  <si>
    <t>DCB Bank Ltd</t>
  </si>
  <si>
    <t>INE794A01010</t>
  </si>
  <si>
    <t>Neuland Laboratories Ltd</t>
  </si>
  <si>
    <t>INE119A01028</t>
  </si>
  <si>
    <t>Balrampur Chini Mills Ltd</t>
  </si>
  <si>
    <t>INE0UOS01011</t>
  </si>
  <si>
    <t>Sanofi Consumer Healthcare India Ltd</t>
  </si>
  <si>
    <t>INE456Z01021</t>
  </si>
  <si>
    <t>Medi Assist Healthcare Services Ltd</t>
  </si>
  <si>
    <t>INE177F01017</t>
  </si>
  <si>
    <t>Kovai Medical Center &amp; Hospital Ltd</t>
  </si>
  <si>
    <t>INE011K01018</t>
  </si>
  <si>
    <t>Tega Industries Ltd</t>
  </si>
  <si>
    <t>INE570A01022</t>
  </si>
  <si>
    <t>Ion Exchange (India) Ltd</t>
  </si>
  <si>
    <t>Other Utilities</t>
  </si>
  <si>
    <t>INE482A01020</t>
  </si>
  <si>
    <t>Ceat Ltd</t>
  </si>
  <si>
    <t>INE00F201020</t>
  </si>
  <si>
    <t>Prudent Corporate Advisory Services Ltd</t>
  </si>
  <si>
    <t>INE602W01027</t>
  </si>
  <si>
    <t>Senco Gold Ltd</t>
  </si>
  <si>
    <t>INE136B01020</t>
  </si>
  <si>
    <t>Cyient Ltd</t>
  </si>
  <si>
    <t>INE094J01016</t>
  </si>
  <si>
    <t>UTI Asset Management Co Ltd</t>
  </si>
  <si>
    <t>INE142Z01019</t>
  </si>
  <si>
    <t>Orient Electric Ltd</t>
  </si>
  <si>
    <t>INE930H01031</t>
  </si>
  <si>
    <t>K.P.R. Mill Ltd</t>
  </si>
  <si>
    <t>INE2J8701016</t>
  </si>
  <si>
    <t>SKF India (Industrial) Ltd</t>
  </si>
  <si>
    <t>INE02YR01019</t>
  </si>
  <si>
    <t>Electronics Mart India Ltd</t>
  </si>
  <si>
    <t>Stock Future</t>
  </si>
  <si>
    <t>INF903JA1FR6</t>
  </si>
  <si>
    <t>Sundaram Money Market Fund-Direct Plan - Growth</t>
  </si>
  <si>
    <t>Margin Money For Derivatives</t>
  </si>
  <si>
    <t>Sundaram Aggressive Hybrid Fund</t>
  </si>
  <si>
    <t>INE134E01011</t>
  </si>
  <si>
    <t>Power Finance Corporation Ltd</t>
  </si>
  <si>
    <t>INE585B01010</t>
  </si>
  <si>
    <t>Maruti Suzuki India Ltd</t>
  </si>
  <si>
    <t>INE885A01032</t>
  </si>
  <si>
    <t>Amara Raja Energy &amp; Mobility Ltd</t>
  </si>
  <si>
    <t>INE917I01010</t>
  </si>
  <si>
    <t>Bajaj Auto Ltd</t>
  </si>
  <si>
    <t>INE481N01025</t>
  </si>
  <si>
    <t>Home First Finance Company Ltd</t>
  </si>
  <si>
    <t>INE854D01024</t>
  </si>
  <si>
    <t>United Spirits Ltd</t>
  </si>
  <si>
    <t>INE318A01026</t>
  </si>
  <si>
    <t>Pidilite Industries Ltd</t>
  </si>
  <si>
    <t>INE200M01039</t>
  </si>
  <si>
    <t>Varun Beverages Ltd</t>
  </si>
  <si>
    <t>INE849A01020</t>
  </si>
  <si>
    <t>Trent Ltd</t>
  </si>
  <si>
    <t>INE669C01036</t>
  </si>
  <si>
    <t>Tech Mahindra Ltd</t>
  </si>
  <si>
    <t>INE203G01027</t>
  </si>
  <si>
    <t>Indraprastha Gas Ltd</t>
  </si>
  <si>
    <t>INE053A01029</t>
  </si>
  <si>
    <t>The Indian Hotels Company Ltd</t>
  </si>
  <si>
    <t>INE852S01026</t>
  </si>
  <si>
    <t>INE261F08EM1</t>
  </si>
  <si>
    <t>National Bank for Agriculture &amp; Rural Development - 7.53% - 24/03/2028</t>
  </si>
  <si>
    <t>ICRA AAA</t>
  </si>
  <si>
    <t>INE261F08EO7</t>
  </si>
  <si>
    <t>National Bank for Agriculture &amp; Rural Development - 7.48% - 15/09/2028</t>
  </si>
  <si>
    <t>CRISIL AAA</t>
  </si>
  <si>
    <t>INE403D08298</t>
  </si>
  <si>
    <t>Bharti Telecom Ltd - 7.4% - 01/02/2029</t>
  </si>
  <si>
    <t>INE261F08EP4</t>
  </si>
  <si>
    <t>National Bank for Agriculture &amp; Rural Development - 6.66% - 12/10/2028</t>
  </si>
  <si>
    <t>INE121A07RZ4</t>
  </si>
  <si>
    <t>Cholamandalam Investment and Finance Company Ltd - 8.54% - 12/04/2029**</t>
  </si>
  <si>
    <t>ICRA AA+</t>
  </si>
  <si>
    <t>INE296A07SV1</t>
  </si>
  <si>
    <t>Bajaj Finance Ltd - 7.82% - 31/01/2034**</t>
  </si>
  <si>
    <t>INE134E08MB9</t>
  </si>
  <si>
    <t>Power Finance Corporation Ltd - 7.82% - 06/03/2038**</t>
  </si>
  <si>
    <t>INE115A07QH6</t>
  </si>
  <si>
    <t>LIC Housing Finance Ltd - 8.025% - 23/03/2033**</t>
  </si>
  <si>
    <t>INE403D08231</t>
  </si>
  <si>
    <t>Bharti Telecom Ltd - 8.65% - 05/11/2027**</t>
  </si>
  <si>
    <t>INE134E08MX3</t>
  </si>
  <si>
    <t>Power Finance Corporation Ltd - 7.6% - 13/04/2029**</t>
  </si>
  <si>
    <t>INE261F08DV4</t>
  </si>
  <si>
    <t>National Bank for Agriculture &amp; Rural Development - 7.62% - 31/01/2028</t>
  </si>
  <si>
    <t>INE556F08KR0</t>
  </si>
  <si>
    <t>Small Industries Development Bank of India - 7.47% - 05/09/2029**</t>
  </si>
  <si>
    <t>INE040A08955</t>
  </si>
  <si>
    <t>HDFC Bank Ltd - 7.7% - 16/05/2028**</t>
  </si>
  <si>
    <t>INE556F08KM1</t>
  </si>
  <si>
    <t>Small Industries Development Bank of India - 7.79% - 14/05/2027**</t>
  </si>
  <si>
    <t>INE115A07QZ8</t>
  </si>
  <si>
    <t>LIC Housing Finance Ltd - 7.74% - 22/10/2027</t>
  </si>
  <si>
    <t>INE020B08FF1</t>
  </si>
  <si>
    <t>REC LTD - 7.56% - 31/08/2027**</t>
  </si>
  <si>
    <t>INE414G07JQ6</t>
  </si>
  <si>
    <t>Muthoot Finance Ltd - 8.05% - 25/11/2027</t>
  </si>
  <si>
    <t>CRISIL AA+</t>
  </si>
  <si>
    <t>INE721A07RH9</t>
  </si>
  <si>
    <t>Shriram Finance Ltd - 8.75% - 15/06/2026**</t>
  </si>
  <si>
    <t>INE062A08488</t>
  </si>
  <si>
    <t>INE020B08FL9</t>
  </si>
  <si>
    <t>REC LTD - 7.34% - 30/04/2030**</t>
  </si>
  <si>
    <t>INE053F08338</t>
  </si>
  <si>
    <t>Indian Railway Finance Corporation Ltd - 7.68% - 24/11/2026**</t>
  </si>
  <si>
    <t>INE053F08296</t>
  </si>
  <si>
    <t>Indian Railway Finance Corporation Ltd - 7.74% - 15/04/2038**</t>
  </si>
  <si>
    <t>INE134E08MJ2</t>
  </si>
  <si>
    <t>Power Finance Corporation Ltd - 7.77% - 15/04/2028**</t>
  </si>
  <si>
    <t>INE414G07II5</t>
  </si>
  <si>
    <t>Muthoot Finance Ltd - 8.4% - 28/08/2028**</t>
  </si>
  <si>
    <t>INE556F08KS8</t>
  </si>
  <si>
    <t>Small Industries Development Bank of India - 7.34% - 26/02/2029**</t>
  </si>
  <si>
    <t>INE134E08MC7</t>
  </si>
  <si>
    <t>Power Finance Corporation Ltd - 7.77% - 15/07/2026**</t>
  </si>
  <si>
    <t>INE134E08NW3</t>
  </si>
  <si>
    <t>Power Finance Corporation Ltd - 6.73% - 15/10/2027**</t>
  </si>
  <si>
    <t>INE296A07TM8</t>
  </si>
  <si>
    <t>Bajaj Finance Ltd - 7.11% - 10/07/2028**</t>
  </si>
  <si>
    <t>INE115A07PI6</t>
  </si>
  <si>
    <t>LIC Housing Finance Ltd - 6.17% - 03/09/2026**</t>
  </si>
  <si>
    <t>INE572E07258</t>
  </si>
  <si>
    <t>PNB Housing Finance Ltd - 7.28% - 05/06/2028**</t>
  </si>
  <si>
    <t>CARE AA+</t>
  </si>
  <si>
    <t>INE053F08536</t>
  </si>
  <si>
    <t>INE572E07183</t>
  </si>
  <si>
    <t>PNB Housing Finance Ltd - 8.15% - 29/07/2027**</t>
  </si>
  <si>
    <t>INE556F08KP4</t>
  </si>
  <si>
    <t>Small Industries Development Bank of India - 7.68% - 10/08/2027**</t>
  </si>
  <si>
    <t>INE477A07415</t>
  </si>
  <si>
    <t>Can Fin Homes Ltd - 8.09% - 04/01/2027**</t>
  </si>
  <si>
    <t>INE756I07EN4</t>
  </si>
  <si>
    <t>HDB Financial Services Ltd - 7.84% - 14/07/2026**</t>
  </si>
  <si>
    <t>INE020B08EI8</t>
  </si>
  <si>
    <t>REC LTD - 7.51% - 31/07/2026**</t>
  </si>
  <si>
    <t>INE020B08EL2</t>
  </si>
  <si>
    <t>REC LTD - 7.44% - 30/04/2026**</t>
  </si>
  <si>
    <t>INE756I07FG5</t>
  </si>
  <si>
    <t>HDB Financial Services Ltd - 7.4091% - 05/06/2028**</t>
  </si>
  <si>
    <t>INE121A07SN8</t>
  </si>
  <si>
    <t>Cholamandalam Investment and Finance Company Ltd - 7.38% - 28/05/2027**</t>
  </si>
  <si>
    <t>INE134E08NU7</t>
  </si>
  <si>
    <t>Power Finance Corporation Ltd - 6.59% - 15/10/2030**</t>
  </si>
  <si>
    <t>IN0020240019</t>
  </si>
  <si>
    <t>7.10% Central Government Securities 08/04/2034</t>
  </si>
  <si>
    <t>Sovereign</t>
  </si>
  <si>
    <t>IN0020250091</t>
  </si>
  <si>
    <t>6.48% Central Government Securities 06/10/2035</t>
  </si>
  <si>
    <t>IN0020240027</t>
  </si>
  <si>
    <t>IN0020240126</t>
  </si>
  <si>
    <t>6.79% Central Government Securities 07/10/2034</t>
  </si>
  <si>
    <t>IN0020230077</t>
  </si>
  <si>
    <t>7.18%  Government Securities - 24/07/2037</t>
  </si>
  <si>
    <t>IN0020220011</t>
  </si>
  <si>
    <t>IN0020230051</t>
  </si>
  <si>
    <t>7.30% Government Securities - 19/06/2053</t>
  </si>
  <si>
    <t>IN0020240035</t>
  </si>
  <si>
    <t>7.34% Central Government Securities 22/04/2064</t>
  </si>
  <si>
    <t>IN0020240076</t>
  </si>
  <si>
    <t>7.02% Central Government Securities 18/06/2031</t>
  </si>
  <si>
    <t>IN0020210160</t>
  </si>
  <si>
    <t>IN3120230484</t>
  </si>
  <si>
    <t>7.44% Tamil Nadu State Government Securities -20/03/2034</t>
  </si>
  <si>
    <t>IN1920230100</t>
  </si>
  <si>
    <t>7.72% Karnataka State Government Securities - 06/12/2035</t>
  </si>
  <si>
    <t>INE261F16926</t>
  </si>
  <si>
    <t>National Bank for Agriculture &amp; Rural Development - 04/02/2026</t>
  </si>
  <si>
    <t>CRISIL A1+</t>
  </si>
  <si>
    <t>INE238AD6AN0</t>
  </si>
  <si>
    <t>Axis Bank Ltd - 04/03/2026**</t>
  </si>
  <si>
    <t>INE562A16PZ4</t>
  </si>
  <si>
    <t>Indian Bank - 05/06/2026**</t>
  </si>
  <si>
    <t>INE238AD6AM2</t>
  </si>
  <si>
    <t>Axis Bank Ltd - 04/02/2026**</t>
  </si>
  <si>
    <t>INE556F14LT2</t>
  </si>
  <si>
    <t>Small Industries Development Bank of India - 03/06/2026**</t>
  </si>
  <si>
    <t>Individual &amp; HUF</t>
  </si>
  <si>
    <t>Others</t>
  </si>
  <si>
    <t>Sundaram Arbitrage Fund</t>
  </si>
  <si>
    <t>INE205A01025</t>
  </si>
  <si>
    <t>Vedanta Ltd</t>
  </si>
  <si>
    <t>Diversified Metals</t>
  </si>
  <si>
    <t>INE139A01034</t>
  </si>
  <si>
    <t>National Aluminium Company Ltd</t>
  </si>
  <si>
    <t>INE158A01026</t>
  </si>
  <si>
    <t>Hero MotoCorp Ltd</t>
  </si>
  <si>
    <t>INE020B01018</t>
  </si>
  <si>
    <t>REC Ltd</t>
  </si>
  <si>
    <t>INE274J01014</t>
  </si>
  <si>
    <t>Oil India Ltd</t>
  </si>
  <si>
    <t>INE176B01034</t>
  </si>
  <si>
    <t>Havells India Ltd</t>
  </si>
  <si>
    <t>INE216A01030</t>
  </si>
  <si>
    <t>Britannia Industries Ltd</t>
  </si>
  <si>
    <t>INE121E01018</t>
  </si>
  <si>
    <t>JSW Energy Ltd</t>
  </si>
  <si>
    <t>INE271C01023</t>
  </si>
  <si>
    <t>DLF Ltd</t>
  </si>
  <si>
    <t>INE918I01026</t>
  </si>
  <si>
    <t>Bajaj Finserv Ltd</t>
  </si>
  <si>
    <t>INE976G01028</t>
  </si>
  <si>
    <t>RBL Bank Ltd</t>
  </si>
  <si>
    <t>INE148I01020</t>
  </si>
  <si>
    <t>Sammaan Capital Ltd</t>
  </si>
  <si>
    <t>IN0020220037</t>
  </si>
  <si>
    <t>7.38% Central Government Securities 20/06/2027</t>
  </si>
  <si>
    <t>IN002024Z412</t>
  </si>
  <si>
    <t>IN002024Z438</t>
  </si>
  <si>
    <t>IN002025Y214</t>
  </si>
  <si>
    <t>IN002025Z252</t>
  </si>
  <si>
    <t>Sundaram Balanced Advantage Fund</t>
  </si>
  <si>
    <t>INE476A01022</t>
  </si>
  <si>
    <t>Canara Bank</t>
  </si>
  <si>
    <t>INE020B08FD6</t>
  </si>
  <si>
    <t>REC LTD - 7.58% - 31/05/2029**</t>
  </si>
  <si>
    <t>INE261F08DX0</t>
  </si>
  <si>
    <t>National Bank for Agriculture &amp; Rural Development - 7.58% - 31/07/2026</t>
  </si>
  <si>
    <t>IN0020230135</t>
  </si>
  <si>
    <t>IN0020230036</t>
  </si>
  <si>
    <t>7.17% Government Securities - 17/04/20230</t>
  </si>
  <si>
    <t>-</t>
  </si>
  <si>
    <t>Sundaram Dividend Yield Fund</t>
  </si>
  <si>
    <t>INE522F01014</t>
  </si>
  <si>
    <t>Coal India Ltd</t>
  </si>
  <si>
    <t>Consumable Fuels</t>
  </si>
  <si>
    <t>INE486A01021</t>
  </si>
  <si>
    <t>CESC Ltd</t>
  </si>
  <si>
    <t>INE172A01027</t>
  </si>
  <si>
    <t>Castrol India Ltd</t>
  </si>
  <si>
    <t>INE214T01019</t>
  </si>
  <si>
    <t>LTIMindtree Ltd</t>
  </si>
  <si>
    <t>INE242A01010</t>
  </si>
  <si>
    <t>Indian Oil Corporation Ltd</t>
  </si>
  <si>
    <t>INE102D01028</t>
  </si>
  <si>
    <t>Godrej Consumer Products Ltd</t>
  </si>
  <si>
    <t>INE356A01018</t>
  </si>
  <si>
    <t>MphasiS Ltd</t>
  </si>
  <si>
    <t>INE021A01026</t>
  </si>
  <si>
    <t>Asian Paints Ltd</t>
  </si>
  <si>
    <t>INE058A01010</t>
  </si>
  <si>
    <t>Sanofi India Ltd</t>
  </si>
  <si>
    <t>INE462A01022</t>
  </si>
  <si>
    <t>Bayer Cropscience Ltd</t>
  </si>
  <si>
    <t>INE759J01022</t>
  </si>
  <si>
    <t>IDIA00069477</t>
  </si>
  <si>
    <t>INE02CF01010</t>
  </si>
  <si>
    <t>IDIA00069480</t>
  </si>
  <si>
    <t>Sundaram Equity Savings Fund</t>
  </si>
  <si>
    <t>INE019A01038</t>
  </si>
  <si>
    <t>JSW Steel Ltd</t>
  </si>
  <si>
    <t>INE406A01037</t>
  </si>
  <si>
    <t>Aurobindo Pharma Ltd</t>
  </si>
  <si>
    <t>INE115A07PR7</t>
  </si>
  <si>
    <t>LIC Housing Finance Ltd - 6.65% - 15/02/2027**</t>
  </si>
  <si>
    <t>INE261F08EA6</t>
  </si>
  <si>
    <t>National Bank for Agriculture &amp; Rural Development - 7.5% - 31/08/2026**</t>
  </si>
  <si>
    <t>INE134E08IE1</t>
  </si>
  <si>
    <t>Power Finance Corporation Ltd - 8.03% - 02/05/2026**</t>
  </si>
  <si>
    <t>IN0020230101</t>
  </si>
  <si>
    <t>7.37% Government Securities-23/10/2028</t>
  </si>
  <si>
    <t>IN0020240050</t>
  </si>
  <si>
    <t>7.04% Central Government Securities 03/06/2029</t>
  </si>
  <si>
    <t>Sundaram Focused  Fund</t>
  </si>
  <si>
    <t>INE330T01021</t>
  </si>
  <si>
    <t>Happy Forgings Ltd</t>
  </si>
  <si>
    <t>INE192R01011</t>
  </si>
  <si>
    <t>Avenue Supermarts Ltd</t>
  </si>
  <si>
    <t>INE491A01021</t>
  </si>
  <si>
    <t>City Union Bank Ltd</t>
  </si>
  <si>
    <t>INE03JT01014</t>
  </si>
  <si>
    <t>Go Digit General Insurance Ltd</t>
  </si>
  <si>
    <t>INE089A01031</t>
  </si>
  <si>
    <t>Dr. Reddys Laboratories Ltd</t>
  </si>
  <si>
    <t>INE389H01022</t>
  </si>
  <si>
    <t>KEC International Ltd</t>
  </si>
  <si>
    <t>INE716A01013</t>
  </si>
  <si>
    <t>Whirlpool of India Ltd</t>
  </si>
  <si>
    <t>INE216P01012</t>
  </si>
  <si>
    <t>Aavas Financiers Ltd</t>
  </si>
  <si>
    <t>Sundaram Multi Cap Fund</t>
  </si>
  <si>
    <t>INE668F01031</t>
  </si>
  <si>
    <t>Jyothy Laboratories Ltd</t>
  </si>
  <si>
    <t>Household Products</t>
  </si>
  <si>
    <t>INE112L01020</t>
  </si>
  <si>
    <t>Metropolis Healthcare Ltd</t>
  </si>
  <si>
    <t>INE0BJS01011</t>
  </si>
  <si>
    <t>Go Fashion (India ) Ltd</t>
  </si>
  <si>
    <t>INE04VU01023</t>
  </si>
  <si>
    <t>Seshaasai Technologies Ltd</t>
  </si>
  <si>
    <t>INE472A01039</t>
  </si>
  <si>
    <t>Blue Star Ltd</t>
  </si>
  <si>
    <t>INE147E01013</t>
  </si>
  <si>
    <t>INE406B01019</t>
  </si>
  <si>
    <t>INE604A01011</t>
  </si>
  <si>
    <t>INE348C01011</t>
  </si>
  <si>
    <t>Paper, Forest &amp; Jute Products</t>
  </si>
  <si>
    <t>IDIA00069356</t>
  </si>
  <si>
    <t>IDIA00069359</t>
  </si>
  <si>
    <t>INE431E01011</t>
  </si>
  <si>
    <t>Healthcare Equipment &amp; Supplies</t>
  </si>
  <si>
    <t>Sundaram Nifty 100 Equal Weight Fund</t>
  </si>
  <si>
    <t>INE160A01022</t>
  </si>
  <si>
    <t>Punjab National Bank</t>
  </si>
  <si>
    <t>INE931S01010</t>
  </si>
  <si>
    <t>Adani Energy Solutions Ltd</t>
  </si>
  <si>
    <t>INE118A01012</t>
  </si>
  <si>
    <t>Bajaj Holdings &amp; Investment Ltd</t>
  </si>
  <si>
    <t>INE765G01017</t>
  </si>
  <si>
    <t>ICICI Lombard General Insurance Company Ltd</t>
  </si>
  <si>
    <t>INE0J1Y01017</t>
  </si>
  <si>
    <t>LIC of India Ltd</t>
  </si>
  <si>
    <t>INE239A01024</t>
  </si>
  <si>
    <t>Nestle India Ltd</t>
  </si>
  <si>
    <t>INE070A01015</t>
  </si>
  <si>
    <t>Shree Cement Ltd</t>
  </si>
  <si>
    <t>INE423A01024</t>
  </si>
  <si>
    <t>Adani Enterprises</t>
  </si>
  <si>
    <t>Metals &amp; Minerals Trading</t>
  </si>
  <si>
    <t>INE775A01035</t>
  </si>
  <si>
    <t>Samvardhana Motherson International Ltd</t>
  </si>
  <si>
    <t>INE323A01026</t>
  </si>
  <si>
    <t>Bosch Ltd</t>
  </si>
  <si>
    <t>INE814H01029</t>
  </si>
  <si>
    <t>Adani Power Ltd</t>
  </si>
  <si>
    <t>INE047A01021</t>
  </si>
  <si>
    <t>Grasim Industries Ltd</t>
  </si>
  <si>
    <t>INE685A01028</t>
  </si>
  <si>
    <t>Torrent Pharmaceuticals Ltd</t>
  </si>
  <si>
    <t>INE795G01014</t>
  </si>
  <si>
    <t>HDFC Life Insurance Company Ltd</t>
  </si>
  <si>
    <t>INE364U01010</t>
  </si>
  <si>
    <t>Adani Green Energy Ltd</t>
  </si>
  <si>
    <t>INE067A01029</t>
  </si>
  <si>
    <t>CG Power and Industrial Solutions Ltd</t>
  </si>
  <si>
    <t>INE361B01024</t>
  </si>
  <si>
    <t>Divis Laboratories Ltd</t>
  </si>
  <si>
    <t>INE066A01021</t>
  </si>
  <si>
    <t>Eicher Motors Ltd</t>
  </si>
  <si>
    <t>INE670K01029</t>
  </si>
  <si>
    <t>Lodha Developers Ltd</t>
  </si>
  <si>
    <t>INE377Y01014</t>
  </si>
  <si>
    <t>BAJAJ HOUSING FINANCE LTD</t>
  </si>
  <si>
    <t>INE758E01017</t>
  </si>
  <si>
    <t>Jio Financial Services Ltd</t>
  </si>
  <si>
    <t>INE0V6F01027</t>
  </si>
  <si>
    <t>Hyundai Motor India Ltd</t>
  </si>
  <si>
    <t>INE249Z01020</t>
  </si>
  <si>
    <t>Mazagon Dock Shipbuilders Limited</t>
  </si>
  <si>
    <t>INE343H01029</t>
  </si>
  <si>
    <t>Solar Industries India Ltd</t>
  </si>
  <si>
    <t>INE267A01025</t>
  </si>
  <si>
    <t>Hindustan Zinc Ltd</t>
  </si>
  <si>
    <t>INE053F01010</t>
  </si>
  <si>
    <t>Indian Railway Finance Corporation Ltd</t>
  </si>
  <si>
    <t>Sundaram ELSS Tax Saver Fund</t>
  </si>
  <si>
    <t>INE451A01017</t>
  </si>
  <si>
    <t>Force Motors Ltd</t>
  </si>
  <si>
    <t>INE692A01016</t>
  </si>
  <si>
    <t>Union Bank of India</t>
  </si>
  <si>
    <t>INE00H001014</t>
  </si>
  <si>
    <t>Swiggy Ltd</t>
  </si>
  <si>
    <t>INE628A01036</t>
  </si>
  <si>
    <t>UPL Ltd</t>
  </si>
  <si>
    <t>INE786A01032</t>
  </si>
  <si>
    <t>JK Lakshmi Cement Ltd</t>
  </si>
  <si>
    <t>Sundaram Consumption Fund</t>
  </si>
  <si>
    <t>INE19RI01016</t>
  </si>
  <si>
    <t>Tenneco Clean Air India Ltd</t>
  </si>
  <si>
    <t>Sundaram Services Fund</t>
  </si>
  <si>
    <t>INE726G01019</t>
  </si>
  <si>
    <t>ICICI Prudential Life Insurance Company Ltd</t>
  </si>
  <si>
    <t>INE545U01014</t>
  </si>
  <si>
    <t>Bandhan Bank Ltd</t>
  </si>
  <si>
    <t>MU0295S00016</t>
  </si>
  <si>
    <t>Sundaram Value Fund</t>
  </si>
  <si>
    <t>INE404A01024</t>
  </si>
  <si>
    <t>Aditya Birla Sun Life AMC Ltd</t>
  </si>
  <si>
    <t>INE884B01025</t>
  </si>
  <si>
    <t>Kirloskar Ferrous Ind Ltd</t>
  </si>
  <si>
    <t>INE531A01024</t>
  </si>
  <si>
    <t>Kansai Nerolac Paints Ltd</t>
  </si>
  <si>
    <t>INE002S01010</t>
  </si>
  <si>
    <t>Mahanagar Gas Ltd</t>
  </si>
  <si>
    <t>INE176A01028</t>
  </si>
  <si>
    <t>Bata India Ltd</t>
  </si>
  <si>
    <t>Sundaram Large Cap Fund</t>
  </si>
  <si>
    <t>Sundaram Business Cycle Fund</t>
  </si>
  <si>
    <t>INE410P01011</t>
  </si>
  <si>
    <t>Narayana Hrudayalaya Ltd</t>
  </si>
  <si>
    <t>INE224A01026</t>
  </si>
  <si>
    <t>Greaves Cotton Ltd</t>
  </si>
  <si>
    <t>INE716B01029</t>
  </si>
  <si>
    <t>Tips Music Ltd</t>
  </si>
  <si>
    <t>INE04I401011</t>
  </si>
  <si>
    <t>KPIT Technologies Ltd</t>
  </si>
  <si>
    <t>INE0CAZ01013</t>
  </si>
  <si>
    <t>Urban Company Ltd</t>
  </si>
  <si>
    <t>INE342G01023</t>
  </si>
  <si>
    <t>NIIT Learning Systems Ltd</t>
  </si>
  <si>
    <t>Sundaram Flexi Cap Fund</t>
  </si>
  <si>
    <t>Sundaram Financial Services Opportunities Fund</t>
  </si>
  <si>
    <t>INE756I01012</t>
  </si>
  <si>
    <t>HDB Financial Services Ltd</t>
  </si>
  <si>
    <t>Sundaram Multi Asset Allocation Fund</t>
  </si>
  <si>
    <t>IN0020250067</t>
  </si>
  <si>
    <t>6.01% Central Government Securities 21/07/2030</t>
  </si>
  <si>
    <t>IN0020240183</t>
  </si>
  <si>
    <t>6.75% Central Government Securities 23/12/2029</t>
  </si>
  <si>
    <t>INF200KA16D8</t>
  </si>
  <si>
    <t>SBI-ETF GOLD</t>
  </si>
  <si>
    <t>INF204KB17I5</t>
  </si>
  <si>
    <t>Nippon India ETF Gold Bees</t>
  </si>
  <si>
    <t>INF174KA1HJ8</t>
  </si>
  <si>
    <t>Kotak Mutual Fund - Gold Exchange Traded Fund</t>
  </si>
  <si>
    <t>INF179KC1981</t>
  </si>
  <si>
    <t>HDFC Gold Exchange Traded Fund</t>
  </si>
  <si>
    <t>INF740KA1SW3</t>
  </si>
  <si>
    <t>DSP-GOLD ETF</t>
  </si>
  <si>
    <t>Sundaram Multi-Factor Fund</t>
  </si>
  <si>
    <t>INE414G01012</t>
  </si>
  <si>
    <t>Muthoot Finance Ltd</t>
  </si>
  <si>
    <t>INE589A01014</t>
  </si>
  <si>
    <t>Neyveli Lignite Corporation Ltd</t>
  </si>
  <si>
    <t>INE347G01014</t>
  </si>
  <si>
    <t>Petronet LNG Ltd</t>
  </si>
  <si>
    <t>INE947Q01028</t>
  </si>
  <si>
    <t>Laurus Labs Ltd</t>
  </si>
  <si>
    <t>INE935A01035</t>
  </si>
  <si>
    <t>GlenMark Pharmaceuticals Ltd</t>
  </si>
  <si>
    <t>INE674K01013</t>
  </si>
  <si>
    <t>Aditya Birla Capital Ltd</t>
  </si>
  <si>
    <t>INE498L01015</t>
  </si>
  <si>
    <t>L &amp; T Finance Ltd</t>
  </si>
  <si>
    <t>INE982J01020</t>
  </si>
  <si>
    <t>One 97 Communications Ltd</t>
  </si>
  <si>
    <t>INE913H01037</t>
  </si>
  <si>
    <t>Endurance Technologies Ltd</t>
  </si>
  <si>
    <t>INE647A01010</t>
  </si>
  <si>
    <t>SRF Ltd</t>
  </si>
  <si>
    <t>INE944F01028</t>
  </si>
  <si>
    <t>Radico Khaitan Ltd</t>
  </si>
  <si>
    <t>INE159A01016</t>
  </si>
  <si>
    <t>GlaxoSmithKline Pharmaceuticals Ltd</t>
  </si>
  <si>
    <t>INE260B01028</t>
  </si>
  <si>
    <t>Godfrey Phillips India Ltd</t>
  </si>
  <si>
    <t>Cigarettes &amp; Tobacco Products</t>
  </si>
  <si>
    <t>INE584A01023</t>
  </si>
  <si>
    <t>NMDC Ltd</t>
  </si>
  <si>
    <t>Minerals &amp; Mining</t>
  </si>
  <si>
    <t>INE844O01030</t>
  </si>
  <si>
    <t>Gujarat Gas Co Ltd</t>
  </si>
  <si>
    <t>INE031A01017</t>
  </si>
  <si>
    <t>Housing &amp; Urban Development Corporation Ltd</t>
  </si>
  <si>
    <t>INE084A01016</t>
  </si>
  <si>
    <t>Bank of India</t>
  </si>
  <si>
    <t>INE012A01025</t>
  </si>
  <si>
    <t>ACC Ltd</t>
  </si>
  <si>
    <t>INE918Z01012</t>
  </si>
  <si>
    <t>Kaynes Technology India Ltd</t>
  </si>
  <si>
    <t>INE208A01029</t>
  </si>
  <si>
    <t>Ashok Leyland Ltd</t>
  </si>
  <si>
    <t>ASHOKLEYNSEJAN2026FUT</t>
  </si>
  <si>
    <t>S.NO.</t>
  </si>
  <si>
    <t>ACRONYM</t>
  </si>
  <si>
    <t>SCHEME NAME</t>
  </si>
  <si>
    <t>CAPEXG</t>
  </si>
  <si>
    <t>GLOB</t>
  </si>
  <si>
    <t>Sundaram Global Brand Theme-Equity Active FOF</t>
  </si>
  <si>
    <t>MIDCAP</t>
  </si>
  <si>
    <t>MULTIP</t>
  </si>
  <si>
    <t>Sundaram Large And Mid Cap Fund</t>
  </si>
  <si>
    <t>SLTADV3</t>
  </si>
  <si>
    <t>Sundaram Long Term Advantage Fund Series III</t>
  </si>
  <si>
    <t>SLTADV4</t>
  </si>
  <si>
    <t>Sundaram Long Term Advantage Fund Series IV</t>
  </si>
  <si>
    <t>SLTAX2</t>
  </si>
  <si>
    <t>Sundaram Long Term Tax Advantage Fund Series II</t>
  </si>
  <si>
    <t>SLTAX3</t>
  </si>
  <si>
    <t>SLTAX4</t>
  </si>
  <si>
    <t>SLTAX5</t>
  </si>
  <si>
    <t>SLTAX6</t>
  </si>
  <si>
    <t>SMILE</t>
  </si>
  <si>
    <t>SPAHF</t>
  </si>
  <si>
    <t>SPARF</t>
  </si>
  <si>
    <t xml:space="preserve">Sundaram Arbitrage Fund </t>
  </si>
  <si>
    <t>SPBAF</t>
  </si>
  <si>
    <t>SPDYF</t>
  </si>
  <si>
    <t>SPESF</t>
  </si>
  <si>
    <t>SPFOCUS</t>
  </si>
  <si>
    <t>Sundaram Focused  Fund</t>
  </si>
  <si>
    <t>SPMUCF</t>
  </si>
  <si>
    <t>SPSN100</t>
  </si>
  <si>
    <t>Sundaram NIFTY 100 Equal Weight Fund</t>
  </si>
  <si>
    <t>SPTAX</t>
  </si>
  <si>
    <t>SRURAL</t>
  </si>
  <si>
    <t>SSFUND</t>
  </si>
  <si>
    <t>STAX</t>
  </si>
  <si>
    <t>SUNBCF</t>
  </si>
  <si>
    <t>SUNFCF</t>
  </si>
  <si>
    <t>SUNFOP</t>
  </si>
  <si>
    <t>SUNMAF</t>
  </si>
  <si>
    <t>SUNCYF</t>
  </si>
  <si>
    <t>SUNMFF</t>
  </si>
  <si>
    <t>YTM (%)</t>
  </si>
  <si>
    <t>Index</t>
  </si>
  <si>
    <t>Monthly Portfolio Statement for the month ended 31 December 2025</t>
  </si>
  <si>
    <t>Hindustan Dorr Oliver Ltd @</t>
  </si>
  <si>
    <t># percentage to NAV of security is less than 0.01% - Wherever applicable</t>
  </si>
  <si>
    <t>** Thinly traded / Non Traded Securities - Wherever applicable</t>
  </si>
  <si>
    <t>^ Net current assets includes interest accrued on fixed income securities - Wherever applicable</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</si>
  <si>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 - Wherever applicable</t>
  </si>
  <si>
    <t>* Investment earmarked for Derivative Margin - Wherever applicable</t>
  </si>
  <si>
    <t>b) Total value and percentage of illiquid equity / Preference shares @</t>
  </si>
  <si>
    <t>At the beginning</t>
  </si>
  <si>
    <t>d) IDCW declared during the period (Rupees per unit)</t>
  </si>
  <si>
    <t>Scheme Riskometer :</t>
  </si>
  <si>
    <t>Tier I Benchmark Riskometer :</t>
  </si>
  <si>
    <t xml:space="preserve">                     NIFTY Infrastructure TRI</t>
  </si>
  <si>
    <t>(e) Non-Convertible Preference Shares</t>
  </si>
  <si>
    <t>TVS Motor Company Ltd 6.00% (Preference Share) 01-Sep-2026**</t>
  </si>
  <si>
    <t>Sundaram Liquid Fund - Direct Growth*</t>
  </si>
  <si>
    <t>Tier II Benchmark Riskometer :</t>
  </si>
  <si>
    <t xml:space="preserve">                        Nifty Mid Cap 150 TRI</t>
  </si>
  <si>
    <t xml:space="preserve">                            Nifty Mid Cap 100 TRI</t>
  </si>
  <si>
    <t xml:space="preserve">           Nifty Large Mid Cap 250 TRI</t>
  </si>
  <si>
    <t xml:space="preserve">                           BSE 500 TRI</t>
  </si>
  <si>
    <t xml:space="preserve">                                    BSE 500 TRI</t>
  </si>
  <si>
    <t xml:space="preserve">                    BSE 500 TRI</t>
  </si>
  <si>
    <t xml:space="preserve">                    Nifty Small Cap 100 TRI</t>
  </si>
  <si>
    <t xml:space="preserve">                   Nifty Small Cap 100 TRI</t>
  </si>
  <si>
    <t xml:space="preserve">                      Nifty Small Cap 100 TRI</t>
  </si>
  <si>
    <t xml:space="preserve">                     Nifty Small Cap 100 TRI</t>
  </si>
  <si>
    <t>Amber Enterprises India Ltd JAN-2026</t>
  </si>
  <si>
    <t>Annexure-A</t>
  </si>
  <si>
    <t xml:space="preserve">           Nifty Small Cap 250 TRI</t>
  </si>
  <si>
    <t xml:space="preserve">           Nifty Small Cap 100 TRI</t>
  </si>
  <si>
    <t>INE041025011</t>
  </si>
  <si>
    <t>Embassy Office Parks (REIT)</t>
  </si>
  <si>
    <t>Chennai Super Kings Ltd @</t>
  </si>
  <si>
    <t>(f) Convertible Debenture</t>
  </si>
  <si>
    <t>INE121A08PJ0</t>
  </si>
  <si>
    <t>7.5% Cholamandalam Investment and Company Ltd - 30/09/2026</t>
  </si>
  <si>
    <t>Unrated</t>
  </si>
  <si>
    <t>6.22% Central Government Securities_Floating Rate Bond - 04/10/2028 ~</t>
  </si>
  <si>
    <t>Cash and Other Net Current Assets^</t>
  </si>
  <si>
    <t>Refer below point i)</t>
  </si>
  <si>
    <t>Direct Plan - Monthly IDCW</t>
  </si>
  <si>
    <t>Regular Plan - Monthly IDCW</t>
  </si>
  <si>
    <t>ISIN</t>
  </si>
  <si>
    <t>NAME OF THE SECURITY</t>
  </si>
  <si>
    <t>TOTAL AMOUNT DUE (Rs. in Lacs)</t>
  </si>
  <si>
    <t>(Rs. in Lacs)</t>
  </si>
  <si>
    <t xml:space="preserve">Total Cost  </t>
  </si>
  <si>
    <t xml:space="preserve">Discounting Charges / Interest accrued till maturity </t>
  </si>
  <si>
    <t>Total CP Outstanding</t>
  </si>
  <si>
    <t>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</si>
  <si>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</si>
  <si>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</si>
  <si>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</si>
  <si>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</si>
  <si>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</si>
  <si>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</si>
  <si>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</si>
  <si>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</si>
  <si>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</si>
  <si>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</si>
  <si>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VALUE OF THE SECURITY CONSIDERED UNDER NET RECEIVABLES</t>
  </si>
  <si>
    <t>% TO AUM</t>
  </si>
  <si>
    <t>INE528G08394</t>
  </si>
  <si>
    <t>9%-YES BANK LTD-NCD-Call opt-18/10/2022-Perpetual Bond $</t>
  </si>
  <si>
    <t>TOTAL AMOUNT INCLUDING INTEREST DUE TO THE SCHEME</t>
  </si>
  <si>
    <t>TOTAL AMOUNT DUE</t>
  </si>
  <si>
    <t>PRINCIPAL (Rs. in Lacs)</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</si>
  <si>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</si>
  <si>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</si>
  <si>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</si>
  <si>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Portfolio Information</t>
  </si>
  <si>
    <t>Scheme Name :</t>
  </si>
  <si>
    <t>Description (if any)</t>
  </si>
  <si>
    <t xml:space="preserve">Annualised Portfolio YTM %* : </t>
  </si>
  <si>
    <t>Macaulay Duration (years) - only for Debt portion (years)</t>
  </si>
  <si>
    <t>Residual Maturity (years) - only for Debt portion (years)</t>
  </si>
  <si>
    <t xml:space="preserve">As on (Date) </t>
  </si>
  <si>
    <t>*** in case of semi annual YTM,  it will be annualised </t>
  </si>
  <si>
    <t xml:space="preserve">           CRISIL Hybrid 35 Plus 65 - Aggressive Index</t>
  </si>
  <si>
    <t>Sammaan Capital Ltd ( Prv Indiabulls Housing Finance Ltd) JAN-2026</t>
  </si>
  <si>
    <t>RBL Bank Ltd JAN-2026</t>
  </si>
  <si>
    <t>BSE Ltd JAN-2026</t>
  </si>
  <si>
    <t>Bajaj Finserv Ltd JAN-2026</t>
  </si>
  <si>
    <t>DLF Ltd JAN-2026</t>
  </si>
  <si>
    <t>JSW Energy Ltd JAN-2026</t>
  </si>
  <si>
    <t>PNB Housing Finance Ltd JAN-2026</t>
  </si>
  <si>
    <t>Britannia Industries Ltd    JAN-2026</t>
  </si>
  <si>
    <t>Tata Consumer Products Limited JAN-2026</t>
  </si>
  <si>
    <t>Havells India Ltd JAN-2026</t>
  </si>
  <si>
    <t>REC Ltd (Prev : Rural Electrification Corporation Ltd) FEB-2026</t>
  </si>
  <si>
    <t>Maruti Suzuki India Ltd JAN-2026</t>
  </si>
  <si>
    <t>Cipla Ltd JAN-2026</t>
  </si>
  <si>
    <t>REC Ltd (Prev : Rural Electrification Corporation Ltd) JAN-2026</t>
  </si>
  <si>
    <t>Mahindra &amp; Mahindra Ltd JAN-2026</t>
  </si>
  <si>
    <t>Indus Towers Ltd (Prev name Bharti Infratel Ltd) JAN-2026</t>
  </si>
  <si>
    <t>Oil India Ltd FEB-2026</t>
  </si>
  <si>
    <t>Bank of Baroda JAN-2026</t>
  </si>
  <si>
    <t>Adani Ports &amp; SEZ Ltd JAN-2026</t>
  </si>
  <si>
    <t>Power Grid Corporation of India Ltd JAN-2026</t>
  </si>
  <si>
    <t>Angel One Ltd (Prev: Angel Broking Ltd) JAN-2026</t>
  </si>
  <si>
    <t>IndusInd Bank Ltd JAN-2026</t>
  </si>
  <si>
    <t>Indian Hotels Company Ltd JAN-2026</t>
  </si>
  <si>
    <t>Eternal Ltd ( Previously named as Zomato Ltd ) JAN-2026</t>
  </si>
  <si>
    <t>ITC Ltd FEB-2026</t>
  </si>
  <si>
    <t>Bharti Airtel Ltd JAN-2026</t>
  </si>
  <si>
    <t>Max Financial Services Ltd (Prev: Max India Ltd) JAN-2026</t>
  </si>
  <si>
    <t>Hero Motocorp Ltd JAN-2026</t>
  </si>
  <si>
    <t>Gujarat Ambuja Cement Co.Ltd JAN-2026</t>
  </si>
  <si>
    <t>Hindalco Industries Ltd JAN-2026</t>
  </si>
  <si>
    <t>National Aluminium Company Ltd JAN-2026</t>
  </si>
  <si>
    <t>Larsen &amp; Toubro Ltd JAN-2026</t>
  </si>
  <si>
    <t>Kotak Mahindra Bank Ltd JAN-2026</t>
  </si>
  <si>
    <t>State Bank Of India Ltd JAN-2026</t>
  </si>
  <si>
    <t>Vedanta Ltd Pre Sesa Sterlite Ltd (Prvsly Sesa Goa Ltd) JAN-2026</t>
  </si>
  <si>
    <t>Bajaj Finance Ltd JAN-2026</t>
  </si>
  <si>
    <t>Axis Bank Ltd  JAN-2026</t>
  </si>
  <si>
    <t>HDFC Bank Ltd JAN-2026</t>
  </si>
  <si>
    <t>ITC Ltd JAN-2026</t>
  </si>
  <si>
    <t>ICICI Bank Ltd JAN-2026</t>
  </si>
  <si>
    <t>Reliance Industries Ltd JAN-2026</t>
  </si>
  <si>
    <t xml:space="preserve">           NIFTY 50 Arbitrage INDEX</t>
  </si>
  <si>
    <t>INE0FDU25010</t>
  </si>
  <si>
    <t>Brookfield India Real Estate Trust REIT</t>
  </si>
  <si>
    <t>g) Derivative</t>
  </si>
  <si>
    <t>Canara Bank JAN-2026</t>
  </si>
  <si>
    <t>Multi Commodity Exchange of India Limited JAN-2026</t>
  </si>
  <si>
    <t>Hindustan Aeronautics Ltd FEB-2026</t>
  </si>
  <si>
    <t>TATA Consultancy Services Ltd JAN-2026</t>
  </si>
  <si>
    <t xml:space="preserve">           NIFTY 50 Hybrid Composite Debt 50 : 50 INDEX</t>
  </si>
  <si>
    <t>Sandur Laminates Ltd @</t>
  </si>
  <si>
    <t>Crystal Cable Industries Ltd @</t>
  </si>
  <si>
    <t>Tirrihannah Company Ltd @</t>
  </si>
  <si>
    <t>Minerava Holdings Ltd @</t>
  </si>
  <si>
    <t>INE0GGX23010</t>
  </si>
  <si>
    <t>Power Grid Infrastructure Investment Trust(InvIT)</t>
  </si>
  <si>
    <t>Name of The security</t>
  </si>
  <si>
    <t xml:space="preserve">ISIN </t>
  </si>
  <si>
    <t>Net receivable/Market value  (Rs. Lakh)</t>
  </si>
  <si>
    <t>% to NAV</t>
  </si>
  <si>
    <t>Total Amount(Principal &amp; Interest)  (Rs. Lakh)</t>
  </si>
  <si>
    <t>21.50% Dewan Rubber Ltd</t>
  </si>
  <si>
    <t>Not Available</t>
  </si>
  <si>
    <t>Chemox Chemicals Industries</t>
  </si>
  <si>
    <t xml:space="preserve">                                NIFTY 500 TRI</t>
  </si>
  <si>
    <t xml:space="preserve">           NIFTY Dividend Opportunities 50 TRI</t>
  </si>
  <si>
    <t>Hindustan Aeronautics Ltd JAN-2026</t>
  </si>
  <si>
    <t>NTPC Ltd JAN-2026</t>
  </si>
  <si>
    <t>Aurobindo Pharma Ltd-Equ JAN-2026</t>
  </si>
  <si>
    <t>JSW Steel Ltd JAN-2026</t>
  </si>
  <si>
    <t xml:space="preserve">                      Nifty Equity Savings TRI</t>
  </si>
  <si>
    <t xml:space="preserve">                              Nifty 500 TRI</t>
  </si>
  <si>
    <t xml:space="preserve">           Nifty Large MID CAP 250 TRI</t>
  </si>
  <si>
    <t>Crescent Finstock Ltd @</t>
  </si>
  <si>
    <t>Balmer Lawrie Freight Containers Ltd @</t>
  </si>
  <si>
    <t>Precision Fasteners Ltd @</t>
  </si>
  <si>
    <t>Virtual Dynamics Software Ltd @</t>
  </si>
  <si>
    <t>Noble Brothers Impex Ltd @</t>
  </si>
  <si>
    <t>Sangam Health Care Products Ltd @</t>
  </si>
  <si>
    <t>Mukerian Papers Ltd @</t>
  </si>
  <si>
    <t>15% Premier Vinyl Ltd</t>
  </si>
  <si>
    <t xml:space="preserve">           Nifty 500 MultiCap 50:25:25 TRI</t>
  </si>
  <si>
    <t xml:space="preserve">          Nifty 100 Equal Weighted Index TRI</t>
  </si>
  <si>
    <t>18% Jord Engineering Ltd</t>
  </si>
  <si>
    <t xml:space="preserve">                          NIFTY 500 TRI</t>
  </si>
  <si>
    <t xml:space="preserve">           Nifty India Consumption TRI</t>
  </si>
  <si>
    <t>Make My Trip Ltd (USD)</t>
  </si>
  <si>
    <t xml:space="preserve">           NIFTY Services Sector TRI</t>
  </si>
  <si>
    <t xml:space="preserve">           NIFTY 500 MULTICAP 50:25:25 TRI</t>
  </si>
  <si>
    <t xml:space="preserve">                       NIFTY 500_TRI</t>
  </si>
  <si>
    <t xml:space="preserve">               Nifty 100 TRI</t>
  </si>
  <si>
    <t xml:space="preserve">                      Nifty_500_ TRI</t>
  </si>
  <si>
    <t xml:space="preserve">                  Nifty 500 TRI</t>
  </si>
  <si>
    <t xml:space="preserve">           Nifty Financial Services TRI</t>
  </si>
  <si>
    <t>Ultra Tech Cement Ltd JAN-2026</t>
  </si>
  <si>
    <t>NIFTY 500 TRI (65%) + NIFTY Short Duration Debt Index (10%) + Domestic Prices of Gold (25%)</t>
  </si>
  <si>
    <t xml:space="preserve">                     BSE 200 TRI</t>
  </si>
  <si>
    <t>i) Exposure to securities classified as below investment grade or default as on 31-Dec-2025</t>
  </si>
  <si>
    <t>% to AUM as on 31-Dec-2025</t>
  </si>
  <si>
    <t>31-Dec-2025</t>
  </si>
  <si>
    <t>Direct Plan - IDCW</t>
  </si>
  <si>
    <t>Regular Plan - IDCW</t>
  </si>
  <si>
    <t>Direct Plan - Halfyearly IDCW</t>
  </si>
  <si>
    <t>Regular Plan - Halfyearly IDCW</t>
  </si>
  <si>
    <t>Yield to call date %</t>
  </si>
  <si>
    <t>SG9999013908</t>
  </si>
  <si>
    <t>Sundaram Global Brand Fund - Master Class</t>
  </si>
  <si>
    <t>Direct Plan - Dividend</t>
  </si>
  <si>
    <t>Regular Plan - Dividend</t>
  </si>
  <si>
    <t>d) Dividend declared during the period (Rupees per unit)</t>
  </si>
  <si>
    <t xml:space="preserve"> (a) Investments in Foreign Securities - Units of Mutual Funds</t>
  </si>
  <si>
    <t xml:space="preserve">                    MSCI ACWI TRI</t>
  </si>
  <si>
    <t>YTM (%) *</t>
  </si>
  <si>
    <t>YTM (%)*</t>
  </si>
  <si>
    <t>Sundaram Money Market Fund-Direct Plan - Growth*</t>
  </si>
  <si>
    <t>7.10% Central Government Securities 18/04/2029*</t>
  </si>
  <si>
    <t>7.23% Central Government Securities 15/04/2039*</t>
  </si>
  <si>
    <t>7.10% Central Government Securities 08/04/2034*</t>
  </si>
  <si>
    <t>7.38% Central Government Securities 20/06/2027*</t>
  </si>
  <si>
    <t>364 Days - T Bill - 22/01/2026*</t>
  </si>
  <si>
    <t>364 Days - T Bill - 05/02/2026*</t>
  </si>
  <si>
    <t>182 Days - T Bill - 19/02/2026*</t>
  </si>
  <si>
    <t>364 Days - T Bill - 17/09/2026*</t>
  </si>
  <si>
    <t>7.32% Government Securities-13/11/2030*</t>
  </si>
  <si>
    <t>7.37% Government Securities-23/10/2028*</t>
  </si>
  <si>
    <t>7.04% Central Government Securities 03/06/2029*</t>
  </si>
  <si>
    <t>DERIVATIVES DISCLOSURE</t>
  </si>
  <si>
    <t>Disclosure regarding Derivative positions pursuant to SEBI Circular no CIR/IMD/DF/11/2010 dated August18,2010</t>
  </si>
  <si>
    <t>DETAILS OF INVESTMENTS IN DERIVATIVE INSTRUMENTS</t>
  </si>
  <si>
    <t>A. Hedging Positions through Futures as on December 31,2025 :</t>
  </si>
  <si>
    <t>Scheme Name</t>
  </si>
  <si>
    <t>Underlying</t>
  </si>
  <si>
    <t>Long/Short</t>
  </si>
  <si>
    <t>Futures Price When Purchased</t>
  </si>
  <si>
    <t>Current Price of the contract</t>
  </si>
  <si>
    <t>Margin maintained in       (Rs in Lakhs)*</t>
  </si>
  <si>
    <t>short</t>
  </si>
  <si>
    <t xml:space="preserve">Total percentage of existing assets hedged through futures as a percentage of net assets </t>
  </si>
  <si>
    <t>%</t>
  </si>
  <si>
    <t>For the period ended December 31,2025 following were the hedging transactions through futures which have been squared off/ expired</t>
  </si>
  <si>
    <t>Total Number of contracts where futures were Bought</t>
  </si>
  <si>
    <t>Total Number of contracts where futures were Sold</t>
  </si>
  <si>
    <t>Gross Notional value of contracts where futures were bought                      (Rs. in Lakhs)</t>
  </si>
  <si>
    <t>Gross Notional value of contracts where futures were sold        (Rs. in Lakhs)</t>
  </si>
  <si>
    <t>Net Profit / (Loss) value on all contracts combined       (Rs. in lakhs)</t>
  </si>
  <si>
    <t>Sundaram Multi Factor Fund</t>
  </si>
  <si>
    <t>B. Other than hedging positions through futures as on December 31,2025 :</t>
  </si>
  <si>
    <t xml:space="preserve"> Sundaram Multi Factor Fund</t>
  </si>
  <si>
    <t>Ashok Leyland Ltd JAN-2026</t>
  </si>
  <si>
    <t>Long</t>
  </si>
  <si>
    <t xml:space="preserve">Total percentage of existing assets other than hedged through futures as a percentage of net assets </t>
  </si>
  <si>
    <t>For the period ended December 31,2025 following were the non-hedging transactions through futures which have been squared off / expired</t>
  </si>
  <si>
    <t>Gross Notional value of contracts where futures were sold      ( Rs. in Lakhs)</t>
  </si>
  <si>
    <t>Net Profit / (Loss) value on all contracts combined      (Rs. in lakhs)</t>
  </si>
  <si>
    <t>C. Hedging Positions through Put Options as on December 31,2025: NIL</t>
  </si>
  <si>
    <t>Call/Put</t>
  </si>
  <si>
    <t>Number of Contracts</t>
  </si>
  <si>
    <t>Option Price when purchased</t>
  </si>
  <si>
    <t>Current Option Price</t>
  </si>
  <si>
    <t>Total % of existing assets hedged through Put Options</t>
  </si>
  <si>
    <t xml:space="preserve"> </t>
  </si>
  <si>
    <t>For the period ended  December 31,2025 , the following hedging transactions through options which have been already exercised/expired</t>
  </si>
  <si>
    <t>Total Number of contracts entered into</t>
  </si>
  <si>
    <t>Gross Notional value of contracts bought                      (Rs. in Lakhs)</t>
  </si>
  <si>
    <t>Gross Notional value of contracts  sold  (Rs. in Lakhs)</t>
  </si>
  <si>
    <t>Net Profit/(Loss) on all contracts 
(Rs. in Lakhs)</t>
  </si>
  <si>
    <t>D. Other than Hedging Positions through options as on December 31,2025 : NIL</t>
  </si>
  <si>
    <t xml:space="preserve">Total Exposure through Options other than hedging as a percentage of net assets </t>
  </si>
  <si>
    <t>For the period ended December 31,2025 , the following non hedging transactions through options which have been already exercised/expired</t>
  </si>
  <si>
    <t>Gross Notional value of contracts  bought(Rs. in Lakhs)</t>
  </si>
  <si>
    <t>Gross Notional value of contracts  sold (Rs. in Lakhs)</t>
  </si>
  <si>
    <t>E. Hedging Positions through Swaps as on December 31,2025:</t>
  </si>
  <si>
    <t>Scheme name</t>
  </si>
  <si>
    <t>Swap Type</t>
  </si>
  <si>
    <t>Underlying Security</t>
  </si>
  <si>
    <t>Long Position</t>
  </si>
  <si>
    <t>Short Position</t>
  </si>
  <si>
    <t>Notional Value (Rs. in lacs.)</t>
  </si>
  <si>
    <t>Maturity date</t>
  </si>
  <si>
    <t>Sundaram Ultra Short Duration  Fund</t>
  </si>
  <si>
    <t>Fixed to Float</t>
  </si>
  <si>
    <t>7.56% REC Ltd NCD MD 30-06-2026</t>
  </si>
  <si>
    <t>Receiving Floating</t>
  </si>
  <si>
    <t>Pay Fixed</t>
  </si>
  <si>
    <t>7.58%  NABARD- NCD-31-07-2026</t>
  </si>
  <si>
    <t>F. Hedging Positions through Interest Rate Futures as on December 31,2025: NIL</t>
  </si>
  <si>
    <t xml:space="preserve">Futures Price
When Purchased </t>
  </si>
  <si>
    <t>Current Price of
the contract</t>
  </si>
  <si>
    <t>Margin maintained
in (Rs. in Lakhs)</t>
  </si>
  <si>
    <t>Total percentage of existing assets hedged through Interest Rate Futures a Percentage of net assets</t>
  </si>
  <si>
    <t>For the period ended July 31,2025 following were the hedging transactions through Interest Rate Futures which have been squared off/ expired</t>
  </si>
  <si>
    <t>For the period ended July 31,2025 following were the Non Hedging transactions through Interest Rate Futures which have been squared off/ expired</t>
  </si>
  <si>
    <t>* Note: Margin maintained denotes security specific margin.</t>
  </si>
  <si>
    <t>Indian Railway Finance Corporation Ltd - 01/12/2035**</t>
  </si>
  <si>
    <t>State Bank of India - 6.93% - 20/10/2035 (20/10/2030)**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</si>
</sst>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1014009]General"/>
    <numFmt numFmtId="165" formatCode="[$-1014009]###0;\(###0\)"/>
    <numFmt numFmtId="166" formatCode="[$-1014009]###0.00;\(###0.00\)"/>
    <numFmt numFmtId="167" formatCode="[$-1014009]###0.00%;\(###0.00%\)"/>
    <numFmt numFmtId="168" formatCode="[$-1014009]#,##0.00\ %;\(#,##0.00\)"/>
    <numFmt numFmtId="169" formatCode="[$-1014009]#.0000"/>
    <numFmt numFmtId="170" formatCode="[$-1014009]#,##0.00%"/>
    <numFmt numFmtId="171" formatCode="[$-1014009]###0.0000;\(###0.0000\)"/>
    <numFmt numFmtId="172" formatCode="[$-1014009]#,##0.000000;\-#,##0.000000"/>
    <numFmt numFmtId="173" formatCode="_(* #,##0.00_);_(* \(#,##0.00\);_(* &quot;-&quot;??_);_(@_)"/>
    <numFmt numFmtId="174" formatCode="[$-1014009]#,##0.00;\(#,##0.00\)"/>
    <numFmt numFmtId="175" formatCode="_(* #,##0_);_(* \(#,##0\);_(* &quot;-&quot;??_);_(@_)"/>
    <numFmt numFmtId="176" formatCode="#,##0.0000;\(#,##0.0000\)"/>
    <numFmt numFmtId="177" formatCode="_(* #,##0.000_);_(* \(#,##0.000\);_(* &quot;-&quot;??_);_(@_)"/>
  </numFmts>
  <fonts count="31" x14ac:knownFonts="1">
    <font>
      <sz val="10"/>
      <name val="Arial"/>
      <charset val="1"/>
    </font>
    <font>
      <sz val="11"/>
      <color theme="1"/>
      <name val="Aptos Narrow"/>
      <family val="2"/>
      <scheme val="minor"/>
    </font>
    <font>
      <sz val="11"/>
      <color theme="1"/>
      <name val="Aptos Narrow"/>
      <family val="2"/>
      <scheme val="minor"/>
    </font>
    <font>
      <sz val="11"/>
      <color theme="1"/>
      <name val="Aptos Narrow"/>
      <family val="2"/>
      <scheme val="minor"/>
    </font>
    <font>
      <sz val="10"/>
      <color indexed="8"/>
      <name val="Calibri"/>
      <charset val="1"/>
    </font>
    <font>
      <b/>
      <sz val="10"/>
      <color indexed="8"/>
      <name val="Calibri"/>
      <charset val="1"/>
    </font>
    <font>
      <b/>
      <i/>
      <sz val="10"/>
      <color indexed="8"/>
      <name val="Calibri"/>
      <charset val="1"/>
    </font>
    <font>
      <b/>
      <sz val="9"/>
      <color indexed="8"/>
      <name val="Calibri"/>
      <charset val="1"/>
    </font>
    <font>
      <sz val="10"/>
      <name val="Arial"/>
      <charset val="1"/>
    </font>
    <font>
      <b/>
      <sz val="11"/>
      <name val="Aptos Narrow"/>
      <family val="2"/>
      <scheme val="minor"/>
    </font>
    <font>
      <sz val="10"/>
      <name val="Arial"/>
      <family val="2"/>
    </font>
    <font>
      <sz val="11"/>
      <name val="Aptos Narrow"/>
      <family val="2"/>
      <scheme val="minor"/>
    </font>
    <font>
      <u/>
      <sz val="10"/>
      <color theme="10"/>
      <name val="Arial"/>
      <family val="2"/>
    </font>
    <font>
      <u/>
      <sz val="11"/>
      <color theme="10"/>
      <name val="Aptos Narrow"/>
      <family val="2"/>
      <scheme val="minor"/>
    </font>
    <font>
      <b/>
      <sz val="11"/>
      <color indexed="8"/>
      <name val="Calibri"/>
      <family val="2"/>
    </font>
    <font>
      <u/>
      <sz val="11"/>
      <color rgb="FF002060"/>
      <name val="Aptos Narrow"/>
      <family val="2"/>
      <scheme val="minor"/>
    </font>
    <font>
      <sz val="10"/>
      <color indexed="8"/>
      <name val="Calibri"/>
      <family val="2"/>
    </font>
    <font>
      <b/>
      <sz val="10"/>
      <color indexed="8"/>
      <name val="Calibri"/>
      <family val="2"/>
    </font>
    <font>
      <b/>
      <i/>
      <sz val="10"/>
      <color indexed="8"/>
      <name val="Calibri"/>
      <family val="2"/>
    </font>
    <font>
      <b/>
      <sz val="10"/>
      <name val="Arial"/>
      <family val="2"/>
    </font>
    <font>
      <sz val="10"/>
      <name val="Calibri"/>
      <family val="2"/>
    </font>
    <font>
      <sz val="10"/>
      <color theme="1"/>
      <name val="Calibri"/>
      <family val="2"/>
    </font>
    <font>
      <b/>
      <sz val="10"/>
      <color theme="1"/>
      <name val="Aptos Narrow"/>
      <family val="2"/>
      <scheme val="minor"/>
    </font>
    <font>
      <sz val="10"/>
      <color theme="1"/>
      <name val="Aptos Narrow"/>
      <family val="2"/>
      <scheme val="minor"/>
    </font>
    <font>
      <sz val="11"/>
      <color indexed="8"/>
      <name val="Calibri"/>
      <family val="2"/>
    </font>
    <font>
      <b/>
      <sz val="10"/>
      <name val="Aptos Narrow"/>
      <family val="2"/>
      <scheme val="minor"/>
    </font>
    <font>
      <b/>
      <sz val="10"/>
      <color theme="1"/>
      <name val="Calibri"/>
      <family val="2"/>
    </font>
    <font>
      <b/>
      <sz val="10"/>
      <name val="Calibri"/>
      <family val="2"/>
    </font>
    <font>
      <sz val="10"/>
      <name val="Aptos Narrow"/>
      <family val="2"/>
      <scheme val="minor"/>
    </font>
    <font>
      <sz val="10"/>
      <color indexed="8"/>
      <name val="Aptos Narrow"/>
      <family val="2"/>
      <scheme val="minor"/>
    </font>
    <font>
      <b/>
      <sz val="10"/>
      <color rgb="FF000000"/>
      <name val="Aptos Narrow"/>
      <family val="2"/>
      <scheme val="minor"/>
    </font>
  </fonts>
  <fills count="2">
    <fill>
      <patternFill patternType="none"/>
    </fill>
    <fill>
      <patternFill patternType="gray125"/>
    </fill>
  </fills>
  <borders count="26">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23">
    <xf numFmtId="0" fontId="0" fillId="0" borderId="0">
      <alignment wrapText="1"/>
    </xf>
    <xf numFmtId="43" fontId="8" fillId="0" borderId="0" applyFont="0" applyFill="0" applyBorder="0" applyAlignment="0" applyProtection="0"/>
    <xf numFmtId="9" fontId="8" fillId="0" borderId="0" applyFont="0" applyFill="0" applyBorder="0" applyAlignment="0" applyProtection="0"/>
    <xf numFmtId="0" fontId="3" fillId="0" borderId="0"/>
    <xf numFmtId="0" fontId="10" fillId="0" borderId="0">
      <alignment wrapText="1"/>
    </xf>
    <xf numFmtId="0" fontId="12" fillId="0" borderId="0" applyNumberFormat="0" applyFill="0" applyBorder="0" applyAlignment="0" applyProtection="0">
      <alignment wrapText="1"/>
    </xf>
    <xf numFmtId="0" fontId="3" fillId="0" borderId="0"/>
    <xf numFmtId="0" fontId="10" fillId="0" borderId="0">
      <alignment wrapText="1"/>
    </xf>
    <xf numFmtId="43" fontId="3" fillId="0" borderId="0" applyFont="0" applyFill="0" applyBorder="0" applyAlignment="0" applyProtection="0"/>
    <xf numFmtId="9" fontId="24" fillId="0" borderId="0" applyFont="0" applyFill="0" applyBorder="0" applyAlignment="0" applyProtection="0"/>
    <xf numFmtId="0" fontId="10" fillId="0" borderId="0">
      <alignment wrapText="1"/>
    </xf>
    <xf numFmtId="9" fontId="10" fillId="0" borderId="0" applyFont="0" applyFill="0" applyBorder="0" applyAlignment="0" applyProtection="0"/>
    <xf numFmtId="43" fontId="10"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10" fillId="0" borderId="0"/>
    <xf numFmtId="43" fontId="24" fillId="0" borderId="0" applyFont="0" applyFill="0" applyBorder="0" applyAlignment="0" applyProtection="0"/>
    <xf numFmtId="0" fontId="2" fillId="0" borderId="0"/>
    <xf numFmtId="0" fontId="1" fillId="0" borderId="0"/>
    <xf numFmtId="173" fontId="24" fillId="0" borderId="0" applyFont="0" applyFill="0" applyBorder="0" applyAlignment="0" applyProtection="0"/>
  </cellStyleXfs>
  <cellXfs count="279">
    <xf numFmtId="0" fontId="0" fillId="0" borderId="0" xfId="0">
      <alignment wrapText="1"/>
    </xf>
    <xf numFmtId="0" fontId="9" fillId="0" borderId="7" xfId="3" applyFont="1" applyBorder="1" applyAlignment="1">
      <alignment horizontal="center" vertical="center"/>
    </xf>
    <xf numFmtId="0" fontId="11" fillId="0" borderId="0" xfId="4" applyFont="1">
      <alignment wrapText="1"/>
    </xf>
    <xf numFmtId="0" fontId="11" fillId="0" borderId="7" xfId="4" applyFont="1" applyBorder="1" applyAlignment="1">
      <alignment horizontal="center" wrapText="1"/>
    </xf>
    <xf numFmtId="0" fontId="13" fillId="0" borderId="7" xfId="5" applyFont="1" applyBorder="1" applyAlignment="1"/>
    <xf numFmtId="0" fontId="11" fillId="0" borderId="7" xfId="4" applyFont="1" applyBorder="1" applyAlignment="1"/>
    <xf numFmtId="0" fontId="12" fillId="0" borderId="7" xfId="5" applyBorder="1" applyAlignment="1"/>
    <xf numFmtId="0" fontId="15" fillId="0" borderId="0" xfId="5" applyFont="1" applyFill="1" applyBorder="1" applyAlignment="1">
      <alignment horizontal="center" vertical="center" wrapText="1"/>
    </xf>
    <xf numFmtId="43" fontId="23" fillId="0" borderId="10" xfId="8" applyFont="1" applyFill="1" applyBorder="1"/>
    <xf numFmtId="4" fontId="23" fillId="0" borderId="10" xfId="9" applyNumberFormat="1" applyFont="1" applyFill="1" applyBorder="1"/>
    <xf numFmtId="0" fontId="12" fillId="0" borderId="0" xfId="5" applyFill="1" applyAlignment="1"/>
    <xf numFmtId="175" fontId="21" fillId="0" borderId="0" xfId="1" applyNumberFormat="1" applyFont="1" applyFill="1"/>
    <xf numFmtId="43" fontId="21" fillId="0" borderId="0" xfId="1" applyFont="1" applyFill="1"/>
    <xf numFmtId="10" fontId="21" fillId="0" borderId="0" xfId="2" applyNumberFormat="1" applyFont="1" applyFill="1" applyBorder="1" applyAlignment="1">
      <alignment vertical="center"/>
    </xf>
    <xf numFmtId="4" fontId="20" fillId="0" borderId="10" xfId="8" applyNumberFormat="1" applyFont="1" applyFill="1" applyBorder="1" applyAlignment="1">
      <alignment horizontal="center" vertical="center"/>
    </xf>
    <xf numFmtId="10" fontId="20" fillId="0" borderId="10" xfId="8" applyNumberFormat="1" applyFont="1" applyFill="1" applyBorder="1" applyAlignment="1">
      <alignment horizontal="center" vertical="center"/>
    </xf>
    <xf numFmtId="4" fontId="28" fillId="0" borderId="10" xfId="8" applyNumberFormat="1" applyFont="1" applyFill="1" applyBorder="1" applyAlignment="1">
      <alignment horizontal="center" vertical="center"/>
    </xf>
    <xf numFmtId="10" fontId="28" fillId="0" borderId="10" xfId="8" applyNumberFormat="1" applyFont="1" applyFill="1" applyBorder="1" applyAlignment="1">
      <alignment horizontal="center" vertical="center"/>
    </xf>
    <xf numFmtId="175" fontId="23" fillId="0" borderId="0" xfId="1" applyNumberFormat="1" applyFont="1" applyFill="1"/>
    <xf numFmtId="43" fontId="23" fillId="0" borderId="0" xfId="1" applyFont="1" applyFill="1"/>
    <xf numFmtId="43" fontId="28" fillId="0" borderId="7" xfId="8" applyFont="1" applyFill="1" applyBorder="1" applyAlignment="1">
      <alignment horizontal="right" vertical="center"/>
    </xf>
    <xf numFmtId="43" fontId="28" fillId="0" borderId="7" xfId="8" applyFont="1" applyFill="1" applyBorder="1" applyAlignment="1">
      <alignment horizontal="center" vertical="center"/>
    </xf>
    <xf numFmtId="37" fontId="28" fillId="0" borderId="24" xfId="22" applyNumberFormat="1" applyFont="1" applyFill="1" applyBorder="1" applyAlignment="1">
      <alignment horizontal="center"/>
    </xf>
    <xf numFmtId="39" fontId="28" fillId="0" borderId="24" xfId="22" applyNumberFormat="1" applyFont="1" applyFill="1" applyBorder="1" applyAlignment="1">
      <alignment horizontal="center"/>
    </xf>
    <xf numFmtId="173" fontId="28" fillId="0" borderId="0" xfId="22" applyFont="1" applyFill="1" applyBorder="1"/>
    <xf numFmtId="37" fontId="28" fillId="0" borderId="25" xfId="22" applyNumberFormat="1" applyFont="1" applyFill="1" applyBorder="1" applyAlignment="1">
      <alignment horizontal="center"/>
    </xf>
    <xf numFmtId="39" fontId="28" fillId="0" borderId="25" xfId="22" applyNumberFormat="1" applyFont="1" applyFill="1" applyBorder="1" applyAlignment="1">
      <alignment horizontal="center"/>
    </xf>
    <xf numFmtId="175" fontId="28" fillId="0" borderId="24" xfId="22" applyNumberFormat="1" applyFont="1" applyFill="1" applyBorder="1" applyAlignment="1">
      <alignment horizontal="left" vertical="top"/>
    </xf>
    <xf numFmtId="173" fontId="28" fillId="0" borderId="24" xfId="22" applyFont="1" applyFill="1" applyBorder="1" applyAlignment="1">
      <alignment horizontal="center" vertical="top" wrapText="1"/>
    </xf>
    <xf numFmtId="177" fontId="28" fillId="0" borderId="0" xfId="22" applyNumberFormat="1" applyFont="1" applyFill="1" applyBorder="1" applyAlignment="1">
      <alignment horizontal="center" vertical="top" wrapText="1"/>
    </xf>
    <xf numFmtId="175" fontId="28" fillId="0" borderId="0" xfId="22" applyNumberFormat="1" applyFont="1" applyFill="1" applyBorder="1" applyAlignment="1">
      <alignment horizontal="right" vertical="top" wrapText="1"/>
    </xf>
    <xf numFmtId="4" fontId="28" fillId="0" borderId="0" xfId="22" applyNumberFormat="1" applyFont="1" applyFill="1" applyBorder="1"/>
    <xf numFmtId="173" fontId="28" fillId="0" borderId="24" xfId="22" applyFont="1" applyFill="1" applyBorder="1" applyAlignment="1">
      <alignment horizontal="left" vertical="top"/>
    </xf>
    <xf numFmtId="14" fontId="28" fillId="0" borderId="24" xfId="22" applyNumberFormat="1" applyFont="1" applyFill="1" applyBorder="1" applyAlignment="1">
      <alignment horizontal="center" vertical="top"/>
    </xf>
    <xf numFmtId="173" fontId="28" fillId="0" borderId="24" xfId="22" applyFont="1" applyFill="1" applyBorder="1" applyAlignment="1"/>
    <xf numFmtId="4" fontId="28" fillId="0" borderId="24" xfId="22" applyNumberFormat="1" applyFont="1" applyFill="1" applyBorder="1" applyAlignment="1">
      <alignment horizontal="center"/>
    </xf>
    <xf numFmtId="0" fontId="14" fillId="0" borderId="8" xfId="0" applyFont="1" applyBorder="1" applyAlignment="1">
      <alignment horizontal="center" vertical="center" wrapText="1" readingOrder="1"/>
    </xf>
    <xf numFmtId="0" fontId="14" fillId="0" borderId="9" xfId="0" applyFont="1" applyBorder="1" applyAlignment="1">
      <alignment horizontal="center" vertical="center" wrapText="1" readingOrder="1"/>
    </xf>
    <xf numFmtId="0" fontId="0" fillId="0" borderId="0" xfId="0" applyAlignment="1">
      <alignment horizontal="center" vertical="center" wrapText="1"/>
    </xf>
    <xf numFmtId="0" fontId="16" fillId="0" borderId="4" xfId="0" applyFont="1" applyBorder="1" applyAlignment="1">
      <alignment horizontal="right" vertical="top" wrapText="1" readingOrder="1"/>
    </xf>
    <xf numFmtId="0" fontId="17" fillId="0" borderId="4" xfId="0" applyFont="1" applyBorder="1" applyAlignment="1">
      <alignment horizontal="left" vertical="center" wrapText="1" readingOrder="1"/>
    </xf>
    <xf numFmtId="166" fontId="16" fillId="0" borderId="10" xfId="0" applyNumberFormat="1" applyFont="1" applyBorder="1" applyAlignment="1">
      <alignment horizontal="right" vertical="center" wrapText="1" readingOrder="1"/>
    </xf>
    <xf numFmtId="164" fontId="16" fillId="0" borderId="4" xfId="0" applyNumberFormat="1" applyFont="1" applyBorder="1" applyAlignment="1">
      <alignment horizontal="right" vertical="center" wrapText="1" readingOrder="1"/>
    </xf>
    <xf numFmtId="0" fontId="16" fillId="0" borderId="4" xfId="0" applyFont="1" applyBorder="1" applyAlignment="1">
      <alignment horizontal="left" vertical="center" wrapText="1" readingOrder="1"/>
    </xf>
    <xf numFmtId="165" fontId="16" fillId="0" borderId="4" xfId="0" applyNumberFormat="1" applyFont="1" applyBorder="1" applyAlignment="1">
      <alignment horizontal="right" vertical="center" wrapText="1" readingOrder="1"/>
    </xf>
    <xf numFmtId="166" fontId="16" fillId="0" borderId="4" xfId="0" applyNumberFormat="1" applyFont="1" applyBorder="1" applyAlignment="1">
      <alignment horizontal="right" vertical="center" wrapText="1" readingOrder="1"/>
    </xf>
    <xf numFmtId="167" fontId="16" fillId="0" borderId="4" xfId="0" applyNumberFormat="1" applyFont="1" applyBorder="1" applyAlignment="1">
      <alignment horizontal="right" vertical="center" wrapText="1" readingOrder="1"/>
    </xf>
    <xf numFmtId="164" fontId="4" fillId="0" borderId="4" xfId="0" applyNumberFormat="1" applyFont="1" applyBorder="1" applyAlignment="1">
      <alignment horizontal="right" vertical="center" wrapText="1" readingOrder="1"/>
    </xf>
    <xf numFmtId="0" fontId="4" fillId="0" borderId="4" xfId="0" applyFont="1" applyBorder="1" applyAlignment="1">
      <alignment horizontal="left" vertical="center" wrapText="1" readingOrder="1"/>
    </xf>
    <xf numFmtId="165" fontId="4" fillId="0" borderId="4" xfId="0" applyNumberFormat="1" applyFont="1" applyBorder="1" applyAlignment="1">
      <alignment horizontal="right" vertical="center" wrapText="1" readingOrder="1"/>
    </xf>
    <xf numFmtId="166" fontId="4" fillId="0" borderId="4" xfId="0" applyNumberFormat="1" applyFont="1" applyBorder="1" applyAlignment="1">
      <alignment horizontal="right" vertical="center" wrapText="1" readingOrder="1"/>
    </xf>
    <xf numFmtId="167" fontId="4" fillId="0" borderId="4" xfId="0" applyNumberFormat="1" applyFont="1" applyBorder="1" applyAlignment="1">
      <alignment horizontal="right" vertical="center" wrapText="1" readingOrder="1"/>
    </xf>
    <xf numFmtId="0" fontId="4" fillId="0" borderId="4" xfId="0" applyFont="1" applyBorder="1" applyAlignment="1">
      <alignment horizontal="right" vertical="top" wrapText="1" readingOrder="1"/>
    </xf>
    <xf numFmtId="0" fontId="5" fillId="0" borderId="4" xfId="0" applyFont="1" applyBorder="1" applyAlignment="1">
      <alignment horizontal="left" vertical="center" wrapText="1" readingOrder="1"/>
    </xf>
    <xf numFmtId="166" fontId="5" fillId="0" borderId="4" xfId="0" applyNumberFormat="1" applyFont="1" applyBorder="1" applyAlignment="1">
      <alignment horizontal="right" vertical="center" wrapText="1" readingOrder="1"/>
    </xf>
    <xf numFmtId="167" fontId="5" fillId="0" borderId="4" xfId="0" applyNumberFormat="1" applyFont="1" applyBorder="1" applyAlignment="1">
      <alignment horizontal="right" vertical="center" wrapText="1" readingOrder="1"/>
    </xf>
    <xf numFmtId="0" fontId="6" fillId="0" borderId="4" xfId="0" applyFont="1" applyBorder="1" applyAlignment="1">
      <alignment horizontal="left" vertical="center" wrapText="1" readingOrder="1"/>
    </xf>
    <xf numFmtId="0" fontId="6" fillId="0" borderId="4" xfId="0" applyFont="1" applyBorder="1" applyAlignment="1">
      <alignment horizontal="right" vertical="center" wrapText="1" readingOrder="1"/>
    </xf>
    <xf numFmtId="0" fontId="5" fillId="0" borderId="4" xfId="0" applyFont="1" applyBorder="1" applyAlignment="1">
      <alignment horizontal="right" vertical="center" wrapText="1" readingOrder="1"/>
    </xf>
    <xf numFmtId="0" fontId="4" fillId="0" borderId="4" xfId="0" applyFont="1" applyBorder="1" applyAlignment="1">
      <alignment horizontal="right" vertical="center" wrapText="1" readingOrder="1"/>
    </xf>
    <xf numFmtId="168" fontId="5" fillId="0" borderId="4" xfId="0" applyNumberFormat="1" applyFont="1" applyBorder="1" applyAlignment="1">
      <alignment horizontal="right" vertical="center" wrapText="1" readingOrder="1"/>
    </xf>
    <xf numFmtId="0" fontId="18" fillId="0" borderId="0" xfId="0" applyFont="1" applyAlignment="1">
      <alignment horizontal="left" vertical="center" wrapText="1" readingOrder="1"/>
    </xf>
    <xf numFmtId="0" fontId="17" fillId="0" borderId="0" xfId="0" applyFont="1" applyAlignment="1">
      <alignment horizontal="left" vertical="center" wrapText="1" readingOrder="1"/>
    </xf>
    <xf numFmtId="0" fontId="18" fillId="0" borderId="0" xfId="0" applyFont="1" applyAlignment="1">
      <alignment horizontal="right" vertical="center" wrapText="1" readingOrder="1"/>
    </xf>
    <xf numFmtId="166" fontId="17" fillId="0" borderId="0" xfId="0" applyNumberFormat="1" applyFont="1" applyAlignment="1">
      <alignment horizontal="right" vertical="center" wrapText="1" readingOrder="1"/>
    </xf>
    <xf numFmtId="168" fontId="17" fillId="0" borderId="0" xfId="0" applyNumberFormat="1" applyFont="1" applyAlignment="1">
      <alignment horizontal="right" vertical="center" wrapText="1" readingOrder="1"/>
    </xf>
    <xf numFmtId="166" fontId="16" fillId="0" borderId="0" xfId="0" applyNumberFormat="1" applyFont="1" applyAlignment="1">
      <alignment horizontal="right" vertical="center" wrapText="1" readingOrder="1"/>
    </xf>
    <xf numFmtId="0" fontId="16" fillId="0" borderId="0" xfId="0" applyFont="1" applyAlignment="1">
      <alignment horizontal="left" vertical="center" wrapText="1" readingOrder="1"/>
    </xf>
    <xf numFmtId="0" fontId="19" fillId="0" borderId="0" xfId="0" applyFont="1" applyAlignment="1">
      <alignment horizontal="center" vertical="center" wrapText="1"/>
    </xf>
    <xf numFmtId="0" fontId="18" fillId="0" borderId="0" xfId="3" applyFont="1" applyAlignment="1">
      <alignment horizontal="left" vertical="center" wrapText="1" readingOrder="1"/>
    </xf>
    <xf numFmtId="0" fontId="16" fillId="0" borderId="0" xfId="0" applyFont="1" applyAlignment="1">
      <alignment horizontal="justify" vertical="top" wrapText="1" readingOrder="1"/>
    </xf>
    <xf numFmtId="0" fontId="3" fillId="0" borderId="0" xfId="3" applyAlignment="1">
      <alignment wrapText="1"/>
    </xf>
    <xf numFmtId="0" fontId="18" fillId="0" borderId="6" xfId="0" applyFont="1" applyBorder="1" applyAlignment="1">
      <alignment horizontal="right" vertical="center" wrapText="1" readingOrder="1"/>
    </xf>
    <xf numFmtId="0" fontId="18" fillId="0" borderId="4" xfId="0" applyFont="1" applyBorder="1" applyAlignment="1">
      <alignment horizontal="right" vertical="center" wrapText="1" readingOrder="1"/>
    </xf>
    <xf numFmtId="0" fontId="16" fillId="0" borderId="0" xfId="0" applyFont="1" applyAlignment="1">
      <alignment horizontal="right" vertical="top" wrapText="1" readingOrder="1"/>
    </xf>
    <xf numFmtId="0" fontId="17" fillId="0" borderId="4" xfId="0" applyFont="1" applyBorder="1" applyAlignment="1">
      <alignment horizontal="right" vertical="top" wrapText="1" readingOrder="1"/>
    </xf>
    <xf numFmtId="0" fontId="17" fillId="0" borderId="4" xfId="0" applyFont="1" applyBorder="1" applyAlignment="1">
      <alignment horizontal="center" vertical="top" wrapText="1" readingOrder="1"/>
    </xf>
    <xf numFmtId="15" fontId="17" fillId="0" borderId="4" xfId="0" applyNumberFormat="1" applyFont="1" applyBorder="1" applyAlignment="1">
      <alignment horizontal="right" vertical="top" wrapText="1" readingOrder="1"/>
    </xf>
    <xf numFmtId="0" fontId="4" fillId="0" borderId="0" xfId="0" applyFont="1" applyAlignment="1">
      <alignment horizontal="right" vertical="top" wrapText="1" readingOrder="1"/>
    </xf>
    <xf numFmtId="169" fontId="4" fillId="0" borderId="4" xfId="0" applyNumberFormat="1" applyFont="1" applyBorder="1" applyAlignment="1">
      <alignment horizontal="right" vertical="center" wrapText="1" readingOrder="1"/>
    </xf>
    <xf numFmtId="0" fontId="4" fillId="0" borderId="0" xfId="0" applyFont="1" applyAlignment="1">
      <alignment horizontal="left" vertical="center" wrapText="1" readingOrder="1"/>
    </xf>
    <xf numFmtId="0" fontId="4" fillId="0" borderId="0" xfId="0" applyFont="1" applyAlignment="1">
      <alignment horizontal="right" vertical="center" wrapText="1" readingOrder="1"/>
    </xf>
    <xf numFmtId="0" fontId="4" fillId="0" borderId="5" xfId="0" applyFont="1" applyBorder="1" applyAlignment="1">
      <alignment horizontal="left" vertical="center" wrapText="1" readingOrder="1"/>
    </xf>
    <xf numFmtId="0" fontId="5" fillId="0" borderId="5" xfId="0" applyFont="1" applyBorder="1" applyAlignment="1">
      <alignment horizontal="left" vertical="center" wrapText="1" readingOrder="1"/>
    </xf>
    <xf numFmtId="0" fontId="16" fillId="0" borderId="6" xfId="0" applyFont="1" applyBorder="1" applyAlignment="1">
      <alignment horizontal="right" vertical="top" wrapText="1" readingOrder="1"/>
    </xf>
    <xf numFmtId="170" fontId="17" fillId="0" borderId="4" xfId="0" applyNumberFormat="1" applyFont="1" applyBorder="1" applyAlignment="1">
      <alignment horizontal="left" vertical="center" wrapText="1" readingOrder="1"/>
    </xf>
    <xf numFmtId="0" fontId="16" fillId="0" borderId="0" xfId="0" applyFont="1" applyAlignment="1">
      <alignment horizontal="right" vertical="center" wrapText="1" readingOrder="1"/>
    </xf>
    <xf numFmtId="0" fontId="19" fillId="0" borderId="0" xfId="0" applyFont="1" applyAlignment="1"/>
    <xf numFmtId="0" fontId="0" fillId="0" borderId="0" xfId="0" applyAlignment="1"/>
    <xf numFmtId="0" fontId="28" fillId="0" borderId="0" xfId="21" applyFont="1"/>
    <xf numFmtId="0" fontId="25" fillId="0" borderId="0" xfId="21" applyFont="1"/>
    <xf numFmtId="0" fontId="25" fillId="0" borderId="24" xfId="21" applyFont="1" applyBorder="1" applyAlignment="1">
      <alignment horizontal="center" vertical="center"/>
    </xf>
    <xf numFmtId="0" fontId="25" fillId="0" borderId="24" xfId="21" applyFont="1" applyBorder="1" applyAlignment="1">
      <alignment horizontal="center" vertical="center" wrapText="1"/>
    </xf>
    <xf numFmtId="0" fontId="28" fillId="0" borderId="24" xfId="21" applyFont="1" applyBorder="1" applyAlignment="1">
      <alignment horizontal="left" vertical="top"/>
    </xf>
    <xf numFmtId="0" fontId="28" fillId="0" borderId="24" xfId="21" applyFont="1" applyBorder="1" applyAlignment="1">
      <alignment horizontal="center" vertical="top"/>
    </xf>
    <xf numFmtId="174" fontId="29" fillId="0" borderId="4" xfId="18" applyNumberFormat="1" applyFont="1" applyBorder="1" applyAlignment="1">
      <alignment horizontal="center" vertical="center" wrapText="1" readingOrder="1"/>
    </xf>
    <xf numFmtId="2" fontId="29" fillId="0" borderId="4" xfId="18" applyNumberFormat="1" applyFont="1" applyBorder="1" applyAlignment="1">
      <alignment horizontal="center" vertical="center" wrapText="1" readingOrder="1"/>
    </xf>
    <xf numFmtId="2" fontId="28" fillId="0" borderId="24" xfId="21" applyNumberFormat="1" applyFont="1" applyBorder="1" applyAlignment="1">
      <alignment horizontal="center" vertical="top" wrapText="1"/>
    </xf>
    <xf numFmtId="2" fontId="28" fillId="0" borderId="0" xfId="21" applyNumberFormat="1" applyFont="1"/>
    <xf numFmtId="174" fontId="28" fillId="0" borderId="0" xfId="21" applyNumberFormat="1" applyFont="1"/>
    <xf numFmtId="0" fontId="25" fillId="0" borderId="24" xfId="21" applyFont="1" applyBorder="1" applyAlignment="1">
      <alignment horizontal="center"/>
    </xf>
    <xf numFmtId="2" fontId="28" fillId="0" borderId="24" xfId="21" applyNumberFormat="1" applyFont="1" applyBorder="1" applyAlignment="1">
      <alignment horizontal="center"/>
    </xf>
    <xf numFmtId="0" fontId="28" fillId="0" borderId="24" xfId="21" applyFont="1" applyBorder="1"/>
    <xf numFmtId="173" fontId="28" fillId="0" borderId="0" xfId="21" applyNumberFormat="1" applyFont="1"/>
    <xf numFmtId="4" fontId="28" fillId="0" borderId="0" xfId="21" applyNumberFormat="1" applyFont="1"/>
    <xf numFmtId="0" fontId="28" fillId="0" borderId="25" xfId="21" applyFont="1" applyBorder="1" applyAlignment="1">
      <alignment horizontal="left" vertical="top"/>
    </xf>
    <xf numFmtId="0" fontId="28" fillId="0" borderId="0" xfId="21" applyFont="1" applyAlignment="1">
      <alignment horizontal="left" vertical="top"/>
    </xf>
    <xf numFmtId="174" fontId="29" fillId="0" borderId="0" xfId="21" applyNumberFormat="1" applyFont="1" applyAlignment="1">
      <alignment horizontal="center" vertical="center" wrapText="1" readingOrder="1"/>
    </xf>
    <xf numFmtId="39" fontId="28" fillId="0" borderId="0" xfId="21" applyNumberFormat="1" applyFont="1"/>
    <xf numFmtId="0" fontId="25" fillId="0" borderId="25" xfId="21" applyFont="1" applyBorder="1" applyAlignment="1">
      <alignment horizontal="center" vertical="center"/>
    </xf>
    <xf numFmtId="0" fontId="25" fillId="0" borderId="25" xfId="21" applyFont="1" applyBorder="1" applyAlignment="1">
      <alignment horizontal="center" vertical="center" wrapText="1"/>
    </xf>
    <xf numFmtId="0" fontId="28" fillId="0" borderId="25" xfId="21" applyFont="1" applyBorder="1" applyAlignment="1">
      <alignment horizontal="center" vertical="top"/>
    </xf>
    <xf numFmtId="0" fontId="28" fillId="0" borderId="24" xfId="21" applyFont="1" applyBorder="1" applyAlignment="1">
      <alignment horizontal="center" vertical="top" wrapText="1"/>
    </xf>
    <xf numFmtId="37" fontId="28" fillId="0" borderId="0" xfId="21" applyNumberFormat="1" applyFont="1"/>
    <xf numFmtId="0" fontId="25" fillId="0" borderId="0" xfId="21" applyFont="1" applyAlignment="1">
      <alignment vertical="top" wrapText="1"/>
    </xf>
    <xf numFmtId="0" fontId="28" fillId="0" borderId="0" xfId="21" applyFont="1" applyAlignment="1">
      <alignment horizontal="center"/>
    </xf>
    <xf numFmtId="2" fontId="28" fillId="0" borderId="0" xfId="21" applyNumberFormat="1" applyFont="1" applyAlignment="1">
      <alignment horizontal="right"/>
    </xf>
    <xf numFmtId="0" fontId="28" fillId="0" borderId="0" xfId="21" applyFont="1" applyAlignment="1">
      <alignment horizontal="right" vertical="top" wrapText="1"/>
    </xf>
    <xf numFmtId="0" fontId="25" fillId="0" borderId="24" xfId="21" applyFont="1" applyBorder="1" applyAlignment="1">
      <alignment horizontal="center" vertical="top" wrapText="1"/>
    </xf>
    <xf numFmtId="176" fontId="28" fillId="0" borderId="0" xfId="21" applyNumberFormat="1" applyFont="1" applyAlignment="1">
      <alignment horizontal="right" vertical="top" wrapText="1"/>
    </xf>
    <xf numFmtId="2" fontId="28" fillId="0" borderId="0" xfId="21" applyNumberFormat="1" applyFont="1" applyAlignment="1">
      <alignment horizontal="center"/>
    </xf>
    <xf numFmtId="10" fontId="28" fillId="0" borderId="0" xfId="21" applyNumberFormat="1" applyFont="1" applyAlignment="1">
      <alignment horizontal="center"/>
    </xf>
    <xf numFmtId="0" fontId="25" fillId="0" borderId="24" xfId="21" applyFont="1" applyBorder="1" applyAlignment="1">
      <alignment horizontal="center" vertical="top"/>
    </xf>
    <xf numFmtId="0" fontId="28" fillId="0" borderId="24" xfId="21" applyFont="1" applyBorder="1" applyAlignment="1">
      <alignment horizontal="left"/>
    </xf>
    <xf numFmtId="0" fontId="28" fillId="0" borderId="0" xfId="21" applyFont="1" applyAlignment="1">
      <alignment horizontal="left"/>
    </xf>
    <xf numFmtId="0" fontId="28" fillId="0" borderId="0" xfId="21" applyFont="1" applyAlignment="1">
      <alignment horizontal="right" vertical="top"/>
    </xf>
    <xf numFmtId="2" fontId="28" fillId="0" borderId="0" xfId="21" applyNumberFormat="1" applyFont="1" applyAlignment="1">
      <alignment horizontal="right" vertical="top"/>
    </xf>
    <xf numFmtId="0" fontId="28" fillId="0" borderId="0" xfId="21" applyFont="1" applyAlignment="1" applyProtection="1">
      <alignment horizontal="left"/>
      <protection locked="0"/>
    </xf>
    <xf numFmtId="0" fontId="28" fillId="0" borderId="0" xfId="21" applyFont="1" applyAlignment="1">
      <alignment horizontal="left" vertical="top" wrapText="1"/>
    </xf>
    <xf numFmtId="0" fontId="22" fillId="0" borderId="24" xfId="21" applyFont="1" applyBorder="1"/>
    <xf numFmtId="0" fontId="22" fillId="0" borderId="24" xfId="21" applyFont="1" applyBorder="1" applyAlignment="1">
      <alignment horizontal="left" wrapText="1"/>
    </xf>
    <xf numFmtId="0" fontId="30" fillId="0" borderId="24" xfId="21" applyFont="1" applyBorder="1" applyAlignment="1">
      <alignment horizontal="left" wrapText="1"/>
    </xf>
    <xf numFmtId="0" fontId="28" fillId="0" borderId="24" xfId="21" applyFont="1" applyBorder="1" applyAlignment="1">
      <alignment horizontal="center"/>
    </xf>
    <xf numFmtId="4" fontId="28" fillId="0" borderId="24" xfId="21" applyNumberFormat="1" applyFont="1" applyBorder="1" applyAlignment="1">
      <alignment horizontal="center"/>
    </xf>
    <xf numFmtId="4" fontId="25" fillId="0" borderId="24" xfId="21" applyNumberFormat="1" applyFont="1" applyBorder="1" applyAlignment="1">
      <alignment horizontal="center" vertical="top" wrapText="1"/>
    </xf>
    <xf numFmtId="4" fontId="28" fillId="0" borderId="24" xfId="21" applyNumberFormat="1" applyFont="1" applyBorder="1" applyAlignment="1">
      <alignment horizontal="center" vertical="top" wrapText="1"/>
    </xf>
    <xf numFmtId="0" fontId="0" fillId="0" borderId="0" xfId="0" applyAlignment="1">
      <alignment horizontal="center" vertical="top" readingOrder="1"/>
    </xf>
    <xf numFmtId="0" fontId="18" fillId="0" borderId="4" xfId="0" applyFont="1" applyBorder="1" applyAlignment="1">
      <alignment horizontal="left" vertical="center" wrapText="1" readingOrder="1"/>
    </xf>
    <xf numFmtId="166" fontId="17" fillId="0" borderId="4" xfId="0" applyNumberFormat="1" applyFont="1" applyBorder="1" applyAlignment="1">
      <alignment horizontal="right" vertical="center" wrapText="1" readingOrder="1"/>
    </xf>
    <xf numFmtId="167" fontId="17" fillId="0" borderId="4" xfId="0" applyNumberFormat="1" applyFont="1" applyBorder="1" applyAlignment="1">
      <alignment horizontal="right" vertical="center" wrapText="1" readingOrder="1"/>
    </xf>
    <xf numFmtId="171" fontId="4" fillId="0" borderId="4" xfId="0" applyNumberFormat="1" applyFont="1" applyBorder="1" applyAlignment="1">
      <alignment horizontal="right" vertical="center" wrapText="1" readingOrder="1"/>
    </xf>
    <xf numFmtId="0" fontId="20" fillId="0" borderId="10" xfId="0" applyFont="1" applyBorder="1" applyAlignment="1">
      <alignment horizontal="center" vertical="center" wrapText="1"/>
    </xf>
    <xf numFmtId="0" fontId="20" fillId="0" borderId="10" xfId="0" applyFont="1" applyBorder="1">
      <alignment wrapText="1"/>
    </xf>
    <xf numFmtId="0" fontId="20" fillId="0" borderId="10" xfId="0" applyFont="1" applyBorder="1" applyAlignment="1">
      <alignment horizontal="justify" vertical="center" wrapText="1"/>
    </xf>
    <xf numFmtId="174" fontId="17" fillId="0" borderId="4" xfId="0" applyNumberFormat="1" applyFont="1" applyBorder="1" applyAlignment="1">
      <alignment horizontal="left" vertical="center" wrapText="1" readingOrder="1"/>
    </xf>
    <xf numFmtId="14" fontId="20" fillId="0" borderId="10" xfId="0" quotePrefix="1" applyNumberFormat="1" applyFont="1" applyBorder="1" applyAlignment="1">
      <alignment horizontal="justify" vertical="center" wrapText="1"/>
    </xf>
    <xf numFmtId="0" fontId="7" fillId="0" borderId="4" xfId="0" applyFont="1" applyBorder="1" applyAlignment="1">
      <alignment horizontal="left" vertical="center" wrapText="1" readingOrder="1"/>
    </xf>
    <xf numFmtId="0" fontId="7" fillId="0" borderId="4" xfId="0" applyFont="1" applyBorder="1" applyAlignment="1">
      <alignment horizontal="right" vertical="center" wrapText="1" readingOrder="1"/>
    </xf>
    <xf numFmtId="172" fontId="4" fillId="0" borderId="4" xfId="0" applyNumberFormat="1" applyFont="1" applyBorder="1" applyAlignment="1">
      <alignment horizontal="right" vertical="center" wrapText="1" readingOrder="1"/>
    </xf>
    <xf numFmtId="166" fontId="17" fillId="0" borderId="4" xfId="0" applyNumberFormat="1" applyFont="1" applyBorder="1" applyAlignment="1">
      <alignment horizontal="left" vertical="center" wrapText="1" readingOrder="1"/>
    </xf>
    <xf numFmtId="0" fontId="10" fillId="0" borderId="0" xfId="0" applyFont="1" applyAlignment="1"/>
    <xf numFmtId="0" fontId="17" fillId="0" borderId="4" xfId="0" applyFont="1" applyBorder="1" applyAlignment="1">
      <alignment horizontal="right" vertical="center" wrapText="1" readingOrder="1"/>
    </xf>
    <xf numFmtId="0" fontId="20" fillId="0" borderId="0" xfId="0" applyFont="1" applyAlignment="1"/>
    <xf numFmtId="0" fontId="23" fillId="0" borderId="0" xfId="0" applyFont="1" applyAlignment="1"/>
    <xf numFmtId="0" fontId="22" fillId="0" borderId="7" xfId="0" applyFont="1" applyBorder="1" applyAlignment="1">
      <alignment horizontal="center" wrapText="1"/>
    </xf>
    <xf numFmtId="0" fontId="28" fillId="0" borderId="7" xfId="0" applyFont="1" applyBorder="1" applyAlignment="1">
      <alignment horizontal="left" vertical="center"/>
    </xf>
    <xf numFmtId="0" fontId="28" fillId="0" borderId="7" xfId="0" applyFont="1" applyBorder="1" applyAlignment="1">
      <alignment horizontal="center" vertical="center"/>
    </xf>
    <xf numFmtId="4" fontId="28" fillId="0" borderId="7" xfId="0" applyNumberFormat="1" applyFont="1" applyBorder="1" applyAlignment="1">
      <alignment horizontal="right" vertical="center"/>
    </xf>
    <xf numFmtId="0" fontId="22" fillId="0" borderId="10" xfId="0" applyFont="1" applyBorder="1" applyAlignment="1">
      <alignment horizontal="center" vertical="center" wrapText="1"/>
    </xf>
    <xf numFmtId="0" fontId="28" fillId="0" borderId="10" xfId="0" applyFont="1" applyBorder="1" applyAlignment="1">
      <alignment horizontal="left" vertical="center"/>
    </xf>
    <xf numFmtId="0" fontId="28" fillId="0" borderId="10" xfId="0" applyFont="1" applyBorder="1" applyAlignment="1">
      <alignment horizontal="center" vertical="center"/>
    </xf>
    <xf numFmtId="4" fontId="28" fillId="0" borderId="10" xfId="0" applyNumberFormat="1" applyFont="1" applyBorder="1" applyAlignment="1">
      <alignment horizontal="center" vertical="center"/>
    </xf>
    <xf numFmtId="0" fontId="20" fillId="0" borderId="10" xfId="0" applyFont="1" applyBorder="1" applyAlignment="1">
      <alignment horizontal="justify" vertical="center"/>
    </xf>
    <xf numFmtId="167" fontId="20" fillId="0" borderId="4" xfId="0" applyNumberFormat="1" applyFont="1" applyBorder="1" applyAlignment="1">
      <alignment horizontal="right" vertical="center" wrapText="1" readingOrder="1"/>
    </xf>
    <xf numFmtId="2" fontId="5" fillId="0" borderId="4" xfId="0" applyNumberFormat="1" applyFont="1" applyBorder="1" applyAlignment="1">
      <alignment horizontal="right" vertical="center" wrapText="1" readingOrder="1"/>
    </xf>
    <xf numFmtId="0" fontId="20" fillId="0" borderId="0" xfId="0" applyFont="1">
      <alignment wrapText="1"/>
    </xf>
    <xf numFmtId="0" fontId="21" fillId="0" borderId="0" xfId="0" applyFont="1" applyAlignment="1"/>
    <xf numFmtId="0" fontId="26" fillId="0" borderId="10" xfId="0" applyFont="1" applyBorder="1" applyAlignment="1">
      <alignment horizontal="left" wrapText="1"/>
    </xf>
    <xf numFmtId="0" fontId="26" fillId="0" borderId="10" xfId="0" applyFont="1" applyBorder="1" applyAlignment="1">
      <alignment horizontal="center" wrapText="1"/>
    </xf>
    <xf numFmtId="0" fontId="20" fillId="0" borderId="10" xfId="0" applyFont="1" applyBorder="1" applyAlignment="1">
      <alignment horizontal="left" vertical="center" wrapText="1"/>
    </xf>
    <xf numFmtId="0" fontId="20" fillId="0" borderId="10" xfId="0" applyFont="1" applyBorder="1" applyAlignment="1">
      <alignment horizontal="center" vertical="center"/>
    </xf>
    <xf numFmtId="4" fontId="20" fillId="0" borderId="10" xfId="0" applyNumberFormat="1" applyFont="1" applyBorder="1" applyAlignment="1">
      <alignment horizontal="center" vertical="center"/>
    </xf>
    <xf numFmtId="0" fontId="17" fillId="0" borderId="4" xfId="10" applyFont="1" applyBorder="1" applyAlignment="1">
      <alignment horizontal="left" vertical="center" wrapText="1" readingOrder="1"/>
    </xf>
    <xf numFmtId="0" fontId="0" fillId="0" borderId="0" xfId="0" applyAlignment="1">
      <alignment vertical="center" wrapText="1"/>
    </xf>
    <xf numFmtId="0" fontId="10" fillId="0" borderId="0" xfId="7">
      <alignment wrapText="1"/>
    </xf>
    <xf numFmtId="0" fontId="22" fillId="0" borderId="9" xfId="6" applyFont="1" applyBorder="1" applyAlignment="1">
      <alignment horizontal="center" vertical="center" wrapText="1"/>
    </xf>
    <xf numFmtId="0" fontId="22" fillId="0" borderId="10" xfId="6" applyFont="1" applyBorder="1" applyAlignment="1">
      <alignment horizontal="center" vertical="center" wrapText="1"/>
    </xf>
    <xf numFmtId="0" fontId="23" fillId="0" borderId="10" xfId="6" applyFont="1" applyBorder="1"/>
    <xf numFmtId="0" fontId="23" fillId="0" borderId="10" xfId="6" applyFont="1" applyBorder="1" applyAlignment="1">
      <alignment wrapText="1"/>
    </xf>
    <xf numFmtId="4" fontId="20" fillId="0" borderId="10" xfId="0" applyNumberFormat="1" applyFont="1" applyBorder="1" applyAlignment="1">
      <alignment vertical="center"/>
    </xf>
    <xf numFmtId="173" fontId="23" fillId="0" borderId="10" xfId="6" applyNumberFormat="1" applyFont="1" applyBorder="1"/>
    <xf numFmtId="0" fontId="20" fillId="0" borderId="0" xfId="0" applyFont="1" applyAlignment="1">
      <alignment vertical="center" wrapText="1"/>
    </xf>
    <xf numFmtId="0" fontId="20" fillId="0" borderId="0" xfId="0" applyFont="1" applyAlignment="1">
      <alignment vertical="center"/>
    </xf>
    <xf numFmtId="2" fontId="20" fillId="0" borderId="0" xfId="0" applyNumberFormat="1" applyFont="1" applyAlignment="1">
      <alignment vertical="center"/>
    </xf>
    <xf numFmtId="4" fontId="20" fillId="0" borderId="0" xfId="0" applyNumberFormat="1" applyFont="1" applyAlignment="1">
      <alignment vertical="center"/>
    </xf>
    <xf numFmtId="0" fontId="23" fillId="0" borderId="0" xfId="6" applyFont="1" applyAlignment="1">
      <alignment vertical="center" wrapText="1"/>
    </xf>
    <xf numFmtId="0" fontId="25" fillId="0" borderId="0" xfId="0" applyFont="1" applyAlignment="1"/>
    <xf numFmtId="0" fontId="21" fillId="0" borderId="0" xfId="0" applyFont="1" applyAlignment="1">
      <alignment vertical="center"/>
    </xf>
    <xf numFmtId="0" fontId="22" fillId="0" borderId="18" xfId="6" applyFont="1" applyBorder="1" applyAlignment="1">
      <alignment horizontal="center" vertical="center" wrapText="1"/>
    </xf>
    <xf numFmtId="0" fontId="26" fillId="0" borderId="10" xfId="3" applyFont="1" applyBorder="1" applyAlignment="1">
      <alignment horizontal="center" vertical="center"/>
    </xf>
    <xf numFmtId="0" fontId="21" fillId="0" borderId="10" xfId="3" applyFont="1" applyBorder="1" applyAlignment="1">
      <alignment vertical="center"/>
    </xf>
    <xf numFmtId="0" fontId="21" fillId="0" borderId="10" xfId="3" applyFont="1" applyBorder="1" applyAlignment="1">
      <alignment vertical="center" wrapText="1"/>
    </xf>
    <xf numFmtId="0" fontId="26" fillId="0" borderId="10" xfId="3" applyFont="1" applyBorder="1" applyAlignment="1">
      <alignment horizontal="center" vertical="center" wrapText="1"/>
    </xf>
    <xf numFmtId="0" fontId="9" fillId="0" borderId="0" xfId="4" applyFont="1" applyAlignment="1">
      <alignment horizontal="center" vertical="center"/>
    </xf>
    <xf numFmtId="0" fontId="21" fillId="0" borderId="10" xfId="3" applyFont="1" applyBorder="1" applyAlignment="1">
      <alignment horizontal="left" vertical="center"/>
    </xf>
    <xf numFmtId="2" fontId="21" fillId="0" borderId="10" xfId="3" applyNumberFormat="1" applyFont="1" applyBorder="1" applyAlignment="1">
      <alignment horizontal="right" vertical="center" wrapText="1"/>
    </xf>
    <xf numFmtId="4" fontId="21" fillId="0" borderId="10" xfId="3" applyNumberFormat="1" applyFont="1" applyBorder="1" applyAlignment="1">
      <alignment horizontal="right" vertical="center"/>
    </xf>
    <xf numFmtId="10" fontId="21" fillId="0" borderId="10" xfId="2" applyNumberFormat="1" applyFont="1" applyFill="1" applyBorder="1" applyAlignment="1">
      <alignment vertical="center" wrapText="1"/>
    </xf>
    <xf numFmtId="4" fontId="11" fillId="0" borderId="0" xfId="3" applyNumberFormat="1" applyFont="1" applyAlignment="1">
      <alignment vertical="center"/>
    </xf>
    <xf numFmtId="0" fontId="27" fillId="0" borderId="10" xfId="0" applyFont="1" applyBorder="1" applyAlignment="1">
      <alignment horizontal="justify" vertical="center" wrapText="1"/>
    </xf>
    <xf numFmtId="0" fontId="16" fillId="0" borderId="5" xfId="0" applyFont="1" applyBorder="1" applyAlignment="1">
      <alignment horizontal="left" vertical="center" wrapText="1" readingOrder="1"/>
    </xf>
    <xf numFmtId="0" fontId="17" fillId="0" borderId="5" xfId="0" applyFont="1" applyBorder="1" applyAlignment="1">
      <alignment horizontal="left" vertical="center" wrapText="1" readingOrder="1"/>
    </xf>
    <xf numFmtId="0" fontId="4" fillId="0" borderId="23" xfId="0" applyFont="1" applyBorder="1" applyAlignment="1">
      <alignment horizontal="right" vertical="top" wrapText="1" readingOrder="1"/>
    </xf>
    <xf numFmtId="0" fontId="5" fillId="0" borderId="23" xfId="0" applyFont="1" applyBorder="1" applyAlignment="1">
      <alignment horizontal="left" vertical="center" wrapText="1" readingOrder="1"/>
    </xf>
    <xf numFmtId="0" fontId="5" fillId="0" borderId="23" xfId="0" applyFont="1" applyBorder="1" applyAlignment="1">
      <alignment horizontal="right" vertical="center" wrapText="1" readingOrder="1"/>
    </xf>
    <xf numFmtId="167" fontId="5" fillId="0" borderId="23" xfId="0" applyNumberFormat="1" applyFont="1" applyBorder="1" applyAlignment="1">
      <alignment horizontal="right" vertical="center" wrapText="1" readingOrder="1"/>
    </xf>
    <xf numFmtId="0" fontId="6" fillId="0" borderId="23" xfId="0" applyFont="1" applyBorder="1" applyAlignment="1">
      <alignment horizontal="left" vertical="center" wrapText="1" readingOrder="1"/>
    </xf>
    <xf numFmtId="0" fontId="6" fillId="0" borderId="23" xfId="0" applyFont="1" applyBorder="1" applyAlignment="1">
      <alignment horizontal="right" vertical="center" wrapText="1" readingOrder="1"/>
    </xf>
    <xf numFmtId="166" fontId="5" fillId="0" borderId="23" xfId="0" applyNumberFormat="1" applyFont="1" applyBorder="1" applyAlignment="1">
      <alignment horizontal="right" vertical="center" wrapText="1" readingOrder="1"/>
    </xf>
    <xf numFmtId="164" fontId="4" fillId="0" borderId="23" xfId="0" applyNumberFormat="1" applyFont="1" applyBorder="1" applyAlignment="1">
      <alignment horizontal="right" vertical="center" wrapText="1" readingOrder="1"/>
    </xf>
    <xf numFmtId="0" fontId="4" fillId="0" borderId="23" xfId="0" applyFont="1" applyBorder="1" applyAlignment="1">
      <alignment horizontal="left" vertical="center" wrapText="1" readingOrder="1"/>
    </xf>
    <xf numFmtId="0" fontId="4" fillId="0" borderId="23" xfId="0" applyFont="1" applyBorder="1" applyAlignment="1">
      <alignment horizontal="right" vertical="center" wrapText="1" readingOrder="1"/>
    </xf>
    <xf numFmtId="166" fontId="4" fillId="0" borderId="23" xfId="0" applyNumberFormat="1" applyFont="1" applyBorder="1" applyAlignment="1">
      <alignment horizontal="right" vertical="center" wrapText="1" readingOrder="1"/>
    </xf>
    <xf numFmtId="167" fontId="4" fillId="0" borderId="23" xfId="0" applyNumberFormat="1" applyFont="1" applyBorder="1" applyAlignment="1">
      <alignment horizontal="right" vertical="center" wrapText="1" readingOrder="1"/>
    </xf>
    <xf numFmtId="0" fontId="17" fillId="0" borderId="23" xfId="0" applyFont="1" applyBorder="1" applyAlignment="1">
      <alignment horizontal="left" vertical="center" wrapText="1" readingOrder="1"/>
    </xf>
    <xf numFmtId="171" fontId="4" fillId="0" borderId="23" xfId="0" applyNumberFormat="1" applyFont="1" applyBorder="1" applyAlignment="1">
      <alignment horizontal="right" vertical="center" wrapText="1" readingOrder="1"/>
    </xf>
    <xf numFmtId="168" fontId="5" fillId="0" borderId="23" xfId="0" applyNumberFormat="1" applyFont="1" applyBorder="1" applyAlignment="1">
      <alignment horizontal="right" vertical="center" wrapText="1" readingOrder="1"/>
    </xf>
    <xf numFmtId="0" fontId="18" fillId="0" borderId="0" xfId="20" applyFont="1" applyAlignment="1">
      <alignment horizontal="left" vertical="center" wrapText="1" readingOrder="1"/>
    </xf>
    <xf numFmtId="0" fontId="2" fillId="0" borderId="0" xfId="20" applyAlignment="1">
      <alignment wrapText="1"/>
    </xf>
    <xf numFmtId="0" fontId="18" fillId="0" borderId="23" xfId="0" applyFont="1" applyBorder="1" applyAlignment="1">
      <alignment horizontal="right" vertical="center" wrapText="1" readingOrder="1"/>
    </xf>
    <xf numFmtId="0" fontId="17" fillId="0" borderId="23" xfId="0" applyFont="1" applyBorder="1" applyAlignment="1">
      <alignment horizontal="right" vertical="top" wrapText="1" readingOrder="1"/>
    </xf>
    <xf numFmtId="0" fontId="17" fillId="0" borderId="23" xfId="0" applyFont="1" applyBorder="1" applyAlignment="1">
      <alignment horizontal="center" vertical="top" wrapText="1" readingOrder="1"/>
    </xf>
    <xf numFmtId="15" fontId="17" fillId="0" borderId="23" xfId="0" applyNumberFormat="1" applyFont="1" applyBorder="1" applyAlignment="1">
      <alignment horizontal="right" vertical="top" wrapText="1" readingOrder="1"/>
    </xf>
    <xf numFmtId="169" fontId="4" fillId="0" borderId="23" xfId="0" applyNumberFormat="1" applyFont="1" applyBorder="1" applyAlignment="1">
      <alignment horizontal="right" vertical="center" wrapText="1" readingOrder="1"/>
    </xf>
    <xf numFmtId="0" fontId="10" fillId="0" borderId="0" xfId="4">
      <alignment wrapText="1"/>
    </xf>
    <xf numFmtId="170" fontId="17" fillId="0" borderId="23" xfId="0" applyNumberFormat="1" applyFont="1" applyBorder="1" applyAlignment="1">
      <alignment horizontal="left" vertical="center" wrapText="1" readingOrder="1"/>
    </xf>
    <xf numFmtId="0" fontId="14" fillId="0" borderId="7" xfId="0" applyFont="1" applyBorder="1" applyAlignment="1">
      <alignment horizontal="center" vertical="center" wrapText="1" readingOrder="1"/>
    </xf>
    <xf numFmtId="0" fontId="16" fillId="0" borderId="0" xfId="0" applyFont="1" applyAlignment="1">
      <alignment horizontal="left" vertical="center" wrapText="1" readingOrder="1"/>
    </xf>
    <xf numFmtId="0" fontId="16" fillId="0" borderId="0" xfId="0" applyFont="1" applyAlignment="1">
      <alignment horizontal="justify" vertical="top" wrapText="1" readingOrder="1"/>
    </xf>
    <xf numFmtId="0" fontId="17" fillId="0" borderId="1" xfId="0" applyFont="1" applyBorder="1" applyAlignment="1">
      <alignment horizontal="left" vertical="center" wrapText="1" readingOrder="1"/>
    </xf>
    <xf numFmtId="0" fontId="17" fillId="0" borderId="2" xfId="0" applyFont="1" applyBorder="1" applyAlignment="1">
      <alignment horizontal="left" vertical="center" wrapText="1" readingOrder="1"/>
    </xf>
    <xf numFmtId="0" fontId="17" fillId="0" borderId="3" xfId="0" applyFont="1" applyBorder="1" applyAlignment="1">
      <alignment horizontal="left" vertical="center" wrapText="1" readingOrder="1"/>
    </xf>
    <xf numFmtId="0" fontId="16" fillId="0" borderId="1" xfId="0" applyFont="1" applyBorder="1" applyAlignment="1">
      <alignment horizontal="left" vertical="center" wrapText="1" readingOrder="1"/>
    </xf>
    <xf numFmtId="0" fontId="16" fillId="0" borderId="3" xfId="0" applyFont="1" applyBorder="1" applyAlignment="1">
      <alignment horizontal="left" vertical="center" wrapText="1" readingOrder="1"/>
    </xf>
    <xf numFmtId="0" fontId="19" fillId="0" borderId="0" xfId="0" applyFont="1" applyAlignment="1">
      <alignment horizontal="left" vertical="top" wrapText="1"/>
    </xf>
    <xf numFmtId="0" fontId="4" fillId="0" borderId="1" xfId="0" applyFont="1" applyBorder="1" applyAlignment="1">
      <alignment horizontal="left" vertical="center" wrapText="1" readingOrder="1"/>
    </xf>
    <xf numFmtId="0" fontId="4" fillId="0" borderId="3" xfId="0" applyFont="1" applyBorder="1" applyAlignment="1">
      <alignment horizontal="left" vertical="center" wrapText="1" readingOrder="1"/>
    </xf>
    <xf numFmtId="0" fontId="16" fillId="0" borderId="20" xfId="0" applyFont="1" applyBorder="1" applyAlignment="1">
      <alignment horizontal="left" vertical="center" wrapText="1" readingOrder="1"/>
    </xf>
    <xf numFmtId="0" fontId="16" fillId="0" borderId="22" xfId="0" applyFont="1" applyBorder="1" applyAlignment="1">
      <alignment horizontal="left" vertical="center" wrapText="1" readingOrder="1"/>
    </xf>
    <xf numFmtId="0" fontId="14" fillId="0" borderId="10" xfId="0" applyFont="1" applyBorder="1" applyAlignment="1">
      <alignment horizontal="center" vertical="center" wrapText="1" readingOrder="1"/>
    </xf>
    <xf numFmtId="0" fontId="4" fillId="0" borderId="20" xfId="0" applyFont="1" applyBorder="1" applyAlignment="1">
      <alignment horizontal="left" vertical="center" wrapText="1" readingOrder="1"/>
    </xf>
    <xf numFmtId="0" fontId="4" fillId="0" borderId="22" xfId="0" applyFont="1" applyBorder="1" applyAlignment="1">
      <alignment horizontal="left" vertical="center" wrapText="1" readingOrder="1"/>
    </xf>
    <xf numFmtId="0" fontId="17" fillId="0" borderId="20" xfId="0" applyFont="1" applyBorder="1" applyAlignment="1">
      <alignment horizontal="left" vertical="center" wrapText="1" readingOrder="1"/>
    </xf>
    <xf numFmtId="0" fontId="17" fillId="0" borderId="21" xfId="0" applyFont="1" applyBorder="1" applyAlignment="1">
      <alignment horizontal="left" vertical="center" wrapText="1" readingOrder="1"/>
    </xf>
    <xf numFmtId="0" fontId="17" fillId="0" borderId="22" xfId="0" applyFont="1" applyBorder="1" applyAlignment="1">
      <alignment horizontal="left" vertical="center" wrapText="1" readingOrder="1"/>
    </xf>
    <xf numFmtId="0" fontId="16" fillId="0" borderId="12" xfId="0" applyFont="1" applyBorder="1" applyAlignment="1">
      <alignment horizontal="left" vertical="center" wrapText="1" readingOrder="1"/>
    </xf>
    <xf numFmtId="0" fontId="16" fillId="0" borderId="13" xfId="0" applyFont="1" applyBorder="1" applyAlignment="1">
      <alignment horizontal="left" vertical="center" wrapText="1" readingOrder="1"/>
    </xf>
    <xf numFmtId="0" fontId="16" fillId="0" borderId="14" xfId="0" applyFont="1" applyBorder="1" applyAlignment="1">
      <alignment horizontal="left" vertical="center" wrapText="1" readingOrder="1"/>
    </xf>
    <xf numFmtId="0" fontId="16" fillId="0" borderId="10" xfId="0" applyFont="1" applyBorder="1" applyAlignment="1">
      <alignment horizontal="left" vertical="center" wrapText="1" readingOrder="1"/>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6" fillId="0" borderId="12" xfId="3" applyFont="1" applyBorder="1" applyAlignment="1">
      <alignment horizontal="center" vertical="center"/>
    </xf>
    <xf numFmtId="0" fontId="26" fillId="0" borderId="13" xfId="3" applyFont="1" applyBorder="1" applyAlignment="1">
      <alignment horizontal="center" vertical="center"/>
    </xf>
    <xf numFmtId="0" fontId="26" fillId="0" borderId="14" xfId="3" applyFont="1" applyBorder="1" applyAlignment="1">
      <alignment horizontal="center" vertical="center"/>
    </xf>
    <xf numFmtId="0" fontId="26" fillId="0" borderId="10" xfId="3" applyFont="1" applyBorder="1" applyAlignment="1">
      <alignment horizontal="center" vertical="center"/>
    </xf>
    <xf numFmtId="0" fontId="21" fillId="0" borderId="12" xfId="3" applyFont="1" applyBorder="1" applyAlignment="1">
      <alignment horizontal="left" vertical="center" wrapText="1"/>
    </xf>
    <xf numFmtId="0" fontId="21" fillId="0" borderId="13" xfId="3" applyFont="1" applyBorder="1" applyAlignment="1">
      <alignment horizontal="left" vertical="center" wrapText="1"/>
    </xf>
    <xf numFmtId="0" fontId="21" fillId="0" borderId="14" xfId="3" applyFont="1" applyBorder="1" applyAlignment="1">
      <alignment horizontal="left" vertical="center" wrapText="1"/>
    </xf>
    <xf numFmtId="0" fontId="23" fillId="0" borderId="0" xfId="6" applyFont="1" applyAlignment="1">
      <alignment horizontal="justify" vertical="center" wrapText="1"/>
    </xf>
    <xf numFmtId="0" fontId="26" fillId="0" borderId="12" xfId="3" applyFont="1" applyBorder="1" applyAlignment="1">
      <alignment horizontal="center" vertical="center" wrapText="1"/>
    </xf>
    <xf numFmtId="0" fontId="26" fillId="0" borderId="14" xfId="3" applyFont="1" applyBorder="1" applyAlignment="1">
      <alignment horizontal="center" vertical="center" wrapText="1"/>
    </xf>
    <xf numFmtId="0" fontId="21" fillId="0" borderId="12" xfId="1" applyNumberFormat="1" applyFont="1" applyFill="1" applyBorder="1" applyAlignment="1">
      <alignment horizontal="center" vertical="center"/>
    </xf>
    <xf numFmtId="0" fontId="21" fillId="0" borderId="14" xfId="1" applyNumberFormat="1" applyFont="1" applyFill="1" applyBorder="1" applyAlignment="1">
      <alignment horizontal="center" vertical="center"/>
    </xf>
    <xf numFmtId="0" fontId="22" fillId="0" borderId="11" xfId="6" applyFont="1" applyBorder="1" applyAlignment="1">
      <alignment horizontal="center" vertical="center"/>
    </xf>
    <xf numFmtId="0" fontId="22" fillId="0" borderId="15" xfId="6" applyFont="1" applyBorder="1" applyAlignment="1">
      <alignment horizontal="center" vertical="center"/>
    </xf>
    <xf numFmtId="0" fontId="22" fillId="0" borderId="9" xfId="6" applyFont="1" applyBorder="1" applyAlignment="1">
      <alignment horizontal="center" vertical="center"/>
    </xf>
    <xf numFmtId="0" fontId="22" fillId="0" borderId="12" xfId="6" applyFont="1" applyBorder="1" applyAlignment="1">
      <alignment horizontal="center" vertical="center"/>
    </xf>
    <xf numFmtId="0" fontId="22" fillId="0" borderId="13" xfId="6" applyFont="1" applyBorder="1" applyAlignment="1">
      <alignment horizontal="center" vertical="center"/>
    </xf>
    <xf numFmtId="0" fontId="22" fillId="0" borderId="14" xfId="6" applyFont="1" applyBorder="1" applyAlignment="1">
      <alignment horizontal="center" vertical="center"/>
    </xf>
    <xf numFmtId="0" fontId="22" fillId="0" borderId="12" xfId="6" applyFont="1" applyBorder="1" applyAlignment="1">
      <alignment horizontal="center" vertical="center" wrapText="1"/>
    </xf>
    <xf numFmtId="0" fontId="22" fillId="0" borderId="13" xfId="6" applyFont="1" applyBorder="1" applyAlignment="1">
      <alignment horizontal="center" vertical="center" wrapText="1"/>
    </xf>
    <xf numFmtId="0" fontId="22" fillId="0" borderId="14" xfId="6" applyFont="1" applyBorder="1" applyAlignment="1">
      <alignment horizontal="center" vertical="center" wrapText="1"/>
    </xf>
    <xf numFmtId="0" fontId="22" fillId="0" borderId="11" xfId="6" applyFont="1" applyBorder="1" applyAlignment="1">
      <alignment horizontal="center" vertical="center" wrapText="1"/>
    </xf>
    <xf numFmtId="0" fontId="22" fillId="0" borderId="9" xfId="6" applyFont="1" applyBorder="1" applyAlignment="1">
      <alignment horizontal="center" vertical="center" wrapText="1"/>
    </xf>
    <xf numFmtId="0" fontId="22" fillId="0" borderId="16" xfId="6" applyFont="1" applyBorder="1" applyAlignment="1">
      <alignment horizontal="center" vertical="center" wrapText="1"/>
    </xf>
    <xf numFmtId="0" fontId="22" fillId="0" borderId="17" xfId="6" applyFont="1" applyBorder="1" applyAlignment="1">
      <alignment horizontal="center" vertical="center" wrapText="1"/>
    </xf>
    <xf numFmtId="0" fontId="14" fillId="0" borderId="19" xfId="0" applyFont="1" applyBorder="1" applyAlignment="1">
      <alignment horizontal="center" vertical="center" wrapText="1" readingOrder="1"/>
    </xf>
    <xf numFmtId="0" fontId="25" fillId="0" borderId="0" xfId="21" applyFont="1" applyAlignment="1">
      <alignment horizontal="center"/>
    </xf>
  </cellXfs>
  <cellStyles count="23">
    <cellStyle name="Comma" xfId="1" builtinId="3"/>
    <cellStyle name="Comma 2" xfId="8" xr:uid="{FD16B615-DCEB-448C-93BA-4E4EF867A6CA}"/>
    <cellStyle name="Comma 2 2" xfId="14" xr:uid="{C9F7B3F4-90C6-44D3-AAF4-F8BA581D788A}"/>
    <cellStyle name="Comma 3" xfId="19" xr:uid="{BE0BBF3F-3885-4B5F-B8F3-9D7AEF1886D1}"/>
    <cellStyle name="Comma 4" xfId="12" xr:uid="{4FE75129-04CF-46A6-A491-0BD22741C5B1}"/>
    <cellStyle name="Comma 5" xfId="22" xr:uid="{5ECC3438-CFA1-4F9C-8CDA-CD1BFA837653}"/>
    <cellStyle name="Hyperlink 2" xfId="5" xr:uid="{3C4D45FF-D434-4189-9A51-4754D9056EBE}"/>
    <cellStyle name="Normal" xfId="0" builtinId="0"/>
    <cellStyle name="Normal 2" xfId="4" xr:uid="{75F2DEB9-FFEF-40A7-B221-1AC422B951A1}"/>
    <cellStyle name="Normal 2 2" xfId="10" xr:uid="{FB90987F-7394-4EB8-9890-6EB71A18D5E4}"/>
    <cellStyle name="Normal 2 2 2" xfId="6" xr:uid="{08657DFA-7AAF-4B17-A1B4-9310DF135424}"/>
    <cellStyle name="Normal 2 2 3 2" xfId="13" xr:uid="{06664387-F4B0-40C9-B8D2-04C479E40C9C}"/>
    <cellStyle name="Normal 2 2 3 2 2" xfId="15" xr:uid="{416CED68-B3DC-4DF8-BBC9-7BB10CD2998B}"/>
    <cellStyle name="Normal 2 2 3 2 2 3 2 2" xfId="20" xr:uid="{12BAF016-E56A-4CA1-8AD1-57BED76EDD42}"/>
    <cellStyle name="Normal 2 2 3 2 2 3 2 2 2" xfId="3" xr:uid="{7F59EA65-3B16-4790-A3E9-433DDF7C3BEA}"/>
    <cellStyle name="Normal 2 3" xfId="18" xr:uid="{CE3A8D27-F478-43A8-92A5-C2858C5E91F8}"/>
    <cellStyle name="Normal 3" xfId="7" xr:uid="{013CC1DE-FDD4-48E1-992A-AF3AFF11E01E}"/>
    <cellStyle name="Normal 4" xfId="16" xr:uid="{9A4F94C9-AE7B-4515-8FA8-89E64DDDCBCB}"/>
    <cellStyle name="Normal 5" xfId="17" xr:uid="{42916066-B8FA-4B7C-80F3-87A45A1A34AF}"/>
    <cellStyle name="Normal 6" xfId="21" xr:uid="{DD7BF7B4-93C1-44E1-A2FB-B6B41EDFA607}"/>
    <cellStyle name="Percent" xfId="2" builtinId="5"/>
    <cellStyle name="Percent 2" xfId="9" xr:uid="{4571A7F7-8708-465E-B58F-EEF9BD30D520}"/>
    <cellStyle name="Percent 3" xfId="11" xr:uid="{EDF28E38-BDA2-4E68-9139-04E26984D7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390524</xdr:colOff>
      <xdr:row>151</xdr:row>
      <xdr:rowOff>0</xdr:rowOff>
    </xdr:from>
    <xdr:to>
      <xdr:col>2</xdr:col>
      <xdr:colOff>2285549</xdr:colOff>
      <xdr:row>152</xdr:row>
      <xdr:rowOff>27375</xdr:rowOff>
    </xdr:to>
    <xdr:pic>
      <xdr:nvPicPr>
        <xdr:cNvPr id="2" name="Picture 1">
          <a:extLst>
            <a:ext uri="{FF2B5EF4-FFF2-40B4-BE49-F238E27FC236}">
              <a16:creationId xmlns:a16="http://schemas.microsoft.com/office/drawing/2014/main" id="{7CC37041-8CDE-4D0B-AAB8-438574E7B04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631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156</xdr:row>
      <xdr:rowOff>0</xdr:rowOff>
    </xdr:from>
    <xdr:to>
      <xdr:col>2</xdr:col>
      <xdr:colOff>2285549</xdr:colOff>
      <xdr:row>156</xdr:row>
      <xdr:rowOff>1980000</xdr:rowOff>
    </xdr:to>
    <xdr:pic>
      <xdr:nvPicPr>
        <xdr:cNvPr id="3" name="Picture 2">
          <a:extLst>
            <a:ext uri="{FF2B5EF4-FFF2-40B4-BE49-F238E27FC236}">
              <a16:creationId xmlns:a16="http://schemas.microsoft.com/office/drawing/2014/main" id="{F75161E2-45E2-4ED8-A57D-4C7B1E71321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2321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138</xdr:row>
      <xdr:rowOff>0</xdr:rowOff>
    </xdr:from>
    <xdr:to>
      <xdr:col>2</xdr:col>
      <xdr:colOff>2285549</xdr:colOff>
      <xdr:row>139</xdr:row>
      <xdr:rowOff>27375</xdr:rowOff>
    </xdr:to>
    <xdr:pic>
      <xdr:nvPicPr>
        <xdr:cNvPr id="2" name="Picture 1">
          <a:extLst>
            <a:ext uri="{FF2B5EF4-FFF2-40B4-BE49-F238E27FC236}">
              <a16:creationId xmlns:a16="http://schemas.microsoft.com/office/drawing/2014/main" id="{EA72B4E5-DCB7-423A-9BCC-027A2AB06DA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8506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143</xdr:row>
      <xdr:rowOff>0</xdr:rowOff>
    </xdr:from>
    <xdr:to>
      <xdr:col>2</xdr:col>
      <xdr:colOff>2285549</xdr:colOff>
      <xdr:row>143</xdr:row>
      <xdr:rowOff>1980000</xdr:rowOff>
    </xdr:to>
    <xdr:pic>
      <xdr:nvPicPr>
        <xdr:cNvPr id="3" name="Picture 2">
          <a:extLst>
            <a:ext uri="{FF2B5EF4-FFF2-40B4-BE49-F238E27FC236}">
              <a16:creationId xmlns:a16="http://schemas.microsoft.com/office/drawing/2014/main" id="{E9A4C7D7-D250-4F5B-933A-E09D5764B99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4509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2285549</xdr:colOff>
      <xdr:row>137</xdr:row>
      <xdr:rowOff>27375</xdr:rowOff>
    </xdr:to>
    <xdr:pic>
      <xdr:nvPicPr>
        <xdr:cNvPr id="2" name="Picture 1">
          <a:extLst>
            <a:ext uri="{FF2B5EF4-FFF2-40B4-BE49-F238E27FC236}">
              <a16:creationId xmlns:a16="http://schemas.microsoft.com/office/drawing/2014/main" id="{78993C10-9F7A-4A94-98D8-5E670E6D90B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5267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2285549</xdr:colOff>
      <xdr:row>141</xdr:row>
      <xdr:rowOff>1980000</xdr:rowOff>
    </xdr:to>
    <xdr:pic>
      <xdr:nvPicPr>
        <xdr:cNvPr id="3" name="Picture 2">
          <a:extLst>
            <a:ext uri="{FF2B5EF4-FFF2-40B4-BE49-F238E27FC236}">
              <a16:creationId xmlns:a16="http://schemas.microsoft.com/office/drawing/2014/main" id="{B2BCEA8C-EF9A-474B-B3CD-C564090BE61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1270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390524</xdr:colOff>
      <xdr:row>166</xdr:row>
      <xdr:rowOff>0</xdr:rowOff>
    </xdr:from>
    <xdr:to>
      <xdr:col>2</xdr:col>
      <xdr:colOff>2285549</xdr:colOff>
      <xdr:row>167</xdr:row>
      <xdr:rowOff>27375</xdr:rowOff>
    </xdr:to>
    <xdr:pic>
      <xdr:nvPicPr>
        <xdr:cNvPr id="2" name="Picture 1">
          <a:extLst>
            <a:ext uri="{FF2B5EF4-FFF2-40B4-BE49-F238E27FC236}">
              <a16:creationId xmlns:a16="http://schemas.microsoft.com/office/drawing/2014/main" id="{8AA3AFDE-EE13-485F-91E1-2F8EC04234F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88702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171</xdr:row>
      <xdr:rowOff>0</xdr:rowOff>
    </xdr:from>
    <xdr:to>
      <xdr:col>2</xdr:col>
      <xdr:colOff>2285549</xdr:colOff>
      <xdr:row>171</xdr:row>
      <xdr:rowOff>1980000</xdr:rowOff>
    </xdr:to>
    <xdr:pic>
      <xdr:nvPicPr>
        <xdr:cNvPr id="3" name="Picture 2">
          <a:extLst>
            <a:ext uri="{FF2B5EF4-FFF2-40B4-BE49-F238E27FC236}">
              <a16:creationId xmlns:a16="http://schemas.microsoft.com/office/drawing/2014/main" id="{AAF183F1-2719-4BD8-83C9-1B803D864A5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14706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38099</xdr:colOff>
      <xdr:row>170</xdr:row>
      <xdr:rowOff>152401</xdr:rowOff>
    </xdr:from>
    <xdr:to>
      <xdr:col>6</xdr:col>
      <xdr:colOff>447224</xdr:colOff>
      <xdr:row>171</xdr:row>
      <xdr:rowOff>1970476</xdr:rowOff>
    </xdr:to>
    <xdr:pic>
      <xdr:nvPicPr>
        <xdr:cNvPr id="4" name="Picture 3">
          <a:extLst>
            <a:ext uri="{FF2B5EF4-FFF2-40B4-BE49-F238E27FC236}">
              <a16:creationId xmlns:a16="http://schemas.microsoft.com/office/drawing/2014/main" id="{6BF4A887-D733-46DA-9606-3F31009C732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67274" y="31461076"/>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249</xdr:row>
      <xdr:rowOff>0</xdr:rowOff>
    </xdr:from>
    <xdr:to>
      <xdr:col>2</xdr:col>
      <xdr:colOff>2304600</xdr:colOff>
      <xdr:row>250</xdr:row>
      <xdr:rowOff>27375</xdr:rowOff>
    </xdr:to>
    <xdr:pic>
      <xdr:nvPicPr>
        <xdr:cNvPr id="2" name="Picture 1">
          <a:extLst>
            <a:ext uri="{FF2B5EF4-FFF2-40B4-BE49-F238E27FC236}">
              <a16:creationId xmlns:a16="http://schemas.microsoft.com/office/drawing/2014/main" id="{F6C68E17-48E0-41EC-9D6A-E15C4C2EAA9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79679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254</xdr:row>
      <xdr:rowOff>171450</xdr:rowOff>
    </xdr:from>
    <xdr:to>
      <xdr:col>2</xdr:col>
      <xdr:colOff>2295075</xdr:colOff>
      <xdr:row>255</xdr:row>
      <xdr:rowOff>55950</xdr:rowOff>
    </xdr:to>
    <xdr:pic>
      <xdr:nvPicPr>
        <xdr:cNvPr id="3" name="Picture 2">
          <a:extLst>
            <a:ext uri="{FF2B5EF4-FFF2-40B4-BE49-F238E27FC236}">
              <a16:creationId xmlns:a16="http://schemas.microsoft.com/office/drawing/2014/main" id="{30A91A87-136C-44A0-A2F3-A0F375A350E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50739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217</xdr:row>
      <xdr:rowOff>0</xdr:rowOff>
    </xdr:from>
    <xdr:to>
      <xdr:col>2</xdr:col>
      <xdr:colOff>2285550</xdr:colOff>
      <xdr:row>217</xdr:row>
      <xdr:rowOff>1980000</xdr:rowOff>
    </xdr:to>
    <xdr:pic>
      <xdr:nvPicPr>
        <xdr:cNvPr id="2" name="Picture 1">
          <a:extLst>
            <a:ext uri="{FF2B5EF4-FFF2-40B4-BE49-F238E27FC236}">
              <a16:creationId xmlns:a16="http://schemas.microsoft.com/office/drawing/2014/main" id="{D789765D-15E6-460D-BAEF-2159C148EC3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403860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212</xdr:row>
      <xdr:rowOff>0</xdr:rowOff>
    </xdr:from>
    <xdr:to>
      <xdr:col>2</xdr:col>
      <xdr:colOff>2285550</xdr:colOff>
      <xdr:row>213</xdr:row>
      <xdr:rowOff>27375</xdr:rowOff>
    </xdr:to>
    <xdr:pic>
      <xdr:nvPicPr>
        <xdr:cNvPr id="3" name="Picture 2">
          <a:extLst>
            <a:ext uri="{FF2B5EF4-FFF2-40B4-BE49-F238E27FC236}">
              <a16:creationId xmlns:a16="http://schemas.microsoft.com/office/drawing/2014/main" id="{7165B69D-D2AA-46C0-90EA-3D00879C174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7785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390524</xdr:colOff>
      <xdr:row>214</xdr:row>
      <xdr:rowOff>133350</xdr:rowOff>
    </xdr:from>
    <xdr:to>
      <xdr:col>2</xdr:col>
      <xdr:colOff>2295074</xdr:colOff>
      <xdr:row>215</xdr:row>
      <xdr:rowOff>17850</xdr:rowOff>
    </xdr:to>
    <xdr:pic>
      <xdr:nvPicPr>
        <xdr:cNvPr id="2" name="Picture 1">
          <a:extLst>
            <a:ext uri="{FF2B5EF4-FFF2-40B4-BE49-F238E27FC236}">
              <a16:creationId xmlns:a16="http://schemas.microsoft.com/office/drawing/2014/main" id="{3F151F45-66F0-4322-9DA5-CEBC978892C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406050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380999</xdr:colOff>
      <xdr:row>208</xdr:row>
      <xdr:rowOff>152400</xdr:rowOff>
    </xdr:from>
    <xdr:to>
      <xdr:col>2</xdr:col>
      <xdr:colOff>2285549</xdr:colOff>
      <xdr:row>210</xdr:row>
      <xdr:rowOff>17850</xdr:rowOff>
    </xdr:to>
    <xdr:pic>
      <xdr:nvPicPr>
        <xdr:cNvPr id="3" name="Picture 2">
          <a:extLst>
            <a:ext uri="{FF2B5EF4-FFF2-40B4-BE49-F238E27FC236}">
              <a16:creationId xmlns:a16="http://schemas.microsoft.com/office/drawing/2014/main" id="{0B778090-3E67-424D-91D6-43A98C9B3BE9}"/>
            </a:ext>
          </a:extLst>
        </xdr:cNvPr>
        <xdr:cNvPicPr>
          <a:picLocks/>
        </xdr:cNvPicPr>
      </xdr:nvPicPr>
      <xdr:blipFill>
        <a:blip xmlns:r="http://schemas.openxmlformats.org/officeDocument/2006/relationships" r:embed="rId2"/>
        <a:stretch>
          <a:fillRect/>
        </a:stretch>
      </xdr:blipFill>
      <xdr:spPr>
        <a:xfrm>
          <a:off x="380999" y="37861875"/>
          <a:ext cx="3600000" cy="198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160</xdr:row>
      <xdr:rowOff>0</xdr:rowOff>
    </xdr:from>
    <xdr:to>
      <xdr:col>2</xdr:col>
      <xdr:colOff>2295075</xdr:colOff>
      <xdr:row>161</xdr:row>
      <xdr:rowOff>27375</xdr:rowOff>
    </xdr:to>
    <xdr:pic>
      <xdr:nvPicPr>
        <xdr:cNvPr id="2" name="Picture 1">
          <a:extLst>
            <a:ext uri="{FF2B5EF4-FFF2-40B4-BE49-F238E27FC236}">
              <a16:creationId xmlns:a16="http://schemas.microsoft.com/office/drawing/2014/main" id="{CAE7D500-C736-4A7F-B2E1-D13BB479B33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88036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165</xdr:row>
      <xdr:rowOff>0</xdr:rowOff>
    </xdr:from>
    <xdr:to>
      <xdr:col>2</xdr:col>
      <xdr:colOff>2295075</xdr:colOff>
      <xdr:row>165</xdr:row>
      <xdr:rowOff>1980000</xdr:rowOff>
    </xdr:to>
    <xdr:pic>
      <xdr:nvPicPr>
        <xdr:cNvPr id="3" name="Picture 2">
          <a:extLst>
            <a:ext uri="{FF2B5EF4-FFF2-40B4-BE49-F238E27FC236}">
              <a16:creationId xmlns:a16="http://schemas.microsoft.com/office/drawing/2014/main" id="{2ECDFFDA-B2E2-4432-8FF9-83E1D0B8658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14039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3124199</xdr:colOff>
      <xdr:row>165</xdr:row>
      <xdr:rowOff>0</xdr:rowOff>
    </xdr:from>
    <xdr:to>
      <xdr:col>6</xdr:col>
      <xdr:colOff>732974</xdr:colOff>
      <xdr:row>165</xdr:row>
      <xdr:rowOff>1980000</xdr:rowOff>
    </xdr:to>
    <xdr:pic>
      <xdr:nvPicPr>
        <xdr:cNvPr id="4" name="Picture 3">
          <a:extLst>
            <a:ext uri="{FF2B5EF4-FFF2-40B4-BE49-F238E27FC236}">
              <a16:creationId xmlns:a16="http://schemas.microsoft.com/office/drawing/2014/main" id="{D50FBEE9-ABAD-4247-8C0C-FA5F9BE9134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19649" y="314039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208</xdr:row>
      <xdr:rowOff>0</xdr:rowOff>
    </xdr:from>
    <xdr:to>
      <xdr:col>2</xdr:col>
      <xdr:colOff>2314125</xdr:colOff>
      <xdr:row>209</xdr:row>
      <xdr:rowOff>27375</xdr:rowOff>
    </xdr:to>
    <xdr:pic>
      <xdr:nvPicPr>
        <xdr:cNvPr id="2" name="Picture 1">
          <a:extLst>
            <a:ext uri="{FF2B5EF4-FFF2-40B4-BE49-F238E27FC236}">
              <a16:creationId xmlns:a16="http://schemas.microsoft.com/office/drawing/2014/main" id="{3D31EAAC-2E01-41D3-8240-41FB28BA8B5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72237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213</xdr:row>
      <xdr:rowOff>57150</xdr:rowOff>
    </xdr:from>
    <xdr:to>
      <xdr:col>2</xdr:col>
      <xdr:colOff>2323650</xdr:colOff>
      <xdr:row>213</xdr:row>
      <xdr:rowOff>2037150</xdr:rowOff>
    </xdr:to>
    <xdr:pic>
      <xdr:nvPicPr>
        <xdr:cNvPr id="3" name="Picture 2">
          <a:extLst>
            <a:ext uri="{FF2B5EF4-FFF2-40B4-BE49-F238E27FC236}">
              <a16:creationId xmlns:a16="http://schemas.microsoft.com/office/drawing/2014/main" id="{A4117020-F8CA-42E1-A104-F302A025237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398811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129</xdr:row>
      <xdr:rowOff>0</xdr:rowOff>
    </xdr:from>
    <xdr:to>
      <xdr:col>2</xdr:col>
      <xdr:colOff>2295075</xdr:colOff>
      <xdr:row>130</xdr:row>
      <xdr:rowOff>27375</xdr:rowOff>
    </xdr:to>
    <xdr:pic>
      <xdr:nvPicPr>
        <xdr:cNvPr id="2" name="Picture 1">
          <a:extLst>
            <a:ext uri="{FF2B5EF4-FFF2-40B4-BE49-F238E27FC236}">
              <a16:creationId xmlns:a16="http://schemas.microsoft.com/office/drawing/2014/main" id="{8C5743C2-2B30-44AD-893F-3DC0600D275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28123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134</xdr:row>
      <xdr:rowOff>0</xdr:rowOff>
    </xdr:from>
    <xdr:to>
      <xdr:col>2</xdr:col>
      <xdr:colOff>2295075</xdr:colOff>
      <xdr:row>134</xdr:row>
      <xdr:rowOff>1980000</xdr:rowOff>
    </xdr:to>
    <xdr:pic>
      <xdr:nvPicPr>
        <xdr:cNvPr id="3" name="Picture 2">
          <a:extLst>
            <a:ext uri="{FF2B5EF4-FFF2-40B4-BE49-F238E27FC236}">
              <a16:creationId xmlns:a16="http://schemas.microsoft.com/office/drawing/2014/main" id="{1BDCFD0F-F5D0-4327-8996-3F34FE65E8E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54127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3124199</xdr:colOff>
      <xdr:row>134</xdr:row>
      <xdr:rowOff>0</xdr:rowOff>
    </xdr:from>
    <xdr:to>
      <xdr:col>6</xdr:col>
      <xdr:colOff>732974</xdr:colOff>
      <xdr:row>134</xdr:row>
      <xdr:rowOff>1980000</xdr:rowOff>
    </xdr:to>
    <xdr:pic>
      <xdr:nvPicPr>
        <xdr:cNvPr id="4" name="Picture 3">
          <a:extLst>
            <a:ext uri="{FF2B5EF4-FFF2-40B4-BE49-F238E27FC236}">
              <a16:creationId xmlns:a16="http://schemas.microsoft.com/office/drawing/2014/main" id="{240BD4C8-FC0F-4BB7-A5C0-D8B1FA27F53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19649" y="254127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172</xdr:row>
      <xdr:rowOff>0</xdr:rowOff>
    </xdr:from>
    <xdr:to>
      <xdr:col>2</xdr:col>
      <xdr:colOff>2295075</xdr:colOff>
      <xdr:row>173</xdr:row>
      <xdr:rowOff>27375</xdr:rowOff>
    </xdr:to>
    <xdr:pic>
      <xdr:nvPicPr>
        <xdr:cNvPr id="2" name="Picture 1">
          <a:extLst>
            <a:ext uri="{FF2B5EF4-FFF2-40B4-BE49-F238E27FC236}">
              <a16:creationId xmlns:a16="http://schemas.microsoft.com/office/drawing/2014/main" id="{029930CD-2849-449A-92CE-3A361613D99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14515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177</xdr:row>
      <xdr:rowOff>0</xdr:rowOff>
    </xdr:from>
    <xdr:to>
      <xdr:col>2</xdr:col>
      <xdr:colOff>2295075</xdr:colOff>
      <xdr:row>177</xdr:row>
      <xdr:rowOff>1980000</xdr:rowOff>
    </xdr:to>
    <xdr:pic>
      <xdr:nvPicPr>
        <xdr:cNvPr id="3" name="Picture 2">
          <a:extLst>
            <a:ext uri="{FF2B5EF4-FFF2-40B4-BE49-F238E27FC236}">
              <a16:creationId xmlns:a16="http://schemas.microsoft.com/office/drawing/2014/main" id="{682CA30F-6255-4D94-B5A0-E45DB447198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40518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390523</xdr:colOff>
      <xdr:row>97</xdr:row>
      <xdr:rowOff>0</xdr:rowOff>
    </xdr:from>
    <xdr:to>
      <xdr:col>2</xdr:col>
      <xdr:colOff>2161723</xdr:colOff>
      <xdr:row>98</xdr:row>
      <xdr:rowOff>27375</xdr:rowOff>
    </xdr:to>
    <xdr:pic>
      <xdr:nvPicPr>
        <xdr:cNvPr id="2" name="Picture 1">
          <a:extLst>
            <a:ext uri="{FF2B5EF4-FFF2-40B4-BE49-F238E27FC236}">
              <a16:creationId xmlns:a16="http://schemas.microsoft.com/office/drawing/2014/main" id="{9E19D2D9-1FDC-431D-A33C-26DD17AEDFB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168783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102</xdr:row>
      <xdr:rowOff>0</xdr:rowOff>
    </xdr:from>
    <xdr:to>
      <xdr:col>2</xdr:col>
      <xdr:colOff>2161723</xdr:colOff>
      <xdr:row>102</xdr:row>
      <xdr:rowOff>1980000</xdr:rowOff>
    </xdr:to>
    <xdr:pic>
      <xdr:nvPicPr>
        <xdr:cNvPr id="3" name="Picture 2">
          <a:extLst>
            <a:ext uri="{FF2B5EF4-FFF2-40B4-BE49-F238E27FC236}">
              <a16:creationId xmlns:a16="http://schemas.microsoft.com/office/drawing/2014/main" id="{B8D26CDA-2D40-4546-96EC-48145C1B0D9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194786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390524</xdr:colOff>
      <xdr:row>205</xdr:row>
      <xdr:rowOff>0</xdr:rowOff>
    </xdr:from>
    <xdr:to>
      <xdr:col>2</xdr:col>
      <xdr:colOff>2285549</xdr:colOff>
      <xdr:row>205</xdr:row>
      <xdr:rowOff>1980000</xdr:rowOff>
    </xdr:to>
    <xdr:pic>
      <xdr:nvPicPr>
        <xdr:cNvPr id="2" name="Picture 1">
          <a:extLst>
            <a:ext uri="{FF2B5EF4-FFF2-40B4-BE49-F238E27FC236}">
              <a16:creationId xmlns:a16="http://schemas.microsoft.com/office/drawing/2014/main" id="{1FDAF778-A32A-4BFF-8397-0363ABC4D44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76237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200</xdr:row>
      <xdr:rowOff>85725</xdr:rowOff>
    </xdr:from>
    <xdr:to>
      <xdr:col>2</xdr:col>
      <xdr:colOff>2314125</xdr:colOff>
      <xdr:row>201</xdr:row>
      <xdr:rowOff>1903800</xdr:rowOff>
    </xdr:to>
    <xdr:pic>
      <xdr:nvPicPr>
        <xdr:cNvPr id="3" name="Picture 2">
          <a:extLst>
            <a:ext uri="{FF2B5EF4-FFF2-40B4-BE49-F238E27FC236}">
              <a16:creationId xmlns:a16="http://schemas.microsoft.com/office/drawing/2014/main" id="{D555B0C5-7D3B-48E2-A25A-335391FF320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351091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76200</xdr:colOff>
      <xdr:row>155</xdr:row>
      <xdr:rowOff>0</xdr:rowOff>
    </xdr:from>
    <xdr:to>
      <xdr:col>2</xdr:col>
      <xdr:colOff>2371275</xdr:colOff>
      <xdr:row>156</xdr:row>
      <xdr:rowOff>27375</xdr:rowOff>
    </xdr:to>
    <xdr:pic>
      <xdr:nvPicPr>
        <xdr:cNvPr id="2" name="Picture 1">
          <a:extLst>
            <a:ext uri="{FF2B5EF4-FFF2-40B4-BE49-F238E27FC236}">
              <a16:creationId xmlns:a16="http://schemas.microsoft.com/office/drawing/2014/main" id="{87FBDA1A-6570-4562-9027-4DE8B159D29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281273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160</xdr:row>
      <xdr:rowOff>161925</xdr:rowOff>
    </xdr:from>
    <xdr:to>
      <xdr:col>2</xdr:col>
      <xdr:colOff>2295075</xdr:colOff>
      <xdr:row>161</xdr:row>
      <xdr:rowOff>46425</xdr:rowOff>
    </xdr:to>
    <xdr:pic>
      <xdr:nvPicPr>
        <xdr:cNvPr id="3" name="Picture 2">
          <a:extLst>
            <a:ext uri="{FF2B5EF4-FFF2-40B4-BE49-F238E27FC236}">
              <a16:creationId xmlns:a16="http://schemas.microsoft.com/office/drawing/2014/main" id="{EBC1DDD6-39B9-44A2-91B8-D12A78E2D7A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08895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2285549</xdr:colOff>
      <xdr:row>138</xdr:row>
      <xdr:rowOff>27375</xdr:rowOff>
    </xdr:to>
    <xdr:pic>
      <xdr:nvPicPr>
        <xdr:cNvPr id="2" name="Picture 1">
          <a:extLst>
            <a:ext uri="{FF2B5EF4-FFF2-40B4-BE49-F238E27FC236}">
              <a16:creationId xmlns:a16="http://schemas.microsoft.com/office/drawing/2014/main" id="{540CABF9-5ACA-4227-B778-BB4179719C5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4600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2285549</xdr:colOff>
      <xdr:row>142</xdr:row>
      <xdr:rowOff>1980000</xdr:rowOff>
    </xdr:to>
    <xdr:pic>
      <xdr:nvPicPr>
        <xdr:cNvPr id="3" name="Picture 2">
          <a:extLst>
            <a:ext uri="{FF2B5EF4-FFF2-40B4-BE49-F238E27FC236}">
              <a16:creationId xmlns:a16="http://schemas.microsoft.com/office/drawing/2014/main" id="{D995E26A-3280-4524-B5B6-E10C76401DA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0604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390524</xdr:colOff>
      <xdr:row>155</xdr:row>
      <xdr:rowOff>0</xdr:rowOff>
    </xdr:from>
    <xdr:to>
      <xdr:col>2</xdr:col>
      <xdr:colOff>2285549</xdr:colOff>
      <xdr:row>156</xdr:row>
      <xdr:rowOff>27375</xdr:rowOff>
    </xdr:to>
    <xdr:pic>
      <xdr:nvPicPr>
        <xdr:cNvPr id="2" name="Picture 1">
          <a:extLst>
            <a:ext uri="{FF2B5EF4-FFF2-40B4-BE49-F238E27FC236}">
              <a16:creationId xmlns:a16="http://schemas.microsoft.com/office/drawing/2014/main" id="{10B165BD-7C16-46FD-9537-13C68410D29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64414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161</xdr:row>
      <xdr:rowOff>0</xdr:rowOff>
    </xdr:from>
    <xdr:to>
      <xdr:col>2</xdr:col>
      <xdr:colOff>2285549</xdr:colOff>
      <xdr:row>161</xdr:row>
      <xdr:rowOff>1980000</xdr:rowOff>
    </xdr:to>
    <xdr:pic>
      <xdr:nvPicPr>
        <xdr:cNvPr id="3" name="Picture 2">
          <a:extLst>
            <a:ext uri="{FF2B5EF4-FFF2-40B4-BE49-F238E27FC236}">
              <a16:creationId xmlns:a16="http://schemas.microsoft.com/office/drawing/2014/main" id="{4CA283A1-EE8F-4133-B40B-8D74AABFBE9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92036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3124199</xdr:colOff>
      <xdr:row>161</xdr:row>
      <xdr:rowOff>0</xdr:rowOff>
    </xdr:from>
    <xdr:to>
      <xdr:col>6</xdr:col>
      <xdr:colOff>409124</xdr:colOff>
      <xdr:row>161</xdr:row>
      <xdr:rowOff>1980000</xdr:rowOff>
    </xdr:to>
    <xdr:pic>
      <xdr:nvPicPr>
        <xdr:cNvPr id="4" name="Picture 3">
          <a:extLst>
            <a:ext uri="{FF2B5EF4-FFF2-40B4-BE49-F238E27FC236}">
              <a16:creationId xmlns:a16="http://schemas.microsoft.com/office/drawing/2014/main" id="{7CAB6C90-CF46-4C7B-BD99-8D3A5C18917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29174" y="292036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390524</xdr:colOff>
      <xdr:row>150</xdr:row>
      <xdr:rowOff>0</xdr:rowOff>
    </xdr:from>
    <xdr:to>
      <xdr:col>2</xdr:col>
      <xdr:colOff>2285549</xdr:colOff>
      <xdr:row>150</xdr:row>
      <xdr:rowOff>1980000</xdr:rowOff>
    </xdr:to>
    <xdr:pic>
      <xdr:nvPicPr>
        <xdr:cNvPr id="2" name="Picture 1">
          <a:extLst>
            <a:ext uri="{FF2B5EF4-FFF2-40B4-BE49-F238E27FC236}">
              <a16:creationId xmlns:a16="http://schemas.microsoft.com/office/drawing/2014/main" id="{219BC776-2BA0-46DE-A822-3449A06D2D9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77463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145</xdr:row>
      <xdr:rowOff>0</xdr:rowOff>
    </xdr:from>
    <xdr:to>
      <xdr:col>2</xdr:col>
      <xdr:colOff>2285549</xdr:colOff>
      <xdr:row>146</xdr:row>
      <xdr:rowOff>27375</xdr:rowOff>
    </xdr:to>
    <xdr:pic>
      <xdr:nvPicPr>
        <xdr:cNvPr id="3" name="Picture 2">
          <a:extLst>
            <a:ext uri="{FF2B5EF4-FFF2-40B4-BE49-F238E27FC236}">
              <a16:creationId xmlns:a16="http://schemas.microsoft.com/office/drawing/2014/main" id="{81C4F0C0-6285-4BD2-AECC-76566E68FBA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1460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2285549</xdr:colOff>
      <xdr:row>136</xdr:row>
      <xdr:rowOff>27375</xdr:rowOff>
    </xdr:to>
    <xdr:pic>
      <xdr:nvPicPr>
        <xdr:cNvPr id="2" name="Picture 1">
          <a:extLst>
            <a:ext uri="{FF2B5EF4-FFF2-40B4-BE49-F238E27FC236}">
              <a16:creationId xmlns:a16="http://schemas.microsoft.com/office/drawing/2014/main" id="{BF0274EE-F163-4DEB-BC1C-AF08777C899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8506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140</xdr:row>
      <xdr:rowOff>0</xdr:rowOff>
    </xdr:from>
    <xdr:to>
      <xdr:col>2</xdr:col>
      <xdr:colOff>2285549</xdr:colOff>
      <xdr:row>140</xdr:row>
      <xdr:rowOff>1980000</xdr:rowOff>
    </xdr:to>
    <xdr:pic>
      <xdr:nvPicPr>
        <xdr:cNvPr id="3" name="Picture 2">
          <a:extLst>
            <a:ext uri="{FF2B5EF4-FFF2-40B4-BE49-F238E27FC236}">
              <a16:creationId xmlns:a16="http://schemas.microsoft.com/office/drawing/2014/main" id="{905E29E8-ECF7-4443-84E1-157E4898F21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4509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28574</xdr:colOff>
      <xdr:row>141</xdr:row>
      <xdr:rowOff>0</xdr:rowOff>
    </xdr:from>
    <xdr:to>
      <xdr:col>2</xdr:col>
      <xdr:colOff>2314124</xdr:colOff>
      <xdr:row>142</xdr:row>
      <xdr:rowOff>27375</xdr:rowOff>
    </xdr:to>
    <xdr:pic>
      <xdr:nvPicPr>
        <xdr:cNvPr id="2" name="Picture 1">
          <a:extLst>
            <a:ext uri="{FF2B5EF4-FFF2-40B4-BE49-F238E27FC236}">
              <a16:creationId xmlns:a16="http://schemas.microsoft.com/office/drawing/2014/main" id="{97E86D9D-0F26-4EF8-95D3-94F80C045BD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099" y="241744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146</xdr:row>
      <xdr:rowOff>0</xdr:rowOff>
    </xdr:from>
    <xdr:to>
      <xdr:col>2</xdr:col>
      <xdr:colOff>2285549</xdr:colOff>
      <xdr:row>146</xdr:row>
      <xdr:rowOff>1980000</xdr:rowOff>
    </xdr:to>
    <xdr:pic>
      <xdr:nvPicPr>
        <xdr:cNvPr id="3" name="Picture 2">
          <a:extLst>
            <a:ext uri="{FF2B5EF4-FFF2-40B4-BE49-F238E27FC236}">
              <a16:creationId xmlns:a16="http://schemas.microsoft.com/office/drawing/2014/main" id="{598D6E02-2416-4B04-8F42-C203AE78A9F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774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390524</xdr:colOff>
      <xdr:row>154</xdr:row>
      <xdr:rowOff>0</xdr:rowOff>
    </xdr:from>
    <xdr:to>
      <xdr:col>2</xdr:col>
      <xdr:colOff>2285549</xdr:colOff>
      <xdr:row>155</xdr:row>
      <xdr:rowOff>27375</xdr:rowOff>
    </xdr:to>
    <xdr:pic>
      <xdr:nvPicPr>
        <xdr:cNvPr id="6" name="Picture 5">
          <a:extLst>
            <a:ext uri="{FF2B5EF4-FFF2-40B4-BE49-F238E27FC236}">
              <a16:creationId xmlns:a16="http://schemas.microsoft.com/office/drawing/2014/main" id="{F70F836E-6D91-4330-8AEC-FD4499C6A04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69271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159</xdr:row>
      <xdr:rowOff>0</xdr:rowOff>
    </xdr:from>
    <xdr:to>
      <xdr:col>2</xdr:col>
      <xdr:colOff>2285549</xdr:colOff>
      <xdr:row>159</xdr:row>
      <xdr:rowOff>1980000</xdr:rowOff>
    </xdr:to>
    <xdr:pic>
      <xdr:nvPicPr>
        <xdr:cNvPr id="7" name="Picture 6">
          <a:extLst>
            <a:ext uri="{FF2B5EF4-FFF2-40B4-BE49-F238E27FC236}">
              <a16:creationId xmlns:a16="http://schemas.microsoft.com/office/drawing/2014/main" id="{5673ADD4-8B6B-4943-984D-5527AE213FC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95275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390524</xdr:colOff>
      <xdr:row>129</xdr:row>
      <xdr:rowOff>0</xdr:rowOff>
    </xdr:from>
    <xdr:to>
      <xdr:col>2</xdr:col>
      <xdr:colOff>2285549</xdr:colOff>
      <xdr:row>130</xdr:row>
      <xdr:rowOff>27375</xdr:rowOff>
    </xdr:to>
    <xdr:pic>
      <xdr:nvPicPr>
        <xdr:cNvPr id="2" name="Picture 1">
          <a:extLst>
            <a:ext uri="{FF2B5EF4-FFF2-40B4-BE49-F238E27FC236}">
              <a16:creationId xmlns:a16="http://schemas.microsoft.com/office/drawing/2014/main" id="{279032E6-8F27-4585-A9A0-20B648D7BFD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22313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134</xdr:row>
      <xdr:rowOff>0</xdr:rowOff>
    </xdr:from>
    <xdr:to>
      <xdr:col>2</xdr:col>
      <xdr:colOff>2285549</xdr:colOff>
      <xdr:row>134</xdr:row>
      <xdr:rowOff>1980000</xdr:rowOff>
    </xdr:to>
    <xdr:pic>
      <xdr:nvPicPr>
        <xdr:cNvPr id="3" name="Picture 2">
          <a:extLst>
            <a:ext uri="{FF2B5EF4-FFF2-40B4-BE49-F238E27FC236}">
              <a16:creationId xmlns:a16="http://schemas.microsoft.com/office/drawing/2014/main" id="{F5B3E15F-87FD-4DDE-8754-150265FA133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4831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390524</xdr:colOff>
      <xdr:row>189</xdr:row>
      <xdr:rowOff>152400</xdr:rowOff>
    </xdr:from>
    <xdr:to>
      <xdr:col>2</xdr:col>
      <xdr:colOff>2285549</xdr:colOff>
      <xdr:row>190</xdr:row>
      <xdr:rowOff>36900</xdr:rowOff>
    </xdr:to>
    <xdr:pic>
      <xdr:nvPicPr>
        <xdr:cNvPr id="2" name="Picture 1">
          <a:extLst>
            <a:ext uri="{FF2B5EF4-FFF2-40B4-BE49-F238E27FC236}">
              <a16:creationId xmlns:a16="http://schemas.microsoft.com/office/drawing/2014/main" id="{C1F2B2FA-B242-4226-AD8E-22D60C34C7D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46995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184</xdr:row>
      <xdr:rowOff>0</xdr:rowOff>
    </xdr:from>
    <xdr:to>
      <xdr:col>2</xdr:col>
      <xdr:colOff>2285549</xdr:colOff>
      <xdr:row>185</xdr:row>
      <xdr:rowOff>27375</xdr:rowOff>
    </xdr:to>
    <xdr:pic>
      <xdr:nvPicPr>
        <xdr:cNvPr id="3" name="Picture 2">
          <a:extLst>
            <a:ext uri="{FF2B5EF4-FFF2-40B4-BE49-F238E27FC236}">
              <a16:creationId xmlns:a16="http://schemas.microsoft.com/office/drawing/2014/main" id="{9AFF980F-9C41-4B3E-911D-8EE61C7FC7C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19468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181</xdr:row>
      <xdr:rowOff>0</xdr:rowOff>
    </xdr:from>
    <xdr:to>
      <xdr:col>2</xdr:col>
      <xdr:colOff>2285549</xdr:colOff>
      <xdr:row>193</xdr:row>
      <xdr:rowOff>36900</xdr:rowOff>
    </xdr:to>
    <xdr:pic>
      <xdr:nvPicPr>
        <xdr:cNvPr id="2" name="Picture 1">
          <a:extLst>
            <a:ext uri="{FF2B5EF4-FFF2-40B4-BE49-F238E27FC236}">
              <a16:creationId xmlns:a16="http://schemas.microsoft.com/office/drawing/2014/main" id="{2939A1E1-D49C-4462-B152-FC202CCF202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3594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200025</xdr:colOff>
      <xdr:row>181</xdr:row>
      <xdr:rowOff>0</xdr:rowOff>
    </xdr:from>
    <xdr:to>
      <xdr:col>6</xdr:col>
      <xdr:colOff>732975</xdr:colOff>
      <xdr:row>193</xdr:row>
      <xdr:rowOff>36900</xdr:rowOff>
    </xdr:to>
    <xdr:pic>
      <xdr:nvPicPr>
        <xdr:cNvPr id="3" name="Picture 2">
          <a:extLst>
            <a:ext uri="{FF2B5EF4-FFF2-40B4-BE49-F238E27FC236}">
              <a16:creationId xmlns:a16="http://schemas.microsoft.com/office/drawing/2014/main" id="{6056A3B2-DA3A-4BBD-A419-A1112242AE9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29200" y="33594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176</xdr:row>
      <xdr:rowOff>0</xdr:rowOff>
    </xdr:from>
    <xdr:to>
      <xdr:col>2</xdr:col>
      <xdr:colOff>2285549</xdr:colOff>
      <xdr:row>177</xdr:row>
      <xdr:rowOff>27375</xdr:rowOff>
    </xdr:to>
    <xdr:pic>
      <xdr:nvPicPr>
        <xdr:cNvPr id="4" name="Picture 3">
          <a:extLst>
            <a:ext uri="{FF2B5EF4-FFF2-40B4-BE49-F238E27FC236}">
              <a16:creationId xmlns:a16="http://schemas.microsoft.com/office/drawing/2014/main" id="{5B1252F0-6086-47EC-8DB8-2CB720DD723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09943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390524</xdr:colOff>
      <xdr:row>174</xdr:row>
      <xdr:rowOff>0</xdr:rowOff>
    </xdr:from>
    <xdr:to>
      <xdr:col>2</xdr:col>
      <xdr:colOff>2285549</xdr:colOff>
      <xdr:row>174</xdr:row>
      <xdr:rowOff>1980000</xdr:rowOff>
    </xdr:to>
    <xdr:pic>
      <xdr:nvPicPr>
        <xdr:cNvPr id="2" name="Picture 1">
          <a:extLst>
            <a:ext uri="{FF2B5EF4-FFF2-40B4-BE49-F238E27FC236}">
              <a16:creationId xmlns:a16="http://schemas.microsoft.com/office/drawing/2014/main" id="{3EABC70C-3959-40B9-8798-C81B4BBDB13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27660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169</xdr:row>
      <xdr:rowOff>0</xdr:rowOff>
    </xdr:from>
    <xdr:to>
      <xdr:col>2</xdr:col>
      <xdr:colOff>2285549</xdr:colOff>
      <xdr:row>170</xdr:row>
      <xdr:rowOff>27375</xdr:rowOff>
    </xdr:to>
    <xdr:pic>
      <xdr:nvPicPr>
        <xdr:cNvPr id="3" name="Picture 2">
          <a:extLst>
            <a:ext uri="{FF2B5EF4-FFF2-40B4-BE49-F238E27FC236}">
              <a16:creationId xmlns:a16="http://schemas.microsoft.com/office/drawing/2014/main" id="{5B9D3D50-2E68-479E-BA64-D95838E7597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0165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180</xdr:row>
      <xdr:rowOff>85725</xdr:rowOff>
    </xdr:from>
    <xdr:to>
      <xdr:col>2</xdr:col>
      <xdr:colOff>2152200</xdr:colOff>
      <xdr:row>192</xdr:row>
      <xdr:rowOff>122625</xdr:rowOff>
    </xdr:to>
    <xdr:pic>
      <xdr:nvPicPr>
        <xdr:cNvPr id="2" name="Picture 1">
          <a:extLst>
            <a:ext uri="{FF2B5EF4-FFF2-40B4-BE49-F238E27FC236}">
              <a16:creationId xmlns:a16="http://schemas.microsoft.com/office/drawing/2014/main" id="{046E3951-F4F4-447B-8144-9461D459DBD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17087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165</xdr:row>
      <xdr:rowOff>0</xdr:rowOff>
    </xdr:from>
    <xdr:to>
      <xdr:col>2</xdr:col>
      <xdr:colOff>2285549</xdr:colOff>
      <xdr:row>177</xdr:row>
      <xdr:rowOff>36900</xdr:rowOff>
    </xdr:to>
    <xdr:pic>
      <xdr:nvPicPr>
        <xdr:cNvPr id="3" name="Picture 2">
          <a:extLst>
            <a:ext uri="{FF2B5EF4-FFF2-40B4-BE49-F238E27FC236}">
              <a16:creationId xmlns:a16="http://schemas.microsoft.com/office/drawing/2014/main" id="{9D28BDF5-29CA-4907-9689-49C6CBDBBD5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91941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390524</xdr:colOff>
      <xdr:row>139</xdr:row>
      <xdr:rowOff>0</xdr:rowOff>
    </xdr:from>
    <xdr:to>
      <xdr:col>2</xdr:col>
      <xdr:colOff>2285549</xdr:colOff>
      <xdr:row>140</xdr:row>
      <xdr:rowOff>27375</xdr:rowOff>
    </xdr:to>
    <xdr:pic>
      <xdr:nvPicPr>
        <xdr:cNvPr id="2" name="Picture 1">
          <a:extLst>
            <a:ext uri="{FF2B5EF4-FFF2-40B4-BE49-F238E27FC236}">
              <a16:creationId xmlns:a16="http://schemas.microsoft.com/office/drawing/2014/main" id="{7A2E7A30-9CA7-4337-821C-A3D8E665F0C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1744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144</xdr:row>
      <xdr:rowOff>0</xdr:rowOff>
    </xdr:from>
    <xdr:to>
      <xdr:col>2</xdr:col>
      <xdr:colOff>2285549</xdr:colOff>
      <xdr:row>144</xdr:row>
      <xdr:rowOff>1980000</xdr:rowOff>
    </xdr:to>
    <xdr:pic>
      <xdr:nvPicPr>
        <xdr:cNvPr id="3" name="Picture 2">
          <a:extLst>
            <a:ext uri="{FF2B5EF4-FFF2-40B4-BE49-F238E27FC236}">
              <a16:creationId xmlns:a16="http://schemas.microsoft.com/office/drawing/2014/main" id="{37040EBF-16A8-488A-B469-6540AD0D980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7747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390524</xdr:colOff>
      <xdr:row>141</xdr:row>
      <xdr:rowOff>0</xdr:rowOff>
    </xdr:from>
    <xdr:to>
      <xdr:col>2</xdr:col>
      <xdr:colOff>2285549</xdr:colOff>
      <xdr:row>142</xdr:row>
      <xdr:rowOff>27375</xdr:rowOff>
    </xdr:to>
    <xdr:pic>
      <xdr:nvPicPr>
        <xdr:cNvPr id="2" name="Picture 1">
          <a:extLst>
            <a:ext uri="{FF2B5EF4-FFF2-40B4-BE49-F238E27FC236}">
              <a16:creationId xmlns:a16="http://schemas.microsoft.com/office/drawing/2014/main" id="{A1AAF1E4-7077-4734-BBF3-8560359BBFD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4983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146</xdr:row>
      <xdr:rowOff>0</xdr:rowOff>
    </xdr:from>
    <xdr:to>
      <xdr:col>2</xdr:col>
      <xdr:colOff>2285549</xdr:colOff>
      <xdr:row>146</xdr:row>
      <xdr:rowOff>1980000</xdr:rowOff>
    </xdr:to>
    <xdr:pic>
      <xdr:nvPicPr>
        <xdr:cNvPr id="3" name="Picture 2">
          <a:extLst>
            <a:ext uri="{FF2B5EF4-FFF2-40B4-BE49-F238E27FC236}">
              <a16:creationId xmlns:a16="http://schemas.microsoft.com/office/drawing/2014/main" id="{7487D287-B23B-4545-89C2-FB517F060C7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0986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129</xdr:row>
      <xdr:rowOff>0</xdr:rowOff>
    </xdr:from>
    <xdr:to>
      <xdr:col>2</xdr:col>
      <xdr:colOff>2285549</xdr:colOff>
      <xdr:row>130</xdr:row>
      <xdr:rowOff>27375</xdr:rowOff>
    </xdr:to>
    <xdr:pic>
      <xdr:nvPicPr>
        <xdr:cNvPr id="2" name="Picture 1">
          <a:extLst>
            <a:ext uri="{FF2B5EF4-FFF2-40B4-BE49-F238E27FC236}">
              <a16:creationId xmlns:a16="http://schemas.microsoft.com/office/drawing/2014/main" id="{62F059F1-F212-4698-9EB8-98C466ED29E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25552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134</xdr:row>
      <xdr:rowOff>0</xdr:rowOff>
    </xdr:from>
    <xdr:to>
      <xdr:col>2</xdr:col>
      <xdr:colOff>2285549</xdr:colOff>
      <xdr:row>134</xdr:row>
      <xdr:rowOff>1980000</xdr:rowOff>
    </xdr:to>
    <xdr:pic>
      <xdr:nvPicPr>
        <xdr:cNvPr id="3" name="Picture 2">
          <a:extLst>
            <a:ext uri="{FF2B5EF4-FFF2-40B4-BE49-F238E27FC236}">
              <a16:creationId xmlns:a16="http://schemas.microsoft.com/office/drawing/2014/main" id="{5F9106A0-39E6-4E3C-9519-0E0E97362AD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1555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2285549</xdr:colOff>
      <xdr:row>138</xdr:row>
      <xdr:rowOff>27375</xdr:rowOff>
    </xdr:to>
    <xdr:pic>
      <xdr:nvPicPr>
        <xdr:cNvPr id="2" name="Picture 1">
          <a:extLst>
            <a:ext uri="{FF2B5EF4-FFF2-40B4-BE49-F238E27FC236}">
              <a16:creationId xmlns:a16="http://schemas.microsoft.com/office/drawing/2014/main" id="{3C4F33A3-0B1E-42A6-BE4F-C5A1A97594B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688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2285549</xdr:colOff>
      <xdr:row>142</xdr:row>
      <xdr:rowOff>1980000</xdr:rowOff>
    </xdr:to>
    <xdr:pic>
      <xdr:nvPicPr>
        <xdr:cNvPr id="3" name="Picture 2">
          <a:extLst>
            <a:ext uri="{FF2B5EF4-FFF2-40B4-BE49-F238E27FC236}">
              <a16:creationId xmlns:a16="http://schemas.microsoft.com/office/drawing/2014/main" id="{23CA6818-9866-4562-A05A-D517107B89C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2890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2285549</xdr:colOff>
      <xdr:row>138</xdr:row>
      <xdr:rowOff>27375</xdr:rowOff>
    </xdr:to>
    <xdr:pic>
      <xdr:nvPicPr>
        <xdr:cNvPr id="2" name="Picture 1">
          <a:extLst>
            <a:ext uri="{FF2B5EF4-FFF2-40B4-BE49-F238E27FC236}">
              <a16:creationId xmlns:a16="http://schemas.microsoft.com/office/drawing/2014/main" id="{B157460F-9A38-41A5-9BCF-109CA19C65A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688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2285549</xdr:colOff>
      <xdr:row>142</xdr:row>
      <xdr:rowOff>1980000</xdr:rowOff>
    </xdr:to>
    <xdr:pic>
      <xdr:nvPicPr>
        <xdr:cNvPr id="3" name="Picture 2">
          <a:extLst>
            <a:ext uri="{FF2B5EF4-FFF2-40B4-BE49-F238E27FC236}">
              <a16:creationId xmlns:a16="http://schemas.microsoft.com/office/drawing/2014/main" id="{411CC72B-34DE-4B6A-9946-CF768CDF7ED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2890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1D376-1374-4D15-B677-4CB567574BF1}">
  <dimension ref="A1:C31"/>
  <sheetViews>
    <sheetView tabSelected="1" zoomScale="110" zoomScaleNormal="110" workbookViewId="0">
      <pane ySplit="1" topLeftCell="A2" activePane="bottomLeft" state="frozen"/>
      <selection activeCell="C87" sqref="C87"/>
      <selection pane="bottomLeft" activeCell="E26" sqref="E26"/>
    </sheetView>
  </sheetViews>
  <sheetFormatPr defaultColWidth="9.140625" defaultRowHeight="15" x14ac:dyDescent="0.25"/>
  <cols>
    <col min="1" max="1" width="6.140625" style="2" bestFit="1" customWidth="1"/>
    <col min="2" max="2" width="10.42578125" style="2" bestFit="1" customWidth="1"/>
    <col min="3" max="3" width="56.140625" style="2" bestFit="1" customWidth="1"/>
    <col min="4" max="16384" width="9.140625" style="2"/>
  </cols>
  <sheetData>
    <row r="1" spans="1:3" x14ac:dyDescent="0.25">
      <c r="A1" s="1" t="s">
        <v>928</v>
      </c>
      <c r="B1" s="1" t="s">
        <v>929</v>
      </c>
      <c r="C1" s="1" t="s">
        <v>930</v>
      </c>
    </row>
    <row r="2" spans="1:3" x14ac:dyDescent="0.25">
      <c r="A2" s="3">
        <v>1</v>
      </c>
      <c r="B2" s="4" t="s">
        <v>931</v>
      </c>
      <c r="C2" s="5" t="s">
        <v>1</v>
      </c>
    </row>
    <row r="3" spans="1:3" x14ac:dyDescent="0.25">
      <c r="A3" s="3">
        <v>2</v>
      </c>
      <c r="B3" s="4" t="s">
        <v>932</v>
      </c>
      <c r="C3" s="5" t="s">
        <v>933</v>
      </c>
    </row>
    <row r="4" spans="1:3" x14ac:dyDescent="0.25">
      <c r="A4" s="3">
        <v>3</v>
      </c>
      <c r="B4" s="4" t="s">
        <v>934</v>
      </c>
      <c r="C4" s="5" t="s">
        <v>179</v>
      </c>
    </row>
    <row r="5" spans="1:3" x14ac:dyDescent="0.25">
      <c r="A5" s="3">
        <v>4</v>
      </c>
      <c r="B5" s="4" t="s">
        <v>935</v>
      </c>
      <c r="C5" s="5" t="s">
        <v>936</v>
      </c>
    </row>
    <row r="6" spans="1:3" x14ac:dyDescent="0.25">
      <c r="A6" s="3">
        <v>5</v>
      </c>
      <c r="B6" s="4" t="s">
        <v>937</v>
      </c>
      <c r="C6" s="5" t="s">
        <v>938</v>
      </c>
    </row>
    <row r="7" spans="1:3" x14ac:dyDescent="0.25">
      <c r="A7" s="3">
        <v>6</v>
      </c>
      <c r="B7" s="4" t="s">
        <v>939</v>
      </c>
      <c r="C7" s="5" t="s">
        <v>940</v>
      </c>
    </row>
    <row r="8" spans="1:3" x14ac:dyDescent="0.25">
      <c r="A8" s="3">
        <v>7</v>
      </c>
      <c r="B8" s="4" t="s">
        <v>941</v>
      </c>
      <c r="C8" s="5" t="s">
        <v>942</v>
      </c>
    </row>
    <row r="9" spans="1:3" x14ac:dyDescent="0.25">
      <c r="A9" s="3">
        <v>8</v>
      </c>
      <c r="B9" s="4" t="s">
        <v>943</v>
      </c>
      <c r="C9" s="5" t="s">
        <v>456</v>
      </c>
    </row>
    <row r="10" spans="1:3" x14ac:dyDescent="0.25">
      <c r="A10" s="3">
        <v>9</v>
      </c>
      <c r="B10" s="4" t="s">
        <v>944</v>
      </c>
      <c r="C10" s="5" t="s">
        <v>457</v>
      </c>
    </row>
    <row r="11" spans="1:3" x14ac:dyDescent="0.25">
      <c r="A11" s="3">
        <v>10</v>
      </c>
      <c r="B11" s="4" t="s">
        <v>945</v>
      </c>
      <c r="C11" s="5" t="s">
        <v>458</v>
      </c>
    </row>
    <row r="12" spans="1:3" x14ac:dyDescent="0.25">
      <c r="A12" s="3">
        <v>11</v>
      </c>
      <c r="B12" s="4" t="s">
        <v>946</v>
      </c>
      <c r="C12" s="5" t="s">
        <v>459</v>
      </c>
    </row>
    <row r="13" spans="1:3" x14ac:dyDescent="0.25">
      <c r="A13" s="3">
        <v>12</v>
      </c>
      <c r="B13" s="4" t="s">
        <v>947</v>
      </c>
      <c r="C13" s="5" t="s">
        <v>460</v>
      </c>
    </row>
    <row r="14" spans="1:3" x14ac:dyDescent="0.25">
      <c r="A14" s="3">
        <v>13</v>
      </c>
      <c r="B14" s="4" t="s">
        <v>948</v>
      </c>
      <c r="C14" s="5" t="s">
        <v>500</v>
      </c>
    </row>
    <row r="15" spans="1:3" x14ac:dyDescent="0.25">
      <c r="A15" s="3">
        <v>14</v>
      </c>
      <c r="B15" s="4" t="s">
        <v>949</v>
      </c>
      <c r="C15" s="5" t="s">
        <v>950</v>
      </c>
    </row>
    <row r="16" spans="1:3" x14ac:dyDescent="0.25">
      <c r="A16" s="3">
        <v>15</v>
      </c>
      <c r="B16" s="4" t="s">
        <v>951</v>
      </c>
      <c r="C16" s="5" t="s">
        <v>676</v>
      </c>
    </row>
    <row r="17" spans="1:3" x14ac:dyDescent="0.25">
      <c r="A17" s="3">
        <v>16</v>
      </c>
      <c r="B17" s="4" t="s">
        <v>952</v>
      </c>
      <c r="C17" s="5" t="s">
        <v>687</v>
      </c>
    </row>
    <row r="18" spans="1:3" x14ac:dyDescent="0.25">
      <c r="A18" s="3">
        <v>17</v>
      </c>
      <c r="B18" s="4" t="s">
        <v>953</v>
      </c>
      <c r="C18" s="5" t="s">
        <v>713</v>
      </c>
    </row>
    <row r="19" spans="1:3" x14ac:dyDescent="0.25">
      <c r="A19" s="3">
        <v>18</v>
      </c>
      <c r="B19" s="4" t="s">
        <v>954</v>
      </c>
      <c r="C19" s="5" t="s">
        <v>955</v>
      </c>
    </row>
    <row r="20" spans="1:3" x14ac:dyDescent="0.25">
      <c r="A20" s="3">
        <v>19</v>
      </c>
      <c r="B20" s="4" t="s">
        <v>956</v>
      </c>
      <c r="C20" s="5" t="s">
        <v>745</v>
      </c>
    </row>
    <row r="21" spans="1:3" x14ac:dyDescent="0.25">
      <c r="A21" s="3">
        <v>20</v>
      </c>
      <c r="B21" s="4" t="s">
        <v>957</v>
      </c>
      <c r="C21" s="5" t="s">
        <v>958</v>
      </c>
    </row>
    <row r="22" spans="1:3" x14ac:dyDescent="0.25">
      <c r="A22" s="3">
        <v>21</v>
      </c>
      <c r="B22" s="4" t="s">
        <v>959</v>
      </c>
      <c r="C22" s="5" t="s">
        <v>820</v>
      </c>
    </row>
    <row r="23" spans="1:3" x14ac:dyDescent="0.25">
      <c r="A23" s="3">
        <v>22</v>
      </c>
      <c r="B23" s="4" t="s">
        <v>960</v>
      </c>
      <c r="C23" s="5" t="s">
        <v>831</v>
      </c>
    </row>
    <row r="24" spans="1:3" x14ac:dyDescent="0.25">
      <c r="A24" s="3">
        <v>23</v>
      </c>
      <c r="B24" s="4" t="s">
        <v>961</v>
      </c>
      <c r="C24" s="5" t="s">
        <v>834</v>
      </c>
    </row>
    <row r="25" spans="1:3" x14ac:dyDescent="0.25">
      <c r="A25" s="3">
        <v>24</v>
      </c>
      <c r="B25" s="4" t="s">
        <v>962</v>
      </c>
      <c r="C25" s="5" t="s">
        <v>840</v>
      </c>
    </row>
    <row r="26" spans="1:3" x14ac:dyDescent="0.25">
      <c r="A26" s="3">
        <v>25</v>
      </c>
      <c r="B26" s="4" t="s">
        <v>963</v>
      </c>
      <c r="C26" s="5" t="s">
        <v>851</v>
      </c>
    </row>
    <row r="27" spans="1:3" x14ac:dyDescent="0.25">
      <c r="A27" s="3">
        <v>26</v>
      </c>
      <c r="B27" s="4" t="s">
        <v>964</v>
      </c>
      <c r="C27" s="5" t="s">
        <v>865</v>
      </c>
    </row>
    <row r="28" spans="1:3" x14ac:dyDescent="0.25">
      <c r="A28" s="3">
        <v>27</v>
      </c>
      <c r="B28" s="4" t="s">
        <v>965</v>
      </c>
      <c r="C28" s="5" t="s">
        <v>866</v>
      </c>
    </row>
    <row r="29" spans="1:3" x14ac:dyDescent="0.25">
      <c r="A29" s="3">
        <v>28</v>
      </c>
      <c r="B29" s="4" t="s">
        <v>966</v>
      </c>
      <c r="C29" s="5" t="s">
        <v>869</v>
      </c>
    </row>
    <row r="30" spans="1:3" x14ac:dyDescent="0.25">
      <c r="A30" s="3">
        <v>29</v>
      </c>
      <c r="B30" s="6" t="s">
        <v>967</v>
      </c>
      <c r="C30" s="5" t="s">
        <v>852</v>
      </c>
    </row>
    <row r="31" spans="1:3" x14ac:dyDescent="0.25">
      <c r="A31" s="3">
        <v>30</v>
      </c>
      <c r="B31" s="6" t="s">
        <v>968</v>
      </c>
      <c r="C31" s="5" t="s">
        <v>884</v>
      </c>
    </row>
  </sheetData>
  <hyperlinks>
    <hyperlink ref="B4" location="MIDCAP!A1" display="MIDCAP" xr:uid="{719890C9-EFAC-43E2-ABB0-C19CDC424FDC}"/>
    <hyperlink ref="B5" location="MULTIP!A1" display="MULTIP" xr:uid="{2E25245D-174E-4715-A664-960EBF6A6A8B}"/>
    <hyperlink ref="B6" location="SLTADV3!A1" display="SLTADV3" xr:uid="{49F639B3-FBDF-433F-BFD3-4B24946D6172}"/>
    <hyperlink ref="B7" location="SLTADV4!A1" display="SLTADV4" xr:uid="{0A238D04-8021-4D1E-9E55-FC9B97CEA568}"/>
    <hyperlink ref="B8" location="SLTAX2!A1" display="SLTAX2" xr:uid="{697CADEC-4FB4-4245-A488-30238560C006}"/>
    <hyperlink ref="B9" location="SLTAX3!A1" display="SLTAX3" xr:uid="{9D2EEE31-9DCF-408E-8E31-3C516FEFC3CF}"/>
    <hyperlink ref="B10" location="SLTAX4!A1" display="SLTAX4" xr:uid="{189513CE-A123-49FA-961E-35C79CBE31F9}"/>
    <hyperlink ref="B11" location="SLTAX5!A1" display="SLTAX5" xr:uid="{68BF26DE-4A79-4268-ADE0-BBF6005A5AED}"/>
    <hyperlink ref="B12" location="SLTAX6!A1" display="SLTAX6" xr:uid="{C11C3788-97F3-45B1-811D-12FDDFD6AEEE}"/>
    <hyperlink ref="B13" location="SMILE!A1" display="SMILE" xr:uid="{010C4A6E-24EC-424E-B6D1-4542632BC55D}"/>
    <hyperlink ref="B14" location="SPAHF!A1" display="SPAHF" xr:uid="{09C3188B-CE16-47BB-A31D-C362618B375C}"/>
    <hyperlink ref="B15" location="SPARF!A1" display="SPARF" xr:uid="{CC743795-9AC0-460B-8F8C-555FBF9E4D11}"/>
    <hyperlink ref="B16" location="SPBAF!A1" display="SPBAF" xr:uid="{167ED30E-CA15-43F4-8C25-83DAC27B85F0}"/>
    <hyperlink ref="B18" location="SPESF!A1" display="SPESF" xr:uid="{F0F40F45-37D7-43DF-B2F7-463BD77E1CCA}"/>
    <hyperlink ref="B19" location="SPFOCUS!A1" display="SPFOCUS" xr:uid="{3031EE8C-EF8E-443E-8F49-19CF12654752}"/>
    <hyperlink ref="B20" location="SPMUCF!A1" display="SPMUCF" xr:uid="{4623BF1C-E7D9-4F59-9467-87639CDCBFB8}"/>
    <hyperlink ref="B21" location="SPSN100!A1" display="SPSN100" xr:uid="{6A859604-2E3C-4124-A230-794ECAA57111}"/>
    <hyperlink ref="B22" location="SPTAX!A1" display="SPTAX" xr:uid="{732DEE4D-4225-4B4A-90B4-E94DC2AD44E2}"/>
    <hyperlink ref="B23" location="SRURAL!A1" display="SRURAL" xr:uid="{9952DCD9-5BA1-4F77-B868-C45AF08231B2}"/>
    <hyperlink ref="B24" location="SSFUND!A1" display="SSFUND" xr:uid="{5A595855-E575-4FEA-BD39-CDF73250CBB6}"/>
    <hyperlink ref="B25" location="STAX!A1" display="STAX" xr:uid="{4DF5F7EA-A826-40B1-9451-82411D8D40BE}"/>
    <hyperlink ref="B26" location="SUNBCF!A1" display="SUNBCF" xr:uid="{003751D9-B4D1-4FF0-BF31-FEF4011B15DC}"/>
    <hyperlink ref="B28" location="SUNFOP!A1" display="SUNFOP" xr:uid="{E07F5AD0-2F71-4F2A-9BD7-399B1E9CA94B}"/>
    <hyperlink ref="B3" location="GLOB!A1" display="GLOB" xr:uid="{FF335B50-6ADA-4E77-A933-37455D6248F5}"/>
    <hyperlink ref="B27" location="SUNFCF!A1" display="SUNFCF" xr:uid="{8E8DBF94-EA79-40EE-BD93-288A95914443}"/>
    <hyperlink ref="B17" location="SPDYF!A1" display="SPDYF" xr:uid="{9DFEC22B-41A9-4B73-80FD-CCF35BB4C34F}"/>
    <hyperlink ref="B29" location="SUNMAF!A1" display="SUNMAF" xr:uid="{D0A71D7A-6743-44E2-8C6B-727C00B2FED5}"/>
    <hyperlink ref="B2" location="CAPEXG!A1" display="CAPEXG" xr:uid="{87A7B0AE-52E4-4B26-B7C4-C4B36BACB70A}"/>
    <hyperlink ref="B30" location="SUNCYF!A1" display="SUNCYF" xr:uid="{A2DFBCDC-05CF-4FE4-A6FC-C6FA60C9820F}"/>
    <hyperlink ref="B31" location="SUNMFF!A1" display="SUNMFF" xr:uid="{554A0C9E-E3A7-4CC7-921E-34C0AF2499FF}"/>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A637F-169D-4398-AAF9-86B9E3CCC17F}">
  <sheetPr>
    <outlinePr summaryBelow="0" summaryRight="0"/>
  </sheetPr>
  <dimension ref="A1:Q152"/>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457</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362</v>
      </c>
      <c r="C7" s="48" t="s">
        <v>363</v>
      </c>
      <c r="D7" s="48" t="s">
        <v>62</v>
      </c>
      <c r="E7" s="49">
        <v>9824</v>
      </c>
      <c r="F7" s="50">
        <v>213.613056</v>
      </c>
      <c r="G7" s="51">
        <v>6.0640090000000001E-2</v>
      </c>
      <c r="H7" s="41" t="s">
        <v>140</v>
      </c>
    </row>
    <row r="8" spans="1:9" x14ac:dyDescent="0.2">
      <c r="A8" s="47">
        <v>2</v>
      </c>
      <c r="B8" s="48" t="s">
        <v>356</v>
      </c>
      <c r="C8" s="48" t="s">
        <v>357</v>
      </c>
      <c r="D8" s="48" t="s">
        <v>111</v>
      </c>
      <c r="E8" s="49">
        <v>33900</v>
      </c>
      <c r="F8" s="50">
        <v>209.11215000000001</v>
      </c>
      <c r="G8" s="51">
        <v>5.9362379999999999E-2</v>
      </c>
      <c r="H8" s="41" t="s">
        <v>140</v>
      </c>
    </row>
    <row r="9" spans="1:9" x14ac:dyDescent="0.2">
      <c r="A9" s="47">
        <v>3</v>
      </c>
      <c r="B9" s="48" t="s">
        <v>358</v>
      </c>
      <c r="C9" s="48" t="s">
        <v>359</v>
      </c>
      <c r="D9" s="48" t="s">
        <v>35</v>
      </c>
      <c r="E9" s="49">
        <v>36437</v>
      </c>
      <c r="F9" s="50">
        <v>167.28226699999999</v>
      </c>
      <c r="G9" s="51">
        <v>4.7487790000000002E-2</v>
      </c>
      <c r="H9" s="41" t="s">
        <v>140</v>
      </c>
    </row>
    <row r="10" spans="1:9" x14ac:dyDescent="0.2">
      <c r="A10" s="47">
        <v>4</v>
      </c>
      <c r="B10" s="48" t="s">
        <v>340</v>
      </c>
      <c r="C10" s="48" t="s">
        <v>341</v>
      </c>
      <c r="D10" s="48" t="s">
        <v>250</v>
      </c>
      <c r="E10" s="49">
        <v>9043</v>
      </c>
      <c r="F10" s="50">
        <v>162.719742</v>
      </c>
      <c r="G10" s="51">
        <v>4.6192589999999999E-2</v>
      </c>
      <c r="H10" s="41" t="s">
        <v>140</v>
      </c>
    </row>
    <row r="11" spans="1:9" x14ac:dyDescent="0.2">
      <c r="A11" s="47">
        <v>5</v>
      </c>
      <c r="B11" s="48" t="s">
        <v>360</v>
      </c>
      <c r="C11" s="48" t="s">
        <v>361</v>
      </c>
      <c r="D11" s="48" t="s">
        <v>35</v>
      </c>
      <c r="E11" s="49">
        <v>290098</v>
      </c>
      <c r="F11" s="50">
        <v>153.72293020000001</v>
      </c>
      <c r="G11" s="51">
        <v>4.3638589999999998E-2</v>
      </c>
      <c r="H11" s="41" t="s">
        <v>140</v>
      </c>
    </row>
    <row r="12" spans="1:9" x14ac:dyDescent="0.2">
      <c r="A12" s="47">
        <v>6</v>
      </c>
      <c r="B12" s="48" t="s">
        <v>378</v>
      </c>
      <c r="C12" s="48" t="s">
        <v>379</v>
      </c>
      <c r="D12" s="48" t="s">
        <v>211</v>
      </c>
      <c r="E12" s="49">
        <v>6306</v>
      </c>
      <c r="F12" s="50">
        <v>147.81263999999999</v>
      </c>
      <c r="G12" s="51">
        <v>4.1960789999999998E-2</v>
      </c>
      <c r="H12" s="41" t="s">
        <v>140</v>
      </c>
    </row>
    <row r="13" spans="1:9" x14ac:dyDescent="0.2">
      <c r="A13" s="47">
        <v>7</v>
      </c>
      <c r="B13" s="48" t="s">
        <v>364</v>
      </c>
      <c r="C13" s="48" t="s">
        <v>365</v>
      </c>
      <c r="D13" s="48" t="s">
        <v>216</v>
      </c>
      <c r="E13" s="49">
        <v>48585</v>
      </c>
      <c r="F13" s="50">
        <v>124.8877425</v>
      </c>
      <c r="G13" s="51">
        <v>3.5452909999999997E-2</v>
      </c>
      <c r="H13" s="41" t="s">
        <v>140</v>
      </c>
    </row>
    <row r="14" spans="1:9" x14ac:dyDescent="0.2">
      <c r="A14" s="47">
        <v>8</v>
      </c>
      <c r="B14" s="48" t="s">
        <v>81</v>
      </c>
      <c r="C14" s="48" t="s">
        <v>82</v>
      </c>
      <c r="D14" s="48" t="s">
        <v>50</v>
      </c>
      <c r="E14" s="49">
        <v>16174</v>
      </c>
      <c r="F14" s="50">
        <v>122.07326500000001</v>
      </c>
      <c r="G14" s="51">
        <v>3.4653940000000001E-2</v>
      </c>
      <c r="H14" s="41" t="s">
        <v>140</v>
      </c>
    </row>
    <row r="15" spans="1:9" x14ac:dyDescent="0.2">
      <c r="A15" s="47">
        <v>9</v>
      </c>
      <c r="B15" s="48" t="s">
        <v>374</v>
      </c>
      <c r="C15" s="48" t="s">
        <v>375</v>
      </c>
      <c r="D15" s="48" t="s">
        <v>35</v>
      </c>
      <c r="E15" s="49">
        <v>187038</v>
      </c>
      <c r="F15" s="50">
        <v>117.8152362</v>
      </c>
      <c r="G15" s="51">
        <v>3.3445179999999998E-2</v>
      </c>
      <c r="H15" s="41" t="s">
        <v>140</v>
      </c>
    </row>
    <row r="16" spans="1:9" x14ac:dyDescent="0.2">
      <c r="A16" s="47">
        <v>10</v>
      </c>
      <c r="B16" s="48" t="s">
        <v>366</v>
      </c>
      <c r="C16" s="48" t="s">
        <v>367</v>
      </c>
      <c r="D16" s="48" t="s">
        <v>206</v>
      </c>
      <c r="E16" s="49">
        <v>15581</v>
      </c>
      <c r="F16" s="50">
        <v>107.773777</v>
      </c>
      <c r="G16" s="51">
        <v>3.0594630000000001E-2</v>
      </c>
      <c r="H16" s="41" t="s">
        <v>140</v>
      </c>
    </row>
    <row r="17" spans="1:8" x14ac:dyDescent="0.2">
      <c r="A17" s="47">
        <v>11</v>
      </c>
      <c r="B17" s="48" t="s">
        <v>370</v>
      </c>
      <c r="C17" s="48" t="s">
        <v>371</v>
      </c>
      <c r="D17" s="48" t="s">
        <v>62</v>
      </c>
      <c r="E17" s="49">
        <v>47004</v>
      </c>
      <c r="F17" s="50">
        <v>107.7143664</v>
      </c>
      <c r="G17" s="51">
        <v>3.0577759999999999E-2</v>
      </c>
      <c r="H17" s="41" t="s">
        <v>140</v>
      </c>
    </row>
    <row r="18" spans="1:8" x14ac:dyDescent="0.2">
      <c r="A18" s="47">
        <v>12</v>
      </c>
      <c r="B18" s="48" t="s">
        <v>58</v>
      </c>
      <c r="C18" s="48" t="s">
        <v>59</v>
      </c>
      <c r="D18" s="48" t="s">
        <v>50</v>
      </c>
      <c r="E18" s="49">
        <v>2306</v>
      </c>
      <c r="F18" s="50">
        <v>102.85221199999999</v>
      </c>
      <c r="G18" s="51">
        <v>2.9197500000000001E-2</v>
      </c>
      <c r="H18" s="41" t="s">
        <v>140</v>
      </c>
    </row>
    <row r="19" spans="1:8" x14ac:dyDescent="0.2">
      <c r="A19" s="47">
        <v>13</v>
      </c>
      <c r="B19" s="48" t="s">
        <v>376</v>
      </c>
      <c r="C19" s="48" t="s">
        <v>377</v>
      </c>
      <c r="D19" s="48" t="s">
        <v>182</v>
      </c>
      <c r="E19" s="49">
        <v>10638</v>
      </c>
      <c r="F19" s="50">
        <v>98.938719000000006</v>
      </c>
      <c r="G19" s="51">
        <v>2.8086549999999998E-2</v>
      </c>
      <c r="H19" s="41" t="s">
        <v>140</v>
      </c>
    </row>
    <row r="20" spans="1:8" ht="25.5" x14ac:dyDescent="0.2">
      <c r="A20" s="47">
        <v>14</v>
      </c>
      <c r="B20" s="48" t="s">
        <v>368</v>
      </c>
      <c r="C20" s="48" t="s">
        <v>369</v>
      </c>
      <c r="D20" s="48" t="s">
        <v>219</v>
      </c>
      <c r="E20" s="49">
        <v>1708</v>
      </c>
      <c r="F20" s="50">
        <v>97.407240000000002</v>
      </c>
      <c r="G20" s="51">
        <v>2.7651789999999999E-2</v>
      </c>
      <c r="H20" s="41" t="s">
        <v>140</v>
      </c>
    </row>
    <row r="21" spans="1:8" x14ac:dyDescent="0.2">
      <c r="A21" s="47">
        <v>15</v>
      </c>
      <c r="B21" s="48" t="s">
        <v>222</v>
      </c>
      <c r="C21" s="48" t="s">
        <v>223</v>
      </c>
      <c r="D21" s="48" t="s">
        <v>182</v>
      </c>
      <c r="E21" s="49">
        <v>692</v>
      </c>
      <c r="F21" s="50">
        <v>95.357600000000005</v>
      </c>
      <c r="G21" s="51">
        <v>2.7069940000000001E-2</v>
      </c>
      <c r="H21" s="41" t="s">
        <v>140</v>
      </c>
    </row>
    <row r="22" spans="1:8" x14ac:dyDescent="0.2">
      <c r="A22" s="47">
        <v>16</v>
      </c>
      <c r="B22" s="48" t="s">
        <v>48</v>
      </c>
      <c r="C22" s="48" t="s">
        <v>49</v>
      </c>
      <c r="D22" s="48" t="s">
        <v>50</v>
      </c>
      <c r="E22" s="49">
        <v>1446</v>
      </c>
      <c r="F22" s="50">
        <v>88.075860000000006</v>
      </c>
      <c r="G22" s="51">
        <v>2.5002819999999999E-2</v>
      </c>
      <c r="H22" s="41" t="s">
        <v>140</v>
      </c>
    </row>
    <row r="23" spans="1:8" x14ac:dyDescent="0.2">
      <c r="A23" s="47">
        <v>17</v>
      </c>
      <c r="B23" s="48" t="s">
        <v>87</v>
      </c>
      <c r="C23" s="48" t="s">
        <v>88</v>
      </c>
      <c r="D23" s="48" t="s">
        <v>25</v>
      </c>
      <c r="E23" s="49">
        <v>1562</v>
      </c>
      <c r="F23" s="50">
        <v>86.394220000000004</v>
      </c>
      <c r="G23" s="51">
        <v>2.4525439999999999E-2</v>
      </c>
      <c r="H23" s="41" t="s">
        <v>140</v>
      </c>
    </row>
    <row r="24" spans="1:8" x14ac:dyDescent="0.2">
      <c r="A24" s="47">
        <v>18</v>
      </c>
      <c r="B24" s="48" t="s">
        <v>41</v>
      </c>
      <c r="C24" s="48" t="s">
        <v>42</v>
      </c>
      <c r="D24" s="48" t="s">
        <v>16</v>
      </c>
      <c r="E24" s="49">
        <v>7151</v>
      </c>
      <c r="F24" s="50">
        <v>85.983624000000006</v>
      </c>
      <c r="G24" s="51">
        <v>2.4408880000000001E-2</v>
      </c>
      <c r="H24" s="41" t="s">
        <v>140</v>
      </c>
    </row>
    <row r="25" spans="1:8" x14ac:dyDescent="0.2">
      <c r="A25" s="47">
        <v>19</v>
      </c>
      <c r="B25" s="48" t="s">
        <v>382</v>
      </c>
      <c r="C25" s="48" t="s">
        <v>383</v>
      </c>
      <c r="D25" s="48" t="s">
        <v>28</v>
      </c>
      <c r="E25" s="49">
        <v>3340</v>
      </c>
      <c r="F25" s="50">
        <v>80.717780000000005</v>
      </c>
      <c r="G25" s="51">
        <v>2.291402E-2</v>
      </c>
      <c r="H25" s="41" t="s">
        <v>140</v>
      </c>
    </row>
    <row r="26" spans="1:8" x14ac:dyDescent="0.2">
      <c r="A26" s="47">
        <v>20</v>
      </c>
      <c r="B26" s="48" t="s">
        <v>400</v>
      </c>
      <c r="C26" s="48" t="s">
        <v>401</v>
      </c>
      <c r="D26" s="48" t="s">
        <v>206</v>
      </c>
      <c r="E26" s="49">
        <v>18242</v>
      </c>
      <c r="F26" s="50">
        <v>79.042586</v>
      </c>
      <c r="G26" s="51">
        <v>2.2438469999999999E-2</v>
      </c>
      <c r="H26" s="41" t="s">
        <v>140</v>
      </c>
    </row>
    <row r="27" spans="1:8" x14ac:dyDescent="0.2">
      <c r="A27" s="47">
        <v>21</v>
      </c>
      <c r="B27" s="48" t="s">
        <v>389</v>
      </c>
      <c r="C27" s="48" t="s">
        <v>390</v>
      </c>
      <c r="D27" s="48" t="s">
        <v>391</v>
      </c>
      <c r="E27" s="49">
        <v>22746</v>
      </c>
      <c r="F27" s="50">
        <v>75.835164000000006</v>
      </c>
      <c r="G27" s="51">
        <v>2.1527950000000001E-2</v>
      </c>
      <c r="H27" s="41" t="s">
        <v>140</v>
      </c>
    </row>
    <row r="28" spans="1:8" x14ac:dyDescent="0.2">
      <c r="A28" s="47">
        <v>22</v>
      </c>
      <c r="B28" s="48" t="s">
        <v>387</v>
      </c>
      <c r="C28" s="48" t="s">
        <v>388</v>
      </c>
      <c r="D28" s="48" t="s">
        <v>182</v>
      </c>
      <c r="E28" s="49">
        <v>4021</v>
      </c>
      <c r="F28" s="50">
        <v>72.896709000000001</v>
      </c>
      <c r="G28" s="51">
        <v>2.069379E-2</v>
      </c>
      <c r="H28" s="41" t="s">
        <v>140</v>
      </c>
    </row>
    <row r="29" spans="1:8" x14ac:dyDescent="0.2">
      <c r="A29" s="47">
        <v>23</v>
      </c>
      <c r="B29" s="48" t="s">
        <v>296</v>
      </c>
      <c r="C29" s="48" t="s">
        <v>297</v>
      </c>
      <c r="D29" s="48" t="s">
        <v>50</v>
      </c>
      <c r="E29" s="49">
        <v>4465</v>
      </c>
      <c r="F29" s="50">
        <v>69.837064999999996</v>
      </c>
      <c r="G29" s="51">
        <v>1.9825220000000001E-2</v>
      </c>
      <c r="H29" s="41" t="s">
        <v>140</v>
      </c>
    </row>
    <row r="30" spans="1:8" x14ac:dyDescent="0.2">
      <c r="A30" s="47">
        <v>24</v>
      </c>
      <c r="B30" s="48" t="s">
        <v>392</v>
      </c>
      <c r="C30" s="48" t="s">
        <v>393</v>
      </c>
      <c r="D30" s="48" t="s">
        <v>50</v>
      </c>
      <c r="E30" s="49">
        <v>13623</v>
      </c>
      <c r="F30" s="50">
        <v>62.536381499999997</v>
      </c>
      <c r="G30" s="51">
        <v>1.775272E-2</v>
      </c>
      <c r="H30" s="41" t="s">
        <v>140</v>
      </c>
    </row>
    <row r="31" spans="1:8" x14ac:dyDescent="0.2">
      <c r="A31" s="47">
        <v>25</v>
      </c>
      <c r="B31" s="48" t="s">
        <v>384</v>
      </c>
      <c r="C31" s="48" t="s">
        <v>385</v>
      </c>
      <c r="D31" s="48" t="s">
        <v>386</v>
      </c>
      <c r="E31" s="49">
        <v>6011</v>
      </c>
      <c r="F31" s="50">
        <v>61.023671999999998</v>
      </c>
      <c r="G31" s="51">
        <v>1.7323290000000002E-2</v>
      </c>
      <c r="H31" s="41" t="s">
        <v>140</v>
      </c>
    </row>
    <row r="32" spans="1:8" x14ac:dyDescent="0.2">
      <c r="A32" s="47">
        <v>26</v>
      </c>
      <c r="B32" s="48" t="s">
        <v>92</v>
      </c>
      <c r="C32" s="48" t="s">
        <v>93</v>
      </c>
      <c r="D32" s="48" t="s">
        <v>94</v>
      </c>
      <c r="E32" s="49">
        <v>6875</v>
      </c>
      <c r="F32" s="50">
        <v>60.84375</v>
      </c>
      <c r="G32" s="51">
        <v>1.727221E-2</v>
      </c>
      <c r="H32" s="41" t="s">
        <v>140</v>
      </c>
    </row>
    <row r="33" spans="1:8" ht="25.5" x14ac:dyDescent="0.2">
      <c r="A33" s="47">
        <v>27</v>
      </c>
      <c r="B33" s="48" t="s">
        <v>396</v>
      </c>
      <c r="C33" s="48" t="s">
        <v>397</v>
      </c>
      <c r="D33" s="48" t="s">
        <v>219</v>
      </c>
      <c r="E33" s="49">
        <v>6109</v>
      </c>
      <c r="F33" s="50">
        <v>55.167324499999999</v>
      </c>
      <c r="G33" s="51">
        <v>1.5660799999999999E-2</v>
      </c>
      <c r="H33" s="41" t="s">
        <v>140</v>
      </c>
    </row>
    <row r="34" spans="1:8" x14ac:dyDescent="0.2">
      <c r="A34" s="47">
        <v>28</v>
      </c>
      <c r="B34" s="48" t="s">
        <v>404</v>
      </c>
      <c r="C34" s="48" t="s">
        <v>405</v>
      </c>
      <c r="D34" s="48" t="s">
        <v>216</v>
      </c>
      <c r="E34" s="49">
        <v>9165</v>
      </c>
      <c r="F34" s="50">
        <v>51.374407499999997</v>
      </c>
      <c r="G34" s="51">
        <v>1.4584079999999999E-2</v>
      </c>
      <c r="H34" s="41" t="s">
        <v>140</v>
      </c>
    </row>
    <row r="35" spans="1:8" x14ac:dyDescent="0.2">
      <c r="A35" s="47">
        <v>29</v>
      </c>
      <c r="B35" s="48" t="s">
        <v>402</v>
      </c>
      <c r="C35" s="48" t="s">
        <v>403</v>
      </c>
      <c r="D35" s="48" t="s">
        <v>250</v>
      </c>
      <c r="E35" s="49">
        <v>12245</v>
      </c>
      <c r="F35" s="50">
        <v>49.537147500000003</v>
      </c>
      <c r="G35" s="51">
        <v>1.406252E-2</v>
      </c>
      <c r="H35" s="41" t="s">
        <v>140</v>
      </c>
    </row>
    <row r="36" spans="1:8" x14ac:dyDescent="0.2">
      <c r="A36" s="47">
        <v>30</v>
      </c>
      <c r="B36" s="48" t="s">
        <v>398</v>
      </c>
      <c r="C36" s="48" t="s">
        <v>399</v>
      </c>
      <c r="D36" s="48" t="s">
        <v>126</v>
      </c>
      <c r="E36" s="49">
        <v>25659</v>
      </c>
      <c r="F36" s="50">
        <v>46.206727200000003</v>
      </c>
      <c r="G36" s="51">
        <v>1.311708E-2</v>
      </c>
      <c r="H36" s="41" t="s">
        <v>140</v>
      </c>
    </row>
    <row r="37" spans="1:8" x14ac:dyDescent="0.2">
      <c r="A37" s="47">
        <v>31</v>
      </c>
      <c r="B37" s="48" t="s">
        <v>408</v>
      </c>
      <c r="C37" s="48" t="s">
        <v>409</v>
      </c>
      <c r="D37" s="48" t="s">
        <v>50</v>
      </c>
      <c r="E37" s="49">
        <v>9769</v>
      </c>
      <c r="F37" s="50">
        <v>41.977392999999999</v>
      </c>
      <c r="G37" s="51">
        <v>1.191647E-2</v>
      </c>
      <c r="H37" s="41" t="s">
        <v>140</v>
      </c>
    </row>
    <row r="38" spans="1:8" x14ac:dyDescent="0.2">
      <c r="A38" s="47">
        <v>32</v>
      </c>
      <c r="B38" s="48" t="s">
        <v>410</v>
      </c>
      <c r="C38" s="48" t="s">
        <v>411</v>
      </c>
      <c r="D38" s="48" t="s">
        <v>275</v>
      </c>
      <c r="E38" s="49">
        <v>3242</v>
      </c>
      <c r="F38" s="50">
        <v>38.391764000000002</v>
      </c>
      <c r="G38" s="51">
        <v>1.089859E-2</v>
      </c>
      <c r="H38" s="41" t="s">
        <v>140</v>
      </c>
    </row>
    <row r="39" spans="1:8" x14ac:dyDescent="0.2">
      <c r="A39" s="47">
        <v>33</v>
      </c>
      <c r="B39" s="48" t="s">
        <v>412</v>
      </c>
      <c r="C39" s="48" t="s">
        <v>413</v>
      </c>
      <c r="D39" s="48" t="s">
        <v>414</v>
      </c>
      <c r="E39" s="49">
        <v>3504</v>
      </c>
      <c r="F39" s="50">
        <v>36.255887999999999</v>
      </c>
      <c r="G39" s="51">
        <v>1.0292259999999999E-2</v>
      </c>
      <c r="H39" s="41" t="s">
        <v>140</v>
      </c>
    </row>
    <row r="40" spans="1:8" x14ac:dyDescent="0.2">
      <c r="A40" s="47">
        <v>34</v>
      </c>
      <c r="B40" s="48" t="s">
        <v>380</v>
      </c>
      <c r="C40" s="48" t="s">
        <v>381</v>
      </c>
      <c r="D40" s="48" t="s">
        <v>275</v>
      </c>
      <c r="E40" s="49">
        <v>609</v>
      </c>
      <c r="F40" s="50">
        <v>36.052799999999998</v>
      </c>
      <c r="G40" s="51">
        <v>1.02346E-2</v>
      </c>
      <c r="H40" s="41" t="s">
        <v>140</v>
      </c>
    </row>
    <row r="41" spans="1:8" x14ac:dyDescent="0.2">
      <c r="A41" s="47">
        <v>35</v>
      </c>
      <c r="B41" s="48" t="s">
        <v>60</v>
      </c>
      <c r="C41" s="48" t="s">
        <v>61</v>
      </c>
      <c r="D41" s="48" t="s">
        <v>62</v>
      </c>
      <c r="E41" s="49">
        <v>558</v>
      </c>
      <c r="F41" s="50">
        <v>35.63946</v>
      </c>
      <c r="G41" s="51">
        <v>1.0117269999999999E-2</v>
      </c>
      <c r="H41" s="41" t="s">
        <v>140</v>
      </c>
    </row>
    <row r="42" spans="1:8" x14ac:dyDescent="0.2">
      <c r="A42" s="47">
        <v>36</v>
      </c>
      <c r="B42" s="48" t="s">
        <v>415</v>
      </c>
      <c r="C42" s="48" t="s">
        <v>416</v>
      </c>
      <c r="D42" s="48" t="s">
        <v>50</v>
      </c>
      <c r="E42" s="49">
        <v>3066</v>
      </c>
      <c r="F42" s="50">
        <v>35.577863999999998</v>
      </c>
      <c r="G42" s="51">
        <v>1.0099779999999999E-2</v>
      </c>
      <c r="H42" s="41" t="s">
        <v>140</v>
      </c>
    </row>
    <row r="43" spans="1:8" x14ac:dyDescent="0.2">
      <c r="A43" s="47">
        <v>37</v>
      </c>
      <c r="B43" s="48" t="s">
        <v>417</v>
      </c>
      <c r="C43" s="48" t="s">
        <v>418</v>
      </c>
      <c r="D43" s="48" t="s">
        <v>228</v>
      </c>
      <c r="E43" s="49">
        <v>7375</v>
      </c>
      <c r="F43" s="50">
        <v>34.817374999999998</v>
      </c>
      <c r="G43" s="51">
        <v>9.8838899999999993E-3</v>
      </c>
      <c r="H43" s="41" t="s">
        <v>140</v>
      </c>
    </row>
    <row r="44" spans="1:8" x14ac:dyDescent="0.2">
      <c r="A44" s="47">
        <v>38</v>
      </c>
      <c r="B44" s="48" t="s">
        <v>346</v>
      </c>
      <c r="C44" s="48" t="s">
        <v>347</v>
      </c>
      <c r="D44" s="48" t="s">
        <v>300</v>
      </c>
      <c r="E44" s="49">
        <v>12253</v>
      </c>
      <c r="F44" s="50">
        <v>34.069466499999997</v>
      </c>
      <c r="G44" s="51">
        <v>9.6715800000000008E-3</v>
      </c>
      <c r="H44" s="41" t="s">
        <v>140</v>
      </c>
    </row>
    <row r="45" spans="1:8" x14ac:dyDescent="0.2">
      <c r="A45" s="47">
        <v>39</v>
      </c>
      <c r="B45" s="48" t="s">
        <v>406</v>
      </c>
      <c r="C45" s="48" t="s">
        <v>407</v>
      </c>
      <c r="D45" s="48" t="s">
        <v>62</v>
      </c>
      <c r="E45" s="49">
        <v>3447</v>
      </c>
      <c r="F45" s="50">
        <v>28.568736000000001</v>
      </c>
      <c r="G45" s="51">
        <v>8.1100400000000007E-3</v>
      </c>
      <c r="H45" s="41" t="s">
        <v>140</v>
      </c>
    </row>
    <row r="46" spans="1:8" x14ac:dyDescent="0.2">
      <c r="A46" s="47">
        <v>40</v>
      </c>
      <c r="B46" s="48" t="s">
        <v>421</v>
      </c>
      <c r="C46" s="48" t="s">
        <v>422</v>
      </c>
      <c r="D46" s="48" t="s">
        <v>423</v>
      </c>
      <c r="E46" s="49">
        <v>3317</v>
      </c>
      <c r="F46" s="50">
        <v>28.212743499999998</v>
      </c>
      <c r="G46" s="51">
        <v>8.0089800000000006E-3</v>
      </c>
      <c r="H46" s="41" t="s">
        <v>140</v>
      </c>
    </row>
    <row r="47" spans="1:8" x14ac:dyDescent="0.2">
      <c r="A47" s="47">
        <v>41</v>
      </c>
      <c r="B47" s="48" t="s">
        <v>419</v>
      </c>
      <c r="C47" s="48" t="s">
        <v>420</v>
      </c>
      <c r="D47" s="48" t="s">
        <v>62</v>
      </c>
      <c r="E47" s="49">
        <v>3832</v>
      </c>
      <c r="F47" s="50">
        <v>24.814115999999999</v>
      </c>
      <c r="G47" s="51">
        <v>7.0441899999999997E-3</v>
      </c>
      <c r="H47" s="41" t="s">
        <v>140</v>
      </c>
    </row>
    <row r="48" spans="1:8" x14ac:dyDescent="0.2">
      <c r="A48" s="52"/>
      <c r="B48" s="52"/>
      <c r="C48" s="53" t="s">
        <v>139</v>
      </c>
      <c r="D48" s="52"/>
      <c r="E48" s="52" t="s">
        <v>140</v>
      </c>
      <c r="F48" s="54">
        <v>3428.9329674999999</v>
      </c>
      <c r="G48" s="55">
        <v>0.97339936999999999</v>
      </c>
      <c r="H48" s="41" t="s">
        <v>140</v>
      </c>
    </row>
    <row r="49" spans="1:8" x14ac:dyDescent="0.2">
      <c r="A49" s="52"/>
      <c r="B49" s="52"/>
      <c r="C49" s="56"/>
      <c r="D49" s="52"/>
      <c r="E49" s="52"/>
      <c r="F49" s="57"/>
      <c r="G49" s="57"/>
      <c r="H49" s="41" t="s">
        <v>140</v>
      </c>
    </row>
    <row r="50" spans="1:8" x14ac:dyDescent="0.2">
      <c r="A50" s="52"/>
      <c r="B50" s="52"/>
      <c r="C50" s="53" t="s">
        <v>141</v>
      </c>
      <c r="D50" s="52"/>
      <c r="E50" s="52"/>
      <c r="F50" s="52"/>
      <c r="G50" s="52"/>
      <c r="H50" s="41" t="s">
        <v>140</v>
      </c>
    </row>
    <row r="51" spans="1:8" x14ac:dyDescent="0.2">
      <c r="A51" s="52"/>
      <c r="B51" s="52"/>
      <c r="C51" s="53" t="s">
        <v>139</v>
      </c>
      <c r="D51" s="52"/>
      <c r="E51" s="52" t="s">
        <v>140</v>
      </c>
      <c r="F51" s="58" t="s">
        <v>142</v>
      </c>
      <c r="G51" s="55">
        <v>0</v>
      </c>
      <c r="H51" s="41" t="s">
        <v>140</v>
      </c>
    </row>
    <row r="52" spans="1:8" x14ac:dyDescent="0.2">
      <c r="A52" s="52"/>
      <c r="B52" s="52"/>
      <c r="C52" s="56"/>
      <c r="D52" s="52"/>
      <c r="E52" s="52"/>
      <c r="F52" s="57"/>
      <c r="G52" s="57"/>
      <c r="H52" s="41" t="s">
        <v>140</v>
      </c>
    </row>
    <row r="53" spans="1:8" x14ac:dyDescent="0.2">
      <c r="A53" s="52"/>
      <c r="B53" s="52"/>
      <c r="C53" s="53" t="s">
        <v>143</v>
      </c>
      <c r="D53" s="52"/>
      <c r="E53" s="52"/>
      <c r="F53" s="52"/>
      <c r="G53" s="52"/>
      <c r="H53" s="41" t="s">
        <v>140</v>
      </c>
    </row>
    <row r="54" spans="1:8" x14ac:dyDescent="0.2">
      <c r="A54" s="52"/>
      <c r="B54" s="52"/>
      <c r="C54" s="53" t="s">
        <v>139</v>
      </c>
      <c r="D54" s="52"/>
      <c r="E54" s="52" t="s">
        <v>140</v>
      </c>
      <c r="F54" s="58" t="s">
        <v>142</v>
      </c>
      <c r="G54" s="55">
        <v>0</v>
      </c>
      <c r="H54" s="41" t="s">
        <v>140</v>
      </c>
    </row>
    <row r="55" spans="1:8" x14ac:dyDescent="0.2">
      <c r="A55" s="52"/>
      <c r="B55" s="52"/>
      <c r="C55" s="56"/>
      <c r="D55" s="52"/>
      <c r="E55" s="52"/>
      <c r="F55" s="57"/>
      <c r="G55" s="57"/>
      <c r="H55" s="41" t="s">
        <v>140</v>
      </c>
    </row>
    <row r="56" spans="1:8" x14ac:dyDescent="0.2">
      <c r="A56" s="52"/>
      <c r="B56" s="52"/>
      <c r="C56" s="53" t="s">
        <v>144</v>
      </c>
      <c r="D56" s="52"/>
      <c r="E56" s="52"/>
      <c r="F56" s="52"/>
      <c r="G56" s="52"/>
      <c r="H56" s="41" t="s">
        <v>140</v>
      </c>
    </row>
    <row r="57" spans="1:8" x14ac:dyDescent="0.2">
      <c r="A57" s="52"/>
      <c r="B57" s="52"/>
      <c r="C57" s="53" t="s">
        <v>139</v>
      </c>
      <c r="D57" s="52"/>
      <c r="E57" s="52" t="s">
        <v>140</v>
      </c>
      <c r="F57" s="58" t="s">
        <v>142</v>
      </c>
      <c r="G57" s="55">
        <v>0</v>
      </c>
      <c r="H57" s="41" t="s">
        <v>140</v>
      </c>
    </row>
    <row r="58" spans="1:8" x14ac:dyDescent="0.2">
      <c r="A58" s="52"/>
      <c r="B58" s="52"/>
      <c r="C58" s="56"/>
      <c r="D58" s="52"/>
      <c r="E58" s="52"/>
      <c r="F58" s="57"/>
      <c r="G58" s="57"/>
      <c r="H58" s="41" t="s">
        <v>140</v>
      </c>
    </row>
    <row r="59" spans="1:8" x14ac:dyDescent="0.2">
      <c r="A59" s="52"/>
      <c r="B59" s="52"/>
      <c r="C59" s="53" t="s">
        <v>145</v>
      </c>
      <c r="D59" s="52"/>
      <c r="E59" s="52"/>
      <c r="F59" s="57"/>
      <c r="G59" s="57"/>
      <c r="H59" s="41" t="s">
        <v>140</v>
      </c>
    </row>
    <row r="60" spans="1:8" x14ac:dyDescent="0.2">
      <c r="A60" s="52"/>
      <c r="B60" s="52"/>
      <c r="C60" s="53" t="s">
        <v>139</v>
      </c>
      <c r="D60" s="52"/>
      <c r="E60" s="52" t="s">
        <v>140</v>
      </c>
      <c r="F60" s="58" t="s">
        <v>142</v>
      </c>
      <c r="G60" s="55">
        <v>0</v>
      </c>
      <c r="H60" s="41" t="s">
        <v>140</v>
      </c>
    </row>
    <row r="61" spans="1:8" x14ac:dyDescent="0.2">
      <c r="A61" s="52"/>
      <c r="B61" s="52"/>
      <c r="C61" s="56"/>
      <c r="D61" s="52"/>
      <c r="E61" s="52"/>
      <c r="F61" s="57"/>
      <c r="G61" s="57"/>
      <c r="H61" s="41" t="s">
        <v>140</v>
      </c>
    </row>
    <row r="62" spans="1:8" x14ac:dyDescent="0.2">
      <c r="A62" s="52"/>
      <c r="B62" s="52"/>
      <c r="C62" s="53" t="s">
        <v>146</v>
      </c>
      <c r="D62" s="52"/>
      <c r="E62" s="52"/>
      <c r="F62" s="57"/>
      <c r="G62" s="57"/>
      <c r="H62" s="41" t="s">
        <v>140</v>
      </c>
    </row>
    <row r="63" spans="1:8" x14ac:dyDescent="0.2">
      <c r="A63" s="52"/>
      <c r="B63" s="52"/>
      <c r="C63" s="53" t="s">
        <v>139</v>
      </c>
      <c r="D63" s="52"/>
      <c r="E63" s="52" t="s">
        <v>140</v>
      </c>
      <c r="F63" s="58" t="s">
        <v>142</v>
      </c>
      <c r="G63" s="55">
        <v>0</v>
      </c>
      <c r="H63" s="41" t="s">
        <v>140</v>
      </c>
    </row>
    <row r="64" spans="1:8" x14ac:dyDescent="0.2">
      <c r="A64" s="52"/>
      <c r="B64" s="52"/>
      <c r="C64" s="56"/>
      <c r="D64" s="52"/>
      <c r="E64" s="52"/>
      <c r="F64" s="57"/>
      <c r="G64" s="57"/>
      <c r="H64" s="41" t="s">
        <v>140</v>
      </c>
    </row>
    <row r="65" spans="1:8" x14ac:dyDescent="0.2">
      <c r="A65" s="52"/>
      <c r="B65" s="52"/>
      <c r="C65" s="53" t="s">
        <v>147</v>
      </c>
      <c r="D65" s="52"/>
      <c r="E65" s="52"/>
      <c r="F65" s="54">
        <v>3428.9329674999999</v>
      </c>
      <c r="G65" s="55">
        <v>0.97339936999999999</v>
      </c>
      <c r="H65" s="41" t="s">
        <v>140</v>
      </c>
    </row>
    <row r="66" spans="1:8" x14ac:dyDescent="0.2">
      <c r="A66" s="52"/>
      <c r="B66" s="52"/>
      <c r="C66" s="56"/>
      <c r="D66" s="52"/>
      <c r="E66" s="52"/>
      <c r="F66" s="57"/>
      <c r="G66" s="57"/>
      <c r="H66" s="41" t="s">
        <v>140</v>
      </c>
    </row>
    <row r="67" spans="1:8" x14ac:dyDescent="0.2">
      <c r="A67" s="52"/>
      <c r="B67" s="52"/>
      <c r="C67" s="53" t="s">
        <v>148</v>
      </c>
      <c r="D67" s="52"/>
      <c r="E67" s="52"/>
      <c r="F67" s="57"/>
      <c r="G67" s="57"/>
      <c r="H67" s="41" t="s">
        <v>140</v>
      </c>
    </row>
    <row r="68" spans="1:8" x14ac:dyDescent="0.2">
      <c r="A68" s="52"/>
      <c r="B68" s="52"/>
      <c r="C68" s="53" t="s">
        <v>10</v>
      </c>
      <c r="D68" s="52"/>
      <c r="E68" s="52"/>
      <c r="F68" s="57"/>
      <c r="G68" s="57"/>
      <c r="H68" s="41" t="s">
        <v>140</v>
      </c>
    </row>
    <row r="69" spans="1:8" x14ac:dyDescent="0.2">
      <c r="A69" s="52"/>
      <c r="B69" s="52"/>
      <c r="C69" s="53" t="s">
        <v>139</v>
      </c>
      <c r="D69" s="52"/>
      <c r="E69" s="52" t="s">
        <v>140</v>
      </c>
      <c r="F69" s="58" t="s">
        <v>142</v>
      </c>
      <c r="G69" s="55">
        <v>0</v>
      </c>
      <c r="H69" s="41" t="s">
        <v>140</v>
      </c>
    </row>
    <row r="70" spans="1:8" x14ac:dyDescent="0.2">
      <c r="A70" s="52"/>
      <c r="B70" s="52"/>
      <c r="C70" s="56"/>
      <c r="D70" s="52"/>
      <c r="E70" s="52"/>
      <c r="F70" s="57"/>
      <c r="G70" s="57"/>
      <c r="H70" s="41" t="s">
        <v>140</v>
      </c>
    </row>
    <row r="71" spans="1:8" x14ac:dyDescent="0.2">
      <c r="A71" s="52"/>
      <c r="B71" s="52"/>
      <c r="C71" s="53" t="s">
        <v>149</v>
      </c>
      <c r="D71" s="52"/>
      <c r="E71" s="52"/>
      <c r="F71" s="52"/>
      <c r="G71" s="52"/>
      <c r="H71" s="41" t="s">
        <v>140</v>
      </c>
    </row>
    <row r="72" spans="1:8" x14ac:dyDescent="0.2">
      <c r="A72" s="52"/>
      <c r="B72" s="52"/>
      <c r="C72" s="53" t="s">
        <v>139</v>
      </c>
      <c r="D72" s="52"/>
      <c r="E72" s="52" t="s">
        <v>140</v>
      </c>
      <c r="F72" s="58" t="s">
        <v>142</v>
      </c>
      <c r="G72" s="55">
        <v>0</v>
      </c>
      <c r="H72" s="41" t="s">
        <v>140</v>
      </c>
    </row>
    <row r="73" spans="1:8" x14ac:dyDescent="0.2">
      <c r="A73" s="52"/>
      <c r="B73" s="52"/>
      <c r="C73" s="56"/>
      <c r="D73" s="52"/>
      <c r="E73" s="52"/>
      <c r="F73" s="57"/>
      <c r="G73" s="57"/>
      <c r="H73" s="41" t="s">
        <v>140</v>
      </c>
    </row>
    <row r="74" spans="1:8" x14ac:dyDescent="0.2">
      <c r="A74" s="52"/>
      <c r="B74" s="52"/>
      <c r="C74" s="53" t="s">
        <v>150</v>
      </c>
      <c r="D74" s="52"/>
      <c r="E74" s="52"/>
      <c r="F74" s="52"/>
      <c r="G74" s="52"/>
      <c r="H74" s="41" t="s">
        <v>140</v>
      </c>
    </row>
    <row r="75" spans="1:8" x14ac:dyDescent="0.2">
      <c r="A75" s="52"/>
      <c r="B75" s="52"/>
      <c r="C75" s="53" t="s">
        <v>139</v>
      </c>
      <c r="D75" s="52"/>
      <c r="E75" s="52" t="s">
        <v>140</v>
      </c>
      <c r="F75" s="58" t="s">
        <v>142</v>
      </c>
      <c r="G75" s="55">
        <v>0</v>
      </c>
      <c r="H75" s="41" t="s">
        <v>140</v>
      </c>
    </row>
    <row r="76" spans="1:8" x14ac:dyDescent="0.2">
      <c r="A76" s="52"/>
      <c r="B76" s="52"/>
      <c r="C76" s="56"/>
      <c r="D76" s="52"/>
      <c r="E76" s="52"/>
      <c r="F76" s="57"/>
      <c r="G76" s="57"/>
      <c r="H76" s="41" t="s">
        <v>140</v>
      </c>
    </row>
    <row r="77" spans="1:8" x14ac:dyDescent="0.2">
      <c r="A77" s="52"/>
      <c r="B77" s="52"/>
      <c r="C77" s="53" t="s">
        <v>151</v>
      </c>
      <c r="D77" s="52"/>
      <c r="E77" s="52"/>
      <c r="F77" s="57"/>
      <c r="G77" s="57"/>
      <c r="H77" s="41" t="s">
        <v>140</v>
      </c>
    </row>
    <row r="78" spans="1:8" x14ac:dyDescent="0.2">
      <c r="A78" s="52"/>
      <c r="B78" s="52"/>
      <c r="C78" s="53" t="s">
        <v>139</v>
      </c>
      <c r="D78" s="52"/>
      <c r="E78" s="52" t="s">
        <v>140</v>
      </c>
      <c r="F78" s="58" t="s">
        <v>142</v>
      </c>
      <c r="G78" s="55">
        <v>0</v>
      </c>
      <c r="H78" s="41" t="s">
        <v>140</v>
      </c>
    </row>
    <row r="79" spans="1:8" x14ac:dyDescent="0.2">
      <c r="A79" s="52"/>
      <c r="B79" s="52"/>
      <c r="C79" s="56"/>
      <c r="D79" s="52"/>
      <c r="E79" s="52"/>
      <c r="F79" s="57"/>
      <c r="G79" s="57"/>
      <c r="H79" s="41" t="s">
        <v>140</v>
      </c>
    </row>
    <row r="80" spans="1:8" x14ac:dyDescent="0.2">
      <c r="A80" s="52"/>
      <c r="B80" s="52"/>
      <c r="C80" s="53" t="s">
        <v>152</v>
      </c>
      <c r="D80" s="52"/>
      <c r="E80" s="52"/>
      <c r="F80" s="54">
        <v>0</v>
      </c>
      <c r="G80" s="55">
        <v>0</v>
      </c>
      <c r="H80" s="41" t="s">
        <v>140</v>
      </c>
    </row>
    <row r="81" spans="1:8" x14ac:dyDescent="0.2">
      <c r="A81" s="52"/>
      <c r="B81" s="52"/>
      <c r="C81" s="56"/>
      <c r="D81" s="52"/>
      <c r="E81" s="52"/>
      <c r="F81" s="57"/>
      <c r="G81" s="57"/>
      <c r="H81" s="41" t="s">
        <v>140</v>
      </c>
    </row>
    <row r="82" spans="1:8" x14ac:dyDescent="0.2">
      <c r="A82" s="52"/>
      <c r="B82" s="52"/>
      <c r="C82" s="53" t="s">
        <v>153</v>
      </c>
      <c r="D82" s="52"/>
      <c r="E82" s="52"/>
      <c r="F82" s="57"/>
      <c r="G82" s="57"/>
      <c r="H82" s="41" t="s">
        <v>140</v>
      </c>
    </row>
    <row r="83" spans="1:8" x14ac:dyDescent="0.2">
      <c r="A83" s="52"/>
      <c r="B83" s="52"/>
      <c r="C83" s="53" t="s">
        <v>154</v>
      </c>
      <c r="D83" s="52"/>
      <c r="E83" s="52"/>
      <c r="F83" s="57"/>
      <c r="G83" s="57"/>
      <c r="H83" s="41" t="s">
        <v>140</v>
      </c>
    </row>
    <row r="84" spans="1:8" x14ac:dyDescent="0.2">
      <c r="A84" s="52"/>
      <c r="B84" s="52"/>
      <c r="C84" s="53" t="s">
        <v>139</v>
      </c>
      <c r="D84" s="52"/>
      <c r="E84" s="52" t="s">
        <v>140</v>
      </c>
      <c r="F84" s="58" t="s">
        <v>142</v>
      </c>
      <c r="G84" s="55">
        <v>0</v>
      </c>
      <c r="H84" s="41" t="s">
        <v>140</v>
      </c>
    </row>
    <row r="85" spans="1:8" x14ac:dyDescent="0.2">
      <c r="A85" s="52"/>
      <c r="B85" s="52"/>
      <c r="C85" s="56"/>
      <c r="D85" s="52"/>
      <c r="E85" s="52"/>
      <c r="F85" s="57"/>
      <c r="G85" s="57"/>
      <c r="H85" s="41" t="s">
        <v>140</v>
      </c>
    </row>
    <row r="86" spans="1:8" x14ac:dyDescent="0.2">
      <c r="A86" s="52"/>
      <c r="B86" s="52"/>
      <c r="C86" s="53" t="s">
        <v>155</v>
      </c>
      <c r="D86" s="52"/>
      <c r="E86" s="52"/>
      <c r="F86" s="57"/>
      <c r="G86" s="57"/>
      <c r="H86" s="41" t="s">
        <v>140</v>
      </c>
    </row>
    <row r="87" spans="1:8" x14ac:dyDescent="0.2">
      <c r="A87" s="52"/>
      <c r="B87" s="52"/>
      <c r="C87" s="53" t="s">
        <v>139</v>
      </c>
      <c r="D87" s="52"/>
      <c r="E87" s="52" t="s">
        <v>140</v>
      </c>
      <c r="F87" s="58" t="s">
        <v>142</v>
      </c>
      <c r="G87" s="55">
        <v>0</v>
      </c>
      <c r="H87" s="41" t="s">
        <v>140</v>
      </c>
    </row>
    <row r="88" spans="1:8" x14ac:dyDescent="0.2">
      <c r="A88" s="52"/>
      <c r="B88" s="52"/>
      <c r="C88" s="56"/>
      <c r="D88" s="52"/>
      <c r="E88" s="52"/>
      <c r="F88" s="57"/>
      <c r="G88" s="57"/>
      <c r="H88" s="41" t="s">
        <v>140</v>
      </c>
    </row>
    <row r="89" spans="1:8" x14ac:dyDescent="0.2">
      <c r="A89" s="52"/>
      <c r="B89" s="52"/>
      <c r="C89" s="53" t="s">
        <v>156</v>
      </c>
      <c r="D89" s="52"/>
      <c r="E89" s="52"/>
      <c r="F89" s="57"/>
      <c r="G89" s="57"/>
      <c r="H89" s="41" t="s">
        <v>140</v>
      </c>
    </row>
    <row r="90" spans="1:8" x14ac:dyDescent="0.2">
      <c r="A90" s="52"/>
      <c r="B90" s="52"/>
      <c r="C90" s="53" t="s">
        <v>139</v>
      </c>
      <c r="D90" s="52"/>
      <c r="E90" s="52" t="s">
        <v>140</v>
      </c>
      <c r="F90" s="58" t="s">
        <v>142</v>
      </c>
      <c r="G90" s="55">
        <v>0</v>
      </c>
      <c r="H90" s="41" t="s">
        <v>140</v>
      </c>
    </row>
    <row r="91" spans="1:8" x14ac:dyDescent="0.2">
      <c r="A91" s="52"/>
      <c r="B91" s="52"/>
      <c r="C91" s="56"/>
      <c r="D91" s="52"/>
      <c r="E91" s="52"/>
      <c r="F91" s="57"/>
      <c r="G91" s="57"/>
      <c r="H91" s="41" t="s">
        <v>140</v>
      </c>
    </row>
    <row r="92" spans="1:8" x14ac:dyDescent="0.2">
      <c r="A92" s="52"/>
      <c r="B92" s="52"/>
      <c r="C92" s="53" t="s">
        <v>157</v>
      </c>
      <c r="D92" s="52"/>
      <c r="E92" s="52"/>
      <c r="F92" s="57"/>
      <c r="G92" s="57"/>
      <c r="H92" s="41" t="s">
        <v>140</v>
      </c>
    </row>
    <row r="93" spans="1:8" x14ac:dyDescent="0.2">
      <c r="A93" s="47">
        <v>1</v>
      </c>
      <c r="B93" s="48"/>
      <c r="C93" s="48" t="s">
        <v>158</v>
      </c>
      <c r="D93" s="48"/>
      <c r="E93" s="59"/>
      <c r="F93" s="50">
        <v>164.75348300100001</v>
      </c>
      <c r="G93" s="51">
        <v>4.676992E-2</v>
      </c>
      <c r="H93" s="41">
        <v>5.42</v>
      </c>
    </row>
    <row r="94" spans="1:8" x14ac:dyDescent="0.2">
      <c r="A94" s="52"/>
      <c r="B94" s="52"/>
      <c r="C94" s="53" t="s">
        <v>139</v>
      </c>
      <c r="D94" s="52"/>
      <c r="E94" s="52" t="s">
        <v>140</v>
      </c>
      <c r="F94" s="54">
        <v>164.75348300100001</v>
      </c>
      <c r="G94" s="55">
        <v>4.676992E-2</v>
      </c>
      <c r="H94" s="41" t="s">
        <v>140</v>
      </c>
    </row>
    <row r="95" spans="1:8" x14ac:dyDescent="0.2">
      <c r="A95" s="52"/>
      <c r="B95" s="52"/>
      <c r="C95" s="56"/>
      <c r="D95" s="52"/>
      <c r="E95" s="52"/>
      <c r="F95" s="57"/>
      <c r="G95" s="57"/>
      <c r="H95" s="41" t="s">
        <v>140</v>
      </c>
    </row>
    <row r="96" spans="1:8" x14ac:dyDescent="0.2">
      <c r="A96" s="52"/>
      <c r="B96" s="52"/>
      <c r="C96" s="53" t="s">
        <v>159</v>
      </c>
      <c r="D96" s="52"/>
      <c r="E96" s="52"/>
      <c r="F96" s="54">
        <v>164.75348300100001</v>
      </c>
      <c r="G96" s="55">
        <v>4.676992E-2</v>
      </c>
      <c r="H96" s="41" t="s">
        <v>140</v>
      </c>
    </row>
    <row r="97" spans="1:10" x14ac:dyDescent="0.2">
      <c r="A97" s="52"/>
      <c r="B97" s="52"/>
      <c r="C97" s="57"/>
      <c r="D97" s="52"/>
      <c r="E97" s="52"/>
      <c r="F97" s="52"/>
      <c r="G97" s="52"/>
      <c r="H97" s="41" t="s">
        <v>140</v>
      </c>
    </row>
    <row r="98" spans="1:10" x14ac:dyDescent="0.2">
      <c r="A98" s="52"/>
      <c r="B98" s="52"/>
      <c r="C98" s="53" t="s">
        <v>160</v>
      </c>
      <c r="D98" s="52"/>
      <c r="E98" s="52"/>
      <c r="F98" s="52"/>
      <c r="G98" s="52"/>
      <c r="H98" s="41" t="s">
        <v>140</v>
      </c>
    </row>
    <row r="99" spans="1:10" x14ac:dyDescent="0.2">
      <c r="A99" s="52"/>
      <c r="B99" s="52"/>
      <c r="C99" s="53" t="s">
        <v>161</v>
      </c>
      <c r="D99" s="52"/>
      <c r="E99" s="52"/>
      <c r="F99" s="52"/>
      <c r="G99" s="52"/>
      <c r="H99" s="41" t="s">
        <v>140</v>
      </c>
    </row>
    <row r="100" spans="1:10" x14ac:dyDescent="0.2">
      <c r="A100" s="52"/>
      <c r="B100" s="52"/>
      <c r="C100" s="53" t="s">
        <v>139</v>
      </c>
      <c r="D100" s="52"/>
      <c r="E100" s="52" t="s">
        <v>140</v>
      </c>
      <c r="F100" s="58" t="s">
        <v>142</v>
      </c>
      <c r="G100" s="55">
        <v>0</v>
      </c>
      <c r="H100" s="41" t="s">
        <v>140</v>
      </c>
    </row>
    <row r="101" spans="1:10" x14ac:dyDescent="0.2">
      <c r="A101" s="52"/>
      <c r="B101" s="52"/>
      <c r="C101" s="56"/>
      <c r="D101" s="52"/>
      <c r="E101" s="52"/>
      <c r="F101" s="57"/>
      <c r="G101" s="57"/>
      <c r="H101" s="41" t="s">
        <v>140</v>
      </c>
    </row>
    <row r="102" spans="1:10" x14ac:dyDescent="0.2">
      <c r="A102" s="52"/>
      <c r="B102" s="52"/>
      <c r="C102" s="53" t="s">
        <v>162</v>
      </c>
      <c r="D102" s="52"/>
      <c r="E102" s="52"/>
      <c r="F102" s="52"/>
      <c r="G102" s="52"/>
      <c r="H102" s="41" t="s">
        <v>140</v>
      </c>
    </row>
    <row r="103" spans="1:10" x14ac:dyDescent="0.2">
      <c r="A103" s="52"/>
      <c r="B103" s="52"/>
      <c r="C103" s="53" t="s">
        <v>163</v>
      </c>
      <c r="D103" s="52"/>
      <c r="E103" s="52"/>
      <c r="F103" s="52"/>
      <c r="G103" s="52"/>
      <c r="H103" s="41" t="s">
        <v>140</v>
      </c>
    </row>
    <row r="104" spans="1:10" x14ac:dyDescent="0.2">
      <c r="A104" s="52"/>
      <c r="B104" s="52"/>
      <c r="C104" s="53" t="s">
        <v>139</v>
      </c>
      <c r="D104" s="52"/>
      <c r="E104" s="52" t="s">
        <v>140</v>
      </c>
      <c r="F104" s="58" t="s">
        <v>142</v>
      </c>
      <c r="G104" s="55">
        <v>0</v>
      </c>
      <c r="H104" s="41" t="s">
        <v>140</v>
      </c>
    </row>
    <row r="105" spans="1:10" x14ac:dyDescent="0.2">
      <c r="A105" s="52"/>
      <c r="B105" s="52"/>
      <c r="C105" s="56"/>
      <c r="D105" s="52"/>
      <c r="E105" s="52"/>
      <c r="F105" s="57"/>
      <c r="G105" s="57"/>
      <c r="H105" s="41" t="s">
        <v>140</v>
      </c>
    </row>
    <row r="106" spans="1:10" x14ac:dyDescent="0.2">
      <c r="A106" s="52"/>
      <c r="B106" s="52"/>
      <c r="C106" s="53" t="s">
        <v>164</v>
      </c>
      <c r="D106" s="52"/>
      <c r="E106" s="52"/>
      <c r="F106" s="57"/>
      <c r="G106" s="57"/>
      <c r="H106" s="41" t="s">
        <v>140</v>
      </c>
    </row>
    <row r="107" spans="1:10" x14ac:dyDescent="0.2">
      <c r="A107" s="52"/>
      <c r="B107" s="52"/>
      <c r="C107" s="53" t="s">
        <v>139</v>
      </c>
      <c r="D107" s="52"/>
      <c r="E107" s="52" t="s">
        <v>140</v>
      </c>
      <c r="F107" s="58" t="s">
        <v>142</v>
      </c>
      <c r="G107" s="55">
        <v>0</v>
      </c>
      <c r="H107" s="41" t="s">
        <v>140</v>
      </c>
    </row>
    <row r="108" spans="1:10" x14ac:dyDescent="0.2">
      <c r="A108" s="52"/>
      <c r="B108" s="52"/>
      <c r="C108" s="56"/>
      <c r="D108" s="52"/>
      <c r="E108" s="52"/>
      <c r="F108" s="57"/>
      <c r="G108" s="57"/>
      <c r="H108" s="41" t="s">
        <v>140</v>
      </c>
    </row>
    <row r="109" spans="1:10" x14ac:dyDescent="0.2">
      <c r="A109" s="59"/>
      <c r="B109" s="48"/>
      <c r="C109" s="48" t="s">
        <v>165</v>
      </c>
      <c r="D109" s="48"/>
      <c r="E109" s="59"/>
      <c r="F109" s="50">
        <v>-71.048970479999994</v>
      </c>
      <c r="G109" s="51">
        <v>-2.016925E-2</v>
      </c>
      <c r="H109" s="41" t="s">
        <v>140</v>
      </c>
    </row>
    <row r="110" spans="1:10" x14ac:dyDescent="0.2">
      <c r="A110" s="56"/>
      <c r="B110" s="56"/>
      <c r="C110" s="53" t="s">
        <v>166</v>
      </c>
      <c r="D110" s="57"/>
      <c r="E110" s="57"/>
      <c r="F110" s="54">
        <v>3522.6374800210001</v>
      </c>
      <c r="G110" s="60">
        <v>1.00000004</v>
      </c>
      <c r="H110" s="41" t="s">
        <v>140</v>
      </c>
    </row>
    <row r="111" spans="1:10" ht="12.75" customHeight="1" x14ac:dyDescent="0.2">
      <c r="A111" s="61"/>
      <c r="B111" s="61"/>
      <c r="C111" s="62"/>
      <c r="D111" s="63"/>
      <c r="E111" s="63"/>
      <c r="F111" s="64"/>
      <c r="G111" s="65"/>
      <c r="H111" s="66"/>
    </row>
    <row r="112" spans="1:10" x14ac:dyDescent="0.2">
      <c r="A112" s="61"/>
      <c r="B112" s="227" t="s">
        <v>973</v>
      </c>
      <c r="C112" s="227"/>
      <c r="D112" s="227"/>
      <c r="E112" s="227"/>
      <c r="F112" s="227"/>
      <c r="G112" s="227"/>
      <c r="H112" s="227"/>
      <c r="J112" s="68"/>
    </row>
    <row r="113" spans="1:17" x14ac:dyDescent="0.2">
      <c r="A113" s="61"/>
      <c r="B113" s="227" t="s">
        <v>974</v>
      </c>
      <c r="C113" s="227"/>
      <c r="D113" s="227"/>
      <c r="E113" s="227"/>
      <c r="F113" s="227"/>
      <c r="G113" s="227"/>
      <c r="H113" s="227"/>
      <c r="J113" s="68"/>
    </row>
    <row r="114" spans="1:17" x14ac:dyDescent="0.2">
      <c r="A114" s="61"/>
      <c r="B114" s="227" t="s">
        <v>975</v>
      </c>
      <c r="C114" s="227"/>
      <c r="D114" s="227"/>
      <c r="E114" s="227"/>
      <c r="F114" s="227"/>
      <c r="G114" s="227"/>
      <c r="H114" s="227"/>
      <c r="J114" s="68"/>
    </row>
    <row r="115" spans="1:17" s="71" customFormat="1" ht="66.75" customHeight="1" x14ac:dyDescent="0.25">
      <c r="A115" s="69"/>
      <c r="B115" s="228" t="s">
        <v>976</v>
      </c>
      <c r="C115" s="228"/>
      <c r="D115" s="228"/>
      <c r="E115" s="228"/>
      <c r="F115" s="228"/>
      <c r="G115" s="228"/>
      <c r="H115" s="228"/>
      <c r="I115"/>
      <c r="J115" s="68"/>
      <c r="K115"/>
      <c r="L115"/>
      <c r="M115"/>
      <c r="N115"/>
      <c r="O115"/>
      <c r="P115"/>
      <c r="Q115"/>
    </row>
    <row r="116" spans="1:17" x14ac:dyDescent="0.2">
      <c r="A116" s="61"/>
      <c r="B116" s="227" t="s">
        <v>977</v>
      </c>
      <c r="C116" s="227"/>
      <c r="D116" s="227"/>
      <c r="E116" s="227"/>
      <c r="F116" s="227"/>
      <c r="G116" s="227"/>
      <c r="H116" s="227"/>
      <c r="J116" s="68"/>
    </row>
    <row r="117" spans="1:17" x14ac:dyDescent="0.2">
      <c r="A117" s="61"/>
      <c r="B117" s="61"/>
      <c r="C117" s="61"/>
      <c r="D117" s="63"/>
      <c r="E117" s="63"/>
      <c r="F117" s="63"/>
      <c r="G117" s="63"/>
    </row>
    <row r="118" spans="1:17" x14ac:dyDescent="0.2">
      <c r="A118" s="61"/>
      <c r="B118" s="229" t="s">
        <v>167</v>
      </c>
      <c r="C118" s="230"/>
      <c r="D118" s="231"/>
      <c r="E118" s="72"/>
      <c r="F118" s="63"/>
      <c r="G118" s="63"/>
    </row>
    <row r="119" spans="1:17" ht="27.75" customHeight="1" x14ac:dyDescent="0.2">
      <c r="A119" s="61"/>
      <c r="B119" s="232" t="s">
        <v>168</v>
      </c>
      <c r="C119" s="233"/>
      <c r="D119" s="40" t="s">
        <v>169</v>
      </c>
      <c r="E119" s="72"/>
      <c r="F119" s="63"/>
      <c r="G119" s="63"/>
    </row>
    <row r="120" spans="1:17" ht="12.75" customHeight="1" x14ac:dyDescent="0.2">
      <c r="A120" s="61"/>
      <c r="B120" s="232" t="s">
        <v>978</v>
      </c>
      <c r="C120" s="233"/>
      <c r="D120" s="40" t="s">
        <v>169</v>
      </c>
      <c r="E120" s="72"/>
      <c r="F120" s="63"/>
      <c r="G120" s="63"/>
    </row>
    <row r="121" spans="1:17" x14ac:dyDescent="0.2">
      <c r="A121" s="61"/>
      <c r="B121" s="232" t="s">
        <v>170</v>
      </c>
      <c r="C121" s="233"/>
      <c r="D121" s="73" t="s">
        <v>140</v>
      </c>
      <c r="E121" s="72"/>
      <c r="F121" s="63"/>
      <c r="G121" s="63"/>
    </row>
    <row r="122" spans="1:17" x14ac:dyDescent="0.2">
      <c r="A122" s="74"/>
      <c r="B122" s="75" t="s">
        <v>140</v>
      </c>
      <c r="C122" s="75" t="s">
        <v>979</v>
      </c>
      <c r="D122" s="75" t="s">
        <v>171</v>
      </c>
      <c r="E122" s="74"/>
      <c r="F122" s="74"/>
      <c r="G122" s="74"/>
      <c r="H122" s="74"/>
      <c r="J122" s="68"/>
    </row>
    <row r="123" spans="1:17" x14ac:dyDescent="0.2">
      <c r="A123" s="74"/>
      <c r="B123" s="76" t="s">
        <v>172</v>
      </c>
      <c r="C123" s="77">
        <v>45991</v>
      </c>
      <c r="D123" s="77">
        <v>46022</v>
      </c>
      <c r="E123" s="74"/>
      <c r="F123" s="74"/>
      <c r="G123" s="74"/>
      <c r="J123" s="68"/>
    </row>
    <row r="124" spans="1:17" x14ac:dyDescent="0.2">
      <c r="A124" s="78"/>
      <c r="B124" s="48" t="s">
        <v>173</v>
      </c>
      <c r="C124" s="79">
        <v>29.956399999999999</v>
      </c>
      <c r="D124" s="79">
        <v>29.6326</v>
      </c>
      <c r="E124" s="78"/>
      <c r="F124" s="80"/>
      <c r="G124" s="81"/>
    </row>
    <row r="125" spans="1:17" x14ac:dyDescent="0.2">
      <c r="A125" s="78"/>
      <c r="B125" s="48" t="s">
        <v>1151</v>
      </c>
      <c r="C125" s="79">
        <v>28.5124</v>
      </c>
      <c r="D125" s="79">
        <v>28.2042</v>
      </c>
      <c r="E125" s="78"/>
      <c r="F125" s="80"/>
      <c r="G125" s="81"/>
    </row>
    <row r="126" spans="1:17" x14ac:dyDescent="0.2">
      <c r="A126" s="78"/>
      <c r="B126" s="48" t="s">
        <v>174</v>
      </c>
      <c r="C126" s="79">
        <v>29.284700000000001</v>
      </c>
      <c r="D126" s="79">
        <v>28.965499999999999</v>
      </c>
      <c r="E126" s="78"/>
      <c r="F126" s="80"/>
      <c r="G126" s="81"/>
    </row>
    <row r="127" spans="1:17" x14ac:dyDescent="0.2">
      <c r="A127" s="78"/>
      <c r="B127" s="48" t="s">
        <v>1152</v>
      </c>
      <c r="C127" s="79">
        <v>27.843499999999999</v>
      </c>
      <c r="D127" s="79">
        <v>27.54</v>
      </c>
      <c r="E127" s="78"/>
      <c r="F127" s="80"/>
      <c r="G127" s="81"/>
    </row>
    <row r="128" spans="1:17" x14ac:dyDescent="0.2">
      <c r="A128" s="78"/>
      <c r="B128" s="78"/>
      <c r="C128" s="78"/>
      <c r="D128" s="78"/>
      <c r="E128" s="78"/>
      <c r="F128" s="78"/>
      <c r="G128" s="78"/>
    </row>
    <row r="129" spans="1:10" x14ac:dyDescent="0.2">
      <c r="A129" s="74"/>
      <c r="B129" s="232" t="s">
        <v>980</v>
      </c>
      <c r="C129" s="233"/>
      <c r="D129" s="40" t="s">
        <v>169</v>
      </c>
      <c r="E129" s="74"/>
      <c r="F129" s="74"/>
      <c r="G129" s="74"/>
    </row>
    <row r="130" spans="1:10" x14ac:dyDescent="0.2">
      <c r="A130" s="74"/>
      <c r="B130" s="136"/>
      <c r="C130" s="136"/>
      <c r="D130" s="136"/>
      <c r="E130" s="74"/>
      <c r="F130" s="74"/>
      <c r="G130" s="74"/>
    </row>
    <row r="131" spans="1:10" x14ac:dyDescent="0.2">
      <c r="A131" s="74"/>
      <c r="B131" s="232" t="s">
        <v>175</v>
      </c>
      <c r="C131" s="233"/>
      <c r="D131" s="40" t="s">
        <v>169</v>
      </c>
      <c r="E131" s="84"/>
      <c r="F131" s="74"/>
      <c r="G131" s="74"/>
    </row>
    <row r="132" spans="1:10" x14ac:dyDescent="0.2">
      <c r="A132" s="74"/>
      <c r="B132" s="232" t="s">
        <v>176</v>
      </c>
      <c r="C132" s="233"/>
      <c r="D132" s="40" t="s">
        <v>169</v>
      </c>
      <c r="E132" s="84"/>
      <c r="F132" s="74"/>
      <c r="G132" s="74"/>
    </row>
    <row r="133" spans="1:10" x14ac:dyDescent="0.2">
      <c r="A133" s="74"/>
      <c r="B133" s="232" t="s">
        <v>177</v>
      </c>
      <c r="C133" s="233"/>
      <c r="D133" s="40" t="s">
        <v>169</v>
      </c>
      <c r="E133" s="84"/>
      <c r="F133" s="74"/>
      <c r="G133" s="74"/>
    </row>
    <row r="134" spans="1:10" x14ac:dyDescent="0.2">
      <c r="A134" s="74"/>
      <c r="B134" s="232" t="s">
        <v>178</v>
      </c>
      <c r="C134" s="233"/>
      <c r="D134" s="85">
        <v>0.11632665635884248</v>
      </c>
      <c r="E134" s="74"/>
      <c r="F134" s="67"/>
      <c r="G134" s="86"/>
    </row>
    <row r="136" spans="1:10" x14ac:dyDescent="0.2">
      <c r="B136" s="234" t="s">
        <v>981</v>
      </c>
      <c r="C136" s="234"/>
    </row>
    <row r="138" spans="1:10" ht="153.75" customHeight="1" x14ac:dyDescent="0.2"/>
    <row r="141" spans="1:10" x14ac:dyDescent="0.2">
      <c r="B141" s="87" t="s">
        <v>982</v>
      </c>
      <c r="C141" s="88"/>
      <c r="D141" s="87"/>
    </row>
    <row r="142" spans="1:10" x14ac:dyDescent="0.2">
      <c r="B142" s="87" t="s">
        <v>995</v>
      </c>
      <c r="D142" s="87"/>
    </row>
    <row r="143" spans="1:10" ht="165" customHeight="1" x14ac:dyDescent="0.2"/>
    <row r="144" spans="1:10" x14ac:dyDescent="0.2">
      <c r="J144" s="38"/>
    </row>
    <row r="152" customFormat="1" ht="12.75" customHeight="1" x14ac:dyDescent="0.2"/>
  </sheetData>
  <mergeCells count="18">
    <mergeCell ref="B120:C120"/>
    <mergeCell ref="B121:C121"/>
    <mergeCell ref="B136:C136"/>
    <mergeCell ref="B129:C129"/>
    <mergeCell ref="B133:C133"/>
    <mergeCell ref="B134:C134"/>
    <mergeCell ref="B131:C131"/>
    <mergeCell ref="B132:C132"/>
    <mergeCell ref="B114:H114"/>
    <mergeCell ref="B115:H115"/>
    <mergeCell ref="B116:H116"/>
    <mergeCell ref="B118:D118"/>
    <mergeCell ref="B119:C119"/>
    <mergeCell ref="A1:H1"/>
    <mergeCell ref="A2:H2"/>
    <mergeCell ref="A3:H3"/>
    <mergeCell ref="B112:H112"/>
    <mergeCell ref="B113:H113"/>
  </mergeCells>
  <hyperlinks>
    <hyperlink ref="I1" location="Index!B2" display="Index" xr:uid="{8947D7B3-1D7D-4D34-9143-5FDF8548D25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EA624-026A-43B8-A3E9-AB243C09D730}">
  <sheetPr>
    <outlinePr summaryBelow="0" summaryRight="0"/>
  </sheetPr>
  <dimension ref="A1:Q145"/>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458</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356</v>
      </c>
      <c r="C7" s="48" t="s">
        <v>357</v>
      </c>
      <c r="D7" s="48" t="s">
        <v>111</v>
      </c>
      <c r="E7" s="49">
        <v>28701</v>
      </c>
      <c r="F7" s="50">
        <v>177.04211849999999</v>
      </c>
      <c r="G7" s="51">
        <v>5.8231400000000003E-2</v>
      </c>
      <c r="H7" s="41" t="s">
        <v>140</v>
      </c>
    </row>
    <row r="8" spans="1:9" x14ac:dyDescent="0.2">
      <c r="A8" s="47">
        <v>2</v>
      </c>
      <c r="B8" s="48" t="s">
        <v>340</v>
      </c>
      <c r="C8" s="48" t="s">
        <v>341</v>
      </c>
      <c r="D8" s="48" t="s">
        <v>250</v>
      </c>
      <c r="E8" s="49">
        <v>8793</v>
      </c>
      <c r="F8" s="50">
        <v>158.22124199999999</v>
      </c>
      <c r="G8" s="51">
        <v>5.2040980000000001E-2</v>
      </c>
      <c r="H8" s="41" t="s">
        <v>140</v>
      </c>
    </row>
    <row r="9" spans="1:9" x14ac:dyDescent="0.2">
      <c r="A9" s="47">
        <v>3</v>
      </c>
      <c r="B9" s="48" t="s">
        <v>362</v>
      </c>
      <c r="C9" s="48" t="s">
        <v>363</v>
      </c>
      <c r="D9" s="48" t="s">
        <v>62</v>
      </c>
      <c r="E9" s="49">
        <v>6658</v>
      </c>
      <c r="F9" s="50">
        <v>144.77155200000001</v>
      </c>
      <c r="G9" s="51">
        <v>4.7617199999999998E-2</v>
      </c>
      <c r="H9" s="41" t="s">
        <v>140</v>
      </c>
    </row>
    <row r="10" spans="1:9" x14ac:dyDescent="0.2">
      <c r="A10" s="47">
        <v>4</v>
      </c>
      <c r="B10" s="48" t="s">
        <v>358</v>
      </c>
      <c r="C10" s="48" t="s">
        <v>359</v>
      </c>
      <c r="D10" s="48" t="s">
        <v>35</v>
      </c>
      <c r="E10" s="49">
        <v>31040</v>
      </c>
      <c r="F10" s="50">
        <v>142.50463999999999</v>
      </c>
      <c r="G10" s="51">
        <v>4.6871589999999998E-2</v>
      </c>
      <c r="H10" s="41" t="s">
        <v>140</v>
      </c>
    </row>
    <row r="11" spans="1:9" x14ac:dyDescent="0.2">
      <c r="A11" s="47">
        <v>5</v>
      </c>
      <c r="B11" s="48" t="s">
        <v>360</v>
      </c>
      <c r="C11" s="48" t="s">
        <v>361</v>
      </c>
      <c r="D11" s="48" t="s">
        <v>35</v>
      </c>
      <c r="E11" s="49">
        <v>241296</v>
      </c>
      <c r="F11" s="50">
        <v>127.8627504</v>
      </c>
      <c r="G11" s="51">
        <v>4.2055679999999998E-2</v>
      </c>
      <c r="H11" s="41" t="s">
        <v>140</v>
      </c>
    </row>
    <row r="12" spans="1:9" x14ac:dyDescent="0.2">
      <c r="A12" s="47">
        <v>6</v>
      </c>
      <c r="B12" s="48" t="s">
        <v>81</v>
      </c>
      <c r="C12" s="48" t="s">
        <v>82</v>
      </c>
      <c r="D12" s="48" t="s">
        <v>50</v>
      </c>
      <c r="E12" s="49">
        <v>15343</v>
      </c>
      <c r="F12" s="50">
        <v>115.8012925</v>
      </c>
      <c r="G12" s="51">
        <v>3.8088520000000001E-2</v>
      </c>
      <c r="H12" s="41" t="s">
        <v>140</v>
      </c>
    </row>
    <row r="13" spans="1:9" x14ac:dyDescent="0.2">
      <c r="A13" s="47">
        <v>7</v>
      </c>
      <c r="B13" s="48" t="s">
        <v>364</v>
      </c>
      <c r="C13" s="48" t="s">
        <v>365</v>
      </c>
      <c r="D13" s="48" t="s">
        <v>216</v>
      </c>
      <c r="E13" s="49">
        <v>43035</v>
      </c>
      <c r="F13" s="50">
        <v>110.62146749999999</v>
      </c>
      <c r="G13" s="51">
        <v>3.6384809999999997E-2</v>
      </c>
      <c r="H13" s="41" t="s">
        <v>140</v>
      </c>
    </row>
    <row r="14" spans="1:9" x14ac:dyDescent="0.2">
      <c r="A14" s="47">
        <v>8</v>
      </c>
      <c r="B14" s="48" t="s">
        <v>378</v>
      </c>
      <c r="C14" s="48" t="s">
        <v>379</v>
      </c>
      <c r="D14" s="48" t="s">
        <v>211</v>
      </c>
      <c r="E14" s="49">
        <v>4435</v>
      </c>
      <c r="F14" s="50">
        <v>103.9564</v>
      </c>
      <c r="G14" s="51">
        <v>3.419258E-2</v>
      </c>
      <c r="H14" s="41" t="s">
        <v>140</v>
      </c>
    </row>
    <row r="15" spans="1:9" x14ac:dyDescent="0.2">
      <c r="A15" s="47">
        <v>9</v>
      </c>
      <c r="B15" s="48" t="s">
        <v>376</v>
      </c>
      <c r="C15" s="48" t="s">
        <v>377</v>
      </c>
      <c r="D15" s="48" t="s">
        <v>182</v>
      </c>
      <c r="E15" s="49">
        <v>10672</v>
      </c>
      <c r="F15" s="50">
        <v>99.254936000000001</v>
      </c>
      <c r="G15" s="51">
        <v>3.2646210000000002E-2</v>
      </c>
      <c r="H15" s="41" t="s">
        <v>140</v>
      </c>
    </row>
    <row r="16" spans="1:9" x14ac:dyDescent="0.2">
      <c r="A16" s="47">
        <v>10</v>
      </c>
      <c r="B16" s="48" t="s">
        <v>58</v>
      </c>
      <c r="C16" s="48" t="s">
        <v>59</v>
      </c>
      <c r="D16" s="48" t="s">
        <v>50</v>
      </c>
      <c r="E16" s="49">
        <v>2121</v>
      </c>
      <c r="F16" s="50">
        <v>94.600842</v>
      </c>
      <c r="G16" s="51">
        <v>3.1115420000000001E-2</v>
      </c>
      <c r="H16" s="41" t="s">
        <v>140</v>
      </c>
    </row>
    <row r="17" spans="1:8" x14ac:dyDescent="0.2">
      <c r="A17" s="47">
        <v>11</v>
      </c>
      <c r="B17" s="48" t="s">
        <v>366</v>
      </c>
      <c r="C17" s="48" t="s">
        <v>367</v>
      </c>
      <c r="D17" s="48" t="s">
        <v>206</v>
      </c>
      <c r="E17" s="49">
        <v>13180</v>
      </c>
      <c r="F17" s="50">
        <v>91.166060000000002</v>
      </c>
      <c r="G17" s="51">
        <v>2.9985680000000001E-2</v>
      </c>
      <c r="H17" s="41" t="s">
        <v>140</v>
      </c>
    </row>
    <row r="18" spans="1:8" x14ac:dyDescent="0.2">
      <c r="A18" s="47">
        <v>12</v>
      </c>
      <c r="B18" s="48" t="s">
        <v>370</v>
      </c>
      <c r="C18" s="48" t="s">
        <v>371</v>
      </c>
      <c r="D18" s="48" t="s">
        <v>62</v>
      </c>
      <c r="E18" s="49">
        <v>39512</v>
      </c>
      <c r="F18" s="50">
        <v>90.545699200000001</v>
      </c>
      <c r="G18" s="51">
        <v>2.978163E-2</v>
      </c>
      <c r="H18" s="41" t="s">
        <v>140</v>
      </c>
    </row>
    <row r="19" spans="1:8" ht="25.5" x14ac:dyDescent="0.2">
      <c r="A19" s="47">
        <v>13</v>
      </c>
      <c r="B19" s="48" t="s">
        <v>368</v>
      </c>
      <c r="C19" s="48" t="s">
        <v>369</v>
      </c>
      <c r="D19" s="48" t="s">
        <v>219</v>
      </c>
      <c r="E19" s="49">
        <v>1573</v>
      </c>
      <c r="F19" s="50">
        <v>89.708190000000002</v>
      </c>
      <c r="G19" s="51">
        <v>2.950616E-2</v>
      </c>
      <c r="H19" s="41" t="s">
        <v>140</v>
      </c>
    </row>
    <row r="20" spans="1:8" x14ac:dyDescent="0.2">
      <c r="A20" s="47">
        <v>14</v>
      </c>
      <c r="B20" s="48" t="s">
        <v>374</v>
      </c>
      <c r="C20" s="48" t="s">
        <v>375</v>
      </c>
      <c r="D20" s="48" t="s">
        <v>35</v>
      </c>
      <c r="E20" s="49">
        <v>141618</v>
      </c>
      <c r="F20" s="50">
        <v>89.205178200000006</v>
      </c>
      <c r="G20" s="51">
        <v>2.9340720000000001E-2</v>
      </c>
      <c r="H20" s="41" t="s">
        <v>140</v>
      </c>
    </row>
    <row r="21" spans="1:8" x14ac:dyDescent="0.2">
      <c r="A21" s="47">
        <v>15</v>
      </c>
      <c r="B21" s="48" t="s">
        <v>222</v>
      </c>
      <c r="C21" s="48" t="s">
        <v>223</v>
      </c>
      <c r="D21" s="48" t="s">
        <v>182</v>
      </c>
      <c r="E21" s="49">
        <v>601</v>
      </c>
      <c r="F21" s="50">
        <v>82.817800000000005</v>
      </c>
      <c r="G21" s="51">
        <v>2.723983E-2</v>
      </c>
      <c r="H21" s="41" t="s">
        <v>140</v>
      </c>
    </row>
    <row r="22" spans="1:8" x14ac:dyDescent="0.2">
      <c r="A22" s="47">
        <v>16</v>
      </c>
      <c r="B22" s="48" t="s">
        <v>48</v>
      </c>
      <c r="C22" s="48" t="s">
        <v>49</v>
      </c>
      <c r="D22" s="48" t="s">
        <v>50</v>
      </c>
      <c r="E22" s="49">
        <v>1222</v>
      </c>
      <c r="F22" s="50">
        <v>74.432019999999994</v>
      </c>
      <c r="G22" s="51">
        <v>2.4481639999999999E-2</v>
      </c>
      <c r="H22" s="41" t="s">
        <v>140</v>
      </c>
    </row>
    <row r="23" spans="1:8" x14ac:dyDescent="0.2">
      <c r="A23" s="47">
        <v>17</v>
      </c>
      <c r="B23" s="48" t="s">
        <v>41</v>
      </c>
      <c r="C23" s="48" t="s">
        <v>42</v>
      </c>
      <c r="D23" s="48" t="s">
        <v>16</v>
      </c>
      <c r="E23" s="49">
        <v>6049</v>
      </c>
      <c r="F23" s="50">
        <v>72.733176</v>
      </c>
      <c r="G23" s="51">
        <v>2.3922869999999999E-2</v>
      </c>
      <c r="H23" s="41" t="s">
        <v>140</v>
      </c>
    </row>
    <row r="24" spans="1:8" x14ac:dyDescent="0.2">
      <c r="A24" s="47">
        <v>18</v>
      </c>
      <c r="B24" s="48" t="s">
        <v>87</v>
      </c>
      <c r="C24" s="48" t="s">
        <v>88</v>
      </c>
      <c r="D24" s="48" t="s">
        <v>25</v>
      </c>
      <c r="E24" s="49">
        <v>1255</v>
      </c>
      <c r="F24" s="50">
        <v>69.414050000000003</v>
      </c>
      <c r="G24" s="51">
        <v>2.283116E-2</v>
      </c>
      <c r="H24" s="41" t="s">
        <v>140</v>
      </c>
    </row>
    <row r="25" spans="1:8" x14ac:dyDescent="0.2">
      <c r="A25" s="47">
        <v>19</v>
      </c>
      <c r="B25" s="48" t="s">
        <v>382</v>
      </c>
      <c r="C25" s="48" t="s">
        <v>383</v>
      </c>
      <c r="D25" s="48" t="s">
        <v>28</v>
      </c>
      <c r="E25" s="49">
        <v>2845</v>
      </c>
      <c r="F25" s="50">
        <v>68.755115000000004</v>
      </c>
      <c r="G25" s="51">
        <v>2.2614430000000001E-2</v>
      </c>
      <c r="H25" s="41" t="s">
        <v>140</v>
      </c>
    </row>
    <row r="26" spans="1:8" x14ac:dyDescent="0.2">
      <c r="A26" s="47">
        <v>20</v>
      </c>
      <c r="B26" s="48" t="s">
        <v>400</v>
      </c>
      <c r="C26" s="48" t="s">
        <v>401</v>
      </c>
      <c r="D26" s="48" t="s">
        <v>206</v>
      </c>
      <c r="E26" s="49">
        <v>15429</v>
      </c>
      <c r="F26" s="50">
        <v>66.853857000000005</v>
      </c>
      <c r="G26" s="51">
        <v>2.1989080000000001E-2</v>
      </c>
      <c r="H26" s="41" t="s">
        <v>140</v>
      </c>
    </row>
    <row r="27" spans="1:8" x14ac:dyDescent="0.2">
      <c r="A27" s="47">
        <v>21</v>
      </c>
      <c r="B27" s="48" t="s">
        <v>389</v>
      </c>
      <c r="C27" s="48" t="s">
        <v>390</v>
      </c>
      <c r="D27" s="48" t="s">
        <v>391</v>
      </c>
      <c r="E27" s="49">
        <v>19517</v>
      </c>
      <c r="F27" s="50">
        <v>65.069677999999996</v>
      </c>
      <c r="G27" s="51">
        <v>2.1402239999999999E-2</v>
      </c>
      <c r="H27" s="41" t="s">
        <v>140</v>
      </c>
    </row>
    <row r="28" spans="1:8" x14ac:dyDescent="0.2">
      <c r="A28" s="47">
        <v>22</v>
      </c>
      <c r="B28" s="48" t="s">
        <v>387</v>
      </c>
      <c r="C28" s="48" t="s">
        <v>388</v>
      </c>
      <c r="D28" s="48" t="s">
        <v>182</v>
      </c>
      <c r="E28" s="49">
        <v>3287</v>
      </c>
      <c r="F28" s="50">
        <v>59.590023000000002</v>
      </c>
      <c r="G28" s="51">
        <v>1.959992E-2</v>
      </c>
      <c r="H28" s="41" t="s">
        <v>140</v>
      </c>
    </row>
    <row r="29" spans="1:8" x14ac:dyDescent="0.2">
      <c r="A29" s="47">
        <v>23</v>
      </c>
      <c r="B29" s="48" t="s">
        <v>384</v>
      </c>
      <c r="C29" s="48" t="s">
        <v>385</v>
      </c>
      <c r="D29" s="48" t="s">
        <v>386</v>
      </c>
      <c r="E29" s="49">
        <v>5857</v>
      </c>
      <c r="F29" s="50">
        <v>59.460264000000002</v>
      </c>
      <c r="G29" s="51">
        <v>1.955724E-2</v>
      </c>
      <c r="H29" s="41" t="s">
        <v>140</v>
      </c>
    </row>
    <row r="30" spans="1:8" x14ac:dyDescent="0.2">
      <c r="A30" s="47">
        <v>24</v>
      </c>
      <c r="B30" s="48" t="s">
        <v>392</v>
      </c>
      <c r="C30" s="48" t="s">
        <v>393</v>
      </c>
      <c r="D30" s="48" t="s">
        <v>50</v>
      </c>
      <c r="E30" s="49">
        <v>11627</v>
      </c>
      <c r="F30" s="50">
        <v>53.373743500000003</v>
      </c>
      <c r="G30" s="51">
        <v>1.7555299999999999E-2</v>
      </c>
      <c r="H30" s="41" t="s">
        <v>140</v>
      </c>
    </row>
    <row r="31" spans="1:8" x14ac:dyDescent="0.2">
      <c r="A31" s="47">
        <v>25</v>
      </c>
      <c r="B31" s="48" t="s">
        <v>394</v>
      </c>
      <c r="C31" s="48" t="s">
        <v>395</v>
      </c>
      <c r="D31" s="48" t="s">
        <v>182</v>
      </c>
      <c r="E31" s="49">
        <v>5234</v>
      </c>
      <c r="F31" s="50">
        <v>49.80151</v>
      </c>
      <c r="G31" s="51">
        <v>1.6380349999999998E-2</v>
      </c>
      <c r="H31" s="41" t="s">
        <v>140</v>
      </c>
    </row>
    <row r="32" spans="1:8" x14ac:dyDescent="0.2">
      <c r="A32" s="47">
        <v>26</v>
      </c>
      <c r="B32" s="48" t="s">
        <v>92</v>
      </c>
      <c r="C32" s="48" t="s">
        <v>93</v>
      </c>
      <c r="D32" s="48" t="s">
        <v>94</v>
      </c>
      <c r="E32" s="49">
        <v>5587</v>
      </c>
      <c r="F32" s="50">
        <v>49.444949999999999</v>
      </c>
      <c r="G32" s="51">
        <v>1.6263070000000001E-2</v>
      </c>
      <c r="H32" s="41" t="s">
        <v>140</v>
      </c>
    </row>
    <row r="33" spans="1:8" x14ac:dyDescent="0.2">
      <c r="A33" s="47">
        <v>27</v>
      </c>
      <c r="B33" s="48" t="s">
        <v>296</v>
      </c>
      <c r="C33" s="48" t="s">
        <v>297</v>
      </c>
      <c r="D33" s="48" t="s">
        <v>50</v>
      </c>
      <c r="E33" s="49">
        <v>3026</v>
      </c>
      <c r="F33" s="50">
        <v>47.329666000000003</v>
      </c>
      <c r="G33" s="51">
        <v>1.5567330000000001E-2</v>
      </c>
      <c r="H33" s="41" t="s">
        <v>140</v>
      </c>
    </row>
    <row r="34" spans="1:8" ht="25.5" x14ac:dyDescent="0.2">
      <c r="A34" s="47">
        <v>28</v>
      </c>
      <c r="B34" s="48" t="s">
        <v>396</v>
      </c>
      <c r="C34" s="48" t="s">
        <v>397</v>
      </c>
      <c r="D34" s="48" t="s">
        <v>219</v>
      </c>
      <c r="E34" s="49">
        <v>5139</v>
      </c>
      <c r="F34" s="50">
        <v>46.407739499999998</v>
      </c>
      <c r="G34" s="51">
        <v>1.5264099999999999E-2</v>
      </c>
      <c r="H34" s="41" t="s">
        <v>140</v>
      </c>
    </row>
    <row r="35" spans="1:8" x14ac:dyDescent="0.2">
      <c r="A35" s="47">
        <v>29</v>
      </c>
      <c r="B35" s="48" t="s">
        <v>404</v>
      </c>
      <c r="C35" s="48" t="s">
        <v>405</v>
      </c>
      <c r="D35" s="48" t="s">
        <v>216</v>
      </c>
      <c r="E35" s="49">
        <v>8090</v>
      </c>
      <c r="F35" s="50">
        <v>45.348495</v>
      </c>
      <c r="G35" s="51">
        <v>1.49157E-2</v>
      </c>
      <c r="H35" s="41" t="s">
        <v>140</v>
      </c>
    </row>
    <row r="36" spans="1:8" x14ac:dyDescent="0.2">
      <c r="A36" s="47">
        <v>30</v>
      </c>
      <c r="B36" s="48" t="s">
        <v>402</v>
      </c>
      <c r="C36" s="48" t="s">
        <v>403</v>
      </c>
      <c r="D36" s="48" t="s">
        <v>250</v>
      </c>
      <c r="E36" s="49">
        <v>10471</v>
      </c>
      <c r="F36" s="50">
        <v>42.3604305</v>
      </c>
      <c r="G36" s="51">
        <v>1.393288E-2</v>
      </c>
      <c r="H36" s="41" t="s">
        <v>140</v>
      </c>
    </row>
    <row r="37" spans="1:8" x14ac:dyDescent="0.2">
      <c r="A37" s="47">
        <v>31</v>
      </c>
      <c r="B37" s="48" t="s">
        <v>408</v>
      </c>
      <c r="C37" s="48" t="s">
        <v>409</v>
      </c>
      <c r="D37" s="48" t="s">
        <v>50</v>
      </c>
      <c r="E37" s="49">
        <v>8418</v>
      </c>
      <c r="F37" s="50">
        <v>36.172145999999998</v>
      </c>
      <c r="G37" s="51">
        <v>1.189748E-2</v>
      </c>
      <c r="H37" s="41" t="s">
        <v>140</v>
      </c>
    </row>
    <row r="38" spans="1:8" x14ac:dyDescent="0.2">
      <c r="A38" s="47">
        <v>32</v>
      </c>
      <c r="B38" s="48" t="s">
        <v>398</v>
      </c>
      <c r="C38" s="48" t="s">
        <v>399</v>
      </c>
      <c r="D38" s="48" t="s">
        <v>126</v>
      </c>
      <c r="E38" s="49">
        <v>19513</v>
      </c>
      <c r="F38" s="50">
        <v>35.139010399999997</v>
      </c>
      <c r="G38" s="51">
        <v>1.1557670000000001E-2</v>
      </c>
      <c r="H38" s="41" t="s">
        <v>140</v>
      </c>
    </row>
    <row r="39" spans="1:8" x14ac:dyDescent="0.2">
      <c r="A39" s="47">
        <v>33</v>
      </c>
      <c r="B39" s="48" t="s">
        <v>410</v>
      </c>
      <c r="C39" s="48" t="s">
        <v>411</v>
      </c>
      <c r="D39" s="48" t="s">
        <v>275</v>
      </c>
      <c r="E39" s="49">
        <v>2792</v>
      </c>
      <c r="F39" s="50">
        <v>33.062863999999998</v>
      </c>
      <c r="G39" s="51">
        <v>1.08748E-2</v>
      </c>
      <c r="H39" s="41" t="s">
        <v>140</v>
      </c>
    </row>
    <row r="40" spans="1:8" x14ac:dyDescent="0.2">
      <c r="A40" s="47">
        <v>34</v>
      </c>
      <c r="B40" s="48" t="s">
        <v>380</v>
      </c>
      <c r="C40" s="48" t="s">
        <v>381</v>
      </c>
      <c r="D40" s="48" t="s">
        <v>275</v>
      </c>
      <c r="E40" s="49">
        <v>558</v>
      </c>
      <c r="F40" s="50">
        <v>33.0336</v>
      </c>
      <c r="G40" s="51">
        <v>1.086517E-2</v>
      </c>
      <c r="H40" s="41" t="s">
        <v>140</v>
      </c>
    </row>
    <row r="41" spans="1:8" x14ac:dyDescent="0.2">
      <c r="A41" s="47">
        <v>35</v>
      </c>
      <c r="B41" s="48" t="s">
        <v>412</v>
      </c>
      <c r="C41" s="48" t="s">
        <v>413</v>
      </c>
      <c r="D41" s="48" t="s">
        <v>414</v>
      </c>
      <c r="E41" s="49">
        <v>2982</v>
      </c>
      <c r="F41" s="50">
        <v>30.854754</v>
      </c>
      <c r="G41" s="51">
        <v>1.0148519999999999E-2</v>
      </c>
      <c r="H41" s="41" t="s">
        <v>140</v>
      </c>
    </row>
    <row r="42" spans="1:8" x14ac:dyDescent="0.2">
      <c r="A42" s="47">
        <v>36</v>
      </c>
      <c r="B42" s="48" t="s">
        <v>60</v>
      </c>
      <c r="C42" s="48" t="s">
        <v>61</v>
      </c>
      <c r="D42" s="48" t="s">
        <v>62</v>
      </c>
      <c r="E42" s="49">
        <v>482</v>
      </c>
      <c r="F42" s="50">
        <v>30.785340000000001</v>
      </c>
      <c r="G42" s="51">
        <v>1.012569E-2</v>
      </c>
      <c r="H42" s="41" t="s">
        <v>140</v>
      </c>
    </row>
    <row r="43" spans="1:8" x14ac:dyDescent="0.2">
      <c r="A43" s="47">
        <v>37</v>
      </c>
      <c r="B43" s="48" t="s">
        <v>415</v>
      </c>
      <c r="C43" s="48" t="s">
        <v>416</v>
      </c>
      <c r="D43" s="48" t="s">
        <v>50</v>
      </c>
      <c r="E43" s="49">
        <v>2609</v>
      </c>
      <c r="F43" s="50">
        <v>30.274836000000001</v>
      </c>
      <c r="G43" s="51">
        <v>9.9577799999999994E-3</v>
      </c>
      <c r="H43" s="41" t="s">
        <v>140</v>
      </c>
    </row>
    <row r="44" spans="1:8" x14ac:dyDescent="0.2">
      <c r="A44" s="47">
        <v>38</v>
      </c>
      <c r="B44" s="48" t="s">
        <v>417</v>
      </c>
      <c r="C44" s="48" t="s">
        <v>418</v>
      </c>
      <c r="D44" s="48" t="s">
        <v>228</v>
      </c>
      <c r="E44" s="49">
        <v>6356</v>
      </c>
      <c r="F44" s="50">
        <v>30.006675999999999</v>
      </c>
      <c r="G44" s="51">
        <v>9.8695799999999993E-3</v>
      </c>
      <c r="H44" s="41" t="s">
        <v>140</v>
      </c>
    </row>
    <row r="45" spans="1:8" x14ac:dyDescent="0.2">
      <c r="A45" s="47">
        <v>39</v>
      </c>
      <c r="B45" s="48" t="s">
        <v>346</v>
      </c>
      <c r="C45" s="48" t="s">
        <v>347</v>
      </c>
      <c r="D45" s="48" t="s">
        <v>300</v>
      </c>
      <c r="E45" s="49">
        <v>10569</v>
      </c>
      <c r="F45" s="50">
        <v>29.3871045</v>
      </c>
      <c r="G45" s="51">
        <v>9.6657900000000005E-3</v>
      </c>
      <c r="H45" s="41" t="s">
        <v>140</v>
      </c>
    </row>
    <row r="46" spans="1:8" x14ac:dyDescent="0.2">
      <c r="A46" s="47">
        <v>40</v>
      </c>
      <c r="B46" s="48" t="s">
        <v>406</v>
      </c>
      <c r="C46" s="48" t="s">
        <v>407</v>
      </c>
      <c r="D46" s="48" t="s">
        <v>62</v>
      </c>
      <c r="E46" s="49">
        <v>3000</v>
      </c>
      <c r="F46" s="50">
        <v>24.864000000000001</v>
      </c>
      <c r="G46" s="51">
        <v>8.1780900000000007E-3</v>
      </c>
      <c r="H46" s="41" t="s">
        <v>140</v>
      </c>
    </row>
    <row r="47" spans="1:8" x14ac:dyDescent="0.2">
      <c r="A47" s="47">
        <v>41</v>
      </c>
      <c r="B47" s="48" t="s">
        <v>421</v>
      </c>
      <c r="C47" s="48" t="s">
        <v>422</v>
      </c>
      <c r="D47" s="48" t="s">
        <v>423</v>
      </c>
      <c r="E47" s="49">
        <v>2774</v>
      </c>
      <c r="F47" s="50">
        <v>23.594256999999999</v>
      </c>
      <c r="G47" s="51">
        <v>7.7604500000000003E-3</v>
      </c>
      <c r="H47" s="41" t="s">
        <v>140</v>
      </c>
    </row>
    <row r="48" spans="1:8" x14ac:dyDescent="0.2">
      <c r="A48" s="47">
        <v>42</v>
      </c>
      <c r="B48" s="48" t="s">
        <v>419</v>
      </c>
      <c r="C48" s="48" t="s">
        <v>420</v>
      </c>
      <c r="D48" s="48" t="s">
        <v>62</v>
      </c>
      <c r="E48" s="49">
        <v>3212</v>
      </c>
      <c r="F48" s="50">
        <v>20.799306000000001</v>
      </c>
      <c r="G48" s="51">
        <v>6.8411599999999998E-3</v>
      </c>
      <c r="H48" s="41" t="s">
        <v>140</v>
      </c>
    </row>
    <row r="49" spans="1:8" x14ac:dyDescent="0.2">
      <c r="A49" s="52"/>
      <c r="B49" s="52"/>
      <c r="C49" s="53" t="s">
        <v>139</v>
      </c>
      <c r="D49" s="52"/>
      <c r="E49" s="52" t="s">
        <v>140</v>
      </c>
      <c r="F49" s="54">
        <v>2946.4287797000002</v>
      </c>
      <c r="G49" s="55">
        <v>0.96911789999999998</v>
      </c>
      <c r="H49" s="41" t="s">
        <v>140</v>
      </c>
    </row>
    <row r="50" spans="1:8" x14ac:dyDescent="0.2">
      <c r="A50" s="52"/>
      <c r="B50" s="52"/>
      <c r="C50" s="56"/>
      <c r="D50" s="52"/>
      <c r="E50" s="52"/>
      <c r="F50" s="57"/>
      <c r="G50" s="57"/>
      <c r="H50" s="41" t="s">
        <v>140</v>
      </c>
    </row>
    <row r="51" spans="1:8" x14ac:dyDescent="0.2">
      <c r="A51" s="52"/>
      <c r="B51" s="52"/>
      <c r="C51" s="53" t="s">
        <v>141</v>
      </c>
      <c r="D51" s="52"/>
      <c r="E51" s="52"/>
      <c r="F51" s="52"/>
      <c r="G51" s="52"/>
      <c r="H51" s="41" t="s">
        <v>140</v>
      </c>
    </row>
    <row r="52" spans="1:8" x14ac:dyDescent="0.2">
      <c r="A52" s="52"/>
      <c r="B52" s="52"/>
      <c r="C52" s="53" t="s">
        <v>139</v>
      </c>
      <c r="D52" s="52"/>
      <c r="E52" s="52" t="s">
        <v>140</v>
      </c>
      <c r="F52" s="58" t="s">
        <v>142</v>
      </c>
      <c r="G52" s="55">
        <v>0</v>
      </c>
      <c r="H52" s="41" t="s">
        <v>140</v>
      </c>
    </row>
    <row r="53" spans="1:8" x14ac:dyDescent="0.2">
      <c r="A53" s="52"/>
      <c r="B53" s="52"/>
      <c r="C53" s="56"/>
      <c r="D53" s="52"/>
      <c r="E53" s="52"/>
      <c r="F53" s="57"/>
      <c r="G53" s="57"/>
      <c r="H53" s="41" t="s">
        <v>140</v>
      </c>
    </row>
    <row r="54" spans="1:8" x14ac:dyDescent="0.2">
      <c r="A54" s="52"/>
      <c r="B54" s="52"/>
      <c r="C54" s="53" t="s">
        <v>143</v>
      </c>
      <c r="D54" s="52"/>
      <c r="E54" s="52"/>
      <c r="F54" s="52"/>
      <c r="G54" s="52"/>
      <c r="H54" s="41" t="s">
        <v>140</v>
      </c>
    </row>
    <row r="55" spans="1:8" x14ac:dyDescent="0.2">
      <c r="A55" s="52"/>
      <c r="B55" s="52"/>
      <c r="C55" s="53" t="s">
        <v>139</v>
      </c>
      <c r="D55" s="52"/>
      <c r="E55" s="52" t="s">
        <v>140</v>
      </c>
      <c r="F55" s="58" t="s">
        <v>142</v>
      </c>
      <c r="G55" s="55">
        <v>0</v>
      </c>
      <c r="H55" s="41" t="s">
        <v>140</v>
      </c>
    </row>
    <row r="56" spans="1:8" x14ac:dyDescent="0.2">
      <c r="A56" s="52"/>
      <c r="B56" s="52"/>
      <c r="C56" s="56"/>
      <c r="D56" s="52"/>
      <c r="E56" s="52"/>
      <c r="F56" s="57"/>
      <c r="G56" s="57"/>
      <c r="H56" s="41" t="s">
        <v>140</v>
      </c>
    </row>
    <row r="57" spans="1:8" x14ac:dyDescent="0.2">
      <c r="A57" s="52"/>
      <c r="B57" s="52"/>
      <c r="C57" s="53" t="s">
        <v>144</v>
      </c>
      <c r="D57" s="52"/>
      <c r="E57" s="52"/>
      <c r="F57" s="52"/>
      <c r="G57" s="52"/>
      <c r="H57" s="41" t="s">
        <v>140</v>
      </c>
    </row>
    <row r="58" spans="1:8" x14ac:dyDescent="0.2">
      <c r="A58" s="52"/>
      <c r="B58" s="52"/>
      <c r="C58" s="53" t="s">
        <v>139</v>
      </c>
      <c r="D58" s="52"/>
      <c r="E58" s="52" t="s">
        <v>140</v>
      </c>
      <c r="F58" s="58" t="s">
        <v>142</v>
      </c>
      <c r="G58" s="55">
        <v>0</v>
      </c>
      <c r="H58" s="41" t="s">
        <v>140</v>
      </c>
    </row>
    <row r="59" spans="1:8" x14ac:dyDescent="0.2">
      <c r="A59" s="52"/>
      <c r="B59" s="52"/>
      <c r="C59" s="56"/>
      <c r="D59" s="52"/>
      <c r="E59" s="52"/>
      <c r="F59" s="57"/>
      <c r="G59" s="57"/>
      <c r="H59" s="41" t="s">
        <v>140</v>
      </c>
    </row>
    <row r="60" spans="1:8" x14ac:dyDescent="0.2">
      <c r="A60" s="52"/>
      <c r="B60" s="52"/>
      <c r="C60" s="53" t="s">
        <v>145</v>
      </c>
      <c r="D60" s="52"/>
      <c r="E60" s="52"/>
      <c r="F60" s="57"/>
      <c r="G60" s="57"/>
      <c r="H60" s="41" t="s">
        <v>140</v>
      </c>
    </row>
    <row r="61" spans="1:8" x14ac:dyDescent="0.2">
      <c r="A61" s="52"/>
      <c r="B61" s="52"/>
      <c r="C61" s="53" t="s">
        <v>139</v>
      </c>
      <c r="D61" s="52"/>
      <c r="E61" s="52" t="s">
        <v>140</v>
      </c>
      <c r="F61" s="58" t="s">
        <v>142</v>
      </c>
      <c r="G61" s="55">
        <v>0</v>
      </c>
      <c r="H61" s="41" t="s">
        <v>140</v>
      </c>
    </row>
    <row r="62" spans="1:8" x14ac:dyDescent="0.2">
      <c r="A62" s="52"/>
      <c r="B62" s="52"/>
      <c r="C62" s="56"/>
      <c r="D62" s="52"/>
      <c r="E62" s="52"/>
      <c r="F62" s="57"/>
      <c r="G62" s="57"/>
      <c r="H62" s="41" t="s">
        <v>140</v>
      </c>
    </row>
    <row r="63" spans="1:8" x14ac:dyDescent="0.2">
      <c r="A63" s="52"/>
      <c r="B63" s="52"/>
      <c r="C63" s="53" t="s">
        <v>146</v>
      </c>
      <c r="D63" s="52"/>
      <c r="E63" s="52"/>
      <c r="F63" s="57"/>
      <c r="G63" s="57"/>
      <c r="H63" s="41" t="s">
        <v>140</v>
      </c>
    </row>
    <row r="64" spans="1:8" x14ac:dyDescent="0.2">
      <c r="A64" s="52"/>
      <c r="B64" s="52"/>
      <c r="C64" s="53" t="s">
        <v>139</v>
      </c>
      <c r="D64" s="52"/>
      <c r="E64" s="52" t="s">
        <v>140</v>
      </c>
      <c r="F64" s="58" t="s">
        <v>142</v>
      </c>
      <c r="G64" s="55">
        <v>0</v>
      </c>
      <c r="H64" s="41" t="s">
        <v>140</v>
      </c>
    </row>
    <row r="65" spans="1:8" x14ac:dyDescent="0.2">
      <c r="A65" s="52"/>
      <c r="B65" s="52"/>
      <c r="C65" s="56"/>
      <c r="D65" s="52"/>
      <c r="E65" s="52"/>
      <c r="F65" s="57"/>
      <c r="G65" s="57"/>
      <c r="H65" s="41" t="s">
        <v>140</v>
      </c>
    </row>
    <row r="66" spans="1:8" x14ac:dyDescent="0.2">
      <c r="A66" s="52"/>
      <c r="B66" s="52"/>
      <c r="C66" s="53" t="s">
        <v>147</v>
      </c>
      <c r="D66" s="52"/>
      <c r="E66" s="52"/>
      <c r="F66" s="54">
        <v>2946.4287797000002</v>
      </c>
      <c r="G66" s="55">
        <v>0.96911789999999998</v>
      </c>
      <c r="H66" s="41" t="s">
        <v>140</v>
      </c>
    </row>
    <row r="67" spans="1:8" x14ac:dyDescent="0.2">
      <c r="A67" s="52"/>
      <c r="B67" s="52"/>
      <c r="C67" s="56"/>
      <c r="D67" s="52"/>
      <c r="E67" s="52"/>
      <c r="F67" s="57"/>
      <c r="G67" s="57"/>
      <c r="H67" s="41" t="s">
        <v>140</v>
      </c>
    </row>
    <row r="68" spans="1:8" x14ac:dyDescent="0.2">
      <c r="A68" s="52"/>
      <c r="B68" s="52"/>
      <c r="C68" s="53" t="s">
        <v>148</v>
      </c>
      <c r="D68" s="52"/>
      <c r="E68" s="52"/>
      <c r="F68" s="57"/>
      <c r="G68" s="57"/>
      <c r="H68" s="41" t="s">
        <v>140</v>
      </c>
    </row>
    <row r="69" spans="1:8" x14ac:dyDescent="0.2">
      <c r="A69" s="52"/>
      <c r="B69" s="52"/>
      <c r="C69" s="53" t="s">
        <v>10</v>
      </c>
      <c r="D69" s="52"/>
      <c r="E69" s="52"/>
      <c r="F69" s="57"/>
      <c r="G69" s="57"/>
      <c r="H69" s="41" t="s">
        <v>140</v>
      </c>
    </row>
    <row r="70" spans="1:8" x14ac:dyDescent="0.2">
      <c r="A70" s="52"/>
      <c r="B70" s="52"/>
      <c r="C70" s="53" t="s">
        <v>139</v>
      </c>
      <c r="D70" s="52"/>
      <c r="E70" s="52" t="s">
        <v>140</v>
      </c>
      <c r="F70" s="58" t="s">
        <v>142</v>
      </c>
      <c r="G70" s="55">
        <v>0</v>
      </c>
      <c r="H70" s="41" t="s">
        <v>140</v>
      </c>
    </row>
    <row r="71" spans="1:8" x14ac:dyDescent="0.2">
      <c r="A71" s="52"/>
      <c r="B71" s="52"/>
      <c r="C71" s="56"/>
      <c r="D71" s="52"/>
      <c r="E71" s="52"/>
      <c r="F71" s="57"/>
      <c r="G71" s="57"/>
      <c r="H71" s="41" t="s">
        <v>140</v>
      </c>
    </row>
    <row r="72" spans="1:8" x14ac:dyDescent="0.2">
      <c r="A72" s="52"/>
      <c r="B72" s="52"/>
      <c r="C72" s="53" t="s">
        <v>149</v>
      </c>
      <c r="D72" s="52"/>
      <c r="E72" s="52"/>
      <c r="F72" s="52"/>
      <c r="G72" s="52"/>
      <c r="H72" s="41" t="s">
        <v>140</v>
      </c>
    </row>
    <row r="73" spans="1:8" x14ac:dyDescent="0.2">
      <c r="A73" s="52"/>
      <c r="B73" s="52"/>
      <c r="C73" s="53" t="s">
        <v>139</v>
      </c>
      <c r="D73" s="52"/>
      <c r="E73" s="52" t="s">
        <v>140</v>
      </c>
      <c r="F73" s="58" t="s">
        <v>142</v>
      </c>
      <c r="G73" s="55">
        <v>0</v>
      </c>
      <c r="H73" s="41" t="s">
        <v>140</v>
      </c>
    </row>
    <row r="74" spans="1:8" x14ac:dyDescent="0.2">
      <c r="A74" s="52"/>
      <c r="B74" s="52"/>
      <c r="C74" s="56"/>
      <c r="D74" s="52"/>
      <c r="E74" s="52"/>
      <c r="F74" s="57"/>
      <c r="G74" s="57"/>
      <c r="H74" s="41" t="s">
        <v>140</v>
      </c>
    </row>
    <row r="75" spans="1:8" x14ac:dyDescent="0.2">
      <c r="A75" s="52"/>
      <c r="B75" s="52"/>
      <c r="C75" s="53" t="s">
        <v>150</v>
      </c>
      <c r="D75" s="52"/>
      <c r="E75" s="52"/>
      <c r="F75" s="52"/>
      <c r="G75" s="52"/>
      <c r="H75" s="41" t="s">
        <v>140</v>
      </c>
    </row>
    <row r="76" spans="1:8" x14ac:dyDescent="0.2">
      <c r="A76" s="52"/>
      <c r="B76" s="52"/>
      <c r="C76" s="53" t="s">
        <v>139</v>
      </c>
      <c r="D76" s="52"/>
      <c r="E76" s="52" t="s">
        <v>140</v>
      </c>
      <c r="F76" s="58" t="s">
        <v>142</v>
      </c>
      <c r="G76" s="55">
        <v>0</v>
      </c>
      <c r="H76" s="41" t="s">
        <v>140</v>
      </c>
    </row>
    <row r="77" spans="1:8" x14ac:dyDescent="0.2">
      <c r="A77" s="52"/>
      <c r="B77" s="52"/>
      <c r="C77" s="56"/>
      <c r="D77" s="52"/>
      <c r="E77" s="52"/>
      <c r="F77" s="57"/>
      <c r="G77" s="57"/>
      <c r="H77" s="41" t="s">
        <v>140</v>
      </c>
    </row>
    <row r="78" spans="1:8" x14ac:dyDescent="0.2">
      <c r="A78" s="52"/>
      <c r="B78" s="52"/>
      <c r="C78" s="53" t="s">
        <v>151</v>
      </c>
      <c r="D78" s="52"/>
      <c r="E78" s="52"/>
      <c r="F78" s="57"/>
      <c r="G78" s="57"/>
      <c r="H78" s="41" t="s">
        <v>140</v>
      </c>
    </row>
    <row r="79" spans="1:8" x14ac:dyDescent="0.2">
      <c r="A79" s="52"/>
      <c r="B79" s="52"/>
      <c r="C79" s="53" t="s">
        <v>139</v>
      </c>
      <c r="D79" s="52"/>
      <c r="E79" s="52" t="s">
        <v>140</v>
      </c>
      <c r="F79" s="58" t="s">
        <v>142</v>
      </c>
      <c r="G79" s="55">
        <v>0</v>
      </c>
      <c r="H79" s="41" t="s">
        <v>140</v>
      </c>
    </row>
    <row r="80" spans="1:8" x14ac:dyDescent="0.2">
      <c r="A80" s="52"/>
      <c r="B80" s="52"/>
      <c r="C80" s="56"/>
      <c r="D80" s="52"/>
      <c r="E80" s="52"/>
      <c r="F80" s="57"/>
      <c r="G80" s="57"/>
      <c r="H80" s="41" t="s">
        <v>140</v>
      </c>
    </row>
    <row r="81" spans="1:8" x14ac:dyDescent="0.2">
      <c r="A81" s="52"/>
      <c r="B81" s="52"/>
      <c r="C81" s="53" t="s">
        <v>152</v>
      </c>
      <c r="D81" s="52"/>
      <c r="E81" s="52"/>
      <c r="F81" s="54">
        <v>0</v>
      </c>
      <c r="G81" s="55">
        <v>0</v>
      </c>
      <c r="H81" s="41" t="s">
        <v>140</v>
      </c>
    </row>
    <row r="82" spans="1:8" x14ac:dyDescent="0.2">
      <c r="A82" s="52"/>
      <c r="B82" s="52"/>
      <c r="C82" s="56"/>
      <c r="D82" s="52"/>
      <c r="E82" s="52"/>
      <c r="F82" s="57"/>
      <c r="G82" s="57"/>
      <c r="H82" s="41" t="s">
        <v>140</v>
      </c>
    </row>
    <row r="83" spans="1:8" x14ac:dyDescent="0.2">
      <c r="A83" s="52"/>
      <c r="B83" s="52"/>
      <c r="C83" s="53" t="s">
        <v>153</v>
      </c>
      <c r="D83" s="52"/>
      <c r="E83" s="52"/>
      <c r="F83" s="57"/>
      <c r="G83" s="57"/>
      <c r="H83" s="41" t="s">
        <v>140</v>
      </c>
    </row>
    <row r="84" spans="1:8" x14ac:dyDescent="0.2">
      <c r="A84" s="52"/>
      <c r="B84" s="52"/>
      <c r="C84" s="53" t="s">
        <v>154</v>
      </c>
      <c r="D84" s="52"/>
      <c r="E84" s="52"/>
      <c r="F84" s="57"/>
      <c r="G84" s="57"/>
      <c r="H84" s="41" t="s">
        <v>140</v>
      </c>
    </row>
    <row r="85" spans="1:8" x14ac:dyDescent="0.2">
      <c r="A85" s="52"/>
      <c r="B85" s="52"/>
      <c r="C85" s="53" t="s">
        <v>139</v>
      </c>
      <c r="D85" s="52"/>
      <c r="E85" s="52" t="s">
        <v>140</v>
      </c>
      <c r="F85" s="58" t="s">
        <v>142</v>
      </c>
      <c r="G85" s="55">
        <v>0</v>
      </c>
      <c r="H85" s="41" t="s">
        <v>140</v>
      </c>
    </row>
    <row r="86" spans="1:8" x14ac:dyDescent="0.2">
      <c r="A86" s="52"/>
      <c r="B86" s="52"/>
      <c r="C86" s="56"/>
      <c r="D86" s="52"/>
      <c r="E86" s="52"/>
      <c r="F86" s="57"/>
      <c r="G86" s="57"/>
      <c r="H86" s="41" t="s">
        <v>140</v>
      </c>
    </row>
    <row r="87" spans="1:8" x14ac:dyDescent="0.2">
      <c r="A87" s="52"/>
      <c r="B87" s="52"/>
      <c r="C87" s="53" t="s">
        <v>155</v>
      </c>
      <c r="D87" s="52"/>
      <c r="E87" s="52"/>
      <c r="F87" s="57"/>
      <c r="G87" s="57"/>
      <c r="H87" s="41" t="s">
        <v>140</v>
      </c>
    </row>
    <row r="88" spans="1:8" x14ac:dyDescent="0.2">
      <c r="A88" s="52"/>
      <c r="B88" s="52"/>
      <c r="C88" s="53" t="s">
        <v>139</v>
      </c>
      <c r="D88" s="52"/>
      <c r="E88" s="52" t="s">
        <v>140</v>
      </c>
      <c r="F88" s="58" t="s">
        <v>142</v>
      </c>
      <c r="G88" s="55">
        <v>0</v>
      </c>
      <c r="H88" s="41" t="s">
        <v>140</v>
      </c>
    </row>
    <row r="89" spans="1:8" x14ac:dyDescent="0.2">
      <c r="A89" s="52"/>
      <c r="B89" s="52"/>
      <c r="C89" s="56"/>
      <c r="D89" s="52"/>
      <c r="E89" s="52"/>
      <c r="F89" s="57"/>
      <c r="G89" s="57"/>
      <c r="H89" s="41" t="s">
        <v>140</v>
      </c>
    </row>
    <row r="90" spans="1:8" x14ac:dyDescent="0.2">
      <c r="A90" s="52"/>
      <c r="B90" s="52"/>
      <c r="C90" s="53" t="s">
        <v>156</v>
      </c>
      <c r="D90" s="52"/>
      <c r="E90" s="52"/>
      <c r="F90" s="57"/>
      <c r="G90" s="57"/>
      <c r="H90" s="41" t="s">
        <v>140</v>
      </c>
    </row>
    <row r="91" spans="1:8" x14ac:dyDescent="0.2">
      <c r="A91" s="52"/>
      <c r="B91" s="52"/>
      <c r="C91" s="53" t="s">
        <v>139</v>
      </c>
      <c r="D91" s="52"/>
      <c r="E91" s="52" t="s">
        <v>140</v>
      </c>
      <c r="F91" s="58" t="s">
        <v>142</v>
      </c>
      <c r="G91" s="55">
        <v>0</v>
      </c>
      <c r="H91" s="41" t="s">
        <v>140</v>
      </c>
    </row>
    <row r="92" spans="1:8" x14ac:dyDescent="0.2">
      <c r="A92" s="52"/>
      <c r="B92" s="52"/>
      <c r="C92" s="56"/>
      <c r="D92" s="52"/>
      <c r="E92" s="52"/>
      <c r="F92" s="57"/>
      <c r="G92" s="57"/>
      <c r="H92" s="41" t="s">
        <v>140</v>
      </c>
    </row>
    <row r="93" spans="1:8" x14ac:dyDescent="0.2">
      <c r="A93" s="52"/>
      <c r="B93" s="52"/>
      <c r="C93" s="53" t="s">
        <v>157</v>
      </c>
      <c r="D93" s="52"/>
      <c r="E93" s="52"/>
      <c r="F93" s="57"/>
      <c r="G93" s="57"/>
      <c r="H93" s="41" t="s">
        <v>140</v>
      </c>
    </row>
    <row r="94" spans="1:8" x14ac:dyDescent="0.2">
      <c r="A94" s="47">
        <v>1</v>
      </c>
      <c r="B94" s="48"/>
      <c r="C94" s="48" t="s">
        <v>158</v>
      </c>
      <c r="D94" s="48"/>
      <c r="E94" s="59"/>
      <c r="F94" s="50">
        <v>154.40370300000001</v>
      </c>
      <c r="G94" s="51">
        <v>5.0785339999999998E-2</v>
      </c>
      <c r="H94" s="41">
        <v>5.42</v>
      </c>
    </row>
    <row r="95" spans="1:8" x14ac:dyDescent="0.2">
      <c r="A95" s="52"/>
      <c r="B95" s="52"/>
      <c r="C95" s="53" t="s">
        <v>139</v>
      </c>
      <c r="D95" s="52"/>
      <c r="E95" s="52" t="s">
        <v>140</v>
      </c>
      <c r="F95" s="54">
        <v>154.40370300000001</v>
      </c>
      <c r="G95" s="55">
        <v>5.0785339999999998E-2</v>
      </c>
      <c r="H95" s="41" t="s">
        <v>140</v>
      </c>
    </row>
    <row r="96" spans="1:8" x14ac:dyDescent="0.2">
      <c r="A96" s="52"/>
      <c r="B96" s="52"/>
      <c r="C96" s="56"/>
      <c r="D96" s="52"/>
      <c r="E96" s="52"/>
      <c r="F96" s="57"/>
      <c r="G96" s="57"/>
      <c r="H96" s="41" t="s">
        <v>140</v>
      </c>
    </row>
    <row r="97" spans="1:8" x14ac:dyDescent="0.2">
      <c r="A97" s="52"/>
      <c r="B97" s="52"/>
      <c r="C97" s="53" t="s">
        <v>159</v>
      </c>
      <c r="D97" s="52"/>
      <c r="E97" s="52"/>
      <c r="F97" s="54">
        <v>154.40370300000001</v>
      </c>
      <c r="G97" s="55">
        <v>5.0785339999999998E-2</v>
      </c>
      <c r="H97" s="41" t="s">
        <v>140</v>
      </c>
    </row>
    <row r="98" spans="1:8" x14ac:dyDescent="0.2">
      <c r="A98" s="52"/>
      <c r="B98" s="52"/>
      <c r="C98" s="57"/>
      <c r="D98" s="52"/>
      <c r="E98" s="52"/>
      <c r="F98" s="52"/>
      <c r="G98" s="52"/>
      <c r="H98" s="41" t="s">
        <v>140</v>
      </c>
    </row>
    <row r="99" spans="1:8" x14ac:dyDescent="0.2">
      <c r="A99" s="52"/>
      <c r="B99" s="52"/>
      <c r="C99" s="53" t="s">
        <v>160</v>
      </c>
      <c r="D99" s="52"/>
      <c r="E99" s="52"/>
      <c r="F99" s="52"/>
      <c r="G99" s="52"/>
      <c r="H99" s="41" t="s">
        <v>140</v>
      </c>
    </row>
    <row r="100" spans="1:8" x14ac:dyDescent="0.2">
      <c r="A100" s="52"/>
      <c r="B100" s="52"/>
      <c r="C100" s="53" t="s">
        <v>161</v>
      </c>
      <c r="D100" s="52"/>
      <c r="E100" s="52"/>
      <c r="F100" s="52"/>
      <c r="G100" s="52"/>
      <c r="H100" s="41" t="s">
        <v>140</v>
      </c>
    </row>
    <row r="101" spans="1:8" x14ac:dyDescent="0.2">
      <c r="A101" s="52"/>
      <c r="B101" s="52"/>
      <c r="C101" s="53" t="s">
        <v>139</v>
      </c>
      <c r="D101" s="52"/>
      <c r="E101" s="52" t="s">
        <v>140</v>
      </c>
      <c r="F101" s="58" t="s">
        <v>142</v>
      </c>
      <c r="G101" s="55">
        <v>0</v>
      </c>
      <c r="H101" s="41" t="s">
        <v>140</v>
      </c>
    </row>
    <row r="102" spans="1:8" x14ac:dyDescent="0.2">
      <c r="A102" s="52"/>
      <c r="B102" s="52"/>
      <c r="C102" s="56"/>
      <c r="D102" s="52"/>
      <c r="E102" s="52"/>
      <c r="F102" s="57"/>
      <c r="G102" s="57"/>
      <c r="H102" s="41" t="s">
        <v>140</v>
      </c>
    </row>
    <row r="103" spans="1:8" x14ac:dyDescent="0.2">
      <c r="A103" s="52"/>
      <c r="B103" s="52"/>
      <c r="C103" s="53" t="s">
        <v>162</v>
      </c>
      <c r="D103" s="52"/>
      <c r="E103" s="52"/>
      <c r="F103" s="52"/>
      <c r="G103" s="52"/>
      <c r="H103" s="41" t="s">
        <v>140</v>
      </c>
    </row>
    <row r="104" spans="1:8" x14ac:dyDescent="0.2">
      <c r="A104" s="52"/>
      <c r="B104" s="52"/>
      <c r="C104" s="53" t="s">
        <v>163</v>
      </c>
      <c r="D104" s="52"/>
      <c r="E104" s="52"/>
      <c r="F104" s="52"/>
      <c r="G104" s="52"/>
      <c r="H104" s="41" t="s">
        <v>140</v>
      </c>
    </row>
    <row r="105" spans="1:8" x14ac:dyDescent="0.2">
      <c r="A105" s="52"/>
      <c r="B105" s="52"/>
      <c r="C105" s="53" t="s">
        <v>139</v>
      </c>
      <c r="D105" s="52"/>
      <c r="E105" s="52" t="s">
        <v>140</v>
      </c>
      <c r="F105" s="58" t="s">
        <v>142</v>
      </c>
      <c r="G105" s="55">
        <v>0</v>
      </c>
      <c r="H105" s="41" t="s">
        <v>140</v>
      </c>
    </row>
    <row r="106" spans="1:8" x14ac:dyDescent="0.2">
      <c r="A106" s="52"/>
      <c r="B106" s="52"/>
      <c r="C106" s="56"/>
      <c r="D106" s="52"/>
      <c r="E106" s="52"/>
      <c r="F106" s="57"/>
      <c r="G106" s="57"/>
      <c r="H106" s="41" t="s">
        <v>140</v>
      </c>
    </row>
    <row r="107" spans="1:8" x14ac:dyDescent="0.2">
      <c r="A107" s="52"/>
      <c r="B107" s="52"/>
      <c r="C107" s="53" t="s">
        <v>164</v>
      </c>
      <c r="D107" s="52"/>
      <c r="E107" s="52"/>
      <c r="F107" s="57"/>
      <c r="G107" s="57"/>
      <c r="H107" s="41" t="s">
        <v>140</v>
      </c>
    </row>
    <row r="108" spans="1:8" x14ac:dyDescent="0.2">
      <c r="A108" s="52"/>
      <c r="B108" s="52"/>
      <c r="C108" s="53" t="s">
        <v>139</v>
      </c>
      <c r="D108" s="52"/>
      <c r="E108" s="52" t="s">
        <v>140</v>
      </c>
      <c r="F108" s="58" t="s">
        <v>142</v>
      </c>
      <c r="G108" s="55">
        <v>0</v>
      </c>
      <c r="H108" s="41" t="s">
        <v>140</v>
      </c>
    </row>
    <row r="109" spans="1:8" x14ac:dyDescent="0.2">
      <c r="A109" s="52"/>
      <c r="B109" s="48"/>
      <c r="C109" s="48"/>
      <c r="D109" s="53"/>
      <c r="E109" s="52"/>
      <c r="F109" s="48"/>
      <c r="G109" s="59"/>
      <c r="H109" s="41" t="s">
        <v>140</v>
      </c>
    </row>
    <row r="110" spans="1:8" x14ac:dyDescent="0.2">
      <c r="A110" s="59"/>
      <c r="B110" s="48"/>
      <c r="C110" s="48" t="s">
        <v>165</v>
      </c>
      <c r="D110" s="48"/>
      <c r="E110" s="59"/>
      <c r="F110" s="50">
        <v>-60.512061449999997</v>
      </c>
      <c r="G110" s="51">
        <v>-1.9903190000000001E-2</v>
      </c>
      <c r="H110" s="41" t="s">
        <v>140</v>
      </c>
    </row>
    <row r="111" spans="1:8" x14ac:dyDescent="0.2">
      <c r="A111" s="56"/>
      <c r="B111" s="56"/>
      <c r="C111" s="53" t="s">
        <v>166</v>
      </c>
      <c r="D111" s="57"/>
      <c r="E111" s="57"/>
      <c r="F111" s="54">
        <v>3040.32042125</v>
      </c>
      <c r="G111" s="60">
        <v>1.0000000499999999</v>
      </c>
      <c r="H111" s="41" t="s">
        <v>140</v>
      </c>
    </row>
    <row r="112" spans="1:8" ht="12.75" customHeight="1" x14ac:dyDescent="0.2">
      <c r="A112" s="61"/>
      <c r="B112" s="61"/>
      <c r="C112" s="62"/>
      <c r="D112" s="63"/>
      <c r="E112" s="63"/>
      <c r="F112" s="64"/>
      <c r="G112" s="65"/>
      <c r="H112" s="66"/>
    </row>
    <row r="113" spans="1:17" x14ac:dyDescent="0.2">
      <c r="A113" s="61"/>
      <c r="B113" s="227" t="s">
        <v>973</v>
      </c>
      <c r="C113" s="227"/>
      <c r="D113" s="227"/>
      <c r="E113" s="227"/>
      <c r="F113" s="227"/>
      <c r="G113" s="227"/>
      <c r="H113" s="227"/>
      <c r="J113" s="68"/>
    </row>
    <row r="114" spans="1:17" x14ac:dyDescent="0.2">
      <c r="A114" s="61"/>
      <c r="B114" s="227" t="s">
        <v>974</v>
      </c>
      <c r="C114" s="227"/>
      <c r="D114" s="227"/>
      <c r="E114" s="227"/>
      <c r="F114" s="227"/>
      <c r="G114" s="227"/>
      <c r="H114" s="227"/>
      <c r="J114" s="68"/>
    </row>
    <row r="115" spans="1:17" x14ac:dyDescent="0.2">
      <c r="A115" s="61"/>
      <c r="B115" s="227" t="s">
        <v>975</v>
      </c>
      <c r="C115" s="227"/>
      <c r="D115" s="227"/>
      <c r="E115" s="227"/>
      <c r="F115" s="227"/>
      <c r="G115" s="227"/>
      <c r="H115" s="227"/>
      <c r="J115" s="68"/>
    </row>
    <row r="116" spans="1:17" s="71" customFormat="1" ht="66.75" customHeight="1" x14ac:dyDescent="0.25">
      <c r="A116" s="69"/>
      <c r="B116" s="228" t="s">
        <v>976</v>
      </c>
      <c r="C116" s="228"/>
      <c r="D116" s="228"/>
      <c r="E116" s="228"/>
      <c r="F116" s="228"/>
      <c r="G116" s="228"/>
      <c r="H116" s="228"/>
      <c r="I116"/>
      <c r="J116" s="68"/>
      <c r="K116"/>
      <c r="L116"/>
      <c r="M116"/>
      <c r="N116"/>
      <c r="O116"/>
      <c r="P116"/>
      <c r="Q116"/>
    </row>
    <row r="117" spans="1:17" x14ac:dyDescent="0.2">
      <c r="A117" s="61"/>
      <c r="B117" s="227" t="s">
        <v>977</v>
      </c>
      <c r="C117" s="227"/>
      <c r="D117" s="227"/>
      <c r="E117" s="227"/>
      <c r="F117" s="227"/>
      <c r="G117" s="227"/>
      <c r="H117" s="227"/>
      <c r="J117" s="68"/>
    </row>
    <row r="118" spans="1:17" x14ac:dyDescent="0.2">
      <c r="A118" s="61"/>
      <c r="B118" s="61"/>
      <c r="C118" s="61"/>
      <c r="D118" s="63"/>
      <c r="E118" s="63"/>
      <c r="F118" s="63"/>
      <c r="G118" s="63"/>
    </row>
    <row r="119" spans="1:17" x14ac:dyDescent="0.2">
      <c r="A119" s="61"/>
      <c r="B119" s="229" t="s">
        <v>167</v>
      </c>
      <c r="C119" s="230"/>
      <c r="D119" s="231"/>
      <c r="E119" s="72"/>
      <c r="F119" s="63"/>
      <c r="G119" s="63"/>
    </row>
    <row r="120" spans="1:17" ht="27.75" customHeight="1" x14ac:dyDescent="0.2">
      <c r="A120" s="61"/>
      <c r="B120" s="232" t="s">
        <v>168</v>
      </c>
      <c r="C120" s="233"/>
      <c r="D120" s="40" t="s">
        <v>169</v>
      </c>
      <c r="E120" s="72"/>
      <c r="F120" s="63"/>
      <c r="G120" s="63"/>
    </row>
    <row r="121" spans="1:17" ht="12.75" customHeight="1" x14ac:dyDescent="0.2">
      <c r="A121" s="61"/>
      <c r="B121" s="232" t="s">
        <v>978</v>
      </c>
      <c r="C121" s="233"/>
      <c r="D121" s="40" t="s">
        <v>169</v>
      </c>
      <c r="E121" s="72"/>
      <c r="F121" s="63"/>
      <c r="G121" s="63"/>
    </row>
    <row r="122" spans="1:17" x14ac:dyDescent="0.2">
      <c r="A122" s="61"/>
      <c r="B122" s="232" t="s">
        <v>170</v>
      </c>
      <c r="C122" s="233"/>
      <c r="D122" s="73" t="s">
        <v>140</v>
      </c>
      <c r="E122" s="72"/>
      <c r="F122" s="63"/>
      <c r="G122" s="63"/>
    </row>
    <row r="123" spans="1:17" x14ac:dyDescent="0.2">
      <c r="A123" s="74"/>
      <c r="B123" s="75" t="s">
        <v>140</v>
      </c>
      <c r="C123" s="75" t="s">
        <v>979</v>
      </c>
      <c r="D123" s="75" t="s">
        <v>171</v>
      </c>
      <c r="E123" s="74"/>
      <c r="F123" s="74"/>
      <c r="G123" s="74"/>
      <c r="H123" s="74"/>
      <c r="J123" s="68"/>
    </row>
    <row r="124" spans="1:17" x14ac:dyDescent="0.2">
      <c r="A124" s="74"/>
      <c r="B124" s="76" t="s">
        <v>172</v>
      </c>
      <c r="C124" s="77">
        <v>45991</v>
      </c>
      <c r="D124" s="77">
        <v>46022</v>
      </c>
      <c r="E124" s="74"/>
      <c r="F124" s="74"/>
      <c r="G124" s="74"/>
      <c r="J124" s="68"/>
    </row>
    <row r="125" spans="1:17" x14ac:dyDescent="0.2">
      <c r="A125" s="78"/>
      <c r="B125" s="48" t="s">
        <v>173</v>
      </c>
      <c r="C125" s="79">
        <v>29.1783</v>
      </c>
      <c r="D125" s="79">
        <v>29.007899999999999</v>
      </c>
      <c r="E125" s="78"/>
      <c r="F125" s="80"/>
      <c r="G125" s="81"/>
    </row>
    <row r="126" spans="1:17" x14ac:dyDescent="0.2">
      <c r="A126" s="78"/>
      <c r="B126" s="48" t="s">
        <v>1151</v>
      </c>
      <c r="C126" s="79">
        <v>27.779299999999999</v>
      </c>
      <c r="D126" s="79">
        <v>27.617100000000001</v>
      </c>
      <c r="E126" s="78"/>
      <c r="F126" s="80"/>
      <c r="G126" s="81"/>
    </row>
    <row r="127" spans="1:17" x14ac:dyDescent="0.2">
      <c r="A127" s="78"/>
      <c r="B127" s="48" t="s">
        <v>174</v>
      </c>
      <c r="C127" s="79">
        <v>28.347100000000001</v>
      </c>
      <c r="D127" s="79">
        <v>28.176200000000001</v>
      </c>
      <c r="E127" s="78"/>
      <c r="F127" s="80"/>
      <c r="G127" s="81"/>
    </row>
    <row r="128" spans="1:17" x14ac:dyDescent="0.2">
      <c r="A128" s="78"/>
      <c r="B128" s="48" t="s">
        <v>1152</v>
      </c>
      <c r="C128" s="79">
        <v>26.9542</v>
      </c>
      <c r="D128" s="79">
        <v>26.791699999999999</v>
      </c>
      <c r="E128" s="78"/>
      <c r="F128" s="80"/>
      <c r="G128" s="81"/>
    </row>
    <row r="129" spans="1:7" x14ac:dyDescent="0.2">
      <c r="A129" s="78"/>
      <c r="B129" s="78"/>
      <c r="C129" s="78"/>
      <c r="D129" s="78"/>
      <c r="E129" s="78"/>
      <c r="F129" s="78"/>
      <c r="G129" s="78"/>
    </row>
    <row r="130" spans="1:7" x14ac:dyDescent="0.2">
      <c r="A130" s="74"/>
      <c r="B130" s="232" t="s">
        <v>980</v>
      </c>
      <c r="C130" s="233"/>
      <c r="D130" s="40" t="s">
        <v>169</v>
      </c>
      <c r="E130" s="74"/>
      <c r="F130" s="74"/>
      <c r="G130" s="74"/>
    </row>
    <row r="131" spans="1:7" x14ac:dyDescent="0.2">
      <c r="A131" s="74"/>
      <c r="B131" s="136"/>
      <c r="C131" s="136"/>
      <c r="D131" s="136"/>
      <c r="E131" s="74"/>
      <c r="F131" s="74"/>
      <c r="G131" s="74"/>
    </row>
    <row r="132" spans="1:7" x14ac:dyDescent="0.2">
      <c r="A132" s="74"/>
      <c r="B132" s="232" t="s">
        <v>175</v>
      </c>
      <c r="C132" s="233"/>
      <c r="D132" s="40" t="s">
        <v>169</v>
      </c>
      <c r="E132" s="84"/>
      <c r="F132" s="74"/>
      <c r="G132" s="74"/>
    </row>
    <row r="133" spans="1:7" x14ac:dyDescent="0.2">
      <c r="A133" s="74"/>
      <c r="B133" s="232" t="s">
        <v>176</v>
      </c>
      <c r="C133" s="233"/>
      <c r="D133" s="40" t="s">
        <v>169</v>
      </c>
      <c r="E133" s="84"/>
      <c r="F133" s="74"/>
      <c r="G133" s="74"/>
    </row>
    <row r="134" spans="1:7" x14ac:dyDescent="0.2">
      <c r="A134" s="74"/>
      <c r="B134" s="232" t="s">
        <v>177</v>
      </c>
      <c r="C134" s="233"/>
      <c r="D134" s="40" t="s">
        <v>169</v>
      </c>
      <c r="E134" s="84"/>
      <c r="F134" s="74"/>
      <c r="G134" s="74"/>
    </row>
    <row r="135" spans="1:7" x14ac:dyDescent="0.2">
      <c r="A135" s="74"/>
      <c r="B135" s="232" t="s">
        <v>178</v>
      </c>
      <c r="C135" s="233"/>
      <c r="D135" s="85">
        <v>0.13373897095811088</v>
      </c>
      <c r="E135" s="74"/>
      <c r="F135" s="67"/>
      <c r="G135" s="86"/>
    </row>
    <row r="137" spans="1:7" x14ac:dyDescent="0.2">
      <c r="B137" s="234" t="s">
        <v>981</v>
      </c>
      <c r="C137" s="234"/>
    </row>
    <row r="139" spans="1:7" ht="153.75" customHeight="1" x14ac:dyDescent="0.2"/>
    <row r="142" spans="1:7" x14ac:dyDescent="0.2">
      <c r="B142" s="87" t="s">
        <v>982</v>
      </c>
      <c r="C142" s="88"/>
      <c r="D142" s="87"/>
    </row>
    <row r="143" spans="1:7" x14ac:dyDescent="0.2">
      <c r="B143" s="87" t="s">
        <v>996</v>
      </c>
      <c r="D143" s="87"/>
    </row>
    <row r="144" spans="1:7" ht="165" customHeight="1" x14ac:dyDescent="0.2"/>
    <row r="145" spans="10:10" x14ac:dyDescent="0.2">
      <c r="J145" s="38"/>
    </row>
  </sheetData>
  <mergeCells count="18">
    <mergeCell ref="B121:C121"/>
    <mergeCell ref="B122:C122"/>
    <mergeCell ref="B137:C137"/>
    <mergeCell ref="B130:C130"/>
    <mergeCell ref="B134:C134"/>
    <mergeCell ref="B135:C135"/>
    <mergeCell ref="B132:C132"/>
    <mergeCell ref="B133:C133"/>
    <mergeCell ref="B115:H115"/>
    <mergeCell ref="B116:H116"/>
    <mergeCell ref="B117:H117"/>
    <mergeCell ref="B119:D119"/>
    <mergeCell ref="B120:C120"/>
    <mergeCell ref="A1:H1"/>
    <mergeCell ref="A2:H2"/>
    <mergeCell ref="A3:H3"/>
    <mergeCell ref="B113:H113"/>
    <mergeCell ref="B114:H114"/>
  </mergeCells>
  <hyperlinks>
    <hyperlink ref="I1" location="Index!B2" display="Index" xr:uid="{522853DF-1D65-4A2E-8103-2609A55E7C6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555FB-89BB-42D1-8419-CB2F6C93ABBA}">
  <sheetPr>
    <outlinePr summaryBelow="0" summaryRight="0"/>
  </sheetPr>
  <dimension ref="A1:Q143"/>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459</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356</v>
      </c>
      <c r="C7" s="48" t="s">
        <v>357</v>
      </c>
      <c r="D7" s="48" t="s">
        <v>111</v>
      </c>
      <c r="E7" s="49">
        <v>35553</v>
      </c>
      <c r="F7" s="50">
        <v>219.30868050000001</v>
      </c>
      <c r="G7" s="51">
        <v>6.1165770000000001E-2</v>
      </c>
      <c r="H7" s="41" t="s">
        <v>140</v>
      </c>
    </row>
    <row r="8" spans="1:9" x14ac:dyDescent="0.2">
      <c r="A8" s="47">
        <v>2</v>
      </c>
      <c r="B8" s="48" t="s">
        <v>340</v>
      </c>
      <c r="C8" s="48" t="s">
        <v>341</v>
      </c>
      <c r="D8" s="48" t="s">
        <v>250</v>
      </c>
      <c r="E8" s="49">
        <v>10679</v>
      </c>
      <c r="F8" s="50">
        <v>192.157926</v>
      </c>
      <c r="G8" s="51">
        <v>5.3593349999999998E-2</v>
      </c>
      <c r="H8" s="41" t="s">
        <v>140</v>
      </c>
    </row>
    <row r="9" spans="1:9" x14ac:dyDescent="0.2">
      <c r="A9" s="47">
        <v>3</v>
      </c>
      <c r="B9" s="48" t="s">
        <v>362</v>
      </c>
      <c r="C9" s="48" t="s">
        <v>363</v>
      </c>
      <c r="D9" s="48" t="s">
        <v>62</v>
      </c>
      <c r="E9" s="49">
        <v>8097</v>
      </c>
      <c r="F9" s="50">
        <v>176.06116800000001</v>
      </c>
      <c r="G9" s="51">
        <v>4.9103920000000002E-2</v>
      </c>
      <c r="H9" s="41" t="s">
        <v>140</v>
      </c>
    </row>
    <row r="10" spans="1:9" x14ac:dyDescent="0.2">
      <c r="A10" s="47">
        <v>4</v>
      </c>
      <c r="B10" s="48" t="s">
        <v>358</v>
      </c>
      <c r="C10" s="48" t="s">
        <v>359</v>
      </c>
      <c r="D10" s="48" t="s">
        <v>35</v>
      </c>
      <c r="E10" s="49">
        <v>37549</v>
      </c>
      <c r="F10" s="50">
        <v>172.38745900000001</v>
      </c>
      <c r="G10" s="51">
        <v>4.8079320000000002E-2</v>
      </c>
      <c r="H10" s="41" t="s">
        <v>140</v>
      </c>
    </row>
    <row r="11" spans="1:9" x14ac:dyDescent="0.2">
      <c r="A11" s="47">
        <v>5</v>
      </c>
      <c r="B11" s="48" t="s">
        <v>81</v>
      </c>
      <c r="C11" s="48" t="s">
        <v>82</v>
      </c>
      <c r="D11" s="48" t="s">
        <v>50</v>
      </c>
      <c r="E11" s="49">
        <v>22800</v>
      </c>
      <c r="F11" s="50">
        <v>172.083</v>
      </c>
      <c r="G11" s="51">
        <v>4.79944E-2</v>
      </c>
      <c r="H11" s="41" t="s">
        <v>140</v>
      </c>
    </row>
    <row r="12" spans="1:9" x14ac:dyDescent="0.2">
      <c r="A12" s="47">
        <v>6</v>
      </c>
      <c r="B12" s="48" t="s">
        <v>360</v>
      </c>
      <c r="C12" s="48" t="s">
        <v>361</v>
      </c>
      <c r="D12" s="48" t="s">
        <v>35</v>
      </c>
      <c r="E12" s="49">
        <v>298383</v>
      </c>
      <c r="F12" s="50">
        <v>158.1131517</v>
      </c>
      <c r="G12" s="51">
        <v>4.4098169999999999E-2</v>
      </c>
      <c r="H12" s="41" t="s">
        <v>140</v>
      </c>
    </row>
    <row r="13" spans="1:9" x14ac:dyDescent="0.2">
      <c r="A13" s="47">
        <v>7</v>
      </c>
      <c r="B13" s="48" t="s">
        <v>364</v>
      </c>
      <c r="C13" s="48" t="s">
        <v>365</v>
      </c>
      <c r="D13" s="48" t="s">
        <v>216</v>
      </c>
      <c r="E13" s="49">
        <v>53380</v>
      </c>
      <c r="F13" s="50">
        <v>137.21329</v>
      </c>
      <c r="G13" s="51">
        <v>3.8269150000000002E-2</v>
      </c>
      <c r="H13" s="41" t="s">
        <v>140</v>
      </c>
    </row>
    <row r="14" spans="1:9" x14ac:dyDescent="0.2">
      <c r="A14" s="47">
        <v>8</v>
      </c>
      <c r="B14" s="48" t="s">
        <v>378</v>
      </c>
      <c r="C14" s="48" t="s">
        <v>379</v>
      </c>
      <c r="D14" s="48" t="s">
        <v>211</v>
      </c>
      <c r="E14" s="49">
        <v>5181</v>
      </c>
      <c r="F14" s="50">
        <v>121.44264</v>
      </c>
      <c r="G14" s="51">
        <v>3.3870669999999999E-2</v>
      </c>
      <c r="H14" s="41" t="s">
        <v>140</v>
      </c>
    </row>
    <row r="15" spans="1:9" x14ac:dyDescent="0.2">
      <c r="A15" s="47">
        <v>9</v>
      </c>
      <c r="B15" s="48" t="s">
        <v>87</v>
      </c>
      <c r="C15" s="48" t="s">
        <v>88</v>
      </c>
      <c r="D15" s="48" t="s">
        <v>25</v>
      </c>
      <c r="E15" s="49">
        <v>2090</v>
      </c>
      <c r="F15" s="50">
        <v>115.5979</v>
      </c>
      <c r="G15" s="51">
        <v>3.2240560000000001E-2</v>
      </c>
      <c r="H15" s="41" t="s">
        <v>140</v>
      </c>
    </row>
    <row r="16" spans="1:9" x14ac:dyDescent="0.2">
      <c r="A16" s="47">
        <v>10</v>
      </c>
      <c r="B16" s="48" t="s">
        <v>374</v>
      </c>
      <c r="C16" s="48" t="s">
        <v>375</v>
      </c>
      <c r="D16" s="48" t="s">
        <v>35</v>
      </c>
      <c r="E16" s="49">
        <v>180840</v>
      </c>
      <c r="F16" s="50">
        <v>113.91111600000001</v>
      </c>
      <c r="G16" s="51">
        <v>3.1770109999999997E-2</v>
      </c>
      <c r="H16" s="41" t="s">
        <v>140</v>
      </c>
    </row>
    <row r="17" spans="1:8" x14ac:dyDescent="0.2">
      <c r="A17" s="47">
        <v>11</v>
      </c>
      <c r="B17" s="48" t="s">
        <v>366</v>
      </c>
      <c r="C17" s="48" t="s">
        <v>367</v>
      </c>
      <c r="D17" s="48" t="s">
        <v>206</v>
      </c>
      <c r="E17" s="49">
        <v>16328</v>
      </c>
      <c r="F17" s="50">
        <v>112.940776</v>
      </c>
      <c r="G17" s="51">
        <v>3.1499480000000003E-2</v>
      </c>
      <c r="H17" s="41" t="s">
        <v>140</v>
      </c>
    </row>
    <row r="18" spans="1:8" x14ac:dyDescent="0.2">
      <c r="A18" s="47">
        <v>12</v>
      </c>
      <c r="B18" s="48" t="s">
        <v>58</v>
      </c>
      <c r="C18" s="48" t="s">
        <v>59</v>
      </c>
      <c r="D18" s="48" t="s">
        <v>50</v>
      </c>
      <c r="E18" s="49">
        <v>2408</v>
      </c>
      <c r="F18" s="50">
        <v>107.401616</v>
      </c>
      <c r="G18" s="51">
        <v>2.995459E-2</v>
      </c>
      <c r="H18" s="41" t="s">
        <v>140</v>
      </c>
    </row>
    <row r="19" spans="1:8" x14ac:dyDescent="0.2">
      <c r="A19" s="47">
        <v>13</v>
      </c>
      <c r="B19" s="48" t="s">
        <v>370</v>
      </c>
      <c r="C19" s="48" t="s">
        <v>371</v>
      </c>
      <c r="D19" s="48" t="s">
        <v>62</v>
      </c>
      <c r="E19" s="49">
        <v>46205</v>
      </c>
      <c r="F19" s="50">
        <v>105.88337799999999</v>
      </c>
      <c r="G19" s="51">
        <v>2.9531149999999999E-2</v>
      </c>
      <c r="H19" s="41" t="s">
        <v>140</v>
      </c>
    </row>
    <row r="20" spans="1:8" ht="25.5" x14ac:dyDescent="0.2">
      <c r="A20" s="47">
        <v>14</v>
      </c>
      <c r="B20" s="48" t="s">
        <v>368</v>
      </c>
      <c r="C20" s="48" t="s">
        <v>369</v>
      </c>
      <c r="D20" s="48" t="s">
        <v>219</v>
      </c>
      <c r="E20" s="49">
        <v>1831</v>
      </c>
      <c r="F20" s="50">
        <v>104.42193</v>
      </c>
      <c r="G20" s="51">
        <v>2.9123550000000002E-2</v>
      </c>
      <c r="H20" s="41" t="s">
        <v>140</v>
      </c>
    </row>
    <row r="21" spans="1:8" x14ac:dyDescent="0.2">
      <c r="A21" s="47">
        <v>15</v>
      </c>
      <c r="B21" s="48" t="s">
        <v>222</v>
      </c>
      <c r="C21" s="48" t="s">
        <v>223</v>
      </c>
      <c r="D21" s="48" t="s">
        <v>182</v>
      </c>
      <c r="E21" s="49">
        <v>707</v>
      </c>
      <c r="F21" s="50">
        <v>97.424599999999998</v>
      </c>
      <c r="G21" s="51">
        <v>2.7171979999999998E-2</v>
      </c>
      <c r="H21" s="41" t="s">
        <v>140</v>
      </c>
    </row>
    <row r="22" spans="1:8" x14ac:dyDescent="0.2">
      <c r="A22" s="47">
        <v>16</v>
      </c>
      <c r="B22" s="48" t="s">
        <v>48</v>
      </c>
      <c r="C22" s="48" t="s">
        <v>49</v>
      </c>
      <c r="D22" s="48" t="s">
        <v>50</v>
      </c>
      <c r="E22" s="49">
        <v>1517</v>
      </c>
      <c r="F22" s="50">
        <v>92.400469999999999</v>
      </c>
      <c r="G22" s="51">
        <v>2.5770729999999999E-2</v>
      </c>
      <c r="H22" s="41" t="s">
        <v>140</v>
      </c>
    </row>
    <row r="23" spans="1:8" x14ac:dyDescent="0.2">
      <c r="A23" s="47">
        <v>17</v>
      </c>
      <c r="B23" s="48" t="s">
        <v>41</v>
      </c>
      <c r="C23" s="48" t="s">
        <v>42</v>
      </c>
      <c r="D23" s="48" t="s">
        <v>16</v>
      </c>
      <c r="E23" s="49">
        <v>7465</v>
      </c>
      <c r="F23" s="50">
        <v>89.759159999999994</v>
      </c>
      <c r="G23" s="51">
        <v>2.5034069999999999E-2</v>
      </c>
      <c r="H23" s="41" t="s">
        <v>140</v>
      </c>
    </row>
    <row r="24" spans="1:8" x14ac:dyDescent="0.2">
      <c r="A24" s="47">
        <v>18</v>
      </c>
      <c r="B24" s="48" t="s">
        <v>376</v>
      </c>
      <c r="C24" s="48" t="s">
        <v>377</v>
      </c>
      <c r="D24" s="48" t="s">
        <v>182</v>
      </c>
      <c r="E24" s="49">
        <v>9140</v>
      </c>
      <c r="F24" s="50">
        <v>85.006569999999996</v>
      </c>
      <c r="G24" s="51">
        <v>2.370856E-2</v>
      </c>
      <c r="H24" s="41" t="s">
        <v>140</v>
      </c>
    </row>
    <row r="25" spans="1:8" x14ac:dyDescent="0.2">
      <c r="A25" s="47">
        <v>19</v>
      </c>
      <c r="B25" s="48" t="s">
        <v>382</v>
      </c>
      <c r="C25" s="48" t="s">
        <v>383</v>
      </c>
      <c r="D25" s="48" t="s">
        <v>28</v>
      </c>
      <c r="E25" s="49">
        <v>3393</v>
      </c>
      <c r="F25" s="50">
        <v>81.998631000000003</v>
      </c>
      <c r="G25" s="51">
        <v>2.2869629999999998E-2</v>
      </c>
      <c r="H25" s="41" t="s">
        <v>140</v>
      </c>
    </row>
    <row r="26" spans="1:8" x14ac:dyDescent="0.2">
      <c r="A26" s="47">
        <v>20</v>
      </c>
      <c r="B26" s="48" t="s">
        <v>389</v>
      </c>
      <c r="C26" s="48" t="s">
        <v>390</v>
      </c>
      <c r="D26" s="48" t="s">
        <v>391</v>
      </c>
      <c r="E26" s="49">
        <v>23998</v>
      </c>
      <c r="F26" s="50">
        <v>80.009332000000001</v>
      </c>
      <c r="G26" s="51">
        <v>2.2314810000000001E-2</v>
      </c>
      <c r="H26" s="41" t="s">
        <v>140</v>
      </c>
    </row>
    <row r="27" spans="1:8" x14ac:dyDescent="0.2">
      <c r="A27" s="47">
        <v>21</v>
      </c>
      <c r="B27" s="48" t="s">
        <v>384</v>
      </c>
      <c r="C27" s="48" t="s">
        <v>385</v>
      </c>
      <c r="D27" s="48" t="s">
        <v>386</v>
      </c>
      <c r="E27" s="49">
        <v>7495</v>
      </c>
      <c r="F27" s="50">
        <v>76.089240000000004</v>
      </c>
      <c r="G27" s="51">
        <v>2.1221489999999999E-2</v>
      </c>
      <c r="H27" s="41" t="s">
        <v>140</v>
      </c>
    </row>
    <row r="28" spans="1:8" x14ac:dyDescent="0.2">
      <c r="A28" s="47">
        <v>22</v>
      </c>
      <c r="B28" s="48" t="s">
        <v>387</v>
      </c>
      <c r="C28" s="48" t="s">
        <v>388</v>
      </c>
      <c r="D28" s="48" t="s">
        <v>182</v>
      </c>
      <c r="E28" s="49">
        <v>4105</v>
      </c>
      <c r="F28" s="50">
        <v>74.419544999999999</v>
      </c>
      <c r="G28" s="51">
        <v>2.075581E-2</v>
      </c>
      <c r="H28" s="41" t="s">
        <v>140</v>
      </c>
    </row>
    <row r="29" spans="1:8" x14ac:dyDescent="0.2">
      <c r="A29" s="47">
        <v>23</v>
      </c>
      <c r="B29" s="48" t="s">
        <v>400</v>
      </c>
      <c r="C29" s="48" t="s">
        <v>401</v>
      </c>
      <c r="D29" s="48" t="s">
        <v>206</v>
      </c>
      <c r="E29" s="49">
        <v>16841</v>
      </c>
      <c r="F29" s="50">
        <v>72.972053000000002</v>
      </c>
      <c r="G29" s="51">
        <v>2.0352100000000001E-2</v>
      </c>
      <c r="H29" s="41" t="s">
        <v>140</v>
      </c>
    </row>
    <row r="30" spans="1:8" x14ac:dyDescent="0.2">
      <c r="A30" s="47">
        <v>24</v>
      </c>
      <c r="B30" s="48" t="s">
        <v>92</v>
      </c>
      <c r="C30" s="48" t="s">
        <v>93</v>
      </c>
      <c r="D30" s="48" t="s">
        <v>94</v>
      </c>
      <c r="E30" s="49">
        <v>7562</v>
      </c>
      <c r="F30" s="50">
        <v>66.923699999999997</v>
      </c>
      <c r="G30" s="51">
        <v>1.86652E-2</v>
      </c>
      <c r="H30" s="41" t="s">
        <v>140</v>
      </c>
    </row>
    <row r="31" spans="1:8" x14ac:dyDescent="0.2">
      <c r="A31" s="47">
        <v>25</v>
      </c>
      <c r="B31" s="48" t="s">
        <v>392</v>
      </c>
      <c r="C31" s="48" t="s">
        <v>393</v>
      </c>
      <c r="D31" s="48" t="s">
        <v>50</v>
      </c>
      <c r="E31" s="49">
        <v>14157</v>
      </c>
      <c r="F31" s="50">
        <v>64.987708499999997</v>
      </c>
      <c r="G31" s="51">
        <v>1.8125240000000001E-2</v>
      </c>
      <c r="H31" s="41" t="s">
        <v>140</v>
      </c>
    </row>
    <row r="32" spans="1:8" x14ac:dyDescent="0.2">
      <c r="A32" s="47">
        <v>26</v>
      </c>
      <c r="B32" s="48" t="s">
        <v>394</v>
      </c>
      <c r="C32" s="48" t="s">
        <v>395</v>
      </c>
      <c r="D32" s="48" t="s">
        <v>182</v>
      </c>
      <c r="E32" s="49">
        <v>6319</v>
      </c>
      <c r="F32" s="50">
        <v>60.125284999999998</v>
      </c>
      <c r="G32" s="51">
        <v>1.6769099999999999E-2</v>
      </c>
      <c r="H32" s="41" t="s">
        <v>140</v>
      </c>
    </row>
    <row r="33" spans="1:8" ht="25.5" x14ac:dyDescent="0.2">
      <c r="A33" s="47">
        <v>27</v>
      </c>
      <c r="B33" s="48" t="s">
        <v>396</v>
      </c>
      <c r="C33" s="48" t="s">
        <v>397</v>
      </c>
      <c r="D33" s="48" t="s">
        <v>219</v>
      </c>
      <c r="E33" s="49">
        <v>6182</v>
      </c>
      <c r="F33" s="50">
        <v>55.826551000000002</v>
      </c>
      <c r="G33" s="51">
        <v>1.5570169999999999E-2</v>
      </c>
      <c r="H33" s="41" t="s">
        <v>140</v>
      </c>
    </row>
    <row r="34" spans="1:8" x14ac:dyDescent="0.2">
      <c r="A34" s="47">
        <v>28</v>
      </c>
      <c r="B34" s="48" t="s">
        <v>404</v>
      </c>
      <c r="C34" s="48" t="s">
        <v>405</v>
      </c>
      <c r="D34" s="48" t="s">
        <v>216</v>
      </c>
      <c r="E34" s="49">
        <v>9506</v>
      </c>
      <c r="F34" s="50">
        <v>53.285882999999998</v>
      </c>
      <c r="G34" s="51">
        <v>1.4861569999999999E-2</v>
      </c>
      <c r="H34" s="41" t="s">
        <v>140</v>
      </c>
    </row>
    <row r="35" spans="1:8" x14ac:dyDescent="0.2">
      <c r="A35" s="47">
        <v>29</v>
      </c>
      <c r="B35" s="48" t="s">
        <v>402</v>
      </c>
      <c r="C35" s="48" t="s">
        <v>403</v>
      </c>
      <c r="D35" s="48" t="s">
        <v>250</v>
      </c>
      <c r="E35" s="49">
        <v>12789</v>
      </c>
      <c r="F35" s="50">
        <v>51.737899499999997</v>
      </c>
      <c r="G35" s="51">
        <v>1.4429839999999999E-2</v>
      </c>
      <c r="H35" s="41" t="s">
        <v>140</v>
      </c>
    </row>
    <row r="36" spans="1:8" x14ac:dyDescent="0.2">
      <c r="A36" s="47">
        <v>30</v>
      </c>
      <c r="B36" s="48" t="s">
        <v>408</v>
      </c>
      <c r="C36" s="48" t="s">
        <v>409</v>
      </c>
      <c r="D36" s="48" t="s">
        <v>50</v>
      </c>
      <c r="E36" s="49">
        <v>10251</v>
      </c>
      <c r="F36" s="50">
        <v>44.048546999999999</v>
      </c>
      <c r="G36" s="51">
        <v>1.2285259999999999E-2</v>
      </c>
      <c r="H36" s="41" t="s">
        <v>140</v>
      </c>
    </row>
    <row r="37" spans="1:8" x14ac:dyDescent="0.2">
      <c r="A37" s="47">
        <v>31</v>
      </c>
      <c r="B37" s="48" t="s">
        <v>410</v>
      </c>
      <c r="C37" s="48" t="s">
        <v>411</v>
      </c>
      <c r="D37" s="48" t="s">
        <v>275</v>
      </c>
      <c r="E37" s="49">
        <v>3285</v>
      </c>
      <c r="F37" s="50">
        <v>38.900970000000001</v>
      </c>
      <c r="G37" s="51">
        <v>1.0849579999999999E-2</v>
      </c>
      <c r="H37" s="41" t="s">
        <v>140</v>
      </c>
    </row>
    <row r="38" spans="1:8" x14ac:dyDescent="0.2">
      <c r="A38" s="47">
        <v>32</v>
      </c>
      <c r="B38" s="48" t="s">
        <v>412</v>
      </c>
      <c r="C38" s="48" t="s">
        <v>413</v>
      </c>
      <c r="D38" s="48" t="s">
        <v>414</v>
      </c>
      <c r="E38" s="49">
        <v>3522</v>
      </c>
      <c r="F38" s="50">
        <v>36.442134000000003</v>
      </c>
      <c r="G38" s="51">
        <v>1.0163810000000001E-2</v>
      </c>
      <c r="H38" s="41" t="s">
        <v>140</v>
      </c>
    </row>
    <row r="39" spans="1:8" x14ac:dyDescent="0.2">
      <c r="A39" s="47">
        <v>33</v>
      </c>
      <c r="B39" s="48" t="s">
        <v>380</v>
      </c>
      <c r="C39" s="48" t="s">
        <v>381</v>
      </c>
      <c r="D39" s="48" t="s">
        <v>275</v>
      </c>
      <c r="E39" s="49">
        <v>613</v>
      </c>
      <c r="F39" s="50">
        <v>36.2896</v>
      </c>
      <c r="G39" s="51">
        <v>1.012127E-2</v>
      </c>
      <c r="H39" s="41" t="s">
        <v>140</v>
      </c>
    </row>
    <row r="40" spans="1:8" x14ac:dyDescent="0.2">
      <c r="A40" s="47">
        <v>34</v>
      </c>
      <c r="B40" s="48" t="s">
        <v>60</v>
      </c>
      <c r="C40" s="48" t="s">
        <v>61</v>
      </c>
      <c r="D40" s="48" t="s">
        <v>62</v>
      </c>
      <c r="E40" s="49">
        <v>568</v>
      </c>
      <c r="F40" s="50">
        <v>36.27816</v>
      </c>
      <c r="G40" s="51">
        <v>1.011807E-2</v>
      </c>
      <c r="H40" s="41" t="s">
        <v>140</v>
      </c>
    </row>
    <row r="41" spans="1:8" x14ac:dyDescent="0.2">
      <c r="A41" s="47">
        <v>35</v>
      </c>
      <c r="B41" s="48" t="s">
        <v>415</v>
      </c>
      <c r="C41" s="48" t="s">
        <v>416</v>
      </c>
      <c r="D41" s="48" t="s">
        <v>50</v>
      </c>
      <c r="E41" s="49">
        <v>3083</v>
      </c>
      <c r="F41" s="50">
        <v>35.775131999999999</v>
      </c>
      <c r="G41" s="51">
        <v>9.9777800000000003E-3</v>
      </c>
      <c r="H41" s="41" t="s">
        <v>140</v>
      </c>
    </row>
    <row r="42" spans="1:8" x14ac:dyDescent="0.2">
      <c r="A42" s="47">
        <v>36</v>
      </c>
      <c r="B42" s="48" t="s">
        <v>417</v>
      </c>
      <c r="C42" s="48" t="s">
        <v>418</v>
      </c>
      <c r="D42" s="48" t="s">
        <v>228</v>
      </c>
      <c r="E42" s="49">
        <v>7492</v>
      </c>
      <c r="F42" s="50">
        <v>35.369731999999999</v>
      </c>
      <c r="G42" s="51">
        <v>9.8647100000000005E-3</v>
      </c>
      <c r="H42" s="41" t="s">
        <v>140</v>
      </c>
    </row>
    <row r="43" spans="1:8" x14ac:dyDescent="0.2">
      <c r="A43" s="47">
        <v>37</v>
      </c>
      <c r="B43" s="48" t="s">
        <v>346</v>
      </c>
      <c r="C43" s="48" t="s">
        <v>347</v>
      </c>
      <c r="D43" s="48" t="s">
        <v>300</v>
      </c>
      <c r="E43" s="49">
        <v>12424</v>
      </c>
      <c r="F43" s="50">
        <v>34.544932000000003</v>
      </c>
      <c r="G43" s="51">
        <v>9.6346699999999997E-3</v>
      </c>
      <c r="H43" s="41" t="s">
        <v>140</v>
      </c>
    </row>
    <row r="44" spans="1:8" x14ac:dyDescent="0.2">
      <c r="A44" s="47">
        <v>38</v>
      </c>
      <c r="B44" s="48" t="s">
        <v>421</v>
      </c>
      <c r="C44" s="48" t="s">
        <v>422</v>
      </c>
      <c r="D44" s="48" t="s">
        <v>423</v>
      </c>
      <c r="E44" s="49">
        <v>3350</v>
      </c>
      <c r="F44" s="50">
        <v>28.493424999999998</v>
      </c>
      <c r="G44" s="51">
        <v>7.9468899999999999E-3</v>
      </c>
      <c r="H44" s="41" t="s">
        <v>140</v>
      </c>
    </row>
    <row r="45" spans="1:8" x14ac:dyDescent="0.2">
      <c r="A45" s="47">
        <v>39</v>
      </c>
      <c r="B45" s="48" t="s">
        <v>406</v>
      </c>
      <c r="C45" s="48" t="s">
        <v>407</v>
      </c>
      <c r="D45" s="48" t="s">
        <v>62</v>
      </c>
      <c r="E45" s="49">
        <v>3365</v>
      </c>
      <c r="F45" s="50">
        <v>27.889119999999998</v>
      </c>
      <c r="G45" s="51">
        <v>7.7783499999999998E-3</v>
      </c>
      <c r="H45" s="41" t="s">
        <v>140</v>
      </c>
    </row>
    <row r="46" spans="1:8" x14ac:dyDescent="0.2">
      <c r="A46" s="47">
        <v>40</v>
      </c>
      <c r="B46" s="48" t="s">
        <v>419</v>
      </c>
      <c r="C46" s="48" t="s">
        <v>420</v>
      </c>
      <c r="D46" s="48" t="s">
        <v>62</v>
      </c>
      <c r="E46" s="49">
        <v>3782</v>
      </c>
      <c r="F46" s="50">
        <v>24.490341000000001</v>
      </c>
      <c r="G46" s="51">
        <v>6.8304200000000002E-3</v>
      </c>
      <c r="H46" s="41" t="s">
        <v>140</v>
      </c>
    </row>
    <row r="47" spans="1:8" x14ac:dyDescent="0.2">
      <c r="A47" s="52"/>
      <c r="B47" s="52"/>
      <c r="C47" s="53" t="s">
        <v>139</v>
      </c>
      <c r="D47" s="52"/>
      <c r="E47" s="52" t="s">
        <v>140</v>
      </c>
      <c r="F47" s="54">
        <v>3490.4127521999999</v>
      </c>
      <c r="G47" s="55">
        <v>0.9734853</v>
      </c>
      <c r="H47" s="41" t="s">
        <v>140</v>
      </c>
    </row>
    <row r="48" spans="1:8" x14ac:dyDescent="0.2">
      <c r="A48" s="52"/>
      <c r="B48" s="52"/>
      <c r="C48" s="56"/>
      <c r="D48" s="52"/>
      <c r="E48" s="52"/>
      <c r="F48" s="57"/>
      <c r="G48" s="57"/>
      <c r="H48" s="41" t="s">
        <v>140</v>
      </c>
    </row>
    <row r="49" spans="1:8" x14ac:dyDescent="0.2">
      <c r="A49" s="52"/>
      <c r="B49" s="52"/>
      <c r="C49" s="53" t="s">
        <v>141</v>
      </c>
      <c r="D49" s="52"/>
      <c r="E49" s="52"/>
      <c r="F49" s="52"/>
      <c r="G49" s="52"/>
      <c r="H49" s="41" t="s">
        <v>140</v>
      </c>
    </row>
    <row r="50" spans="1:8" x14ac:dyDescent="0.2">
      <c r="A50" s="52"/>
      <c r="B50" s="52"/>
      <c r="C50" s="53" t="s">
        <v>139</v>
      </c>
      <c r="D50" s="52"/>
      <c r="E50" s="52" t="s">
        <v>140</v>
      </c>
      <c r="F50" s="58" t="s">
        <v>142</v>
      </c>
      <c r="G50" s="55">
        <v>0</v>
      </c>
      <c r="H50" s="41" t="s">
        <v>140</v>
      </c>
    </row>
    <row r="51" spans="1:8" x14ac:dyDescent="0.2">
      <c r="A51" s="52"/>
      <c r="B51" s="52"/>
      <c r="C51" s="56"/>
      <c r="D51" s="52"/>
      <c r="E51" s="52"/>
      <c r="F51" s="57"/>
      <c r="G51" s="57"/>
      <c r="H51" s="41" t="s">
        <v>140</v>
      </c>
    </row>
    <row r="52" spans="1:8" x14ac:dyDescent="0.2">
      <c r="A52" s="52"/>
      <c r="B52" s="52"/>
      <c r="C52" s="53" t="s">
        <v>143</v>
      </c>
      <c r="D52" s="52"/>
      <c r="E52" s="52"/>
      <c r="F52" s="52"/>
      <c r="G52" s="52"/>
      <c r="H52" s="41" t="s">
        <v>140</v>
      </c>
    </row>
    <row r="53" spans="1:8" x14ac:dyDescent="0.2">
      <c r="A53" s="52"/>
      <c r="B53" s="52"/>
      <c r="C53" s="53" t="s">
        <v>139</v>
      </c>
      <c r="D53" s="52"/>
      <c r="E53" s="52" t="s">
        <v>140</v>
      </c>
      <c r="F53" s="58" t="s">
        <v>142</v>
      </c>
      <c r="G53" s="55">
        <v>0</v>
      </c>
      <c r="H53" s="41" t="s">
        <v>140</v>
      </c>
    </row>
    <row r="54" spans="1:8" x14ac:dyDescent="0.2">
      <c r="A54" s="52"/>
      <c r="B54" s="52"/>
      <c r="C54" s="56"/>
      <c r="D54" s="52"/>
      <c r="E54" s="52"/>
      <c r="F54" s="57"/>
      <c r="G54" s="57"/>
      <c r="H54" s="41" t="s">
        <v>140</v>
      </c>
    </row>
    <row r="55" spans="1:8" x14ac:dyDescent="0.2">
      <c r="A55" s="52"/>
      <c r="B55" s="52"/>
      <c r="C55" s="53" t="s">
        <v>144</v>
      </c>
      <c r="D55" s="52"/>
      <c r="E55" s="52"/>
      <c r="F55" s="52"/>
      <c r="G55" s="52"/>
      <c r="H55" s="41" t="s">
        <v>140</v>
      </c>
    </row>
    <row r="56" spans="1:8" x14ac:dyDescent="0.2">
      <c r="A56" s="52"/>
      <c r="B56" s="52"/>
      <c r="C56" s="53" t="s">
        <v>139</v>
      </c>
      <c r="D56" s="52"/>
      <c r="E56" s="52" t="s">
        <v>140</v>
      </c>
      <c r="F56" s="58" t="s">
        <v>142</v>
      </c>
      <c r="G56" s="55">
        <v>0</v>
      </c>
      <c r="H56" s="41" t="s">
        <v>140</v>
      </c>
    </row>
    <row r="57" spans="1:8" x14ac:dyDescent="0.2">
      <c r="A57" s="52"/>
      <c r="B57" s="52"/>
      <c r="C57" s="56"/>
      <c r="D57" s="52"/>
      <c r="E57" s="52"/>
      <c r="F57" s="57"/>
      <c r="G57" s="57"/>
      <c r="H57" s="41" t="s">
        <v>140</v>
      </c>
    </row>
    <row r="58" spans="1:8" x14ac:dyDescent="0.2">
      <c r="A58" s="52"/>
      <c r="B58" s="52"/>
      <c r="C58" s="53" t="s">
        <v>145</v>
      </c>
      <c r="D58" s="52"/>
      <c r="E58" s="52"/>
      <c r="F58" s="57"/>
      <c r="G58" s="57"/>
      <c r="H58" s="41" t="s">
        <v>140</v>
      </c>
    </row>
    <row r="59" spans="1:8" x14ac:dyDescent="0.2">
      <c r="A59" s="52"/>
      <c r="B59" s="52"/>
      <c r="C59" s="53" t="s">
        <v>139</v>
      </c>
      <c r="D59" s="52"/>
      <c r="E59" s="52" t="s">
        <v>140</v>
      </c>
      <c r="F59" s="58" t="s">
        <v>142</v>
      </c>
      <c r="G59" s="55">
        <v>0</v>
      </c>
      <c r="H59" s="41" t="s">
        <v>140</v>
      </c>
    </row>
    <row r="60" spans="1:8" x14ac:dyDescent="0.2">
      <c r="A60" s="52"/>
      <c r="B60" s="52"/>
      <c r="C60" s="56"/>
      <c r="D60" s="52"/>
      <c r="E60" s="52"/>
      <c r="F60" s="57"/>
      <c r="G60" s="57"/>
      <c r="H60" s="41" t="s">
        <v>140</v>
      </c>
    </row>
    <row r="61" spans="1:8" x14ac:dyDescent="0.2">
      <c r="A61" s="52"/>
      <c r="B61" s="52"/>
      <c r="C61" s="53" t="s">
        <v>146</v>
      </c>
      <c r="D61" s="52"/>
      <c r="E61" s="52"/>
      <c r="F61" s="57"/>
      <c r="G61" s="57"/>
      <c r="H61" s="41" t="s">
        <v>140</v>
      </c>
    </row>
    <row r="62" spans="1:8" x14ac:dyDescent="0.2">
      <c r="A62" s="52"/>
      <c r="B62" s="52"/>
      <c r="C62" s="53" t="s">
        <v>139</v>
      </c>
      <c r="D62" s="52"/>
      <c r="E62" s="52" t="s">
        <v>140</v>
      </c>
      <c r="F62" s="58" t="s">
        <v>142</v>
      </c>
      <c r="G62" s="55">
        <v>0</v>
      </c>
      <c r="H62" s="41" t="s">
        <v>140</v>
      </c>
    </row>
    <row r="63" spans="1:8" x14ac:dyDescent="0.2">
      <c r="A63" s="52"/>
      <c r="B63" s="52"/>
      <c r="C63" s="56"/>
      <c r="D63" s="52"/>
      <c r="E63" s="52"/>
      <c r="F63" s="57"/>
      <c r="G63" s="57"/>
      <c r="H63" s="41" t="s">
        <v>140</v>
      </c>
    </row>
    <row r="64" spans="1:8" x14ac:dyDescent="0.2">
      <c r="A64" s="52"/>
      <c r="B64" s="52"/>
      <c r="C64" s="53" t="s">
        <v>147</v>
      </c>
      <c r="D64" s="52"/>
      <c r="E64" s="52"/>
      <c r="F64" s="54">
        <v>3490.4127521999999</v>
      </c>
      <c r="G64" s="55">
        <v>0.9734853</v>
      </c>
      <c r="H64" s="41" t="s">
        <v>140</v>
      </c>
    </row>
    <row r="65" spans="1:8" x14ac:dyDescent="0.2">
      <c r="A65" s="52"/>
      <c r="B65" s="52"/>
      <c r="C65" s="56"/>
      <c r="D65" s="52"/>
      <c r="E65" s="52"/>
      <c r="F65" s="57"/>
      <c r="G65" s="57"/>
      <c r="H65" s="41" t="s">
        <v>140</v>
      </c>
    </row>
    <row r="66" spans="1:8" x14ac:dyDescent="0.2">
      <c r="A66" s="52"/>
      <c r="B66" s="52"/>
      <c r="C66" s="53" t="s">
        <v>148</v>
      </c>
      <c r="D66" s="52"/>
      <c r="E66" s="52"/>
      <c r="F66" s="57"/>
      <c r="G66" s="57"/>
      <c r="H66" s="41" t="s">
        <v>140</v>
      </c>
    </row>
    <row r="67" spans="1:8" x14ac:dyDescent="0.2">
      <c r="A67" s="52"/>
      <c r="B67" s="52"/>
      <c r="C67" s="53" t="s">
        <v>10</v>
      </c>
      <c r="D67" s="52"/>
      <c r="E67" s="52"/>
      <c r="F67" s="57"/>
      <c r="G67" s="57"/>
      <c r="H67" s="41" t="s">
        <v>140</v>
      </c>
    </row>
    <row r="68" spans="1:8" x14ac:dyDescent="0.2">
      <c r="A68" s="52"/>
      <c r="B68" s="52"/>
      <c r="C68" s="53" t="s">
        <v>139</v>
      </c>
      <c r="D68" s="52"/>
      <c r="E68" s="52" t="s">
        <v>140</v>
      </c>
      <c r="F68" s="58" t="s">
        <v>142</v>
      </c>
      <c r="G68" s="55">
        <v>0</v>
      </c>
      <c r="H68" s="41" t="s">
        <v>140</v>
      </c>
    </row>
    <row r="69" spans="1:8" x14ac:dyDescent="0.2">
      <c r="A69" s="52"/>
      <c r="B69" s="52"/>
      <c r="C69" s="56"/>
      <c r="D69" s="52"/>
      <c r="E69" s="52"/>
      <c r="F69" s="57"/>
      <c r="G69" s="57"/>
      <c r="H69" s="41" t="s">
        <v>140</v>
      </c>
    </row>
    <row r="70" spans="1:8" x14ac:dyDescent="0.2">
      <c r="A70" s="52"/>
      <c r="B70" s="52"/>
      <c r="C70" s="53" t="s">
        <v>149</v>
      </c>
      <c r="D70" s="52"/>
      <c r="E70" s="52"/>
      <c r="F70" s="52"/>
      <c r="G70" s="52"/>
      <c r="H70" s="41" t="s">
        <v>140</v>
      </c>
    </row>
    <row r="71" spans="1:8" x14ac:dyDescent="0.2">
      <c r="A71" s="52"/>
      <c r="B71" s="52"/>
      <c r="C71" s="53" t="s">
        <v>139</v>
      </c>
      <c r="D71" s="52"/>
      <c r="E71" s="52" t="s">
        <v>140</v>
      </c>
      <c r="F71" s="58" t="s">
        <v>142</v>
      </c>
      <c r="G71" s="55">
        <v>0</v>
      </c>
      <c r="H71" s="41" t="s">
        <v>140</v>
      </c>
    </row>
    <row r="72" spans="1:8" x14ac:dyDescent="0.2">
      <c r="A72" s="52"/>
      <c r="B72" s="52"/>
      <c r="C72" s="56"/>
      <c r="D72" s="52"/>
      <c r="E72" s="52"/>
      <c r="F72" s="57"/>
      <c r="G72" s="57"/>
      <c r="H72" s="41" t="s">
        <v>140</v>
      </c>
    </row>
    <row r="73" spans="1:8" x14ac:dyDescent="0.2">
      <c r="A73" s="52"/>
      <c r="B73" s="52"/>
      <c r="C73" s="53" t="s">
        <v>150</v>
      </c>
      <c r="D73" s="52"/>
      <c r="E73" s="52"/>
      <c r="F73" s="52"/>
      <c r="G73" s="52"/>
      <c r="H73" s="41" t="s">
        <v>140</v>
      </c>
    </row>
    <row r="74" spans="1:8" x14ac:dyDescent="0.2">
      <c r="A74" s="52"/>
      <c r="B74" s="52"/>
      <c r="C74" s="53" t="s">
        <v>139</v>
      </c>
      <c r="D74" s="52"/>
      <c r="E74" s="52" t="s">
        <v>140</v>
      </c>
      <c r="F74" s="58" t="s">
        <v>142</v>
      </c>
      <c r="G74" s="55">
        <v>0</v>
      </c>
      <c r="H74" s="41" t="s">
        <v>140</v>
      </c>
    </row>
    <row r="75" spans="1:8" x14ac:dyDescent="0.2">
      <c r="A75" s="52"/>
      <c r="B75" s="52"/>
      <c r="C75" s="56"/>
      <c r="D75" s="52"/>
      <c r="E75" s="52"/>
      <c r="F75" s="57"/>
      <c r="G75" s="57"/>
      <c r="H75" s="41" t="s">
        <v>140</v>
      </c>
    </row>
    <row r="76" spans="1:8" x14ac:dyDescent="0.2">
      <c r="A76" s="52"/>
      <c r="B76" s="52"/>
      <c r="C76" s="53" t="s">
        <v>151</v>
      </c>
      <c r="D76" s="52"/>
      <c r="E76" s="52"/>
      <c r="F76" s="57"/>
      <c r="G76" s="57"/>
      <c r="H76" s="41" t="s">
        <v>140</v>
      </c>
    </row>
    <row r="77" spans="1:8" x14ac:dyDescent="0.2">
      <c r="A77" s="52"/>
      <c r="B77" s="52"/>
      <c r="C77" s="53" t="s">
        <v>139</v>
      </c>
      <c r="D77" s="52"/>
      <c r="E77" s="52" t="s">
        <v>140</v>
      </c>
      <c r="F77" s="58" t="s">
        <v>142</v>
      </c>
      <c r="G77" s="55">
        <v>0</v>
      </c>
      <c r="H77" s="41" t="s">
        <v>140</v>
      </c>
    </row>
    <row r="78" spans="1:8" x14ac:dyDescent="0.2">
      <c r="A78" s="52"/>
      <c r="B78" s="52"/>
      <c r="C78" s="56"/>
      <c r="D78" s="52"/>
      <c r="E78" s="52"/>
      <c r="F78" s="57"/>
      <c r="G78" s="57"/>
      <c r="H78" s="41" t="s">
        <v>140</v>
      </c>
    </row>
    <row r="79" spans="1:8" x14ac:dyDescent="0.2">
      <c r="A79" s="52"/>
      <c r="B79" s="52"/>
      <c r="C79" s="53" t="s">
        <v>152</v>
      </c>
      <c r="D79" s="52"/>
      <c r="E79" s="52"/>
      <c r="F79" s="54">
        <v>0</v>
      </c>
      <c r="G79" s="55">
        <v>0</v>
      </c>
      <c r="H79" s="41" t="s">
        <v>140</v>
      </c>
    </row>
    <row r="80" spans="1:8" x14ac:dyDescent="0.2">
      <c r="A80" s="52"/>
      <c r="B80" s="52"/>
      <c r="C80" s="56"/>
      <c r="D80" s="52"/>
      <c r="E80" s="52"/>
      <c r="F80" s="57"/>
      <c r="G80" s="57"/>
      <c r="H80" s="41" t="s">
        <v>140</v>
      </c>
    </row>
    <row r="81" spans="1:8" x14ac:dyDescent="0.2">
      <c r="A81" s="52"/>
      <c r="B81" s="52"/>
      <c r="C81" s="53" t="s">
        <v>153</v>
      </c>
      <c r="D81" s="52"/>
      <c r="E81" s="52"/>
      <c r="F81" s="57"/>
      <c r="G81" s="57"/>
      <c r="H81" s="41" t="s">
        <v>140</v>
      </c>
    </row>
    <row r="82" spans="1:8" x14ac:dyDescent="0.2">
      <c r="A82" s="52"/>
      <c r="B82" s="52"/>
      <c r="C82" s="53" t="s">
        <v>154</v>
      </c>
      <c r="D82" s="52"/>
      <c r="E82" s="52"/>
      <c r="F82" s="57"/>
      <c r="G82" s="57"/>
      <c r="H82" s="41" t="s">
        <v>140</v>
      </c>
    </row>
    <row r="83" spans="1:8" x14ac:dyDescent="0.2">
      <c r="A83" s="52"/>
      <c r="B83" s="52"/>
      <c r="C83" s="53" t="s">
        <v>139</v>
      </c>
      <c r="D83" s="52"/>
      <c r="E83" s="52" t="s">
        <v>140</v>
      </c>
      <c r="F83" s="58" t="s">
        <v>142</v>
      </c>
      <c r="G83" s="55">
        <v>0</v>
      </c>
      <c r="H83" s="41" t="s">
        <v>140</v>
      </c>
    </row>
    <row r="84" spans="1:8" x14ac:dyDescent="0.2">
      <c r="A84" s="52"/>
      <c r="B84" s="52"/>
      <c r="C84" s="56"/>
      <c r="D84" s="52"/>
      <c r="E84" s="52"/>
      <c r="F84" s="57"/>
      <c r="G84" s="57"/>
      <c r="H84" s="41" t="s">
        <v>140</v>
      </c>
    </row>
    <row r="85" spans="1:8" x14ac:dyDescent="0.2">
      <c r="A85" s="52"/>
      <c r="B85" s="52"/>
      <c r="C85" s="53" t="s">
        <v>155</v>
      </c>
      <c r="D85" s="52"/>
      <c r="E85" s="52"/>
      <c r="F85" s="57"/>
      <c r="G85" s="57"/>
      <c r="H85" s="41" t="s">
        <v>140</v>
      </c>
    </row>
    <row r="86" spans="1:8" x14ac:dyDescent="0.2">
      <c r="A86" s="52"/>
      <c r="B86" s="52"/>
      <c r="C86" s="53" t="s">
        <v>139</v>
      </c>
      <c r="D86" s="52"/>
      <c r="E86" s="52" t="s">
        <v>140</v>
      </c>
      <c r="F86" s="58" t="s">
        <v>142</v>
      </c>
      <c r="G86" s="55">
        <v>0</v>
      </c>
      <c r="H86" s="41" t="s">
        <v>140</v>
      </c>
    </row>
    <row r="87" spans="1:8" x14ac:dyDescent="0.2">
      <c r="A87" s="52"/>
      <c r="B87" s="52"/>
      <c r="C87" s="56"/>
      <c r="D87" s="52"/>
      <c r="E87" s="52"/>
      <c r="F87" s="57"/>
      <c r="G87" s="57"/>
      <c r="H87" s="41" t="s">
        <v>140</v>
      </c>
    </row>
    <row r="88" spans="1:8" x14ac:dyDescent="0.2">
      <c r="A88" s="52"/>
      <c r="B88" s="52"/>
      <c r="C88" s="53" t="s">
        <v>156</v>
      </c>
      <c r="D88" s="52"/>
      <c r="E88" s="52"/>
      <c r="F88" s="57"/>
      <c r="G88" s="57"/>
      <c r="H88" s="41" t="s">
        <v>140</v>
      </c>
    </row>
    <row r="89" spans="1:8" x14ac:dyDescent="0.2">
      <c r="A89" s="52"/>
      <c r="B89" s="52"/>
      <c r="C89" s="53" t="s">
        <v>139</v>
      </c>
      <c r="D89" s="52"/>
      <c r="E89" s="52" t="s">
        <v>140</v>
      </c>
      <c r="F89" s="58" t="s">
        <v>142</v>
      </c>
      <c r="G89" s="55">
        <v>0</v>
      </c>
      <c r="H89" s="41" t="s">
        <v>140</v>
      </c>
    </row>
    <row r="90" spans="1:8" x14ac:dyDescent="0.2">
      <c r="A90" s="52"/>
      <c r="B90" s="52"/>
      <c r="C90" s="56"/>
      <c r="D90" s="52"/>
      <c r="E90" s="52"/>
      <c r="F90" s="57"/>
      <c r="G90" s="57"/>
      <c r="H90" s="41" t="s">
        <v>140</v>
      </c>
    </row>
    <row r="91" spans="1:8" x14ac:dyDescent="0.2">
      <c r="A91" s="52"/>
      <c r="B91" s="52"/>
      <c r="C91" s="53" t="s">
        <v>157</v>
      </c>
      <c r="D91" s="52"/>
      <c r="E91" s="52"/>
      <c r="F91" s="57"/>
      <c r="G91" s="57"/>
      <c r="H91" s="41" t="s">
        <v>140</v>
      </c>
    </row>
    <row r="92" spans="1:8" x14ac:dyDescent="0.2">
      <c r="A92" s="47">
        <v>1</v>
      </c>
      <c r="B92" s="48"/>
      <c r="C92" s="48" t="s">
        <v>158</v>
      </c>
      <c r="D92" s="48"/>
      <c r="E92" s="59"/>
      <c r="F92" s="50">
        <v>167.030833</v>
      </c>
      <c r="G92" s="51">
        <v>4.6585340000000003E-2</v>
      </c>
      <c r="H92" s="41">
        <v>5.42</v>
      </c>
    </row>
    <row r="93" spans="1:8" x14ac:dyDescent="0.2">
      <c r="A93" s="52"/>
      <c r="B93" s="52"/>
      <c r="C93" s="53" t="s">
        <v>139</v>
      </c>
      <c r="D93" s="52"/>
      <c r="E93" s="52" t="s">
        <v>140</v>
      </c>
      <c r="F93" s="54">
        <v>167.030833</v>
      </c>
      <c r="G93" s="55">
        <v>4.6585340000000003E-2</v>
      </c>
      <c r="H93" s="41" t="s">
        <v>140</v>
      </c>
    </row>
    <row r="94" spans="1:8" x14ac:dyDescent="0.2">
      <c r="A94" s="52"/>
      <c r="B94" s="52"/>
      <c r="C94" s="56"/>
      <c r="D94" s="52"/>
      <c r="E94" s="52"/>
      <c r="F94" s="57"/>
      <c r="G94" s="57"/>
      <c r="H94" s="41" t="s">
        <v>140</v>
      </c>
    </row>
    <row r="95" spans="1:8" x14ac:dyDescent="0.2">
      <c r="A95" s="52"/>
      <c r="B95" s="52"/>
      <c r="C95" s="53" t="s">
        <v>159</v>
      </c>
      <c r="D95" s="52"/>
      <c r="E95" s="52"/>
      <c r="F95" s="54">
        <v>167.030833</v>
      </c>
      <c r="G95" s="55">
        <v>4.6585340000000003E-2</v>
      </c>
      <c r="H95" s="41" t="s">
        <v>140</v>
      </c>
    </row>
    <row r="96" spans="1:8" x14ac:dyDescent="0.2">
      <c r="A96" s="52"/>
      <c r="B96" s="52"/>
      <c r="C96" s="57"/>
      <c r="D96" s="52"/>
      <c r="E96" s="52"/>
      <c r="F96" s="52"/>
      <c r="G96" s="52"/>
      <c r="H96" s="41" t="s">
        <v>140</v>
      </c>
    </row>
    <row r="97" spans="1:10" x14ac:dyDescent="0.2">
      <c r="A97" s="52"/>
      <c r="B97" s="52"/>
      <c r="C97" s="53" t="s">
        <v>160</v>
      </c>
      <c r="D97" s="52"/>
      <c r="E97" s="52"/>
      <c r="F97" s="52"/>
      <c r="G97" s="52"/>
      <c r="H97" s="41" t="s">
        <v>140</v>
      </c>
    </row>
    <row r="98" spans="1:10" x14ac:dyDescent="0.2">
      <c r="A98" s="52"/>
      <c r="B98" s="52"/>
      <c r="C98" s="53" t="s">
        <v>161</v>
      </c>
      <c r="D98" s="52"/>
      <c r="E98" s="52"/>
      <c r="F98" s="52"/>
      <c r="G98" s="52"/>
      <c r="H98" s="41" t="s">
        <v>140</v>
      </c>
    </row>
    <row r="99" spans="1:10" x14ac:dyDescent="0.2">
      <c r="A99" s="52"/>
      <c r="B99" s="52"/>
      <c r="C99" s="53" t="s">
        <v>139</v>
      </c>
      <c r="D99" s="52"/>
      <c r="E99" s="52" t="s">
        <v>140</v>
      </c>
      <c r="F99" s="58" t="s">
        <v>142</v>
      </c>
      <c r="G99" s="55">
        <v>0</v>
      </c>
      <c r="H99" s="41" t="s">
        <v>140</v>
      </c>
    </row>
    <row r="100" spans="1:10" x14ac:dyDescent="0.2">
      <c r="A100" s="52"/>
      <c r="B100" s="52"/>
      <c r="C100" s="56"/>
      <c r="D100" s="52"/>
      <c r="E100" s="52"/>
      <c r="F100" s="57"/>
      <c r="G100" s="57"/>
      <c r="H100" s="41" t="s">
        <v>140</v>
      </c>
    </row>
    <row r="101" spans="1:10" x14ac:dyDescent="0.2">
      <c r="A101" s="52"/>
      <c r="B101" s="52"/>
      <c r="C101" s="53" t="s">
        <v>162</v>
      </c>
      <c r="D101" s="52"/>
      <c r="E101" s="52"/>
      <c r="F101" s="52"/>
      <c r="G101" s="52"/>
      <c r="H101" s="41" t="s">
        <v>140</v>
      </c>
    </row>
    <row r="102" spans="1:10" x14ac:dyDescent="0.2">
      <c r="A102" s="52"/>
      <c r="B102" s="52"/>
      <c r="C102" s="53" t="s">
        <v>163</v>
      </c>
      <c r="D102" s="52"/>
      <c r="E102" s="52"/>
      <c r="F102" s="52"/>
      <c r="G102" s="52"/>
      <c r="H102" s="41" t="s">
        <v>140</v>
      </c>
    </row>
    <row r="103" spans="1:10" x14ac:dyDescent="0.2">
      <c r="A103" s="52"/>
      <c r="B103" s="52"/>
      <c r="C103" s="53" t="s">
        <v>139</v>
      </c>
      <c r="D103" s="52"/>
      <c r="E103" s="52" t="s">
        <v>140</v>
      </c>
      <c r="F103" s="58" t="s">
        <v>142</v>
      </c>
      <c r="G103" s="55">
        <v>0</v>
      </c>
      <c r="H103" s="41" t="s">
        <v>140</v>
      </c>
    </row>
    <row r="104" spans="1:10" x14ac:dyDescent="0.2">
      <c r="A104" s="52"/>
      <c r="B104" s="52"/>
      <c r="C104" s="56"/>
      <c r="D104" s="52"/>
      <c r="E104" s="52"/>
      <c r="F104" s="57"/>
      <c r="G104" s="57"/>
      <c r="H104" s="41" t="s">
        <v>140</v>
      </c>
    </row>
    <row r="105" spans="1:10" x14ac:dyDescent="0.2">
      <c r="A105" s="52"/>
      <c r="B105" s="52"/>
      <c r="C105" s="53" t="s">
        <v>164</v>
      </c>
      <c r="D105" s="52"/>
      <c r="E105" s="52"/>
      <c r="F105" s="57"/>
      <c r="G105" s="57"/>
      <c r="H105" s="41" t="s">
        <v>140</v>
      </c>
    </row>
    <row r="106" spans="1:10" x14ac:dyDescent="0.2">
      <c r="A106" s="52"/>
      <c r="B106" s="52"/>
      <c r="C106" s="53" t="s">
        <v>139</v>
      </c>
      <c r="D106" s="52"/>
      <c r="E106" s="52" t="s">
        <v>140</v>
      </c>
      <c r="F106" s="58" t="s">
        <v>142</v>
      </c>
      <c r="G106" s="55">
        <v>0</v>
      </c>
      <c r="H106" s="41" t="s">
        <v>140</v>
      </c>
    </row>
    <row r="107" spans="1:10" x14ac:dyDescent="0.2">
      <c r="A107" s="52"/>
      <c r="B107" s="52"/>
      <c r="C107" s="56"/>
      <c r="D107" s="52"/>
      <c r="E107" s="52"/>
      <c r="F107" s="57"/>
      <c r="G107" s="57"/>
      <c r="H107" s="41" t="s">
        <v>140</v>
      </c>
    </row>
    <row r="108" spans="1:10" x14ac:dyDescent="0.2">
      <c r="A108" s="59"/>
      <c r="B108" s="48"/>
      <c r="C108" s="48" t="s">
        <v>165</v>
      </c>
      <c r="D108" s="48"/>
      <c r="E108" s="59"/>
      <c r="F108" s="50">
        <v>-71.962790190000007</v>
      </c>
      <c r="G108" s="51">
        <v>-2.0070609999999999E-2</v>
      </c>
      <c r="H108" s="41" t="s">
        <v>140</v>
      </c>
    </row>
    <row r="109" spans="1:10" x14ac:dyDescent="0.2">
      <c r="A109" s="56"/>
      <c r="B109" s="56"/>
      <c r="C109" s="53" t="s">
        <v>166</v>
      </c>
      <c r="D109" s="57"/>
      <c r="E109" s="57"/>
      <c r="F109" s="54">
        <v>3585.4807950099998</v>
      </c>
      <c r="G109" s="60">
        <v>1.00000003</v>
      </c>
      <c r="H109" s="41" t="s">
        <v>140</v>
      </c>
    </row>
    <row r="110" spans="1:10" ht="12.75" customHeight="1" x14ac:dyDescent="0.2">
      <c r="A110" s="61"/>
      <c r="B110" s="61"/>
      <c r="C110" s="62"/>
      <c r="D110" s="63"/>
      <c r="E110" s="63"/>
      <c r="F110" s="64"/>
      <c r="G110" s="65"/>
      <c r="H110" s="66"/>
    </row>
    <row r="111" spans="1:10" x14ac:dyDescent="0.2">
      <c r="A111" s="61"/>
      <c r="B111" s="227" t="s">
        <v>973</v>
      </c>
      <c r="C111" s="227"/>
      <c r="D111" s="227"/>
      <c r="E111" s="227"/>
      <c r="F111" s="227"/>
      <c r="G111" s="227"/>
      <c r="H111" s="227"/>
      <c r="J111" s="68"/>
    </row>
    <row r="112" spans="1:10" x14ac:dyDescent="0.2">
      <c r="A112" s="61"/>
      <c r="B112" s="227" t="s">
        <v>974</v>
      </c>
      <c r="C112" s="227"/>
      <c r="D112" s="227"/>
      <c r="E112" s="227"/>
      <c r="F112" s="227"/>
      <c r="G112" s="227"/>
      <c r="H112" s="227"/>
      <c r="J112" s="68"/>
    </row>
    <row r="113" spans="1:17" x14ac:dyDescent="0.2">
      <c r="A113" s="61"/>
      <c r="B113" s="227" t="s">
        <v>975</v>
      </c>
      <c r="C113" s="227"/>
      <c r="D113" s="227"/>
      <c r="E113" s="227"/>
      <c r="F113" s="227"/>
      <c r="G113" s="227"/>
      <c r="H113" s="227"/>
      <c r="J113" s="68"/>
    </row>
    <row r="114" spans="1:17" s="71" customFormat="1" ht="66.75" customHeight="1" x14ac:dyDescent="0.25">
      <c r="A114" s="69"/>
      <c r="B114" s="228" t="s">
        <v>976</v>
      </c>
      <c r="C114" s="228"/>
      <c r="D114" s="228"/>
      <c r="E114" s="228"/>
      <c r="F114" s="228"/>
      <c r="G114" s="228"/>
      <c r="H114" s="228"/>
      <c r="I114"/>
      <c r="J114" s="68"/>
      <c r="K114"/>
      <c r="L114"/>
      <c r="M114"/>
      <c r="N114"/>
      <c r="O114"/>
      <c r="P114"/>
      <c r="Q114"/>
    </row>
    <row r="115" spans="1:17" x14ac:dyDescent="0.2">
      <c r="A115" s="61"/>
      <c r="B115" s="227" t="s">
        <v>977</v>
      </c>
      <c r="C115" s="227"/>
      <c r="D115" s="227"/>
      <c r="E115" s="227"/>
      <c r="F115" s="227"/>
      <c r="G115" s="227"/>
      <c r="H115" s="227"/>
      <c r="J115" s="68"/>
    </row>
    <row r="116" spans="1:17" x14ac:dyDescent="0.2">
      <c r="A116" s="61"/>
      <c r="B116" s="61"/>
      <c r="C116" s="61"/>
      <c r="D116" s="63"/>
      <c r="E116" s="63"/>
      <c r="F116" s="63"/>
      <c r="G116" s="63"/>
    </row>
    <row r="117" spans="1:17" x14ac:dyDescent="0.2">
      <c r="A117" s="61"/>
      <c r="B117" s="229" t="s">
        <v>167</v>
      </c>
      <c r="C117" s="230"/>
      <c r="D117" s="231"/>
      <c r="E117" s="72"/>
      <c r="F117" s="63"/>
      <c r="G117" s="63"/>
    </row>
    <row r="118" spans="1:17" ht="27.75" customHeight="1" x14ac:dyDescent="0.2">
      <c r="A118" s="61"/>
      <c r="B118" s="232" t="s">
        <v>168</v>
      </c>
      <c r="C118" s="233"/>
      <c r="D118" s="40" t="s">
        <v>169</v>
      </c>
      <c r="E118" s="72"/>
      <c r="F118" s="63"/>
      <c r="G118" s="63"/>
    </row>
    <row r="119" spans="1:17" ht="12.75" customHeight="1" x14ac:dyDescent="0.2">
      <c r="A119" s="61"/>
      <c r="B119" s="232" t="s">
        <v>978</v>
      </c>
      <c r="C119" s="233"/>
      <c r="D119" s="40" t="s">
        <v>169</v>
      </c>
      <c r="E119" s="72"/>
      <c r="F119" s="63"/>
      <c r="G119" s="63"/>
    </row>
    <row r="120" spans="1:17" x14ac:dyDescent="0.2">
      <c r="A120" s="61"/>
      <c r="B120" s="232" t="s">
        <v>170</v>
      </c>
      <c r="C120" s="233"/>
      <c r="D120" s="73" t="s">
        <v>140</v>
      </c>
      <c r="E120" s="72"/>
      <c r="F120" s="63"/>
      <c r="G120" s="63"/>
    </row>
    <row r="121" spans="1:17" x14ac:dyDescent="0.2">
      <c r="A121" s="74"/>
      <c r="B121" s="75" t="s">
        <v>140</v>
      </c>
      <c r="C121" s="75" t="s">
        <v>979</v>
      </c>
      <c r="D121" s="75" t="s">
        <v>171</v>
      </c>
      <c r="E121" s="74"/>
      <c r="F121" s="74"/>
      <c r="G121" s="74"/>
      <c r="H121" s="74"/>
      <c r="J121" s="68"/>
    </row>
    <row r="122" spans="1:17" x14ac:dyDescent="0.2">
      <c r="A122" s="74"/>
      <c r="B122" s="76" t="s">
        <v>172</v>
      </c>
      <c r="C122" s="77">
        <v>45991</v>
      </c>
      <c r="D122" s="77">
        <v>46022</v>
      </c>
      <c r="E122" s="74"/>
      <c r="F122" s="74"/>
      <c r="G122" s="74"/>
      <c r="J122" s="68"/>
    </row>
    <row r="123" spans="1:17" x14ac:dyDescent="0.2">
      <c r="A123" s="78"/>
      <c r="B123" s="48" t="s">
        <v>173</v>
      </c>
      <c r="C123" s="79">
        <v>28.267399999999999</v>
      </c>
      <c r="D123" s="79">
        <v>28.021799999999999</v>
      </c>
      <c r="E123" s="78"/>
      <c r="F123" s="80"/>
      <c r="G123" s="81"/>
    </row>
    <row r="124" spans="1:17" x14ac:dyDescent="0.2">
      <c r="A124" s="78"/>
      <c r="B124" s="48" t="s">
        <v>1151</v>
      </c>
      <c r="C124" s="79">
        <v>27.358899999999998</v>
      </c>
      <c r="D124" s="79">
        <v>27.121200000000002</v>
      </c>
      <c r="E124" s="78"/>
      <c r="F124" s="80"/>
      <c r="G124" s="81"/>
    </row>
    <row r="125" spans="1:17" x14ac:dyDescent="0.2">
      <c r="A125" s="78"/>
      <c r="B125" s="48" t="s">
        <v>174</v>
      </c>
      <c r="C125" s="79">
        <v>26.939800000000002</v>
      </c>
      <c r="D125" s="79">
        <v>26.6999</v>
      </c>
      <c r="E125" s="78"/>
      <c r="F125" s="80"/>
      <c r="G125" s="81"/>
    </row>
    <row r="126" spans="1:17" x14ac:dyDescent="0.2">
      <c r="A126" s="78"/>
      <c r="B126" s="48" t="s">
        <v>1152</v>
      </c>
      <c r="C126" s="79">
        <v>26.035599999999999</v>
      </c>
      <c r="D126" s="79">
        <v>25.803699999999999</v>
      </c>
      <c r="E126" s="78"/>
      <c r="F126" s="80"/>
      <c r="G126" s="81"/>
    </row>
    <row r="127" spans="1:17" x14ac:dyDescent="0.2">
      <c r="A127" s="78"/>
      <c r="B127" s="78"/>
      <c r="C127" s="78"/>
      <c r="D127" s="78"/>
      <c r="E127" s="78"/>
      <c r="F127" s="78"/>
      <c r="G127" s="78"/>
    </row>
    <row r="128" spans="1:17" x14ac:dyDescent="0.2">
      <c r="A128" s="74"/>
      <c r="B128" s="232" t="s">
        <v>980</v>
      </c>
      <c r="C128" s="233"/>
      <c r="D128" s="40" t="s">
        <v>169</v>
      </c>
      <c r="E128" s="74"/>
      <c r="F128" s="74"/>
      <c r="G128" s="74"/>
    </row>
    <row r="129" spans="1:10" x14ac:dyDescent="0.2">
      <c r="A129" s="74"/>
      <c r="B129" s="136"/>
      <c r="C129" s="136"/>
      <c r="D129" s="136"/>
      <c r="E129" s="74"/>
      <c r="F129" s="74"/>
      <c r="G129" s="74"/>
    </row>
    <row r="130" spans="1:10" x14ac:dyDescent="0.2">
      <c r="A130" s="74"/>
      <c r="B130" s="232" t="s">
        <v>175</v>
      </c>
      <c r="C130" s="233"/>
      <c r="D130" s="40" t="s">
        <v>169</v>
      </c>
      <c r="E130" s="84"/>
      <c r="F130" s="74"/>
      <c r="G130" s="74"/>
    </row>
    <row r="131" spans="1:10" x14ac:dyDescent="0.2">
      <c r="A131" s="74"/>
      <c r="B131" s="232" t="s">
        <v>176</v>
      </c>
      <c r="C131" s="233"/>
      <c r="D131" s="40" t="s">
        <v>169</v>
      </c>
      <c r="E131" s="84"/>
      <c r="F131" s="74"/>
      <c r="G131" s="74"/>
    </row>
    <row r="132" spans="1:10" x14ac:dyDescent="0.2">
      <c r="A132" s="74"/>
      <c r="B132" s="232" t="s">
        <v>177</v>
      </c>
      <c r="C132" s="233"/>
      <c r="D132" s="40" t="s">
        <v>169</v>
      </c>
      <c r="E132" s="84"/>
      <c r="F132" s="74"/>
      <c r="G132" s="74"/>
    </row>
    <row r="133" spans="1:10" x14ac:dyDescent="0.2">
      <c r="A133" s="74"/>
      <c r="B133" s="232" t="s">
        <v>178</v>
      </c>
      <c r="C133" s="233"/>
      <c r="D133" s="85">
        <v>0.13320359976898824</v>
      </c>
      <c r="E133" s="74"/>
      <c r="F133" s="67"/>
      <c r="G133" s="86"/>
    </row>
    <row r="135" spans="1:10" x14ac:dyDescent="0.2">
      <c r="B135" s="234" t="s">
        <v>981</v>
      </c>
      <c r="C135" s="234"/>
    </row>
    <row r="137" spans="1:10" ht="153.75" customHeight="1" x14ac:dyDescent="0.2"/>
    <row r="140" spans="1:10" x14ac:dyDescent="0.2">
      <c r="B140" s="87" t="s">
        <v>982</v>
      </c>
      <c r="C140" s="88"/>
      <c r="D140" s="87"/>
    </row>
    <row r="141" spans="1:10" x14ac:dyDescent="0.2">
      <c r="B141" s="87" t="s">
        <v>997</v>
      </c>
      <c r="D141" s="87"/>
    </row>
    <row r="142" spans="1:10" ht="165" customHeight="1" x14ac:dyDescent="0.2"/>
    <row r="143" spans="1:10" x14ac:dyDescent="0.2">
      <c r="J143" s="38"/>
    </row>
  </sheetData>
  <mergeCells count="18">
    <mergeCell ref="B119:C119"/>
    <mergeCell ref="B120:C120"/>
    <mergeCell ref="B135:C135"/>
    <mergeCell ref="B128:C128"/>
    <mergeCell ref="B132:C132"/>
    <mergeCell ref="B133:C133"/>
    <mergeCell ref="B130:C130"/>
    <mergeCell ref="B131:C131"/>
    <mergeCell ref="B113:H113"/>
    <mergeCell ref="B114:H114"/>
    <mergeCell ref="B115:H115"/>
    <mergeCell ref="B117:D117"/>
    <mergeCell ref="B118:C118"/>
    <mergeCell ref="A1:H1"/>
    <mergeCell ref="A2:H2"/>
    <mergeCell ref="A3:H3"/>
    <mergeCell ref="B111:H111"/>
    <mergeCell ref="B112:H112"/>
  </mergeCells>
  <hyperlinks>
    <hyperlink ref="I1" location="Index!B2" display="Index" xr:uid="{1B30029B-3869-4CAB-A5B3-B0626D137B6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A003A-7262-4D8C-92C6-6B83FD6DF435}">
  <sheetPr>
    <outlinePr summaryBelow="0" summaryRight="0"/>
  </sheetPr>
  <dimension ref="A1:Q184"/>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13.570312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460</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77</v>
      </c>
      <c r="C7" s="48" t="s">
        <v>78</v>
      </c>
      <c r="D7" s="48" t="s">
        <v>40</v>
      </c>
      <c r="E7" s="49">
        <v>140821</v>
      </c>
      <c r="F7" s="50">
        <v>10828.430795</v>
      </c>
      <c r="G7" s="51">
        <v>3.1842450000000001E-2</v>
      </c>
      <c r="H7" s="41" t="s">
        <v>140</v>
      </c>
    </row>
    <row r="8" spans="1:9" x14ac:dyDescent="0.2">
      <c r="A8" s="47">
        <v>2</v>
      </c>
      <c r="B8" s="48" t="s">
        <v>382</v>
      </c>
      <c r="C8" s="48" t="s">
        <v>383</v>
      </c>
      <c r="D8" s="48" t="s">
        <v>28</v>
      </c>
      <c r="E8" s="49">
        <v>430300</v>
      </c>
      <c r="F8" s="50">
        <v>10399.060100000001</v>
      </c>
      <c r="G8" s="51">
        <v>3.0579829999999999E-2</v>
      </c>
      <c r="H8" s="41" t="s">
        <v>140</v>
      </c>
    </row>
    <row r="9" spans="1:9" x14ac:dyDescent="0.2">
      <c r="A9" s="47">
        <v>3</v>
      </c>
      <c r="B9" s="48" t="s">
        <v>356</v>
      </c>
      <c r="C9" s="48" t="s">
        <v>357</v>
      </c>
      <c r="D9" s="48" t="s">
        <v>111</v>
      </c>
      <c r="E9" s="49">
        <v>1681362</v>
      </c>
      <c r="F9" s="50">
        <v>10371.481497000001</v>
      </c>
      <c r="G9" s="51">
        <v>3.0498730000000002E-2</v>
      </c>
      <c r="H9" s="41" t="s">
        <v>140</v>
      </c>
    </row>
    <row r="10" spans="1:9" x14ac:dyDescent="0.2">
      <c r="A10" s="47">
        <v>4</v>
      </c>
      <c r="B10" s="48" t="s">
        <v>340</v>
      </c>
      <c r="C10" s="48" t="s">
        <v>341</v>
      </c>
      <c r="D10" s="48" t="s">
        <v>250</v>
      </c>
      <c r="E10" s="49">
        <v>569587</v>
      </c>
      <c r="F10" s="50">
        <v>10249.148477999999</v>
      </c>
      <c r="G10" s="51">
        <v>3.0138999999999999E-2</v>
      </c>
      <c r="H10" s="41" t="s">
        <v>140</v>
      </c>
    </row>
    <row r="11" spans="1:9" x14ac:dyDescent="0.2">
      <c r="A11" s="47">
        <v>5</v>
      </c>
      <c r="B11" s="48" t="s">
        <v>366</v>
      </c>
      <c r="C11" s="48" t="s">
        <v>367</v>
      </c>
      <c r="D11" s="48" t="s">
        <v>206</v>
      </c>
      <c r="E11" s="49">
        <v>1434521</v>
      </c>
      <c r="F11" s="50">
        <v>9922.5817569999999</v>
      </c>
      <c r="G11" s="51">
        <v>2.9178679999999999E-2</v>
      </c>
      <c r="H11" s="41" t="s">
        <v>140</v>
      </c>
    </row>
    <row r="12" spans="1:9" x14ac:dyDescent="0.2">
      <c r="A12" s="47">
        <v>6</v>
      </c>
      <c r="B12" s="48" t="s">
        <v>38</v>
      </c>
      <c r="C12" s="48" t="s">
        <v>39</v>
      </c>
      <c r="D12" s="48" t="s">
        <v>40</v>
      </c>
      <c r="E12" s="49">
        <v>577256</v>
      </c>
      <c r="F12" s="50">
        <v>9810.4657200000001</v>
      </c>
      <c r="G12" s="51">
        <v>2.8848990000000001E-2</v>
      </c>
      <c r="H12" s="41" t="s">
        <v>140</v>
      </c>
    </row>
    <row r="13" spans="1:9" x14ac:dyDescent="0.2">
      <c r="A13" s="47">
        <v>7</v>
      </c>
      <c r="B13" s="48" t="s">
        <v>412</v>
      </c>
      <c r="C13" s="48" t="s">
        <v>413</v>
      </c>
      <c r="D13" s="48" t="s">
        <v>414</v>
      </c>
      <c r="E13" s="49">
        <v>933628</v>
      </c>
      <c r="F13" s="50">
        <v>9660.2489160000005</v>
      </c>
      <c r="G13" s="51">
        <v>2.840726E-2</v>
      </c>
      <c r="H13" s="41" t="s">
        <v>140</v>
      </c>
    </row>
    <row r="14" spans="1:9" x14ac:dyDescent="0.2">
      <c r="A14" s="47">
        <v>8</v>
      </c>
      <c r="B14" s="48" t="s">
        <v>362</v>
      </c>
      <c r="C14" s="48" t="s">
        <v>363</v>
      </c>
      <c r="D14" s="48" t="s">
        <v>62</v>
      </c>
      <c r="E14" s="49">
        <v>431921</v>
      </c>
      <c r="F14" s="50">
        <v>9391.6902239999999</v>
      </c>
      <c r="G14" s="51">
        <v>2.761752E-2</v>
      </c>
      <c r="H14" s="41" t="s">
        <v>140</v>
      </c>
    </row>
    <row r="15" spans="1:9" x14ac:dyDescent="0.2">
      <c r="A15" s="47">
        <v>9</v>
      </c>
      <c r="B15" s="48" t="s">
        <v>394</v>
      </c>
      <c r="C15" s="48" t="s">
        <v>395</v>
      </c>
      <c r="D15" s="48" t="s">
        <v>182</v>
      </c>
      <c r="E15" s="49">
        <v>953608</v>
      </c>
      <c r="F15" s="50">
        <v>9073.5801200000005</v>
      </c>
      <c r="G15" s="51">
        <v>2.668208E-2</v>
      </c>
      <c r="H15" s="41" t="s">
        <v>140</v>
      </c>
    </row>
    <row r="16" spans="1:9" x14ac:dyDescent="0.2">
      <c r="A16" s="47">
        <v>10</v>
      </c>
      <c r="B16" s="48" t="s">
        <v>461</v>
      </c>
      <c r="C16" s="48" t="s">
        <v>462</v>
      </c>
      <c r="D16" s="48" t="s">
        <v>35</v>
      </c>
      <c r="E16" s="49">
        <v>4603530</v>
      </c>
      <c r="F16" s="50">
        <v>7922.6751299999996</v>
      </c>
      <c r="G16" s="51">
        <v>2.3297689999999999E-2</v>
      </c>
      <c r="H16" s="41" t="s">
        <v>140</v>
      </c>
    </row>
    <row r="17" spans="1:8" x14ac:dyDescent="0.2">
      <c r="A17" s="47">
        <v>11</v>
      </c>
      <c r="B17" s="48" t="s">
        <v>360</v>
      </c>
      <c r="C17" s="48" t="s">
        <v>361</v>
      </c>
      <c r="D17" s="48" t="s">
        <v>35</v>
      </c>
      <c r="E17" s="49">
        <v>14541667</v>
      </c>
      <c r="F17" s="50">
        <v>7705.6293433000001</v>
      </c>
      <c r="G17" s="51">
        <v>2.2659439999999999E-2</v>
      </c>
      <c r="H17" s="41" t="s">
        <v>140</v>
      </c>
    </row>
    <row r="18" spans="1:8" x14ac:dyDescent="0.2">
      <c r="A18" s="47">
        <v>12</v>
      </c>
      <c r="B18" s="48" t="s">
        <v>387</v>
      </c>
      <c r="C18" s="48" t="s">
        <v>388</v>
      </c>
      <c r="D18" s="48" t="s">
        <v>182</v>
      </c>
      <c r="E18" s="49">
        <v>395668</v>
      </c>
      <c r="F18" s="50">
        <v>7173.0651719999996</v>
      </c>
      <c r="G18" s="51">
        <v>2.1093359999999998E-2</v>
      </c>
      <c r="H18" s="41" t="s">
        <v>140</v>
      </c>
    </row>
    <row r="19" spans="1:8" x14ac:dyDescent="0.2">
      <c r="A19" s="47">
        <v>13</v>
      </c>
      <c r="B19" s="48" t="s">
        <v>358</v>
      </c>
      <c r="C19" s="48" t="s">
        <v>359</v>
      </c>
      <c r="D19" s="48" t="s">
        <v>35</v>
      </c>
      <c r="E19" s="49">
        <v>1535716</v>
      </c>
      <c r="F19" s="50">
        <v>7050.4721559999998</v>
      </c>
      <c r="G19" s="51">
        <v>2.0732859999999999E-2</v>
      </c>
      <c r="H19" s="41" t="s">
        <v>140</v>
      </c>
    </row>
    <row r="20" spans="1:8" x14ac:dyDescent="0.2">
      <c r="A20" s="47">
        <v>14</v>
      </c>
      <c r="B20" s="48" t="s">
        <v>324</v>
      </c>
      <c r="C20" s="48" t="s">
        <v>325</v>
      </c>
      <c r="D20" s="48" t="s">
        <v>35</v>
      </c>
      <c r="E20" s="49">
        <v>546776</v>
      </c>
      <c r="F20" s="50">
        <v>6940.7745439999999</v>
      </c>
      <c r="G20" s="51">
        <v>2.0410279999999999E-2</v>
      </c>
      <c r="H20" s="41" t="s">
        <v>140</v>
      </c>
    </row>
    <row r="21" spans="1:8" ht="25.5" x14ac:dyDescent="0.2">
      <c r="A21" s="47">
        <v>15</v>
      </c>
      <c r="B21" s="48" t="s">
        <v>463</v>
      </c>
      <c r="C21" s="48" t="s">
        <v>464</v>
      </c>
      <c r="D21" s="48" t="s">
        <v>219</v>
      </c>
      <c r="E21" s="49">
        <v>44855</v>
      </c>
      <c r="F21" s="50">
        <v>6806.7462500000001</v>
      </c>
      <c r="G21" s="51">
        <v>2.001615E-2</v>
      </c>
      <c r="H21" s="41" t="s">
        <v>140</v>
      </c>
    </row>
    <row r="22" spans="1:8" x14ac:dyDescent="0.2">
      <c r="A22" s="47">
        <v>16</v>
      </c>
      <c r="B22" s="48" t="s">
        <v>374</v>
      </c>
      <c r="C22" s="48" t="s">
        <v>375</v>
      </c>
      <c r="D22" s="48" t="s">
        <v>35</v>
      </c>
      <c r="E22" s="49">
        <v>9377207</v>
      </c>
      <c r="F22" s="50">
        <v>5906.7026893000002</v>
      </c>
      <c r="G22" s="51">
        <v>1.7369450000000002E-2</v>
      </c>
      <c r="H22" s="41" t="s">
        <v>140</v>
      </c>
    </row>
    <row r="23" spans="1:8" x14ac:dyDescent="0.2">
      <c r="A23" s="47">
        <v>17</v>
      </c>
      <c r="B23" s="48" t="s">
        <v>234</v>
      </c>
      <c r="C23" s="48" t="s">
        <v>235</v>
      </c>
      <c r="D23" s="48" t="s">
        <v>216</v>
      </c>
      <c r="E23" s="49">
        <v>669376</v>
      </c>
      <c r="F23" s="50">
        <v>5827.2527680000003</v>
      </c>
      <c r="G23" s="51">
        <v>1.713582E-2</v>
      </c>
      <c r="H23" s="41" t="s">
        <v>140</v>
      </c>
    </row>
    <row r="24" spans="1:8" x14ac:dyDescent="0.2">
      <c r="A24" s="47">
        <v>18</v>
      </c>
      <c r="B24" s="48" t="s">
        <v>51</v>
      </c>
      <c r="C24" s="48" t="s">
        <v>52</v>
      </c>
      <c r="D24" s="48" t="s">
        <v>53</v>
      </c>
      <c r="E24" s="49">
        <v>390188</v>
      </c>
      <c r="F24" s="50">
        <v>5734.9832239999996</v>
      </c>
      <c r="G24" s="51">
        <v>1.6864489999999999E-2</v>
      </c>
      <c r="H24" s="41" t="s">
        <v>140</v>
      </c>
    </row>
    <row r="25" spans="1:8" x14ac:dyDescent="0.2">
      <c r="A25" s="47">
        <v>19</v>
      </c>
      <c r="B25" s="48" t="s">
        <v>305</v>
      </c>
      <c r="C25" s="48" t="s">
        <v>306</v>
      </c>
      <c r="D25" s="48" t="s">
        <v>300</v>
      </c>
      <c r="E25" s="49">
        <v>410201</v>
      </c>
      <c r="F25" s="50">
        <v>5470.4405360000001</v>
      </c>
      <c r="G25" s="51">
        <v>1.608656E-2</v>
      </c>
      <c r="H25" s="41" t="s">
        <v>140</v>
      </c>
    </row>
    <row r="26" spans="1:8" ht="25.5" x14ac:dyDescent="0.2">
      <c r="A26" s="47">
        <v>20</v>
      </c>
      <c r="B26" s="48" t="s">
        <v>396</v>
      </c>
      <c r="C26" s="48" t="s">
        <v>397</v>
      </c>
      <c r="D26" s="48" t="s">
        <v>219</v>
      </c>
      <c r="E26" s="49">
        <v>603569</v>
      </c>
      <c r="F26" s="50">
        <v>5450.5298544999996</v>
      </c>
      <c r="G26" s="51">
        <v>1.6028009999999999E-2</v>
      </c>
      <c r="H26" s="41" t="s">
        <v>140</v>
      </c>
    </row>
    <row r="27" spans="1:8" x14ac:dyDescent="0.2">
      <c r="A27" s="47">
        <v>21</v>
      </c>
      <c r="B27" s="48" t="s">
        <v>81</v>
      </c>
      <c r="C27" s="48" t="s">
        <v>82</v>
      </c>
      <c r="D27" s="48" t="s">
        <v>50</v>
      </c>
      <c r="E27" s="49">
        <v>718629</v>
      </c>
      <c r="F27" s="50">
        <v>5423.8523775000003</v>
      </c>
      <c r="G27" s="51">
        <v>1.594957E-2</v>
      </c>
      <c r="H27" s="41" t="s">
        <v>140</v>
      </c>
    </row>
    <row r="28" spans="1:8" ht="25.5" x14ac:dyDescent="0.2">
      <c r="A28" s="47">
        <v>22</v>
      </c>
      <c r="B28" s="48" t="s">
        <v>465</v>
      </c>
      <c r="C28" s="48" t="s">
        <v>466</v>
      </c>
      <c r="D28" s="48" t="s">
        <v>196</v>
      </c>
      <c r="E28" s="49">
        <v>1184520</v>
      </c>
      <c r="F28" s="50">
        <v>5264.0068799999999</v>
      </c>
      <c r="G28" s="51">
        <v>1.547952E-2</v>
      </c>
      <c r="H28" s="41" t="s">
        <v>140</v>
      </c>
    </row>
    <row r="29" spans="1:8" ht="25.5" x14ac:dyDescent="0.2">
      <c r="A29" s="47">
        <v>23</v>
      </c>
      <c r="B29" s="48" t="s">
        <v>467</v>
      </c>
      <c r="C29" s="48" t="s">
        <v>468</v>
      </c>
      <c r="D29" s="48" t="s">
        <v>219</v>
      </c>
      <c r="E29" s="49">
        <v>115943</v>
      </c>
      <c r="F29" s="50">
        <v>5240.5076570000001</v>
      </c>
      <c r="G29" s="51">
        <v>1.5410419999999999E-2</v>
      </c>
      <c r="H29" s="41" t="s">
        <v>140</v>
      </c>
    </row>
    <row r="30" spans="1:8" x14ac:dyDescent="0.2">
      <c r="A30" s="47">
        <v>24</v>
      </c>
      <c r="B30" s="48" t="s">
        <v>92</v>
      </c>
      <c r="C30" s="48" t="s">
        <v>93</v>
      </c>
      <c r="D30" s="48" t="s">
        <v>94</v>
      </c>
      <c r="E30" s="49">
        <v>587660</v>
      </c>
      <c r="F30" s="50">
        <v>5200.7910000000002</v>
      </c>
      <c r="G30" s="51">
        <v>1.5293620000000001E-2</v>
      </c>
      <c r="H30" s="41" t="s">
        <v>140</v>
      </c>
    </row>
    <row r="31" spans="1:8" x14ac:dyDescent="0.2">
      <c r="A31" s="47">
        <v>25</v>
      </c>
      <c r="B31" s="48" t="s">
        <v>346</v>
      </c>
      <c r="C31" s="48" t="s">
        <v>347</v>
      </c>
      <c r="D31" s="48" t="s">
        <v>300</v>
      </c>
      <c r="E31" s="49">
        <v>1849803</v>
      </c>
      <c r="F31" s="50">
        <v>5143.3772415000003</v>
      </c>
      <c r="G31" s="51">
        <v>1.5124790000000001E-2</v>
      </c>
      <c r="H31" s="41" t="s">
        <v>140</v>
      </c>
    </row>
    <row r="32" spans="1:8" x14ac:dyDescent="0.2">
      <c r="A32" s="47">
        <v>26</v>
      </c>
      <c r="B32" s="48" t="s">
        <v>392</v>
      </c>
      <c r="C32" s="48" t="s">
        <v>393</v>
      </c>
      <c r="D32" s="48" t="s">
        <v>50</v>
      </c>
      <c r="E32" s="49">
        <v>1083376</v>
      </c>
      <c r="F32" s="50">
        <v>4973.2375279999997</v>
      </c>
      <c r="G32" s="51">
        <v>1.4624470000000001E-2</v>
      </c>
      <c r="H32" s="41" t="s">
        <v>140</v>
      </c>
    </row>
    <row r="33" spans="1:8" x14ac:dyDescent="0.2">
      <c r="A33" s="47">
        <v>27</v>
      </c>
      <c r="B33" s="48" t="s">
        <v>378</v>
      </c>
      <c r="C33" s="48" t="s">
        <v>379</v>
      </c>
      <c r="D33" s="48" t="s">
        <v>211</v>
      </c>
      <c r="E33" s="49">
        <v>210968</v>
      </c>
      <c r="F33" s="50">
        <v>4945.0899200000003</v>
      </c>
      <c r="G33" s="51">
        <v>1.4541699999999999E-2</v>
      </c>
      <c r="H33" s="41" t="s">
        <v>140</v>
      </c>
    </row>
    <row r="34" spans="1:8" x14ac:dyDescent="0.2">
      <c r="A34" s="47">
        <v>28</v>
      </c>
      <c r="B34" s="48" t="s">
        <v>370</v>
      </c>
      <c r="C34" s="48" t="s">
        <v>371</v>
      </c>
      <c r="D34" s="48" t="s">
        <v>62</v>
      </c>
      <c r="E34" s="49">
        <v>2131826</v>
      </c>
      <c r="F34" s="50">
        <v>4885.2924616</v>
      </c>
      <c r="G34" s="51">
        <v>1.4365859999999999E-2</v>
      </c>
      <c r="H34" s="41" t="s">
        <v>140</v>
      </c>
    </row>
    <row r="35" spans="1:8" x14ac:dyDescent="0.2">
      <c r="A35" s="47">
        <v>29</v>
      </c>
      <c r="B35" s="48" t="s">
        <v>14</v>
      </c>
      <c r="C35" s="48" t="s">
        <v>15</v>
      </c>
      <c r="D35" s="48" t="s">
        <v>16</v>
      </c>
      <c r="E35" s="49">
        <v>119155</v>
      </c>
      <c r="F35" s="50">
        <v>4865.6944249999997</v>
      </c>
      <c r="G35" s="51">
        <v>1.430823E-2</v>
      </c>
      <c r="H35" s="41" t="s">
        <v>140</v>
      </c>
    </row>
    <row r="36" spans="1:8" x14ac:dyDescent="0.2">
      <c r="A36" s="47">
        <v>30</v>
      </c>
      <c r="B36" s="48" t="s">
        <v>56</v>
      </c>
      <c r="C36" s="48" t="s">
        <v>57</v>
      </c>
      <c r="D36" s="48" t="s">
        <v>40</v>
      </c>
      <c r="E36" s="49">
        <v>31615</v>
      </c>
      <c r="F36" s="50">
        <v>4703.6796999999997</v>
      </c>
      <c r="G36" s="51">
        <v>1.38318E-2</v>
      </c>
      <c r="H36" s="41" t="s">
        <v>140</v>
      </c>
    </row>
    <row r="37" spans="1:8" x14ac:dyDescent="0.2">
      <c r="A37" s="47">
        <v>31</v>
      </c>
      <c r="B37" s="48" t="s">
        <v>469</v>
      </c>
      <c r="C37" s="48" t="s">
        <v>470</v>
      </c>
      <c r="D37" s="48" t="s">
        <v>266</v>
      </c>
      <c r="E37" s="49">
        <v>978092</v>
      </c>
      <c r="F37" s="50">
        <v>4493.8436940000001</v>
      </c>
      <c r="G37" s="51">
        <v>1.3214750000000001E-2</v>
      </c>
      <c r="H37" s="41" t="s">
        <v>140</v>
      </c>
    </row>
    <row r="38" spans="1:8" x14ac:dyDescent="0.2">
      <c r="A38" s="47">
        <v>32</v>
      </c>
      <c r="B38" s="48" t="s">
        <v>471</v>
      </c>
      <c r="C38" s="48" t="s">
        <v>472</v>
      </c>
      <c r="D38" s="48" t="s">
        <v>111</v>
      </c>
      <c r="E38" s="49">
        <v>75317</v>
      </c>
      <c r="F38" s="50">
        <v>4331.8195965000004</v>
      </c>
      <c r="G38" s="51">
        <v>1.2738299999999999E-2</v>
      </c>
      <c r="H38" s="41" t="s">
        <v>140</v>
      </c>
    </row>
    <row r="39" spans="1:8" x14ac:dyDescent="0.2">
      <c r="A39" s="47">
        <v>33</v>
      </c>
      <c r="B39" s="48" t="s">
        <v>473</v>
      </c>
      <c r="C39" s="48" t="s">
        <v>474</v>
      </c>
      <c r="D39" s="48" t="s">
        <v>135</v>
      </c>
      <c r="E39" s="49">
        <v>221768</v>
      </c>
      <c r="F39" s="50">
        <v>4326.0283760000002</v>
      </c>
      <c r="G39" s="51">
        <v>1.272127E-2</v>
      </c>
      <c r="H39" s="41" t="s">
        <v>140</v>
      </c>
    </row>
    <row r="40" spans="1:8" x14ac:dyDescent="0.2">
      <c r="A40" s="47">
        <v>34</v>
      </c>
      <c r="B40" s="48" t="s">
        <v>402</v>
      </c>
      <c r="C40" s="48" t="s">
        <v>403</v>
      </c>
      <c r="D40" s="48" t="s">
        <v>250</v>
      </c>
      <c r="E40" s="49">
        <v>1007525</v>
      </c>
      <c r="F40" s="50">
        <v>4075.9423875000002</v>
      </c>
      <c r="G40" s="51">
        <v>1.1985859999999999E-2</v>
      </c>
      <c r="H40" s="41" t="s">
        <v>140</v>
      </c>
    </row>
    <row r="41" spans="1:8" x14ac:dyDescent="0.2">
      <c r="A41" s="47">
        <v>35</v>
      </c>
      <c r="B41" s="48" t="s">
        <v>404</v>
      </c>
      <c r="C41" s="48" t="s">
        <v>405</v>
      </c>
      <c r="D41" s="48" t="s">
        <v>216</v>
      </c>
      <c r="E41" s="49">
        <v>724141</v>
      </c>
      <c r="F41" s="50">
        <v>4059.1723754999998</v>
      </c>
      <c r="G41" s="51">
        <v>1.1936540000000001E-2</v>
      </c>
      <c r="H41" s="41" t="s">
        <v>140</v>
      </c>
    </row>
    <row r="42" spans="1:8" x14ac:dyDescent="0.2">
      <c r="A42" s="47">
        <v>36</v>
      </c>
      <c r="B42" s="48" t="s">
        <v>41</v>
      </c>
      <c r="C42" s="48" t="s">
        <v>42</v>
      </c>
      <c r="D42" s="48" t="s">
        <v>16</v>
      </c>
      <c r="E42" s="49">
        <v>337012</v>
      </c>
      <c r="F42" s="50">
        <v>4052.2322880000002</v>
      </c>
      <c r="G42" s="51">
        <v>1.191613E-2</v>
      </c>
      <c r="H42" s="41" t="s">
        <v>140</v>
      </c>
    </row>
    <row r="43" spans="1:8" x14ac:dyDescent="0.2">
      <c r="A43" s="47">
        <v>37</v>
      </c>
      <c r="B43" s="48" t="s">
        <v>475</v>
      </c>
      <c r="C43" s="48" t="s">
        <v>476</v>
      </c>
      <c r="D43" s="48" t="s">
        <v>477</v>
      </c>
      <c r="E43" s="49">
        <v>1054359</v>
      </c>
      <c r="F43" s="50">
        <v>4012.8903540000001</v>
      </c>
      <c r="G43" s="51">
        <v>1.1800440000000001E-2</v>
      </c>
      <c r="H43" s="41" t="s">
        <v>140</v>
      </c>
    </row>
    <row r="44" spans="1:8" x14ac:dyDescent="0.2">
      <c r="A44" s="47">
        <v>38</v>
      </c>
      <c r="B44" s="48" t="s">
        <v>478</v>
      </c>
      <c r="C44" s="48" t="s">
        <v>479</v>
      </c>
      <c r="D44" s="48" t="s">
        <v>40</v>
      </c>
      <c r="E44" s="49">
        <v>103292</v>
      </c>
      <c r="F44" s="50">
        <v>3938.1107919999999</v>
      </c>
      <c r="G44" s="51">
        <v>1.158054E-2</v>
      </c>
      <c r="H44" s="41" t="s">
        <v>140</v>
      </c>
    </row>
    <row r="45" spans="1:8" x14ac:dyDescent="0.2">
      <c r="A45" s="47">
        <v>39</v>
      </c>
      <c r="B45" s="48" t="s">
        <v>273</v>
      </c>
      <c r="C45" s="48" t="s">
        <v>274</v>
      </c>
      <c r="D45" s="48" t="s">
        <v>275</v>
      </c>
      <c r="E45" s="49">
        <v>227105</v>
      </c>
      <c r="F45" s="50">
        <v>3932.7772850000001</v>
      </c>
      <c r="G45" s="51">
        <v>1.156486E-2</v>
      </c>
      <c r="H45" s="41" t="s">
        <v>140</v>
      </c>
    </row>
    <row r="46" spans="1:8" x14ac:dyDescent="0.2">
      <c r="A46" s="47">
        <v>40</v>
      </c>
      <c r="B46" s="48" t="s">
        <v>60</v>
      </c>
      <c r="C46" s="48" t="s">
        <v>61</v>
      </c>
      <c r="D46" s="48" t="s">
        <v>62</v>
      </c>
      <c r="E46" s="49">
        <v>60880</v>
      </c>
      <c r="F46" s="50">
        <v>3888.4056</v>
      </c>
      <c r="G46" s="51">
        <v>1.1434379999999999E-2</v>
      </c>
      <c r="H46" s="41" t="s">
        <v>140</v>
      </c>
    </row>
    <row r="47" spans="1:8" x14ac:dyDescent="0.2">
      <c r="A47" s="47">
        <v>41</v>
      </c>
      <c r="B47" s="48" t="s">
        <v>294</v>
      </c>
      <c r="C47" s="48" t="s">
        <v>295</v>
      </c>
      <c r="D47" s="48" t="s">
        <v>91</v>
      </c>
      <c r="E47" s="49">
        <v>1234878</v>
      </c>
      <c r="F47" s="50">
        <v>3781.8138749999998</v>
      </c>
      <c r="G47" s="51">
        <v>1.1120929999999999E-2</v>
      </c>
      <c r="H47" s="41" t="s">
        <v>140</v>
      </c>
    </row>
    <row r="48" spans="1:8" x14ac:dyDescent="0.2">
      <c r="A48" s="47">
        <v>42</v>
      </c>
      <c r="B48" s="48" t="s">
        <v>410</v>
      </c>
      <c r="C48" s="48" t="s">
        <v>411</v>
      </c>
      <c r="D48" s="48" t="s">
        <v>275</v>
      </c>
      <c r="E48" s="49">
        <v>317000</v>
      </c>
      <c r="F48" s="50">
        <v>3753.9140000000002</v>
      </c>
      <c r="G48" s="51">
        <v>1.1038890000000001E-2</v>
      </c>
      <c r="H48" s="41" t="s">
        <v>140</v>
      </c>
    </row>
    <row r="49" spans="1:8" x14ac:dyDescent="0.2">
      <c r="A49" s="47">
        <v>43</v>
      </c>
      <c r="B49" s="48" t="s">
        <v>415</v>
      </c>
      <c r="C49" s="48" t="s">
        <v>416</v>
      </c>
      <c r="D49" s="48" t="s">
        <v>50</v>
      </c>
      <c r="E49" s="49">
        <v>322756</v>
      </c>
      <c r="F49" s="50">
        <v>3745.260624</v>
      </c>
      <c r="G49" s="51">
        <v>1.1013439999999999E-2</v>
      </c>
      <c r="H49" s="41" t="s">
        <v>140</v>
      </c>
    </row>
    <row r="50" spans="1:8" x14ac:dyDescent="0.2">
      <c r="A50" s="47">
        <v>44</v>
      </c>
      <c r="B50" s="48" t="s">
        <v>480</v>
      </c>
      <c r="C50" s="48" t="s">
        <v>481</v>
      </c>
      <c r="D50" s="48" t="s">
        <v>211</v>
      </c>
      <c r="E50" s="49">
        <v>142505</v>
      </c>
      <c r="F50" s="50">
        <v>3631.5974200000001</v>
      </c>
      <c r="G50" s="51">
        <v>1.06792E-2</v>
      </c>
      <c r="H50" s="41" t="s">
        <v>140</v>
      </c>
    </row>
    <row r="51" spans="1:8" x14ac:dyDescent="0.2">
      <c r="A51" s="47">
        <v>45</v>
      </c>
      <c r="B51" s="48" t="s">
        <v>482</v>
      </c>
      <c r="C51" s="48" t="s">
        <v>483</v>
      </c>
      <c r="D51" s="48" t="s">
        <v>62</v>
      </c>
      <c r="E51" s="49">
        <v>1125412</v>
      </c>
      <c r="F51" s="50">
        <v>3578.2474539999998</v>
      </c>
      <c r="G51" s="51">
        <v>1.052232E-2</v>
      </c>
      <c r="H51" s="41" t="s">
        <v>140</v>
      </c>
    </row>
    <row r="52" spans="1:8" x14ac:dyDescent="0.2">
      <c r="A52" s="47">
        <v>46</v>
      </c>
      <c r="B52" s="48" t="s">
        <v>269</v>
      </c>
      <c r="C52" s="48" t="s">
        <v>270</v>
      </c>
      <c r="D52" s="48" t="s">
        <v>257</v>
      </c>
      <c r="E52" s="49">
        <v>675223</v>
      </c>
      <c r="F52" s="50">
        <v>3569.2287780000001</v>
      </c>
      <c r="G52" s="51">
        <v>1.04958E-2</v>
      </c>
      <c r="H52" s="41" t="s">
        <v>140</v>
      </c>
    </row>
    <row r="53" spans="1:8" x14ac:dyDescent="0.2">
      <c r="A53" s="47">
        <v>47</v>
      </c>
      <c r="B53" s="48" t="s">
        <v>484</v>
      </c>
      <c r="C53" s="48" t="s">
        <v>485</v>
      </c>
      <c r="D53" s="48" t="s">
        <v>250</v>
      </c>
      <c r="E53" s="49">
        <v>314897</v>
      </c>
      <c r="F53" s="50">
        <v>3519.918666</v>
      </c>
      <c r="G53" s="51">
        <v>1.035079E-2</v>
      </c>
      <c r="H53" s="41" t="s">
        <v>140</v>
      </c>
    </row>
    <row r="54" spans="1:8" x14ac:dyDescent="0.2">
      <c r="A54" s="47">
        <v>48</v>
      </c>
      <c r="B54" s="48" t="s">
        <v>448</v>
      </c>
      <c r="C54" s="48" t="s">
        <v>449</v>
      </c>
      <c r="D54" s="48" t="s">
        <v>25</v>
      </c>
      <c r="E54" s="49">
        <v>323581</v>
      </c>
      <c r="F54" s="50">
        <v>3441.2839349999999</v>
      </c>
      <c r="G54" s="51">
        <v>1.011956E-2</v>
      </c>
      <c r="H54" s="41" t="s">
        <v>140</v>
      </c>
    </row>
    <row r="55" spans="1:8" x14ac:dyDescent="0.2">
      <c r="A55" s="47">
        <v>49</v>
      </c>
      <c r="B55" s="48" t="s">
        <v>48</v>
      </c>
      <c r="C55" s="48" t="s">
        <v>49</v>
      </c>
      <c r="D55" s="48" t="s">
        <v>50</v>
      </c>
      <c r="E55" s="49">
        <v>53081</v>
      </c>
      <c r="F55" s="50">
        <v>3233.1637099999998</v>
      </c>
      <c r="G55" s="51">
        <v>9.50755E-3</v>
      </c>
      <c r="H55" s="41" t="s">
        <v>140</v>
      </c>
    </row>
    <row r="56" spans="1:8" x14ac:dyDescent="0.2">
      <c r="A56" s="47">
        <v>50</v>
      </c>
      <c r="B56" s="48" t="s">
        <v>408</v>
      </c>
      <c r="C56" s="48" t="s">
        <v>409</v>
      </c>
      <c r="D56" s="48" t="s">
        <v>50</v>
      </c>
      <c r="E56" s="49">
        <v>735807</v>
      </c>
      <c r="F56" s="50">
        <v>3161.7626789999999</v>
      </c>
      <c r="G56" s="51">
        <v>9.2975899999999997E-3</v>
      </c>
      <c r="H56" s="41" t="s">
        <v>140</v>
      </c>
    </row>
    <row r="57" spans="1:8" x14ac:dyDescent="0.2">
      <c r="A57" s="47">
        <v>51</v>
      </c>
      <c r="B57" s="48" t="s">
        <v>486</v>
      </c>
      <c r="C57" s="48" t="s">
        <v>487</v>
      </c>
      <c r="D57" s="48" t="s">
        <v>211</v>
      </c>
      <c r="E57" s="49">
        <v>251901</v>
      </c>
      <c r="F57" s="50">
        <v>2845.2217949999999</v>
      </c>
      <c r="G57" s="51">
        <v>8.3667600000000009E-3</v>
      </c>
      <c r="H57" s="41" t="s">
        <v>140</v>
      </c>
    </row>
    <row r="58" spans="1:8" x14ac:dyDescent="0.2">
      <c r="A58" s="47">
        <v>52</v>
      </c>
      <c r="B58" s="48" t="s">
        <v>488</v>
      </c>
      <c r="C58" s="48" t="s">
        <v>489</v>
      </c>
      <c r="D58" s="48" t="s">
        <v>62</v>
      </c>
      <c r="E58" s="49">
        <v>1603225</v>
      </c>
      <c r="F58" s="50">
        <v>2823.7601924999999</v>
      </c>
      <c r="G58" s="51">
        <v>8.3036499999999992E-3</v>
      </c>
      <c r="H58" s="41" t="s">
        <v>140</v>
      </c>
    </row>
    <row r="59" spans="1:8" ht="25.5" x14ac:dyDescent="0.2">
      <c r="A59" s="47">
        <v>53</v>
      </c>
      <c r="B59" s="48" t="s">
        <v>372</v>
      </c>
      <c r="C59" s="48" t="s">
        <v>373</v>
      </c>
      <c r="D59" s="48" t="s">
        <v>219</v>
      </c>
      <c r="E59" s="49">
        <v>149333</v>
      </c>
      <c r="F59" s="50">
        <v>2717.412601</v>
      </c>
      <c r="G59" s="51">
        <v>7.9909200000000003E-3</v>
      </c>
      <c r="H59" s="41" t="s">
        <v>140</v>
      </c>
    </row>
    <row r="60" spans="1:8" x14ac:dyDescent="0.2">
      <c r="A60" s="47">
        <v>54</v>
      </c>
      <c r="B60" s="48" t="s">
        <v>85</v>
      </c>
      <c r="C60" s="48" t="s">
        <v>86</v>
      </c>
      <c r="D60" s="48" t="s">
        <v>45</v>
      </c>
      <c r="E60" s="49">
        <v>384142</v>
      </c>
      <c r="F60" s="50">
        <v>2696.868911</v>
      </c>
      <c r="G60" s="51">
        <v>7.93051E-3</v>
      </c>
      <c r="H60" s="41" t="s">
        <v>140</v>
      </c>
    </row>
    <row r="61" spans="1:8" x14ac:dyDescent="0.2">
      <c r="A61" s="47">
        <v>55</v>
      </c>
      <c r="B61" s="48" t="s">
        <v>99</v>
      </c>
      <c r="C61" s="48" t="s">
        <v>100</v>
      </c>
      <c r="D61" s="48" t="s">
        <v>94</v>
      </c>
      <c r="E61" s="49">
        <v>179724</v>
      </c>
      <c r="F61" s="50">
        <v>2622.7123320000001</v>
      </c>
      <c r="G61" s="51">
        <v>7.7124400000000001E-3</v>
      </c>
      <c r="H61" s="41" t="s">
        <v>140</v>
      </c>
    </row>
    <row r="62" spans="1:8" x14ac:dyDescent="0.2">
      <c r="A62" s="47">
        <v>56</v>
      </c>
      <c r="B62" s="48" t="s">
        <v>384</v>
      </c>
      <c r="C62" s="48" t="s">
        <v>385</v>
      </c>
      <c r="D62" s="48" t="s">
        <v>386</v>
      </c>
      <c r="E62" s="49">
        <v>251030</v>
      </c>
      <c r="F62" s="50">
        <v>2548.4565600000001</v>
      </c>
      <c r="G62" s="51">
        <v>7.4940800000000002E-3</v>
      </c>
      <c r="H62" s="41" t="s">
        <v>140</v>
      </c>
    </row>
    <row r="63" spans="1:8" x14ac:dyDescent="0.2">
      <c r="A63" s="47">
        <v>57</v>
      </c>
      <c r="B63" s="48" t="s">
        <v>490</v>
      </c>
      <c r="C63" s="48" t="s">
        <v>491</v>
      </c>
      <c r="D63" s="48" t="s">
        <v>423</v>
      </c>
      <c r="E63" s="49">
        <v>258182</v>
      </c>
      <c r="F63" s="50">
        <v>2433.107168</v>
      </c>
      <c r="G63" s="51">
        <v>7.1548799999999997E-3</v>
      </c>
      <c r="H63" s="41" t="s">
        <v>140</v>
      </c>
    </row>
    <row r="64" spans="1:8" x14ac:dyDescent="0.2">
      <c r="A64" s="47">
        <v>58</v>
      </c>
      <c r="B64" s="48" t="s">
        <v>58</v>
      </c>
      <c r="C64" s="48" t="s">
        <v>59</v>
      </c>
      <c r="D64" s="48" t="s">
        <v>50</v>
      </c>
      <c r="E64" s="49">
        <v>54351</v>
      </c>
      <c r="F64" s="50">
        <v>2424.1633019999999</v>
      </c>
      <c r="G64" s="51">
        <v>7.1285799999999998E-3</v>
      </c>
      <c r="H64" s="41" t="s">
        <v>140</v>
      </c>
    </row>
    <row r="65" spans="1:8" x14ac:dyDescent="0.2">
      <c r="A65" s="47">
        <v>59</v>
      </c>
      <c r="B65" s="48" t="s">
        <v>424</v>
      </c>
      <c r="C65" s="48" t="s">
        <v>425</v>
      </c>
      <c r="D65" s="48" t="s">
        <v>50</v>
      </c>
      <c r="E65" s="49">
        <v>275772</v>
      </c>
      <c r="F65" s="50">
        <v>2360.3325479999999</v>
      </c>
      <c r="G65" s="51">
        <v>6.94087E-3</v>
      </c>
      <c r="H65" s="41" t="s">
        <v>140</v>
      </c>
    </row>
    <row r="66" spans="1:8" x14ac:dyDescent="0.2">
      <c r="A66" s="47">
        <v>60</v>
      </c>
      <c r="B66" s="48" t="s">
        <v>421</v>
      </c>
      <c r="C66" s="48" t="s">
        <v>422</v>
      </c>
      <c r="D66" s="48" t="s">
        <v>423</v>
      </c>
      <c r="E66" s="49">
        <v>277133</v>
      </c>
      <c r="F66" s="50">
        <v>2357.1547314999998</v>
      </c>
      <c r="G66" s="51">
        <v>6.93153E-3</v>
      </c>
      <c r="H66" s="41" t="s">
        <v>140</v>
      </c>
    </row>
    <row r="67" spans="1:8" x14ac:dyDescent="0.2">
      <c r="A67" s="47">
        <v>61</v>
      </c>
      <c r="B67" s="48" t="s">
        <v>492</v>
      </c>
      <c r="C67" s="48" t="s">
        <v>493</v>
      </c>
      <c r="D67" s="48" t="s">
        <v>50</v>
      </c>
      <c r="E67" s="49">
        <v>87107</v>
      </c>
      <c r="F67" s="50">
        <v>2265.4788560000002</v>
      </c>
      <c r="G67" s="51">
        <v>6.6619399999999999E-3</v>
      </c>
      <c r="H67" s="41" t="s">
        <v>140</v>
      </c>
    </row>
    <row r="68" spans="1:8" x14ac:dyDescent="0.2">
      <c r="A68" s="47">
        <v>62</v>
      </c>
      <c r="B68" s="48" t="s">
        <v>494</v>
      </c>
      <c r="C68" s="48" t="s">
        <v>495</v>
      </c>
      <c r="D68" s="48" t="s">
        <v>300</v>
      </c>
      <c r="E68" s="49">
        <v>2031332</v>
      </c>
      <c r="F68" s="50">
        <v>2095.5220912</v>
      </c>
      <c r="G68" s="51">
        <v>6.1621599999999999E-3</v>
      </c>
      <c r="H68" s="41" t="s">
        <v>140</v>
      </c>
    </row>
    <row r="69" spans="1:8" x14ac:dyDescent="0.2">
      <c r="A69" s="47">
        <v>63</v>
      </c>
      <c r="B69" s="48" t="s">
        <v>209</v>
      </c>
      <c r="C69" s="48" t="s">
        <v>210</v>
      </c>
      <c r="D69" s="48" t="s">
        <v>211</v>
      </c>
      <c r="E69" s="49">
        <v>72622</v>
      </c>
      <c r="F69" s="50">
        <v>1911.556284</v>
      </c>
      <c r="G69" s="51">
        <v>5.6211899999999999E-3</v>
      </c>
      <c r="H69" s="41" t="s">
        <v>140</v>
      </c>
    </row>
    <row r="70" spans="1:8" x14ac:dyDescent="0.2">
      <c r="A70" s="47">
        <v>64</v>
      </c>
      <c r="B70" s="48" t="s">
        <v>400</v>
      </c>
      <c r="C70" s="48" t="s">
        <v>401</v>
      </c>
      <c r="D70" s="48" t="s">
        <v>206</v>
      </c>
      <c r="E70" s="49">
        <v>410447</v>
      </c>
      <c r="F70" s="50">
        <v>1778.4668509999999</v>
      </c>
      <c r="G70" s="51">
        <v>5.2298199999999996E-3</v>
      </c>
      <c r="H70" s="41" t="s">
        <v>140</v>
      </c>
    </row>
    <row r="71" spans="1:8" x14ac:dyDescent="0.2">
      <c r="A71" s="47">
        <v>65</v>
      </c>
      <c r="B71" s="48" t="s">
        <v>380</v>
      </c>
      <c r="C71" s="48" t="s">
        <v>381</v>
      </c>
      <c r="D71" s="48" t="s">
        <v>275</v>
      </c>
      <c r="E71" s="49">
        <v>22992</v>
      </c>
      <c r="F71" s="50">
        <v>1361.1264000000001</v>
      </c>
      <c r="G71" s="51">
        <v>4.0025800000000004E-3</v>
      </c>
      <c r="H71" s="41" t="s">
        <v>140</v>
      </c>
    </row>
    <row r="72" spans="1:8" x14ac:dyDescent="0.2">
      <c r="A72" s="52"/>
      <c r="B72" s="52"/>
      <c r="C72" s="53" t="s">
        <v>139</v>
      </c>
      <c r="D72" s="52"/>
      <c r="E72" s="52" t="s">
        <v>140</v>
      </c>
      <c r="F72" s="54">
        <v>324110.24298491899</v>
      </c>
      <c r="G72" s="55">
        <v>0.95308968000000005</v>
      </c>
      <c r="H72" s="41" t="s">
        <v>140</v>
      </c>
    </row>
    <row r="73" spans="1:8" x14ac:dyDescent="0.2">
      <c r="A73" s="52"/>
      <c r="B73" s="52"/>
      <c r="C73" s="56"/>
      <c r="D73" s="52"/>
      <c r="E73" s="52"/>
      <c r="F73" s="57"/>
      <c r="G73" s="57"/>
      <c r="H73" s="41" t="s">
        <v>140</v>
      </c>
    </row>
    <row r="74" spans="1:8" x14ac:dyDescent="0.2">
      <c r="A74" s="52"/>
      <c r="B74" s="52"/>
      <c r="C74" s="53" t="s">
        <v>141</v>
      </c>
      <c r="D74" s="52"/>
      <c r="E74" s="52"/>
      <c r="F74" s="52"/>
      <c r="G74" s="52"/>
      <c r="H74" s="41" t="s">
        <v>140</v>
      </c>
    </row>
    <row r="75" spans="1:8" x14ac:dyDescent="0.2">
      <c r="A75" s="52"/>
      <c r="B75" s="52"/>
      <c r="C75" s="53" t="s">
        <v>139</v>
      </c>
      <c r="D75" s="52"/>
      <c r="E75" s="52" t="s">
        <v>140</v>
      </c>
      <c r="F75" s="58" t="s">
        <v>142</v>
      </c>
      <c r="G75" s="55">
        <v>0</v>
      </c>
      <c r="H75" s="41" t="s">
        <v>140</v>
      </c>
    </row>
    <row r="76" spans="1:8" x14ac:dyDescent="0.2">
      <c r="A76" s="52"/>
      <c r="B76" s="52"/>
      <c r="C76" s="56"/>
      <c r="D76" s="52"/>
      <c r="E76" s="52"/>
      <c r="F76" s="57"/>
      <c r="G76" s="57"/>
      <c r="H76" s="41" t="s">
        <v>140</v>
      </c>
    </row>
    <row r="77" spans="1:8" x14ac:dyDescent="0.2">
      <c r="A77" s="52"/>
      <c r="B77" s="52"/>
      <c r="C77" s="53" t="s">
        <v>143</v>
      </c>
      <c r="D77" s="52"/>
      <c r="E77" s="52"/>
      <c r="F77" s="52"/>
      <c r="G77" s="52"/>
      <c r="H77" s="41" t="s">
        <v>140</v>
      </c>
    </row>
    <row r="78" spans="1:8" x14ac:dyDescent="0.2">
      <c r="A78" s="47">
        <v>1</v>
      </c>
      <c r="B78" s="48" t="s">
        <v>136</v>
      </c>
      <c r="C78" s="43" t="s">
        <v>972</v>
      </c>
      <c r="D78" s="48" t="s">
        <v>137</v>
      </c>
      <c r="E78" s="49">
        <v>375961</v>
      </c>
      <c r="F78" s="50">
        <v>7.5190000000000003E-6</v>
      </c>
      <c r="G78" s="59" t="s">
        <v>138</v>
      </c>
      <c r="H78" s="41" t="s">
        <v>140</v>
      </c>
    </row>
    <row r="79" spans="1:8" x14ac:dyDescent="0.2">
      <c r="A79" s="52"/>
      <c r="B79" s="52"/>
      <c r="C79" s="53" t="s">
        <v>139</v>
      </c>
      <c r="D79" s="52"/>
      <c r="E79" s="52" t="s">
        <v>140</v>
      </c>
      <c r="F79" s="58" t="s">
        <v>142</v>
      </c>
      <c r="G79" s="55">
        <v>0</v>
      </c>
      <c r="H79" s="41" t="s">
        <v>140</v>
      </c>
    </row>
    <row r="80" spans="1:8" x14ac:dyDescent="0.2">
      <c r="A80" s="52"/>
      <c r="B80" s="52"/>
      <c r="C80" s="56"/>
      <c r="D80" s="52"/>
      <c r="E80" s="52"/>
      <c r="F80" s="57"/>
      <c r="G80" s="57"/>
      <c r="H80" s="41" t="s">
        <v>140</v>
      </c>
    </row>
    <row r="81" spans="1:8" x14ac:dyDescent="0.2">
      <c r="A81" s="52"/>
      <c r="B81" s="52"/>
      <c r="C81" s="53" t="s">
        <v>144</v>
      </c>
      <c r="D81" s="52"/>
      <c r="E81" s="52"/>
      <c r="F81" s="52"/>
      <c r="G81" s="52"/>
      <c r="H81" s="41" t="s">
        <v>140</v>
      </c>
    </row>
    <row r="82" spans="1:8" x14ac:dyDescent="0.2">
      <c r="A82" s="52"/>
      <c r="B82" s="52"/>
      <c r="C82" s="53" t="s">
        <v>139</v>
      </c>
      <c r="D82" s="52"/>
      <c r="E82" s="52" t="s">
        <v>140</v>
      </c>
      <c r="F82" s="58" t="s">
        <v>142</v>
      </c>
      <c r="G82" s="55">
        <v>0</v>
      </c>
      <c r="H82" s="41" t="s">
        <v>140</v>
      </c>
    </row>
    <row r="83" spans="1:8" x14ac:dyDescent="0.2">
      <c r="A83" s="52"/>
      <c r="B83" s="52"/>
      <c r="C83" s="56"/>
      <c r="D83" s="52"/>
      <c r="E83" s="52"/>
      <c r="F83" s="57"/>
      <c r="G83" s="57"/>
      <c r="H83" s="41" t="s">
        <v>140</v>
      </c>
    </row>
    <row r="84" spans="1:8" x14ac:dyDescent="0.2">
      <c r="A84" s="52"/>
      <c r="B84" s="52"/>
      <c r="C84" s="53" t="s">
        <v>145</v>
      </c>
      <c r="D84" s="52"/>
      <c r="E84" s="52"/>
      <c r="F84" s="57"/>
      <c r="G84" s="57"/>
      <c r="H84" s="41" t="s">
        <v>140</v>
      </c>
    </row>
    <row r="85" spans="1:8" x14ac:dyDescent="0.2">
      <c r="A85" s="52"/>
      <c r="B85" s="52"/>
      <c r="C85" s="53" t="s">
        <v>139</v>
      </c>
      <c r="D85" s="52"/>
      <c r="E85" s="52" t="s">
        <v>140</v>
      </c>
      <c r="F85" s="58" t="s">
        <v>142</v>
      </c>
      <c r="G85" s="55">
        <v>0</v>
      </c>
      <c r="H85" s="41" t="s">
        <v>140</v>
      </c>
    </row>
    <row r="86" spans="1:8" x14ac:dyDescent="0.2">
      <c r="A86" s="52"/>
      <c r="B86" s="52"/>
      <c r="C86" s="56"/>
      <c r="D86" s="52"/>
      <c r="E86" s="52"/>
      <c r="F86" s="57"/>
      <c r="G86" s="57"/>
      <c r="H86" s="41" t="s">
        <v>140</v>
      </c>
    </row>
    <row r="87" spans="1:8" x14ac:dyDescent="0.2">
      <c r="A87" s="52"/>
      <c r="B87" s="52"/>
      <c r="C87" s="53" t="s">
        <v>146</v>
      </c>
      <c r="D87" s="52"/>
      <c r="E87" s="52"/>
      <c r="F87" s="57"/>
      <c r="G87" s="57"/>
      <c r="H87" s="41" t="s">
        <v>140</v>
      </c>
    </row>
    <row r="88" spans="1:8" x14ac:dyDescent="0.2">
      <c r="A88" s="47">
        <v>1</v>
      </c>
      <c r="B88" s="48"/>
      <c r="C88" s="48" t="s">
        <v>998</v>
      </c>
      <c r="D88" s="48" t="s">
        <v>496</v>
      </c>
      <c r="E88" s="49">
        <v>8200</v>
      </c>
      <c r="F88" s="50">
        <v>522.01199999999994</v>
      </c>
      <c r="G88" s="51">
        <v>1.53505E-3</v>
      </c>
      <c r="H88" s="41" t="s">
        <v>140</v>
      </c>
    </row>
    <row r="89" spans="1:8" x14ac:dyDescent="0.2">
      <c r="A89" s="52"/>
      <c r="B89" s="52"/>
      <c r="C89" s="53" t="s">
        <v>139</v>
      </c>
      <c r="D89" s="52"/>
      <c r="E89" s="52" t="s">
        <v>140</v>
      </c>
      <c r="F89" s="54">
        <v>522.01199999999994</v>
      </c>
      <c r="G89" s="55">
        <v>1.53505E-3</v>
      </c>
      <c r="H89" s="41" t="s">
        <v>140</v>
      </c>
    </row>
    <row r="90" spans="1:8" x14ac:dyDescent="0.2">
      <c r="A90" s="52"/>
      <c r="B90" s="52"/>
      <c r="C90" s="56"/>
      <c r="D90" s="52"/>
      <c r="E90" s="52"/>
      <c r="F90" s="57"/>
      <c r="G90" s="57"/>
      <c r="H90" s="41" t="s">
        <v>140</v>
      </c>
    </row>
    <row r="91" spans="1:8" x14ac:dyDescent="0.2">
      <c r="A91" s="52"/>
      <c r="B91" s="52"/>
      <c r="C91" s="53" t="s">
        <v>147</v>
      </c>
      <c r="D91" s="52"/>
      <c r="E91" s="52"/>
      <c r="F91" s="54">
        <f>F78+F72</f>
        <v>324110.24299243797</v>
      </c>
      <c r="G91" s="55">
        <f>G72</f>
        <v>0.95308968000000005</v>
      </c>
      <c r="H91" s="41" t="s">
        <v>140</v>
      </c>
    </row>
    <row r="92" spans="1:8" x14ac:dyDescent="0.2">
      <c r="A92" s="52"/>
      <c r="B92" s="52"/>
      <c r="C92" s="56"/>
      <c r="D92" s="52"/>
      <c r="E92" s="52"/>
      <c r="F92" s="57"/>
      <c r="G92" s="57"/>
      <c r="H92" s="41" t="s">
        <v>140</v>
      </c>
    </row>
    <row r="93" spans="1:8" x14ac:dyDescent="0.2">
      <c r="A93" s="52"/>
      <c r="B93" s="52"/>
      <c r="C93" s="53" t="s">
        <v>148</v>
      </c>
      <c r="D93" s="52"/>
      <c r="E93" s="52"/>
      <c r="F93" s="57"/>
      <c r="G93" s="57"/>
      <c r="H93" s="41" t="s">
        <v>140</v>
      </c>
    </row>
    <row r="94" spans="1:8" x14ac:dyDescent="0.2">
      <c r="A94" s="52"/>
      <c r="B94" s="52"/>
      <c r="C94" s="53" t="s">
        <v>10</v>
      </c>
      <c r="D94" s="52"/>
      <c r="E94" s="52"/>
      <c r="F94" s="57"/>
      <c r="G94" s="57"/>
      <c r="H94" s="41" t="s">
        <v>140</v>
      </c>
    </row>
    <row r="95" spans="1:8" x14ac:dyDescent="0.2">
      <c r="A95" s="52"/>
      <c r="B95" s="52"/>
      <c r="C95" s="53" t="s">
        <v>139</v>
      </c>
      <c r="D95" s="52"/>
      <c r="E95" s="52" t="s">
        <v>140</v>
      </c>
      <c r="F95" s="58" t="s">
        <v>142</v>
      </c>
      <c r="G95" s="55">
        <v>0</v>
      </c>
      <c r="H95" s="41" t="s">
        <v>140</v>
      </c>
    </row>
    <row r="96" spans="1:8" x14ac:dyDescent="0.2">
      <c r="A96" s="52"/>
      <c r="B96" s="52"/>
      <c r="C96" s="56"/>
      <c r="D96" s="52"/>
      <c r="E96" s="52"/>
      <c r="F96" s="57"/>
      <c r="G96" s="57"/>
      <c r="H96" s="41" t="s">
        <v>140</v>
      </c>
    </row>
    <row r="97" spans="1:8" x14ac:dyDescent="0.2">
      <c r="A97" s="52"/>
      <c r="B97" s="52"/>
      <c r="C97" s="53" t="s">
        <v>149</v>
      </c>
      <c r="D97" s="52"/>
      <c r="E97" s="52"/>
      <c r="F97" s="52"/>
      <c r="G97" s="52"/>
      <c r="H97" s="41" t="s">
        <v>140</v>
      </c>
    </row>
    <row r="98" spans="1:8" x14ac:dyDescent="0.2">
      <c r="A98" s="52"/>
      <c r="B98" s="52"/>
      <c r="C98" s="53" t="s">
        <v>139</v>
      </c>
      <c r="D98" s="52"/>
      <c r="E98" s="52" t="s">
        <v>140</v>
      </c>
      <c r="F98" s="58" t="s">
        <v>142</v>
      </c>
      <c r="G98" s="55">
        <v>0</v>
      </c>
      <c r="H98" s="41" t="s">
        <v>140</v>
      </c>
    </row>
    <row r="99" spans="1:8" x14ac:dyDescent="0.2">
      <c r="A99" s="52"/>
      <c r="B99" s="52"/>
      <c r="C99" s="56"/>
      <c r="D99" s="52"/>
      <c r="E99" s="52"/>
      <c r="F99" s="57"/>
      <c r="G99" s="57"/>
      <c r="H99" s="41" t="s">
        <v>140</v>
      </c>
    </row>
    <row r="100" spans="1:8" x14ac:dyDescent="0.2">
      <c r="A100" s="52"/>
      <c r="B100" s="52"/>
      <c r="C100" s="53" t="s">
        <v>150</v>
      </c>
      <c r="D100" s="52"/>
      <c r="E100" s="52"/>
      <c r="F100" s="52"/>
      <c r="G100" s="52"/>
      <c r="H100" s="41" t="s">
        <v>140</v>
      </c>
    </row>
    <row r="101" spans="1:8" x14ac:dyDescent="0.2">
      <c r="A101" s="52"/>
      <c r="B101" s="52"/>
      <c r="C101" s="53" t="s">
        <v>139</v>
      </c>
      <c r="D101" s="52"/>
      <c r="E101" s="52" t="s">
        <v>140</v>
      </c>
      <c r="F101" s="58" t="s">
        <v>142</v>
      </c>
      <c r="G101" s="55">
        <v>0</v>
      </c>
      <c r="H101" s="41" t="s">
        <v>140</v>
      </c>
    </row>
    <row r="102" spans="1:8" x14ac:dyDescent="0.2">
      <c r="A102" s="52"/>
      <c r="B102" s="52"/>
      <c r="C102" s="56"/>
      <c r="D102" s="52"/>
      <c r="E102" s="52"/>
      <c r="F102" s="57"/>
      <c r="G102" s="57"/>
      <c r="H102" s="41" t="s">
        <v>140</v>
      </c>
    </row>
    <row r="103" spans="1:8" x14ac:dyDescent="0.2">
      <c r="A103" s="52"/>
      <c r="B103" s="52"/>
      <c r="C103" s="53" t="s">
        <v>151</v>
      </c>
      <c r="D103" s="52"/>
      <c r="E103" s="52"/>
      <c r="F103" s="57"/>
      <c r="G103" s="57"/>
      <c r="H103" s="41" t="s">
        <v>140</v>
      </c>
    </row>
    <row r="104" spans="1:8" x14ac:dyDescent="0.2">
      <c r="A104" s="52"/>
      <c r="B104" s="52"/>
      <c r="C104" s="53" t="s">
        <v>139</v>
      </c>
      <c r="D104" s="52"/>
      <c r="E104" s="52" t="s">
        <v>140</v>
      </c>
      <c r="F104" s="58" t="s">
        <v>142</v>
      </c>
      <c r="G104" s="55">
        <v>0</v>
      </c>
      <c r="H104" s="41" t="s">
        <v>140</v>
      </c>
    </row>
    <row r="105" spans="1:8" x14ac:dyDescent="0.2">
      <c r="A105" s="52"/>
      <c r="B105" s="52"/>
      <c r="C105" s="56"/>
      <c r="D105" s="52"/>
      <c r="E105" s="52"/>
      <c r="F105" s="57"/>
      <c r="G105" s="57"/>
      <c r="H105" s="41" t="s">
        <v>140</v>
      </c>
    </row>
    <row r="106" spans="1:8" x14ac:dyDescent="0.2">
      <c r="A106" s="52"/>
      <c r="B106" s="52"/>
      <c r="C106" s="53" t="s">
        <v>152</v>
      </c>
      <c r="D106" s="52"/>
      <c r="E106" s="52"/>
      <c r="F106" s="54">
        <v>0</v>
      </c>
      <c r="G106" s="55">
        <v>0</v>
      </c>
      <c r="H106" s="41" t="s">
        <v>140</v>
      </c>
    </row>
    <row r="107" spans="1:8" x14ac:dyDescent="0.2">
      <c r="A107" s="52"/>
      <c r="B107" s="52"/>
      <c r="C107" s="56"/>
      <c r="D107" s="52"/>
      <c r="E107" s="52"/>
      <c r="F107" s="57"/>
      <c r="G107" s="57"/>
      <c r="H107" s="41" t="s">
        <v>140</v>
      </c>
    </row>
    <row r="108" spans="1:8" x14ac:dyDescent="0.2">
      <c r="A108" s="52"/>
      <c r="B108" s="52"/>
      <c r="C108" s="53" t="s">
        <v>153</v>
      </c>
      <c r="D108" s="52"/>
      <c r="E108" s="52"/>
      <c r="F108" s="57"/>
      <c r="G108" s="57"/>
      <c r="H108" s="41" t="s">
        <v>140</v>
      </c>
    </row>
    <row r="109" spans="1:8" x14ac:dyDescent="0.2">
      <c r="A109" s="52"/>
      <c r="B109" s="52"/>
      <c r="C109" s="53" t="s">
        <v>154</v>
      </c>
      <c r="D109" s="52"/>
      <c r="E109" s="52"/>
      <c r="F109" s="57"/>
      <c r="G109" s="57"/>
      <c r="H109" s="41" t="s">
        <v>140</v>
      </c>
    </row>
    <row r="110" spans="1:8" x14ac:dyDescent="0.2">
      <c r="A110" s="52"/>
      <c r="B110" s="52"/>
      <c r="C110" s="53" t="s">
        <v>139</v>
      </c>
      <c r="D110" s="52"/>
      <c r="E110" s="52" t="s">
        <v>140</v>
      </c>
      <c r="F110" s="58" t="s">
        <v>142</v>
      </c>
      <c r="G110" s="55">
        <v>0</v>
      </c>
      <c r="H110" s="41" t="s">
        <v>140</v>
      </c>
    </row>
    <row r="111" spans="1:8" x14ac:dyDescent="0.2">
      <c r="A111" s="52"/>
      <c r="B111" s="52"/>
      <c r="C111" s="56"/>
      <c r="D111" s="52"/>
      <c r="E111" s="52"/>
      <c r="F111" s="57"/>
      <c r="G111" s="57"/>
      <c r="H111" s="41" t="s">
        <v>140</v>
      </c>
    </row>
    <row r="112" spans="1:8" x14ac:dyDescent="0.2">
      <c r="A112" s="52"/>
      <c r="B112" s="52"/>
      <c r="C112" s="53" t="s">
        <v>155</v>
      </c>
      <c r="D112" s="52"/>
      <c r="E112" s="52"/>
      <c r="F112" s="57"/>
      <c r="G112" s="57"/>
      <c r="H112" s="41" t="s">
        <v>140</v>
      </c>
    </row>
    <row r="113" spans="1:8" x14ac:dyDescent="0.2">
      <c r="A113" s="52"/>
      <c r="B113" s="52"/>
      <c r="C113" s="53" t="s">
        <v>139</v>
      </c>
      <c r="D113" s="52"/>
      <c r="E113" s="52" t="s">
        <v>140</v>
      </c>
      <c r="F113" s="58" t="s">
        <v>142</v>
      </c>
      <c r="G113" s="55">
        <v>0</v>
      </c>
      <c r="H113" s="41" t="s">
        <v>140</v>
      </c>
    </row>
    <row r="114" spans="1:8" x14ac:dyDescent="0.2">
      <c r="A114" s="52"/>
      <c r="B114" s="52"/>
      <c r="C114" s="56"/>
      <c r="D114" s="52"/>
      <c r="E114" s="52"/>
      <c r="F114" s="57"/>
      <c r="G114" s="57"/>
      <c r="H114" s="41" t="s">
        <v>140</v>
      </c>
    </row>
    <row r="115" spans="1:8" x14ac:dyDescent="0.2">
      <c r="A115" s="52"/>
      <c r="B115" s="52"/>
      <c r="C115" s="53" t="s">
        <v>156</v>
      </c>
      <c r="D115" s="52"/>
      <c r="E115" s="52"/>
      <c r="F115" s="57"/>
      <c r="G115" s="57"/>
      <c r="H115" s="41" t="s">
        <v>140</v>
      </c>
    </row>
    <row r="116" spans="1:8" x14ac:dyDescent="0.2">
      <c r="A116" s="52"/>
      <c r="B116" s="52"/>
      <c r="C116" s="53" t="s">
        <v>139</v>
      </c>
      <c r="D116" s="52"/>
      <c r="E116" s="52" t="s">
        <v>140</v>
      </c>
      <c r="F116" s="58" t="s">
        <v>142</v>
      </c>
      <c r="G116" s="55">
        <v>0</v>
      </c>
      <c r="H116" s="41" t="s">
        <v>140</v>
      </c>
    </row>
    <row r="117" spans="1:8" x14ac:dyDescent="0.2">
      <c r="A117" s="52"/>
      <c r="B117" s="52"/>
      <c r="C117" s="56"/>
      <c r="D117" s="52"/>
      <c r="E117" s="52"/>
      <c r="F117" s="57"/>
      <c r="G117" s="57"/>
      <c r="H117" s="41" t="s">
        <v>140</v>
      </c>
    </row>
    <row r="118" spans="1:8" x14ac:dyDescent="0.2">
      <c r="A118" s="52"/>
      <c r="B118" s="52"/>
      <c r="C118" s="53" t="s">
        <v>157</v>
      </c>
      <c r="D118" s="52"/>
      <c r="E118" s="52"/>
      <c r="F118" s="57"/>
      <c r="G118" s="57"/>
      <c r="H118" s="41" t="s">
        <v>140</v>
      </c>
    </row>
    <row r="119" spans="1:8" x14ac:dyDescent="0.2">
      <c r="A119" s="47">
        <v>1</v>
      </c>
      <c r="B119" s="48"/>
      <c r="C119" s="48" t="s">
        <v>158</v>
      </c>
      <c r="D119" s="48"/>
      <c r="E119" s="59"/>
      <c r="F119" s="50">
        <v>10319.071105985</v>
      </c>
      <c r="G119" s="51">
        <v>3.0344610000000001E-2</v>
      </c>
      <c r="H119" s="41">
        <v>5.42</v>
      </c>
    </row>
    <row r="120" spans="1:8" x14ac:dyDescent="0.2">
      <c r="A120" s="52"/>
      <c r="B120" s="52"/>
      <c r="C120" s="53" t="s">
        <v>139</v>
      </c>
      <c r="D120" s="52"/>
      <c r="E120" s="52" t="s">
        <v>140</v>
      </c>
      <c r="F120" s="54">
        <v>10319.071105985</v>
      </c>
      <c r="G120" s="55">
        <v>3.0344610000000001E-2</v>
      </c>
      <c r="H120" s="41" t="s">
        <v>140</v>
      </c>
    </row>
    <row r="121" spans="1:8" x14ac:dyDescent="0.2">
      <c r="A121" s="52"/>
      <c r="B121" s="52"/>
      <c r="C121" s="56"/>
      <c r="D121" s="52"/>
      <c r="E121" s="52"/>
      <c r="F121" s="57"/>
      <c r="G121" s="57"/>
      <c r="H121" s="41" t="s">
        <v>140</v>
      </c>
    </row>
    <row r="122" spans="1:8" x14ac:dyDescent="0.2">
      <c r="A122" s="52"/>
      <c r="B122" s="52"/>
      <c r="C122" s="53" t="s">
        <v>159</v>
      </c>
      <c r="D122" s="52"/>
      <c r="E122" s="52"/>
      <c r="F122" s="54">
        <v>10319.071105985</v>
      </c>
      <c r="G122" s="55">
        <v>3.0344610000000001E-2</v>
      </c>
      <c r="H122" s="41" t="s">
        <v>140</v>
      </c>
    </row>
    <row r="123" spans="1:8" x14ac:dyDescent="0.2">
      <c r="A123" s="52"/>
      <c r="B123" s="52"/>
      <c r="C123" s="57"/>
      <c r="D123" s="52"/>
      <c r="E123" s="52"/>
      <c r="F123" s="52"/>
      <c r="G123" s="52"/>
      <c r="H123" s="41" t="s">
        <v>140</v>
      </c>
    </row>
    <row r="124" spans="1:8" x14ac:dyDescent="0.2">
      <c r="A124" s="52"/>
      <c r="B124" s="52"/>
      <c r="C124" s="53" t="s">
        <v>160</v>
      </c>
      <c r="D124" s="52"/>
      <c r="E124" s="52"/>
      <c r="F124" s="52"/>
      <c r="G124" s="52"/>
      <c r="H124" s="41" t="s">
        <v>140</v>
      </c>
    </row>
    <row r="125" spans="1:8" x14ac:dyDescent="0.2">
      <c r="A125" s="52"/>
      <c r="B125" s="52"/>
      <c r="C125" s="53" t="s">
        <v>161</v>
      </c>
      <c r="D125" s="52"/>
      <c r="E125" s="52"/>
      <c r="F125" s="52"/>
      <c r="G125" s="52"/>
      <c r="H125" s="41" t="s">
        <v>140</v>
      </c>
    </row>
    <row r="126" spans="1:8" x14ac:dyDescent="0.2">
      <c r="A126" s="47">
        <v>1</v>
      </c>
      <c r="B126" s="48" t="s">
        <v>319</v>
      </c>
      <c r="C126" s="48" t="s">
        <v>320</v>
      </c>
      <c r="D126" s="48"/>
      <c r="E126" s="140">
        <v>208646.36300000001</v>
      </c>
      <c r="F126" s="50">
        <v>5005.3277672869999</v>
      </c>
      <c r="G126" s="51">
        <v>1.471884E-2</v>
      </c>
      <c r="H126" s="41" t="s">
        <v>140</v>
      </c>
    </row>
    <row r="127" spans="1:8" x14ac:dyDescent="0.2">
      <c r="A127" s="47">
        <v>2</v>
      </c>
      <c r="B127" s="48" t="s">
        <v>497</v>
      </c>
      <c r="C127" s="43" t="s">
        <v>1165</v>
      </c>
      <c r="D127" s="48"/>
      <c r="E127" s="140">
        <v>13395446.6942</v>
      </c>
      <c r="F127" s="50">
        <v>2089.0065165139999</v>
      </c>
      <c r="G127" s="51">
        <v>6.143E-3</v>
      </c>
      <c r="H127" s="41" t="s">
        <v>140</v>
      </c>
    </row>
    <row r="128" spans="1:8" x14ac:dyDescent="0.2">
      <c r="A128" s="52"/>
      <c r="B128" s="52"/>
      <c r="C128" s="53" t="s">
        <v>139</v>
      </c>
      <c r="D128" s="52"/>
      <c r="E128" s="52" t="s">
        <v>140</v>
      </c>
      <c r="F128" s="54">
        <v>7094.3342838010003</v>
      </c>
      <c r="G128" s="55">
        <v>2.086184E-2</v>
      </c>
      <c r="H128" s="41" t="s">
        <v>140</v>
      </c>
    </row>
    <row r="129" spans="1:17" x14ac:dyDescent="0.2">
      <c r="A129" s="52"/>
      <c r="B129" s="52"/>
      <c r="C129" s="56"/>
      <c r="D129" s="52"/>
      <c r="E129" s="52"/>
      <c r="F129" s="57"/>
      <c r="G129" s="57"/>
      <c r="H129" s="41" t="s">
        <v>140</v>
      </c>
    </row>
    <row r="130" spans="1:17" x14ac:dyDescent="0.2">
      <c r="A130" s="52"/>
      <c r="B130" s="52"/>
      <c r="C130" s="53" t="s">
        <v>162</v>
      </c>
      <c r="D130" s="52"/>
      <c r="E130" s="52"/>
      <c r="F130" s="52"/>
      <c r="G130" s="52"/>
      <c r="H130" s="41" t="s">
        <v>140</v>
      </c>
    </row>
    <row r="131" spans="1:17" x14ac:dyDescent="0.2">
      <c r="A131" s="52"/>
      <c r="B131" s="52"/>
      <c r="C131" s="53" t="s">
        <v>163</v>
      </c>
      <c r="D131" s="52"/>
      <c r="E131" s="52"/>
      <c r="F131" s="52"/>
      <c r="G131" s="52"/>
      <c r="H131" s="41" t="s">
        <v>140</v>
      </c>
    </row>
    <row r="132" spans="1:17" x14ac:dyDescent="0.2">
      <c r="A132" s="52"/>
      <c r="B132" s="52"/>
      <c r="C132" s="53" t="s">
        <v>139</v>
      </c>
      <c r="D132" s="52"/>
      <c r="E132" s="52" t="s">
        <v>140</v>
      </c>
      <c r="F132" s="58" t="s">
        <v>142</v>
      </c>
      <c r="G132" s="55">
        <v>0</v>
      </c>
      <c r="H132" s="41" t="s">
        <v>140</v>
      </c>
    </row>
    <row r="133" spans="1:17" x14ac:dyDescent="0.2">
      <c r="A133" s="52"/>
      <c r="B133" s="52"/>
      <c r="C133" s="56"/>
      <c r="D133" s="52"/>
      <c r="E133" s="52"/>
      <c r="F133" s="57"/>
      <c r="G133" s="57"/>
      <c r="H133" s="41" t="s">
        <v>140</v>
      </c>
    </row>
    <row r="134" spans="1:17" x14ac:dyDescent="0.2">
      <c r="A134" s="52"/>
      <c r="B134" s="52"/>
      <c r="C134" s="53" t="s">
        <v>164</v>
      </c>
      <c r="D134" s="52"/>
      <c r="E134" s="52"/>
      <c r="F134" s="57"/>
      <c r="G134" s="57"/>
      <c r="H134" s="41" t="s">
        <v>140</v>
      </c>
    </row>
    <row r="135" spans="1:17" x14ac:dyDescent="0.2">
      <c r="A135" s="52"/>
      <c r="B135" s="52"/>
      <c r="C135" s="53" t="s">
        <v>139</v>
      </c>
      <c r="D135" s="52"/>
      <c r="E135" s="52" t="s">
        <v>140</v>
      </c>
      <c r="F135" s="58" t="s">
        <v>142</v>
      </c>
      <c r="G135" s="55">
        <v>0</v>
      </c>
      <c r="H135" s="41" t="s">
        <v>140</v>
      </c>
    </row>
    <row r="136" spans="1:17" x14ac:dyDescent="0.2">
      <c r="A136" s="52"/>
      <c r="B136" s="52"/>
      <c r="C136" s="56"/>
      <c r="D136" s="52"/>
      <c r="E136" s="52"/>
      <c r="F136" s="57"/>
      <c r="G136" s="57"/>
      <c r="H136" s="41" t="s">
        <v>140</v>
      </c>
    </row>
    <row r="137" spans="1:17" x14ac:dyDescent="0.2">
      <c r="A137" s="59"/>
      <c r="B137" s="48"/>
      <c r="C137" s="48" t="s">
        <v>499</v>
      </c>
      <c r="D137" s="48"/>
      <c r="E137" s="59"/>
      <c r="F137" s="50">
        <v>2141.9052121</v>
      </c>
      <c r="G137" s="51">
        <v>6.2985599999999999E-3</v>
      </c>
      <c r="H137" s="41" t="s">
        <v>140</v>
      </c>
    </row>
    <row r="138" spans="1:17" x14ac:dyDescent="0.2">
      <c r="A138" s="59"/>
      <c r="B138" s="48"/>
      <c r="C138" s="48" t="s">
        <v>165</v>
      </c>
      <c r="D138" s="48"/>
      <c r="E138" s="59"/>
      <c r="F138" s="50">
        <f>-4124.85031037+F89</f>
        <v>-3602.8383103700007</v>
      </c>
      <c r="G138" s="51">
        <f>F138/F139</f>
        <v>-1.0594629015536955E-2</v>
      </c>
      <c r="H138" s="41" t="s">
        <v>140</v>
      </c>
    </row>
    <row r="139" spans="1:17" x14ac:dyDescent="0.2">
      <c r="A139" s="56"/>
      <c r="B139" s="56"/>
      <c r="C139" s="53" t="s">
        <v>166</v>
      </c>
      <c r="D139" s="57"/>
      <c r="E139" s="57"/>
      <c r="F139" s="54">
        <v>340062.71527643502</v>
      </c>
      <c r="G139" s="60">
        <v>1.0000000600000001</v>
      </c>
      <c r="H139" s="41" t="s">
        <v>140</v>
      </c>
    </row>
    <row r="140" spans="1:17" ht="12.75" customHeight="1" x14ac:dyDescent="0.2">
      <c r="A140" s="61"/>
      <c r="B140" s="61"/>
      <c r="C140" s="62"/>
      <c r="D140" s="63"/>
      <c r="E140" s="63"/>
      <c r="F140" s="64"/>
      <c r="G140" s="65"/>
      <c r="H140" s="66"/>
    </row>
    <row r="141" spans="1:17" x14ac:dyDescent="0.2">
      <c r="A141" s="61"/>
      <c r="B141" s="227" t="s">
        <v>973</v>
      </c>
      <c r="C141" s="227"/>
      <c r="D141" s="227"/>
      <c r="E141" s="227"/>
      <c r="F141" s="227"/>
      <c r="G141" s="227"/>
      <c r="H141" s="227"/>
      <c r="J141" s="68"/>
    </row>
    <row r="142" spans="1:17" x14ac:dyDescent="0.2">
      <c r="A142" s="61"/>
      <c r="B142" s="227" t="s">
        <v>974</v>
      </c>
      <c r="C142" s="227"/>
      <c r="D142" s="227"/>
      <c r="E142" s="227"/>
      <c r="F142" s="227"/>
      <c r="G142" s="227"/>
      <c r="H142" s="227"/>
      <c r="J142" s="68"/>
    </row>
    <row r="143" spans="1:17" x14ac:dyDescent="0.2">
      <c r="A143" s="61"/>
      <c r="B143" s="227" t="s">
        <v>975</v>
      </c>
      <c r="C143" s="227"/>
      <c r="D143" s="227"/>
      <c r="E143" s="227"/>
      <c r="F143" s="227"/>
      <c r="G143" s="227"/>
      <c r="H143" s="227"/>
      <c r="J143" s="68"/>
    </row>
    <row r="144" spans="1:17" s="71" customFormat="1" ht="66.75" customHeight="1" x14ac:dyDescent="0.25">
      <c r="A144" s="69"/>
      <c r="B144" s="228" t="s">
        <v>976</v>
      </c>
      <c r="C144" s="228"/>
      <c r="D144" s="228"/>
      <c r="E144" s="228"/>
      <c r="F144" s="228"/>
      <c r="G144" s="228"/>
      <c r="H144" s="228"/>
      <c r="I144"/>
      <c r="J144" s="68"/>
      <c r="K144"/>
      <c r="L144"/>
      <c r="M144"/>
      <c r="N144"/>
      <c r="O144"/>
      <c r="P144"/>
      <c r="Q144"/>
    </row>
    <row r="145" spans="1:10" x14ac:dyDescent="0.2">
      <c r="A145" s="61"/>
      <c r="B145" s="227" t="s">
        <v>977</v>
      </c>
      <c r="C145" s="227"/>
      <c r="D145" s="227"/>
      <c r="E145" s="227"/>
      <c r="F145" s="227"/>
      <c r="G145" s="227"/>
      <c r="H145" s="227"/>
      <c r="J145" s="68"/>
    </row>
    <row r="146" spans="1:10" x14ac:dyDescent="0.2">
      <c r="A146" s="61"/>
      <c r="B146" s="61"/>
      <c r="C146" s="61"/>
      <c r="D146" s="63"/>
      <c r="E146" s="63"/>
      <c r="F146" s="63"/>
      <c r="G146" s="63"/>
    </row>
    <row r="147" spans="1:10" x14ac:dyDescent="0.2">
      <c r="A147" s="61"/>
      <c r="B147" s="229" t="s">
        <v>167</v>
      </c>
      <c r="C147" s="230"/>
      <c r="D147" s="231"/>
      <c r="E147" s="72"/>
      <c r="F147" s="63"/>
      <c r="G147" s="63"/>
    </row>
    <row r="148" spans="1:10" ht="27.75" customHeight="1" x14ac:dyDescent="0.2">
      <c r="A148" s="61"/>
      <c r="B148" s="232" t="s">
        <v>168</v>
      </c>
      <c r="C148" s="233"/>
      <c r="D148" s="40" t="s">
        <v>169</v>
      </c>
      <c r="E148" s="72"/>
      <c r="F148" s="63"/>
      <c r="G148" s="63"/>
    </row>
    <row r="149" spans="1:10" ht="12.75" customHeight="1" x14ac:dyDescent="0.2">
      <c r="A149" s="61"/>
      <c r="B149" s="232" t="s">
        <v>978</v>
      </c>
      <c r="C149" s="233"/>
      <c r="D149" s="40" t="str">
        <f>"Rs. "&amp;TEXT(F80,"0.00")&amp;" lacs/ #"</f>
        <v>Rs. 0.00 lacs/ #</v>
      </c>
      <c r="E149" s="72"/>
      <c r="F149" s="63"/>
      <c r="G149" s="63"/>
    </row>
    <row r="150" spans="1:10" x14ac:dyDescent="0.2">
      <c r="A150" s="61"/>
      <c r="B150" s="232" t="s">
        <v>170</v>
      </c>
      <c r="C150" s="233"/>
      <c r="D150" s="73" t="s">
        <v>140</v>
      </c>
      <c r="E150" s="72"/>
      <c r="F150" s="63"/>
      <c r="G150" s="63"/>
    </row>
    <row r="151" spans="1:10" x14ac:dyDescent="0.2">
      <c r="A151" s="74"/>
      <c r="B151" s="75" t="s">
        <v>140</v>
      </c>
      <c r="C151" s="75" t="s">
        <v>979</v>
      </c>
      <c r="D151" s="75" t="s">
        <v>171</v>
      </c>
      <c r="E151" s="74"/>
      <c r="F151" s="74"/>
      <c r="G151" s="74"/>
      <c r="H151" s="74"/>
      <c r="J151" s="68"/>
    </row>
    <row r="152" spans="1:10" x14ac:dyDescent="0.2">
      <c r="A152" s="74"/>
      <c r="B152" s="76" t="s">
        <v>172</v>
      </c>
      <c r="C152" s="77">
        <v>45991</v>
      </c>
      <c r="D152" s="77">
        <v>46022</v>
      </c>
      <c r="E152" s="74"/>
      <c r="F152" s="74"/>
      <c r="G152" s="74"/>
      <c r="J152" s="68"/>
    </row>
    <row r="153" spans="1:10" x14ac:dyDescent="0.2">
      <c r="A153" s="78"/>
      <c r="B153" s="48" t="s">
        <v>173</v>
      </c>
      <c r="C153" s="79">
        <v>292.48439999999999</v>
      </c>
      <c r="D153" s="79">
        <v>288.81110000000001</v>
      </c>
      <c r="E153" s="78"/>
      <c r="F153" s="80"/>
      <c r="G153" s="81"/>
    </row>
    <row r="154" spans="1:10" x14ac:dyDescent="0.2">
      <c r="A154" s="78"/>
      <c r="B154" s="48" t="s">
        <v>1151</v>
      </c>
      <c r="C154" s="79">
        <v>38.435699999999997</v>
      </c>
      <c r="D154" s="79">
        <v>37.9529</v>
      </c>
      <c r="E154" s="78"/>
      <c r="F154" s="80"/>
      <c r="G154" s="81"/>
    </row>
    <row r="155" spans="1:10" x14ac:dyDescent="0.2">
      <c r="A155" s="78"/>
      <c r="B155" s="48" t="s">
        <v>174</v>
      </c>
      <c r="C155" s="79">
        <v>263.1583</v>
      </c>
      <c r="D155" s="79">
        <v>259.613</v>
      </c>
      <c r="E155" s="78"/>
      <c r="F155" s="80"/>
      <c r="G155" s="81"/>
    </row>
    <row r="156" spans="1:10" x14ac:dyDescent="0.2">
      <c r="A156" s="78"/>
      <c r="B156" s="48" t="s">
        <v>1152</v>
      </c>
      <c r="C156" s="79">
        <v>33.642000000000003</v>
      </c>
      <c r="D156" s="79">
        <v>33.188800000000001</v>
      </c>
      <c r="E156" s="78"/>
      <c r="F156" s="80"/>
      <c r="G156" s="81"/>
    </row>
    <row r="157" spans="1:10" x14ac:dyDescent="0.2">
      <c r="A157" s="78"/>
      <c r="B157" s="78"/>
      <c r="C157" s="78"/>
      <c r="D157" s="78"/>
      <c r="E157" s="78"/>
      <c r="F157" s="78"/>
      <c r="G157" s="78"/>
    </row>
    <row r="158" spans="1:10" x14ac:dyDescent="0.2">
      <c r="A158" s="74"/>
      <c r="B158" s="232" t="s">
        <v>980</v>
      </c>
      <c r="C158" s="233"/>
      <c r="D158" s="40" t="s">
        <v>169</v>
      </c>
      <c r="E158" s="74"/>
      <c r="F158" s="74"/>
      <c r="G158" s="74"/>
    </row>
    <row r="159" spans="1:10" x14ac:dyDescent="0.2">
      <c r="A159" s="74"/>
      <c r="B159" s="200"/>
      <c r="C159" s="200"/>
      <c r="D159" s="201"/>
      <c r="E159" s="74"/>
      <c r="F159" s="67"/>
      <c r="G159" s="86"/>
    </row>
    <row r="160" spans="1:10" x14ac:dyDescent="0.2">
      <c r="A160" s="74"/>
      <c r="B160" s="232" t="s">
        <v>175</v>
      </c>
      <c r="C160" s="233"/>
      <c r="D160" s="40" t="s">
        <v>999</v>
      </c>
      <c r="E160" s="84"/>
      <c r="F160" s="74"/>
      <c r="G160" s="74"/>
    </row>
    <row r="161" spans="1:7" x14ac:dyDescent="0.2">
      <c r="A161" s="74"/>
      <c r="B161" s="232" t="s">
        <v>176</v>
      </c>
      <c r="C161" s="233"/>
      <c r="D161" s="40" t="s">
        <v>169</v>
      </c>
      <c r="E161" s="84"/>
      <c r="F161" s="74"/>
      <c r="G161" s="74"/>
    </row>
    <row r="162" spans="1:7" x14ac:dyDescent="0.2">
      <c r="A162" s="74"/>
      <c r="B162" s="232" t="s">
        <v>177</v>
      </c>
      <c r="C162" s="233"/>
      <c r="D162" s="40" t="s">
        <v>169</v>
      </c>
      <c r="E162" s="84"/>
      <c r="F162" s="74"/>
      <c r="G162" s="74"/>
    </row>
    <row r="163" spans="1:7" x14ac:dyDescent="0.2">
      <c r="A163" s="74"/>
      <c r="B163" s="232" t="s">
        <v>178</v>
      </c>
      <c r="C163" s="233"/>
      <c r="D163" s="85">
        <v>0.64027570622602969</v>
      </c>
      <c r="E163" s="74"/>
      <c r="F163" s="67"/>
      <c r="G163" s="86"/>
    </row>
    <row r="165" spans="1:7" x14ac:dyDescent="0.2">
      <c r="B165" s="234" t="s">
        <v>981</v>
      </c>
      <c r="C165" s="234"/>
    </row>
    <row r="167" spans="1:7" ht="153.75" customHeight="1" x14ac:dyDescent="0.2"/>
    <row r="170" spans="1:7" x14ac:dyDescent="0.2">
      <c r="B170" s="87" t="s">
        <v>982</v>
      </c>
      <c r="C170" s="88"/>
      <c r="D170" s="87" t="s">
        <v>987</v>
      </c>
    </row>
    <row r="171" spans="1:7" x14ac:dyDescent="0.2">
      <c r="B171" s="87" t="s">
        <v>1000</v>
      </c>
      <c r="D171" s="87" t="s">
        <v>1001</v>
      </c>
    </row>
    <row r="172" spans="1:7" ht="165" customHeight="1" x14ac:dyDescent="0.2"/>
    <row r="174" spans="1:7" ht="12.75" customHeight="1" x14ac:dyDescent="0.2"/>
    <row r="175" spans="1:7" ht="12.75" customHeight="1" x14ac:dyDescent="0.2"/>
    <row r="176" spans="1:7" ht="12.75" customHeigh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sheetData>
  <mergeCells count="18">
    <mergeCell ref="B149:C149"/>
    <mergeCell ref="B150:C150"/>
    <mergeCell ref="B165:C165"/>
    <mergeCell ref="B158:C158"/>
    <mergeCell ref="B162:C162"/>
    <mergeCell ref="B163:C163"/>
    <mergeCell ref="B160:C160"/>
    <mergeCell ref="B161:C161"/>
    <mergeCell ref="B143:H143"/>
    <mergeCell ref="B144:H144"/>
    <mergeCell ref="B145:H145"/>
    <mergeCell ref="B147:D147"/>
    <mergeCell ref="B148:C148"/>
    <mergeCell ref="A1:H1"/>
    <mergeCell ref="A2:H2"/>
    <mergeCell ref="A3:H3"/>
    <mergeCell ref="B141:H141"/>
    <mergeCell ref="B142:H142"/>
  </mergeCells>
  <hyperlinks>
    <hyperlink ref="I1" location="Index!B2" display="Index" xr:uid="{904F0FF7-DAE5-4341-9991-94817A888F0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4BA1-AE87-413E-8DAE-19302DE01289}">
  <sheetPr>
    <outlinePr summaryBelow="0" summaryRight="0"/>
  </sheetPr>
  <dimension ref="A1:R261"/>
  <sheetViews>
    <sheetView showGridLines="0" workbookViewId="0">
      <selection activeCell="E210" sqref="E210"/>
    </sheetView>
  </sheetViews>
  <sheetFormatPr defaultRowHeight="12.75" x14ac:dyDescent="0.2"/>
  <cols>
    <col min="1" max="1" width="5.85546875" bestFit="1" customWidth="1"/>
    <col min="2" max="2" width="19.5703125" bestFit="1" customWidth="1"/>
    <col min="3" max="3" width="46.85546875" customWidth="1"/>
    <col min="4" max="4" width="24.140625" customWidth="1"/>
    <col min="5" max="5" width="13.5703125" bestFit="1" customWidth="1"/>
    <col min="6" max="6" width="10.140625" bestFit="1" customWidth="1"/>
    <col min="7" max="7" width="14" bestFit="1" customWidth="1"/>
    <col min="8" max="8" width="9.5703125" customWidth="1"/>
    <col min="9" max="9" width="8.42578125" customWidth="1"/>
    <col min="10" max="10" width="5.7109375" bestFit="1" customWidth="1"/>
  </cols>
  <sheetData>
    <row r="1" spans="1:10" ht="15" customHeight="1" x14ac:dyDescent="0.2">
      <c r="A1" s="277" t="s">
        <v>0</v>
      </c>
      <c r="B1" s="277"/>
      <c r="C1" s="277"/>
      <c r="D1" s="277"/>
      <c r="E1" s="277"/>
      <c r="F1" s="277"/>
      <c r="G1" s="277"/>
      <c r="H1" s="277"/>
      <c r="I1" s="277"/>
      <c r="J1" s="7" t="s">
        <v>970</v>
      </c>
    </row>
    <row r="2" spans="1:10" ht="15" customHeight="1" x14ac:dyDescent="0.2">
      <c r="A2" s="277" t="s">
        <v>500</v>
      </c>
      <c r="B2" s="277"/>
      <c r="C2" s="277"/>
      <c r="D2" s="277"/>
      <c r="E2" s="277"/>
      <c r="F2" s="277"/>
      <c r="G2" s="277"/>
      <c r="H2" s="277"/>
      <c r="I2" s="277"/>
    </row>
    <row r="3" spans="1:10" ht="15" customHeight="1" x14ac:dyDescent="0.2">
      <c r="A3" s="277" t="s">
        <v>971</v>
      </c>
      <c r="B3" s="277"/>
      <c r="C3" s="277"/>
      <c r="D3" s="277"/>
      <c r="E3" s="277"/>
      <c r="F3" s="277"/>
      <c r="G3" s="277"/>
      <c r="H3" s="277"/>
      <c r="I3" s="277"/>
    </row>
    <row r="4" spans="1:10" s="38" customFormat="1" ht="45" x14ac:dyDescent="0.2">
      <c r="A4" s="36" t="s">
        <v>2</v>
      </c>
      <c r="B4" s="36" t="s">
        <v>3</v>
      </c>
      <c r="C4" s="36" t="s">
        <v>4</v>
      </c>
      <c r="D4" s="36" t="s">
        <v>5</v>
      </c>
      <c r="E4" s="36" t="s">
        <v>6</v>
      </c>
      <c r="F4" s="36" t="s">
        <v>7</v>
      </c>
      <c r="G4" s="36" t="s">
        <v>8</v>
      </c>
      <c r="H4" s="37" t="s">
        <v>1163</v>
      </c>
      <c r="I4" s="36" t="s">
        <v>1155</v>
      </c>
    </row>
    <row r="5" spans="1:10" x14ac:dyDescent="0.2">
      <c r="A5" s="39"/>
      <c r="B5" s="39"/>
      <c r="C5" s="40" t="s">
        <v>9</v>
      </c>
      <c r="D5" s="39"/>
      <c r="E5" s="39"/>
      <c r="F5" s="39"/>
      <c r="G5" s="39"/>
      <c r="H5" s="41" t="s">
        <v>140</v>
      </c>
      <c r="I5" s="41" t="s">
        <v>140</v>
      </c>
    </row>
    <row r="6" spans="1:10" x14ac:dyDescent="0.2">
      <c r="A6" s="42"/>
      <c r="B6" s="43"/>
      <c r="C6" s="43" t="s">
        <v>10</v>
      </c>
      <c r="D6" s="43"/>
      <c r="E6" s="44"/>
      <c r="F6" s="45"/>
      <c r="G6" s="46"/>
      <c r="H6" s="41" t="s">
        <v>140</v>
      </c>
      <c r="I6" s="41" t="s">
        <v>140</v>
      </c>
    </row>
    <row r="7" spans="1:10" x14ac:dyDescent="0.2">
      <c r="A7" s="47">
        <v>1</v>
      </c>
      <c r="B7" s="48" t="s">
        <v>322</v>
      </c>
      <c r="C7" s="48" t="s">
        <v>323</v>
      </c>
      <c r="D7" s="48" t="s">
        <v>35</v>
      </c>
      <c r="E7" s="49">
        <v>5810907</v>
      </c>
      <c r="F7" s="50">
        <v>57597.710184000003</v>
      </c>
      <c r="G7" s="51">
        <v>7.3410169999999997E-2</v>
      </c>
      <c r="H7" s="41" t="s">
        <v>140</v>
      </c>
      <c r="I7" s="41" t="s">
        <v>140</v>
      </c>
    </row>
    <row r="8" spans="1:10" x14ac:dyDescent="0.2">
      <c r="A8" s="47">
        <v>2</v>
      </c>
      <c r="B8" s="48" t="s">
        <v>36</v>
      </c>
      <c r="C8" s="48" t="s">
        <v>37</v>
      </c>
      <c r="D8" s="48" t="s">
        <v>35</v>
      </c>
      <c r="E8" s="49">
        <v>2766565</v>
      </c>
      <c r="F8" s="50">
        <v>37152.201385</v>
      </c>
      <c r="G8" s="51">
        <v>4.7351699999999997E-2</v>
      </c>
      <c r="H8" s="41" t="s">
        <v>140</v>
      </c>
      <c r="I8" s="41" t="s">
        <v>140</v>
      </c>
    </row>
    <row r="9" spans="1:10" x14ac:dyDescent="0.2">
      <c r="A9" s="47">
        <v>3</v>
      </c>
      <c r="B9" s="48" t="s">
        <v>17</v>
      </c>
      <c r="C9" s="48" t="s">
        <v>18</v>
      </c>
      <c r="D9" s="48" t="s">
        <v>19</v>
      </c>
      <c r="E9" s="49">
        <v>2083795</v>
      </c>
      <c r="F9" s="50">
        <v>32723.916679999998</v>
      </c>
      <c r="G9" s="51">
        <v>4.17077E-2</v>
      </c>
      <c r="H9" s="41" t="s">
        <v>140</v>
      </c>
      <c r="I9" s="41" t="s">
        <v>140</v>
      </c>
    </row>
    <row r="10" spans="1:10" x14ac:dyDescent="0.2">
      <c r="A10" s="47">
        <v>4</v>
      </c>
      <c r="B10" s="48" t="s">
        <v>11</v>
      </c>
      <c r="C10" s="48" t="s">
        <v>12</v>
      </c>
      <c r="D10" s="48" t="s">
        <v>13</v>
      </c>
      <c r="E10" s="49">
        <v>1422705</v>
      </c>
      <c r="F10" s="50">
        <v>29956.476480000001</v>
      </c>
      <c r="G10" s="51">
        <v>3.8180510000000001E-2</v>
      </c>
      <c r="H10" s="41" t="s">
        <v>140</v>
      </c>
      <c r="I10" s="41" t="s">
        <v>140</v>
      </c>
    </row>
    <row r="11" spans="1:10" x14ac:dyDescent="0.2">
      <c r="A11" s="47">
        <v>5</v>
      </c>
      <c r="B11" s="48" t="s">
        <v>14</v>
      </c>
      <c r="C11" s="48" t="s">
        <v>15</v>
      </c>
      <c r="D11" s="48" t="s">
        <v>16</v>
      </c>
      <c r="E11" s="49">
        <v>619359</v>
      </c>
      <c r="F11" s="50">
        <v>25291.524764999998</v>
      </c>
      <c r="G11" s="51">
        <v>3.223488E-2</v>
      </c>
      <c r="H11" s="41" t="s">
        <v>140</v>
      </c>
      <c r="I11" s="41" t="s">
        <v>140</v>
      </c>
    </row>
    <row r="12" spans="1:10" x14ac:dyDescent="0.2">
      <c r="A12" s="47">
        <v>6</v>
      </c>
      <c r="B12" s="48" t="s">
        <v>330</v>
      </c>
      <c r="C12" s="48" t="s">
        <v>331</v>
      </c>
      <c r="D12" s="48" t="s">
        <v>228</v>
      </c>
      <c r="E12" s="49">
        <v>587580</v>
      </c>
      <c r="F12" s="50">
        <v>21794.517360000002</v>
      </c>
      <c r="G12" s="51">
        <v>2.777783E-2</v>
      </c>
      <c r="H12" s="41" t="s">
        <v>140</v>
      </c>
      <c r="I12" s="41" t="s">
        <v>140</v>
      </c>
    </row>
    <row r="13" spans="1:10" x14ac:dyDescent="0.2">
      <c r="A13" s="47">
        <v>7</v>
      </c>
      <c r="B13" s="48" t="s">
        <v>328</v>
      </c>
      <c r="C13" s="48" t="s">
        <v>329</v>
      </c>
      <c r="D13" s="48" t="s">
        <v>35</v>
      </c>
      <c r="E13" s="49">
        <v>977211</v>
      </c>
      <c r="F13" s="50">
        <v>21509.391320999999</v>
      </c>
      <c r="G13" s="51">
        <v>2.7414419999999998E-2</v>
      </c>
      <c r="H13" s="41" t="s">
        <v>140</v>
      </c>
      <c r="I13" s="41" t="s">
        <v>140</v>
      </c>
    </row>
    <row r="14" spans="1:10" x14ac:dyDescent="0.2">
      <c r="A14" s="47">
        <v>8</v>
      </c>
      <c r="B14" s="48" t="s">
        <v>338</v>
      </c>
      <c r="C14" s="48" t="s">
        <v>339</v>
      </c>
      <c r="D14" s="48" t="s">
        <v>182</v>
      </c>
      <c r="E14" s="49">
        <v>1686080</v>
      </c>
      <c r="F14" s="50">
        <v>16638.237440000001</v>
      </c>
      <c r="G14" s="51">
        <v>2.1205979999999999E-2</v>
      </c>
      <c r="H14" s="41" t="s">
        <v>140</v>
      </c>
      <c r="I14" s="41" t="s">
        <v>140</v>
      </c>
    </row>
    <row r="15" spans="1:10" x14ac:dyDescent="0.2">
      <c r="A15" s="47">
        <v>9</v>
      </c>
      <c r="B15" s="48" t="s">
        <v>433</v>
      </c>
      <c r="C15" s="48" t="s">
        <v>434</v>
      </c>
      <c r="D15" s="48" t="s">
        <v>206</v>
      </c>
      <c r="E15" s="49">
        <v>951720</v>
      </c>
      <c r="F15" s="50">
        <v>15449.270759999999</v>
      </c>
      <c r="G15" s="51">
        <v>1.9690599999999999E-2</v>
      </c>
      <c r="H15" s="41" t="s">
        <v>140</v>
      </c>
      <c r="I15" s="41" t="s">
        <v>140</v>
      </c>
    </row>
    <row r="16" spans="1:10" x14ac:dyDescent="0.2">
      <c r="A16" s="42">
        <v>10</v>
      </c>
      <c r="B16" s="43" t="s">
        <v>1002</v>
      </c>
      <c r="C16" s="43" t="s">
        <v>1003</v>
      </c>
      <c r="D16" s="43" t="s">
        <v>94</v>
      </c>
      <c r="E16" s="44">
        <v>3389384</v>
      </c>
      <c r="F16" s="45">
        <f>147.546664288*100</f>
        <v>14754.666428799999</v>
      </c>
      <c r="G16" s="163">
        <f>F16/F186</f>
        <v>1.8805305593067725E-2</v>
      </c>
      <c r="H16" s="41" t="s">
        <v>140</v>
      </c>
      <c r="I16" s="41" t="s">
        <v>140</v>
      </c>
    </row>
    <row r="17" spans="1:9" x14ac:dyDescent="0.2">
      <c r="A17" s="47">
        <v>11</v>
      </c>
      <c r="B17" s="48" t="s">
        <v>342</v>
      </c>
      <c r="C17" s="48" t="s">
        <v>343</v>
      </c>
      <c r="D17" s="48" t="s">
        <v>182</v>
      </c>
      <c r="E17" s="49">
        <v>784258</v>
      </c>
      <c r="F17" s="50">
        <v>13349.639676000001</v>
      </c>
      <c r="G17" s="51">
        <v>1.701455E-2</v>
      </c>
      <c r="H17" s="41" t="s">
        <v>140</v>
      </c>
      <c r="I17" s="41" t="s">
        <v>140</v>
      </c>
    </row>
    <row r="18" spans="1:9" x14ac:dyDescent="0.2">
      <c r="A18" s="47">
        <v>12</v>
      </c>
      <c r="B18" s="48" t="s">
        <v>33</v>
      </c>
      <c r="C18" s="48" t="s">
        <v>34</v>
      </c>
      <c r="D18" s="48" t="s">
        <v>35</v>
      </c>
      <c r="E18" s="49">
        <v>1320130</v>
      </c>
      <c r="F18" s="50">
        <v>12966.316860000001</v>
      </c>
      <c r="G18" s="51">
        <v>1.6525999999999999E-2</v>
      </c>
      <c r="H18" s="41" t="s">
        <v>140</v>
      </c>
      <c r="I18" s="41" t="s">
        <v>140</v>
      </c>
    </row>
    <row r="19" spans="1:9" x14ac:dyDescent="0.2">
      <c r="A19" s="47">
        <v>13</v>
      </c>
      <c r="B19" s="48" t="s">
        <v>450</v>
      </c>
      <c r="C19" s="48" t="s">
        <v>451</v>
      </c>
      <c r="D19" s="48" t="s">
        <v>432</v>
      </c>
      <c r="E19" s="49">
        <v>530678</v>
      </c>
      <c r="F19" s="50">
        <v>12289.971802</v>
      </c>
      <c r="G19" s="51">
        <v>1.5663969999999999E-2</v>
      </c>
      <c r="H19" s="41" t="s">
        <v>140</v>
      </c>
      <c r="I19" s="41" t="s">
        <v>140</v>
      </c>
    </row>
    <row r="20" spans="1:9" x14ac:dyDescent="0.2">
      <c r="A20" s="47">
        <v>14</v>
      </c>
      <c r="B20" s="48" t="s">
        <v>183</v>
      </c>
      <c r="C20" s="48" t="s">
        <v>184</v>
      </c>
      <c r="D20" s="48" t="s">
        <v>185</v>
      </c>
      <c r="E20" s="49">
        <v>541425</v>
      </c>
      <c r="F20" s="50">
        <v>12270.8562</v>
      </c>
      <c r="G20" s="51">
        <v>1.5639610000000002E-2</v>
      </c>
      <c r="H20" s="41" t="s">
        <v>140</v>
      </c>
      <c r="I20" s="41" t="s">
        <v>140</v>
      </c>
    </row>
    <row r="21" spans="1:9" x14ac:dyDescent="0.2">
      <c r="A21" s="47">
        <v>15</v>
      </c>
      <c r="B21" s="48" t="s">
        <v>26</v>
      </c>
      <c r="C21" s="48" t="s">
        <v>27</v>
      </c>
      <c r="D21" s="48" t="s">
        <v>28</v>
      </c>
      <c r="E21" s="49">
        <v>2991799</v>
      </c>
      <c r="F21" s="50">
        <v>11955.228804</v>
      </c>
      <c r="G21" s="51">
        <v>1.523733E-2</v>
      </c>
      <c r="H21" s="41" t="s">
        <v>140</v>
      </c>
      <c r="I21" s="41" t="s">
        <v>140</v>
      </c>
    </row>
    <row r="22" spans="1:9" x14ac:dyDescent="0.2">
      <c r="A22" s="47">
        <v>16</v>
      </c>
      <c r="B22" s="48" t="s">
        <v>54</v>
      </c>
      <c r="C22" s="48" t="s">
        <v>55</v>
      </c>
      <c r="D22" s="48" t="s">
        <v>50</v>
      </c>
      <c r="E22" s="49">
        <v>240499</v>
      </c>
      <c r="F22" s="50">
        <v>10664.687656</v>
      </c>
      <c r="G22" s="51">
        <v>1.359249E-2</v>
      </c>
      <c r="H22" s="41" t="s">
        <v>140</v>
      </c>
      <c r="I22" s="41" t="s">
        <v>140</v>
      </c>
    </row>
    <row r="23" spans="1:9" x14ac:dyDescent="0.2">
      <c r="A23" s="47">
        <v>17</v>
      </c>
      <c r="B23" s="48" t="s">
        <v>326</v>
      </c>
      <c r="C23" s="48" t="s">
        <v>327</v>
      </c>
      <c r="D23" s="48" t="s">
        <v>206</v>
      </c>
      <c r="E23" s="49">
        <v>594381</v>
      </c>
      <c r="F23" s="50">
        <v>9601.630674</v>
      </c>
      <c r="G23" s="51">
        <v>1.223759E-2</v>
      </c>
      <c r="H23" s="41" t="s">
        <v>140</v>
      </c>
      <c r="I23" s="41" t="s">
        <v>140</v>
      </c>
    </row>
    <row r="24" spans="1:9" x14ac:dyDescent="0.2">
      <c r="A24" s="47">
        <v>18</v>
      </c>
      <c r="B24" s="48" t="s">
        <v>214</v>
      </c>
      <c r="C24" s="48" t="s">
        <v>215</v>
      </c>
      <c r="D24" s="48" t="s">
        <v>216</v>
      </c>
      <c r="E24" s="49">
        <v>1578293</v>
      </c>
      <c r="F24" s="50">
        <v>8816.3446980000008</v>
      </c>
      <c r="G24" s="51">
        <v>1.123672E-2</v>
      </c>
      <c r="H24" s="41" t="s">
        <v>140</v>
      </c>
      <c r="I24" s="41" t="s">
        <v>140</v>
      </c>
    </row>
    <row r="25" spans="1:9" x14ac:dyDescent="0.2">
      <c r="A25" s="47">
        <v>19</v>
      </c>
      <c r="B25" s="48" t="s">
        <v>209</v>
      </c>
      <c r="C25" s="48" t="s">
        <v>210</v>
      </c>
      <c r="D25" s="48" t="s">
        <v>211</v>
      </c>
      <c r="E25" s="49">
        <v>334040</v>
      </c>
      <c r="F25" s="50">
        <v>8792.60088</v>
      </c>
      <c r="G25" s="51">
        <v>1.120646E-2</v>
      </c>
      <c r="H25" s="41" t="s">
        <v>140</v>
      </c>
      <c r="I25" s="41" t="s">
        <v>140</v>
      </c>
    </row>
    <row r="26" spans="1:9" ht="25.5" x14ac:dyDescent="0.2">
      <c r="A26" s="47">
        <v>20</v>
      </c>
      <c r="B26" s="48" t="s">
        <v>197</v>
      </c>
      <c r="C26" s="48" t="s">
        <v>198</v>
      </c>
      <c r="D26" s="48" t="s">
        <v>199</v>
      </c>
      <c r="E26" s="49">
        <v>478565</v>
      </c>
      <c r="F26" s="50">
        <v>8736.6826400000009</v>
      </c>
      <c r="G26" s="51">
        <v>1.113519E-2</v>
      </c>
      <c r="H26" s="41" t="s">
        <v>140</v>
      </c>
      <c r="I26" s="41" t="s">
        <v>140</v>
      </c>
    </row>
    <row r="27" spans="1:9" x14ac:dyDescent="0.2">
      <c r="A27" s="47">
        <v>21</v>
      </c>
      <c r="B27" s="48" t="s">
        <v>226</v>
      </c>
      <c r="C27" s="48" t="s">
        <v>227</v>
      </c>
      <c r="D27" s="48" t="s">
        <v>228</v>
      </c>
      <c r="E27" s="49">
        <v>232235</v>
      </c>
      <c r="F27" s="50">
        <v>8638.6775300000008</v>
      </c>
      <c r="G27" s="51">
        <v>1.1010280000000001E-2</v>
      </c>
      <c r="H27" s="41" t="s">
        <v>140</v>
      </c>
      <c r="I27" s="41" t="s">
        <v>140</v>
      </c>
    </row>
    <row r="28" spans="1:9" x14ac:dyDescent="0.2">
      <c r="A28" s="47">
        <v>22</v>
      </c>
      <c r="B28" s="48" t="s">
        <v>501</v>
      </c>
      <c r="C28" s="48" t="s">
        <v>502</v>
      </c>
      <c r="D28" s="48" t="s">
        <v>182</v>
      </c>
      <c r="E28" s="49">
        <v>2423180</v>
      </c>
      <c r="F28" s="50">
        <v>8611.9817199999998</v>
      </c>
      <c r="G28" s="51">
        <v>1.097625E-2</v>
      </c>
      <c r="H28" s="41" t="s">
        <v>140</v>
      </c>
      <c r="I28" s="41" t="s">
        <v>140</v>
      </c>
    </row>
    <row r="29" spans="1:9" x14ac:dyDescent="0.2">
      <c r="A29" s="47">
        <v>23</v>
      </c>
      <c r="B29" s="48" t="s">
        <v>23</v>
      </c>
      <c r="C29" s="48" t="s">
        <v>24</v>
      </c>
      <c r="D29" s="48" t="s">
        <v>25</v>
      </c>
      <c r="E29" s="49">
        <v>72990</v>
      </c>
      <c r="F29" s="50">
        <v>8601.1416000000008</v>
      </c>
      <c r="G29" s="51">
        <v>1.096244E-2</v>
      </c>
      <c r="H29" s="41" t="s">
        <v>140</v>
      </c>
      <c r="I29" s="41" t="s">
        <v>140</v>
      </c>
    </row>
    <row r="30" spans="1:9" ht="25.5" x14ac:dyDescent="0.2">
      <c r="A30" s="47">
        <v>24</v>
      </c>
      <c r="B30" s="48" t="s">
        <v>442</v>
      </c>
      <c r="C30" s="48" t="s">
        <v>443</v>
      </c>
      <c r="D30" s="48" t="s">
        <v>196</v>
      </c>
      <c r="E30" s="49">
        <v>715440</v>
      </c>
      <c r="F30" s="50">
        <v>8528.0447999999997</v>
      </c>
      <c r="G30" s="51">
        <v>1.086927E-2</v>
      </c>
      <c r="H30" s="41" t="s">
        <v>140</v>
      </c>
      <c r="I30" s="41" t="s">
        <v>140</v>
      </c>
    </row>
    <row r="31" spans="1:9" x14ac:dyDescent="0.2">
      <c r="A31" s="47">
        <v>25</v>
      </c>
      <c r="B31" s="48" t="s">
        <v>74</v>
      </c>
      <c r="C31" s="48" t="s">
        <v>75</v>
      </c>
      <c r="D31" s="48" t="s">
        <v>76</v>
      </c>
      <c r="E31" s="49">
        <v>167400</v>
      </c>
      <c r="F31" s="50">
        <v>8469.6029999999992</v>
      </c>
      <c r="G31" s="51">
        <v>1.079479E-2</v>
      </c>
      <c r="H31" s="41" t="s">
        <v>140</v>
      </c>
      <c r="I31" s="41" t="s">
        <v>140</v>
      </c>
    </row>
    <row r="32" spans="1:9" x14ac:dyDescent="0.2">
      <c r="A32" s="47">
        <v>26</v>
      </c>
      <c r="B32" s="48" t="s">
        <v>29</v>
      </c>
      <c r="C32" s="48" t="s">
        <v>30</v>
      </c>
      <c r="D32" s="48" t="s">
        <v>19</v>
      </c>
      <c r="E32" s="49">
        <v>2077141</v>
      </c>
      <c r="F32" s="50">
        <v>7976.2214400000003</v>
      </c>
      <c r="G32" s="51">
        <v>1.016596E-2</v>
      </c>
      <c r="H32" s="41" t="s">
        <v>140</v>
      </c>
      <c r="I32" s="41" t="s">
        <v>140</v>
      </c>
    </row>
    <row r="33" spans="1:9" x14ac:dyDescent="0.2">
      <c r="A33" s="47">
        <v>27</v>
      </c>
      <c r="B33" s="48" t="s">
        <v>60</v>
      </c>
      <c r="C33" s="48" t="s">
        <v>61</v>
      </c>
      <c r="D33" s="48" t="s">
        <v>62</v>
      </c>
      <c r="E33" s="49">
        <v>114331</v>
      </c>
      <c r="F33" s="50">
        <v>7302.3209699999998</v>
      </c>
      <c r="G33" s="51">
        <v>9.3070500000000007E-3</v>
      </c>
      <c r="H33" s="41" t="s">
        <v>140</v>
      </c>
      <c r="I33" s="41" t="s">
        <v>140</v>
      </c>
    </row>
    <row r="34" spans="1:9" x14ac:dyDescent="0.2">
      <c r="A34" s="47">
        <v>28</v>
      </c>
      <c r="B34" s="48" t="s">
        <v>503</v>
      </c>
      <c r="C34" s="48" t="s">
        <v>504</v>
      </c>
      <c r="D34" s="48" t="s">
        <v>228</v>
      </c>
      <c r="E34" s="49">
        <v>43055</v>
      </c>
      <c r="F34" s="50">
        <v>7188.8933500000003</v>
      </c>
      <c r="G34" s="51">
        <v>9.1624800000000006E-3</v>
      </c>
      <c r="H34" s="41" t="s">
        <v>140</v>
      </c>
      <c r="I34" s="41" t="s">
        <v>140</v>
      </c>
    </row>
    <row r="35" spans="1:9" x14ac:dyDescent="0.2">
      <c r="A35" s="47">
        <v>29</v>
      </c>
      <c r="B35" s="48" t="s">
        <v>505</v>
      </c>
      <c r="C35" s="48" t="s">
        <v>506</v>
      </c>
      <c r="D35" s="48" t="s">
        <v>40</v>
      </c>
      <c r="E35" s="49">
        <v>781904</v>
      </c>
      <c r="F35" s="50">
        <v>7111.8078320000004</v>
      </c>
      <c r="G35" s="51">
        <v>9.0642299999999995E-3</v>
      </c>
      <c r="H35" s="41" t="s">
        <v>140</v>
      </c>
      <c r="I35" s="41" t="s">
        <v>140</v>
      </c>
    </row>
    <row r="36" spans="1:9" ht="25.5" x14ac:dyDescent="0.2">
      <c r="A36" s="47">
        <v>30</v>
      </c>
      <c r="B36" s="48" t="s">
        <v>278</v>
      </c>
      <c r="C36" s="48" t="s">
        <v>279</v>
      </c>
      <c r="D36" s="48" t="s">
        <v>219</v>
      </c>
      <c r="E36" s="49">
        <v>291980</v>
      </c>
      <c r="F36" s="50">
        <v>6413.3406999999997</v>
      </c>
      <c r="G36" s="51">
        <v>8.1740100000000007E-3</v>
      </c>
      <c r="H36" s="41" t="s">
        <v>140</v>
      </c>
      <c r="I36" s="41" t="s">
        <v>140</v>
      </c>
    </row>
    <row r="37" spans="1:9" ht="25.5" x14ac:dyDescent="0.2">
      <c r="A37" s="47">
        <v>31</v>
      </c>
      <c r="B37" s="48" t="s">
        <v>344</v>
      </c>
      <c r="C37" s="48" t="s">
        <v>345</v>
      </c>
      <c r="D37" s="48" t="s">
        <v>219</v>
      </c>
      <c r="E37" s="49">
        <v>344610</v>
      </c>
      <c r="F37" s="50">
        <v>5926.2581700000001</v>
      </c>
      <c r="G37" s="51">
        <v>7.5532100000000003E-3</v>
      </c>
      <c r="H37" s="41" t="s">
        <v>140</v>
      </c>
      <c r="I37" s="41" t="s">
        <v>140</v>
      </c>
    </row>
    <row r="38" spans="1:9" x14ac:dyDescent="0.2">
      <c r="A38" s="47">
        <v>32</v>
      </c>
      <c r="B38" s="48" t="s">
        <v>507</v>
      </c>
      <c r="C38" s="48" t="s">
        <v>508</v>
      </c>
      <c r="D38" s="48" t="s">
        <v>228</v>
      </c>
      <c r="E38" s="49">
        <v>63408</v>
      </c>
      <c r="F38" s="50">
        <v>5924.2094399999996</v>
      </c>
      <c r="G38" s="51">
        <v>7.5506000000000002E-3</v>
      </c>
      <c r="H38" s="41" t="s">
        <v>140</v>
      </c>
      <c r="I38" s="41" t="s">
        <v>140</v>
      </c>
    </row>
    <row r="39" spans="1:9" x14ac:dyDescent="0.2">
      <c r="A39" s="42">
        <v>33</v>
      </c>
      <c r="B39" s="43" t="s">
        <v>1093</v>
      </c>
      <c r="C39" s="43" t="s">
        <v>1094</v>
      </c>
      <c r="D39" s="43" t="s">
        <v>94</v>
      </c>
      <c r="E39" s="44">
        <v>1720474</v>
      </c>
      <c r="F39" s="45">
        <f>57.05091784*100</f>
        <v>5705.0917839999993</v>
      </c>
      <c r="G39" s="163">
        <f>F39/F186</f>
        <v>7.271326325968692E-3</v>
      </c>
      <c r="H39" s="41" t="s">
        <v>140</v>
      </c>
      <c r="I39" s="41" t="s">
        <v>140</v>
      </c>
    </row>
    <row r="40" spans="1:9" x14ac:dyDescent="0.2">
      <c r="A40" s="47">
        <v>34</v>
      </c>
      <c r="B40" s="48" t="s">
        <v>87</v>
      </c>
      <c r="C40" s="48" t="s">
        <v>88</v>
      </c>
      <c r="D40" s="48" t="s">
        <v>25</v>
      </c>
      <c r="E40" s="49">
        <v>101125</v>
      </c>
      <c r="F40" s="50">
        <v>5593.2237500000001</v>
      </c>
      <c r="G40" s="51">
        <v>7.1287499999999997E-3</v>
      </c>
      <c r="H40" s="41" t="s">
        <v>140</v>
      </c>
      <c r="I40" s="41" t="s">
        <v>140</v>
      </c>
    </row>
    <row r="41" spans="1:9" x14ac:dyDescent="0.2">
      <c r="A41" s="47">
        <v>35</v>
      </c>
      <c r="B41" s="48" t="s">
        <v>46</v>
      </c>
      <c r="C41" s="48" t="s">
        <v>47</v>
      </c>
      <c r="D41" s="48" t="s">
        <v>22</v>
      </c>
      <c r="E41" s="49">
        <v>1469941</v>
      </c>
      <c r="F41" s="50">
        <v>5579.8960360000001</v>
      </c>
      <c r="G41" s="51">
        <v>7.11176E-3</v>
      </c>
      <c r="H41" s="41" t="s">
        <v>140</v>
      </c>
      <c r="I41" s="41" t="s">
        <v>140</v>
      </c>
    </row>
    <row r="42" spans="1:9" x14ac:dyDescent="0.2">
      <c r="A42" s="47">
        <v>36</v>
      </c>
      <c r="B42" s="48" t="s">
        <v>260</v>
      </c>
      <c r="C42" s="48" t="s">
        <v>261</v>
      </c>
      <c r="D42" s="48" t="s">
        <v>40</v>
      </c>
      <c r="E42" s="49">
        <v>427474</v>
      </c>
      <c r="F42" s="50">
        <v>5496.4606919999997</v>
      </c>
      <c r="G42" s="51">
        <v>7.00542E-3</v>
      </c>
      <c r="H42" s="41" t="s">
        <v>140</v>
      </c>
      <c r="I42" s="41" t="s">
        <v>140</v>
      </c>
    </row>
    <row r="43" spans="1:9" x14ac:dyDescent="0.2">
      <c r="A43" s="47">
        <v>37</v>
      </c>
      <c r="B43" s="48" t="s">
        <v>509</v>
      </c>
      <c r="C43" s="48" t="s">
        <v>510</v>
      </c>
      <c r="D43" s="48" t="s">
        <v>182</v>
      </c>
      <c r="E43" s="49">
        <v>485134</v>
      </c>
      <c r="F43" s="50">
        <v>5347.1469479999996</v>
      </c>
      <c r="G43" s="51">
        <v>6.8151100000000001E-3</v>
      </c>
      <c r="H43" s="41" t="s">
        <v>140</v>
      </c>
      <c r="I43" s="41" t="s">
        <v>140</v>
      </c>
    </row>
    <row r="44" spans="1:9" x14ac:dyDescent="0.2">
      <c r="A44" s="47">
        <v>38</v>
      </c>
      <c r="B44" s="48" t="s">
        <v>303</v>
      </c>
      <c r="C44" s="48" t="s">
        <v>304</v>
      </c>
      <c r="D44" s="48" t="s">
        <v>182</v>
      </c>
      <c r="E44" s="49">
        <v>119934</v>
      </c>
      <c r="F44" s="50">
        <v>5183.0677439999999</v>
      </c>
      <c r="G44" s="51">
        <v>6.60599E-3</v>
      </c>
      <c r="H44" s="41" t="s">
        <v>140</v>
      </c>
      <c r="I44" s="41" t="s">
        <v>140</v>
      </c>
    </row>
    <row r="45" spans="1:9" x14ac:dyDescent="0.2">
      <c r="A45" s="47">
        <v>39</v>
      </c>
      <c r="B45" s="48" t="s">
        <v>480</v>
      </c>
      <c r="C45" s="48" t="s">
        <v>481</v>
      </c>
      <c r="D45" s="48" t="s">
        <v>211</v>
      </c>
      <c r="E45" s="49">
        <v>186504</v>
      </c>
      <c r="F45" s="50">
        <v>4752.8679359999996</v>
      </c>
      <c r="G45" s="51">
        <v>6.0576900000000001E-3</v>
      </c>
      <c r="H45" s="41" t="s">
        <v>140</v>
      </c>
      <c r="I45" s="41" t="s">
        <v>140</v>
      </c>
    </row>
    <row r="46" spans="1:9" x14ac:dyDescent="0.2">
      <c r="A46" s="47">
        <v>40</v>
      </c>
      <c r="B46" s="48" t="s">
        <v>511</v>
      </c>
      <c r="C46" s="48" t="s">
        <v>512</v>
      </c>
      <c r="D46" s="48" t="s">
        <v>233</v>
      </c>
      <c r="E46" s="49">
        <v>326435</v>
      </c>
      <c r="F46" s="50">
        <v>4712.7420949999996</v>
      </c>
      <c r="G46" s="51">
        <v>6.0065400000000003E-3</v>
      </c>
      <c r="H46" s="41" t="s">
        <v>140</v>
      </c>
      <c r="I46" s="41" t="s">
        <v>140</v>
      </c>
    </row>
    <row r="47" spans="1:9" x14ac:dyDescent="0.2">
      <c r="A47" s="47">
        <v>41</v>
      </c>
      <c r="B47" s="48" t="s">
        <v>513</v>
      </c>
      <c r="C47" s="48" t="s">
        <v>514</v>
      </c>
      <c r="D47" s="48" t="s">
        <v>275</v>
      </c>
      <c r="E47" s="49">
        <v>310170</v>
      </c>
      <c r="F47" s="50">
        <v>4597.9600799999998</v>
      </c>
      <c r="G47" s="51">
        <v>5.86025E-3</v>
      </c>
      <c r="H47" s="41" t="s">
        <v>140</v>
      </c>
      <c r="I47" s="41" t="s">
        <v>140</v>
      </c>
    </row>
    <row r="48" spans="1:9" x14ac:dyDescent="0.2">
      <c r="A48" s="47">
        <v>42</v>
      </c>
      <c r="B48" s="48" t="s">
        <v>258</v>
      </c>
      <c r="C48" s="48" t="s">
        <v>259</v>
      </c>
      <c r="D48" s="48" t="s">
        <v>94</v>
      </c>
      <c r="E48" s="49">
        <v>286365</v>
      </c>
      <c r="F48" s="50">
        <v>4566.94902</v>
      </c>
      <c r="G48" s="51">
        <v>5.8207299999999997E-3</v>
      </c>
      <c r="H48" s="41" t="s">
        <v>140</v>
      </c>
      <c r="I48" s="41" t="s">
        <v>140</v>
      </c>
    </row>
    <row r="49" spans="1:9" x14ac:dyDescent="0.2">
      <c r="A49" s="47">
        <v>43</v>
      </c>
      <c r="B49" s="48" t="s">
        <v>515</v>
      </c>
      <c r="C49" s="48" t="s">
        <v>516</v>
      </c>
      <c r="D49" s="48" t="s">
        <v>233</v>
      </c>
      <c r="E49" s="49">
        <v>873150</v>
      </c>
      <c r="F49" s="50">
        <v>4277.1252750000003</v>
      </c>
      <c r="G49" s="51">
        <v>5.4513399999999998E-3</v>
      </c>
      <c r="H49" s="41" t="s">
        <v>140</v>
      </c>
      <c r="I49" s="41" t="s">
        <v>140</v>
      </c>
    </row>
    <row r="50" spans="1:9" x14ac:dyDescent="0.2">
      <c r="A50" s="47">
        <v>44</v>
      </c>
      <c r="B50" s="48" t="s">
        <v>286</v>
      </c>
      <c r="C50" s="48" t="s">
        <v>287</v>
      </c>
      <c r="D50" s="48" t="s">
        <v>211</v>
      </c>
      <c r="E50" s="49">
        <v>2672704</v>
      </c>
      <c r="F50" s="50">
        <v>4173.9618368000001</v>
      </c>
      <c r="G50" s="51">
        <v>5.3198500000000001E-3</v>
      </c>
      <c r="H50" s="41" t="s">
        <v>140</v>
      </c>
      <c r="I50" s="41" t="s">
        <v>140</v>
      </c>
    </row>
    <row r="51" spans="1:9" x14ac:dyDescent="0.2">
      <c r="A51" s="47">
        <v>45</v>
      </c>
      <c r="B51" s="48" t="s">
        <v>301</v>
      </c>
      <c r="C51" s="48" t="s">
        <v>302</v>
      </c>
      <c r="D51" s="48" t="s">
        <v>111</v>
      </c>
      <c r="E51" s="49">
        <v>619336</v>
      </c>
      <c r="F51" s="50">
        <v>3223.3342120000002</v>
      </c>
      <c r="G51" s="51">
        <v>4.1082499999999999E-3</v>
      </c>
      <c r="H51" s="41" t="s">
        <v>140</v>
      </c>
      <c r="I51" s="41" t="s">
        <v>140</v>
      </c>
    </row>
    <row r="52" spans="1:9" x14ac:dyDescent="0.2">
      <c r="A52" s="47">
        <v>46</v>
      </c>
      <c r="B52" s="48" t="s">
        <v>204</v>
      </c>
      <c r="C52" s="48" t="s">
        <v>205</v>
      </c>
      <c r="D52" s="48" t="s">
        <v>206</v>
      </c>
      <c r="E52" s="49">
        <v>187285</v>
      </c>
      <c r="F52" s="50">
        <v>3114.5495500000002</v>
      </c>
      <c r="G52" s="51">
        <v>3.9696000000000002E-3</v>
      </c>
      <c r="H52" s="41" t="s">
        <v>140</v>
      </c>
      <c r="I52" s="41" t="s">
        <v>140</v>
      </c>
    </row>
    <row r="53" spans="1:9" x14ac:dyDescent="0.2">
      <c r="A53" s="47">
        <v>47</v>
      </c>
      <c r="B53" s="48" t="s">
        <v>517</v>
      </c>
      <c r="C53" s="48" t="s">
        <v>518</v>
      </c>
      <c r="D53" s="48" t="s">
        <v>300</v>
      </c>
      <c r="E53" s="49">
        <v>72770</v>
      </c>
      <c r="F53" s="50">
        <v>3113.8283000000001</v>
      </c>
      <c r="G53" s="51">
        <v>3.9686799999999996E-3</v>
      </c>
      <c r="H53" s="41" t="s">
        <v>140</v>
      </c>
      <c r="I53" s="41" t="s">
        <v>140</v>
      </c>
    </row>
    <row r="54" spans="1:9" x14ac:dyDescent="0.2">
      <c r="A54" s="47">
        <v>48</v>
      </c>
      <c r="B54" s="48" t="s">
        <v>519</v>
      </c>
      <c r="C54" s="48" t="s">
        <v>520</v>
      </c>
      <c r="D54" s="48" t="s">
        <v>206</v>
      </c>
      <c r="E54" s="49">
        <v>184372</v>
      </c>
      <c r="F54" s="50">
        <v>2933.1741480000001</v>
      </c>
      <c r="G54" s="51">
        <v>3.7384300000000001E-3</v>
      </c>
      <c r="H54" s="41" t="s">
        <v>140</v>
      </c>
      <c r="I54" s="41" t="s">
        <v>140</v>
      </c>
    </row>
    <row r="55" spans="1:9" x14ac:dyDescent="0.2">
      <c r="A55" s="47">
        <v>49</v>
      </c>
      <c r="B55" s="48" t="s">
        <v>438</v>
      </c>
      <c r="C55" s="48" t="s">
        <v>439</v>
      </c>
      <c r="D55" s="48" t="s">
        <v>266</v>
      </c>
      <c r="E55" s="49">
        <v>141205</v>
      </c>
      <c r="F55" s="50">
        <v>2873.380545</v>
      </c>
      <c r="G55" s="51">
        <v>3.6622199999999999E-3</v>
      </c>
      <c r="H55" s="41" t="s">
        <v>140</v>
      </c>
      <c r="I55" s="41" t="s">
        <v>140</v>
      </c>
    </row>
    <row r="56" spans="1:9" x14ac:dyDescent="0.2">
      <c r="A56" s="47">
        <v>50</v>
      </c>
      <c r="B56" s="48" t="s">
        <v>521</v>
      </c>
      <c r="C56" s="48" t="s">
        <v>522</v>
      </c>
      <c r="D56" s="48" t="s">
        <v>91</v>
      </c>
      <c r="E56" s="49">
        <v>1265825</v>
      </c>
      <c r="F56" s="50">
        <v>2462.9157025</v>
      </c>
      <c r="G56" s="51">
        <v>3.1390699999999999E-3</v>
      </c>
      <c r="H56" s="41" t="s">
        <v>140</v>
      </c>
      <c r="I56" s="41" t="s">
        <v>140</v>
      </c>
    </row>
    <row r="57" spans="1:9" x14ac:dyDescent="0.2">
      <c r="A57" s="47">
        <v>51</v>
      </c>
      <c r="B57" s="48" t="s">
        <v>523</v>
      </c>
      <c r="C57" s="48" t="s">
        <v>524</v>
      </c>
      <c r="D57" s="48" t="s">
        <v>216</v>
      </c>
      <c r="E57" s="49">
        <v>300000</v>
      </c>
      <c r="F57" s="50">
        <v>2216.5500000000002</v>
      </c>
      <c r="G57" s="51">
        <v>2.8250699999999998E-3</v>
      </c>
      <c r="H57" s="41" t="s">
        <v>140</v>
      </c>
      <c r="I57" s="41" t="s">
        <v>140</v>
      </c>
    </row>
    <row r="58" spans="1:9" x14ac:dyDescent="0.2">
      <c r="A58" s="47">
        <v>52</v>
      </c>
      <c r="B58" s="48" t="s">
        <v>89</v>
      </c>
      <c r="C58" s="48" t="s">
        <v>90</v>
      </c>
      <c r="D58" s="48" t="s">
        <v>91</v>
      </c>
      <c r="E58" s="49">
        <v>1100000</v>
      </c>
      <c r="F58" s="50">
        <v>1893.76</v>
      </c>
      <c r="G58" s="51">
        <v>2.4136600000000002E-3</v>
      </c>
      <c r="H58" s="41" t="s">
        <v>140</v>
      </c>
      <c r="I58" s="41" t="s">
        <v>140</v>
      </c>
    </row>
    <row r="59" spans="1:9" x14ac:dyDescent="0.2">
      <c r="A59" s="47">
        <v>52</v>
      </c>
      <c r="B59" s="48" t="s">
        <v>454</v>
      </c>
      <c r="C59" s="48" t="s">
        <v>455</v>
      </c>
      <c r="D59" s="48" t="s">
        <v>391</v>
      </c>
      <c r="E59" s="49">
        <v>488383</v>
      </c>
      <c r="F59" s="50">
        <v>196.32996600000001</v>
      </c>
      <c r="G59" s="51">
        <v>2.5022999999999999E-4</v>
      </c>
      <c r="H59" s="41" t="s">
        <v>140</v>
      </c>
      <c r="I59" s="41" t="s">
        <v>140</v>
      </c>
    </row>
    <row r="60" spans="1:9" x14ac:dyDescent="0.2">
      <c r="A60" s="52"/>
      <c r="B60" s="52"/>
      <c r="C60" s="53" t="s">
        <v>139</v>
      </c>
      <c r="D60" s="52"/>
      <c r="E60" s="52" t="s">
        <v>140</v>
      </c>
      <c r="F60" s="54">
        <f>SUM(F7:F59)</f>
        <v>555018.68886610004</v>
      </c>
      <c r="G60" s="55">
        <f>SUM(G7:G59)</f>
        <v>0.70738954191903658</v>
      </c>
      <c r="H60" s="41" t="s">
        <v>140</v>
      </c>
      <c r="I60" s="41" t="s">
        <v>140</v>
      </c>
    </row>
    <row r="61" spans="1:9" x14ac:dyDescent="0.2">
      <c r="A61" s="52"/>
      <c r="B61" s="52"/>
      <c r="C61" s="56"/>
      <c r="D61" s="52"/>
      <c r="E61" s="52"/>
      <c r="F61" s="57"/>
      <c r="G61" s="57"/>
      <c r="H61" s="41" t="s">
        <v>140</v>
      </c>
      <c r="I61" s="41" t="s">
        <v>140</v>
      </c>
    </row>
    <row r="62" spans="1:9" x14ac:dyDescent="0.2">
      <c r="A62" s="52"/>
      <c r="B62" s="52"/>
      <c r="C62" s="53" t="s">
        <v>141</v>
      </c>
      <c r="D62" s="52"/>
      <c r="E62" s="52"/>
      <c r="F62" s="52"/>
      <c r="G62" s="52"/>
      <c r="H62" s="41" t="s">
        <v>140</v>
      </c>
      <c r="I62" s="41" t="s">
        <v>140</v>
      </c>
    </row>
    <row r="63" spans="1:9" x14ac:dyDescent="0.2">
      <c r="A63" s="52"/>
      <c r="B63" s="52"/>
      <c r="C63" s="53" t="s">
        <v>139</v>
      </c>
      <c r="D63" s="52"/>
      <c r="E63" s="52" t="s">
        <v>140</v>
      </c>
      <c r="F63" s="58" t="s">
        <v>142</v>
      </c>
      <c r="G63" s="55">
        <v>0</v>
      </c>
      <c r="H63" s="41" t="s">
        <v>140</v>
      </c>
      <c r="I63" s="41" t="s">
        <v>140</v>
      </c>
    </row>
    <row r="64" spans="1:9" x14ac:dyDescent="0.2">
      <c r="A64" s="52"/>
      <c r="B64" s="52"/>
      <c r="C64" s="56"/>
      <c r="D64" s="52"/>
      <c r="E64" s="52"/>
      <c r="F64" s="57"/>
      <c r="G64" s="57"/>
      <c r="H64" s="41" t="s">
        <v>140</v>
      </c>
      <c r="I64" s="41" t="s">
        <v>140</v>
      </c>
    </row>
    <row r="65" spans="1:9" x14ac:dyDescent="0.2">
      <c r="A65" s="52"/>
      <c r="B65" s="52"/>
      <c r="C65" s="53" t="s">
        <v>143</v>
      </c>
      <c r="D65" s="52"/>
      <c r="E65" s="52"/>
      <c r="F65" s="52"/>
      <c r="G65" s="52"/>
      <c r="H65" s="41" t="s">
        <v>140</v>
      </c>
      <c r="I65" s="41" t="s">
        <v>140</v>
      </c>
    </row>
    <row r="66" spans="1:9" x14ac:dyDescent="0.2">
      <c r="A66" s="47">
        <v>1</v>
      </c>
      <c r="B66" s="48" t="s">
        <v>525</v>
      </c>
      <c r="C66" s="43" t="s">
        <v>1004</v>
      </c>
      <c r="D66" s="48" t="s">
        <v>216</v>
      </c>
      <c r="E66" s="49">
        <v>30579</v>
      </c>
      <c r="F66" s="50">
        <v>4.4431286999999999</v>
      </c>
      <c r="G66" s="51" t="s">
        <v>138</v>
      </c>
      <c r="H66" s="41" t="s">
        <v>140</v>
      </c>
      <c r="I66" s="41" t="s">
        <v>140</v>
      </c>
    </row>
    <row r="67" spans="1:9" x14ac:dyDescent="0.2">
      <c r="A67" s="52"/>
      <c r="B67" s="52"/>
      <c r="C67" s="53" t="s">
        <v>139</v>
      </c>
      <c r="D67" s="52"/>
      <c r="E67" s="52" t="s">
        <v>140</v>
      </c>
      <c r="F67" s="54">
        <f>SUM(F66)</f>
        <v>4.4431286999999999</v>
      </c>
      <c r="G67" s="55">
        <f>SUM(G66)</f>
        <v>0</v>
      </c>
      <c r="H67" s="41" t="s">
        <v>140</v>
      </c>
      <c r="I67" s="41" t="s">
        <v>140</v>
      </c>
    </row>
    <row r="68" spans="1:9" x14ac:dyDescent="0.2">
      <c r="A68" s="52"/>
      <c r="B68" s="52"/>
      <c r="C68" s="56"/>
      <c r="D68" s="52"/>
      <c r="E68" s="52"/>
      <c r="F68" s="57"/>
      <c r="G68" s="57"/>
      <c r="H68" s="41" t="s">
        <v>140</v>
      </c>
      <c r="I68" s="41" t="s">
        <v>140</v>
      </c>
    </row>
    <row r="69" spans="1:9" x14ac:dyDescent="0.2">
      <c r="A69" s="52"/>
      <c r="B69" s="52"/>
      <c r="C69" s="53" t="s">
        <v>144</v>
      </c>
      <c r="D69" s="52"/>
      <c r="E69" s="52"/>
      <c r="F69" s="52"/>
      <c r="G69" s="52"/>
      <c r="H69" s="41" t="s">
        <v>140</v>
      </c>
      <c r="I69" s="41" t="s">
        <v>140</v>
      </c>
    </row>
    <row r="70" spans="1:9" x14ac:dyDescent="0.2">
      <c r="A70" s="52"/>
      <c r="B70" s="52"/>
      <c r="C70" s="53" t="s">
        <v>139</v>
      </c>
      <c r="D70" s="52"/>
      <c r="E70" s="52" t="s">
        <v>140</v>
      </c>
      <c r="F70" s="58" t="s">
        <v>142</v>
      </c>
      <c r="G70" s="55">
        <v>0</v>
      </c>
      <c r="H70" s="41" t="s">
        <v>140</v>
      </c>
      <c r="I70" s="41" t="s">
        <v>140</v>
      </c>
    </row>
    <row r="71" spans="1:9" x14ac:dyDescent="0.2">
      <c r="A71" s="52"/>
      <c r="B71" s="52"/>
      <c r="C71" s="56"/>
      <c r="D71" s="52"/>
      <c r="E71" s="52"/>
      <c r="F71" s="57"/>
      <c r="G71" s="57"/>
      <c r="H71" s="41" t="s">
        <v>140</v>
      </c>
      <c r="I71" s="41" t="s">
        <v>140</v>
      </c>
    </row>
    <row r="72" spans="1:9" x14ac:dyDescent="0.2">
      <c r="A72" s="52"/>
      <c r="B72" s="52"/>
      <c r="C72" s="53" t="s">
        <v>145</v>
      </c>
      <c r="D72" s="52"/>
      <c r="E72" s="52"/>
      <c r="F72" s="57"/>
      <c r="G72" s="57"/>
      <c r="H72" s="41" t="s">
        <v>140</v>
      </c>
      <c r="I72" s="41" t="s">
        <v>140</v>
      </c>
    </row>
    <row r="73" spans="1:9" x14ac:dyDescent="0.2">
      <c r="A73" s="52"/>
      <c r="B73" s="52"/>
      <c r="C73" s="53" t="s">
        <v>139</v>
      </c>
      <c r="D73" s="52"/>
      <c r="E73" s="52" t="s">
        <v>140</v>
      </c>
      <c r="F73" s="58" t="s">
        <v>142</v>
      </c>
      <c r="G73" s="55">
        <v>0</v>
      </c>
      <c r="H73" s="41" t="s">
        <v>140</v>
      </c>
      <c r="I73" s="41" t="s">
        <v>140</v>
      </c>
    </row>
    <row r="74" spans="1:9" x14ac:dyDescent="0.2">
      <c r="A74" s="39"/>
      <c r="B74" s="39"/>
      <c r="C74" s="40"/>
      <c r="D74" s="39"/>
      <c r="E74" s="39"/>
      <c r="F74" s="151"/>
      <c r="G74" s="139"/>
      <c r="H74" s="41" t="s">
        <v>140</v>
      </c>
      <c r="I74" s="41" t="s">
        <v>140</v>
      </c>
    </row>
    <row r="75" spans="1:9" x14ac:dyDescent="0.2">
      <c r="A75" s="39"/>
      <c r="B75" s="39"/>
      <c r="C75" s="40" t="s">
        <v>1005</v>
      </c>
      <c r="D75" s="39"/>
      <c r="E75" s="39"/>
      <c r="F75" s="39"/>
      <c r="G75" s="39"/>
      <c r="H75" s="41" t="s">
        <v>140</v>
      </c>
      <c r="I75" s="41" t="s">
        <v>140</v>
      </c>
    </row>
    <row r="76" spans="1:9" ht="25.5" x14ac:dyDescent="0.2">
      <c r="A76" s="42">
        <v>1</v>
      </c>
      <c r="B76" s="43" t="s">
        <v>1006</v>
      </c>
      <c r="C76" s="43" t="s">
        <v>1007</v>
      </c>
      <c r="D76" s="43" t="s">
        <v>1008</v>
      </c>
      <c r="E76" s="44">
        <v>1750</v>
      </c>
      <c r="F76" s="45">
        <f>20.824730045*100</f>
        <v>2082.4730045000001</v>
      </c>
      <c r="G76" s="46">
        <f>F76/F186</f>
        <v>2.654180047235498E-3</v>
      </c>
      <c r="H76" s="41">
        <v>7.26</v>
      </c>
      <c r="I76" s="41" t="s">
        <v>140</v>
      </c>
    </row>
    <row r="77" spans="1:9" x14ac:dyDescent="0.2">
      <c r="A77" s="39"/>
      <c r="B77" s="39"/>
      <c r="C77" s="40" t="s">
        <v>139</v>
      </c>
      <c r="D77" s="39"/>
      <c r="E77" s="39" t="s">
        <v>140</v>
      </c>
      <c r="F77" s="138">
        <f>SUM(F76)</f>
        <v>2082.4730045000001</v>
      </c>
      <c r="G77" s="139">
        <f>SUM(G76)</f>
        <v>2.654180047235498E-3</v>
      </c>
      <c r="H77" s="41" t="s">
        <v>140</v>
      </c>
      <c r="I77" s="41" t="s">
        <v>140</v>
      </c>
    </row>
    <row r="78" spans="1:9" x14ac:dyDescent="0.2">
      <c r="A78" s="52"/>
      <c r="B78" s="52"/>
      <c r="C78" s="56"/>
      <c r="D78" s="52"/>
      <c r="E78" s="52"/>
      <c r="F78" s="57"/>
      <c r="G78" s="57"/>
      <c r="H78" s="41" t="s">
        <v>140</v>
      </c>
      <c r="I78" s="41" t="s">
        <v>140</v>
      </c>
    </row>
    <row r="79" spans="1:9" x14ac:dyDescent="0.2">
      <c r="A79" s="52"/>
      <c r="B79" s="52"/>
      <c r="C79" s="53" t="s">
        <v>146</v>
      </c>
      <c r="D79" s="52"/>
      <c r="E79" s="52"/>
      <c r="F79" s="57"/>
      <c r="G79" s="57"/>
      <c r="H79" s="41" t="s">
        <v>140</v>
      </c>
      <c r="I79" s="41" t="s">
        <v>140</v>
      </c>
    </row>
    <row r="80" spans="1:9" x14ac:dyDescent="0.2">
      <c r="A80" s="52"/>
      <c r="B80" s="52"/>
      <c r="C80" s="53" t="s">
        <v>139</v>
      </c>
      <c r="D80" s="52"/>
      <c r="E80" s="52" t="s">
        <v>140</v>
      </c>
      <c r="F80" s="58" t="s">
        <v>142</v>
      </c>
      <c r="G80" s="55">
        <v>0</v>
      </c>
      <c r="H80" s="41" t="s">
        <v>140</v>
      </c>
      <c r="I80" s="41" t="s">
        <v>140</v>
      </c>
    </row>
    <row r="81" spans="1:9" x14ac:dyDescent="0.2">
      <c r="A81" s="52"/>
      <c r="B81" s="52"/>
      <c r="C81" s="56"/>
      <c r="D81" s="52"/>
      <c r="E81" s="52"/>
      <c r="F81" s="57"/>
      <c r="G81" s="57"/>
      <c r="H81" s="41" t="s">
        <v>140</v>
      </c>
      <c r="I81" s="41" t="s">
        <v>140</v>
      </c>
    </row>
    <row r="82" spans="1:9" x14ac:dyDescent="0.2">
      <c r="A82" s="52"/>
      <c r="B82" s="52"/>
      <c r="C82" s="53" t="s">
        <v>147</v>
      </c>
      <c r="D82" s="52"/>
      <c r="E82" s="52"/>
      <c r="F82" s="54">
        <f>F77+F67+F60</f>
        <v>557105.60499930009</v>
      </c>
      <c r="G82" s="55">
        <f>G77+G67+G60</f>
        <v>0.71004372196627208</v>
      </c>
      <c r="H82" s="41" t="s">
        <v>140</v>
      </c>
      <c r="I82" s="41" t="s">
        <v>140</v>
      </c>
    </row>
    <row r="83" spans="1:9" x14ac:dyDescent="0.2">
      <c r="A83" s="52"/>
      <c r="B83" s="52"/>
      <c r="C83" s="56"/>
      <c r="D83" s="52"/>
      <c r="E83" s="52"/>
      <c r="F83" s="57"/>
      <c r="G83" s="57"/>
      <c r="H83" s="41" t="s">
        <v>140</v>
      </c>
      <c r="I83" s="41" t="s">
        <v>140</v>
      </c>
    </row>
    <row r="84" spans="1:9" x14ac:dyDescent="0.2">
      <c r="A84" s="52"/>
      <c r="B84" s="52"/>
      <c r="C84" s="53" t="s">
        <v>148</v>
      </c>
      <c r="D84" s="52"/>
      <c r="E84" s="52"/>
      <c r="F84" s="57"/>
      <c r="G84" s="57"/>
      <c r="H84" s="41" t="s">
        <v>140</v>
      </c>
      <c r="I84" s="41" t="s">
        <v>140</v>
      </c>
    </row>
    <row r="85" spans="1:9" x14ac:dyDescent="0.2">
      <c r="A85" s="52"/>
      <c r="B85" s="52"/>
      <c r="C85" s="53" t="s">
        <v>10</v>
      </c>
      <c r="D85" s="52"/>
      <c r="E85" s="52"/>
      <c r="F85" s="57"/>
      <c r="G85" s="57"/>
      <c r="H85" s="41" t="s">
        <v>140</v>
      </c>
      <c r="I85" s="41" t="s">
        <v>140</v>
      </c>
    </row>
    <row r="86" spans="1:9" ht="25.5" x14ac:dyDescent="0.2">
      <c r="A86" s="47">
        <v>1</v>
      </c>
      <c r="B86" s="48" t="s">
        <v>526</v>
      </c>
      <c r="C86" s="48" t="s">
        <v>527</v>
      </c>
      <c r="D86" s="48" t="s">
        <v>528</v>
      </c>
      <c r="E86" s="49">
        <v>8500</v>
      </c>
      <c r="F86" s="50">
        <v>8613.0755000000008</v>
      </c>
      <c r="G86" s="51">
        <v>1.097765E-2</v>
      </c>
      <c r="H86" s="41">
        <v>6.8433000000000002</v>
      </c>
      <c r="I86" s="41" t="s">
        <v>140</v>
      </c>
    </row>
    <row r="87" spans="1:9" ht="25.5" x14ac:dyDescent="0.2">
      <c r="A87" s="47">
        <v>2</v>
      </c>
      <c r="B87" s="48" t="s">
        <v>529</v>
      </c>
      <c r="C87" s="48" t="s">
        <v>530</v>
      </c>
      <c r="D87" s="48" t="s">
        <v>531</v>
      </c>
      <c r="E87" s="49">
        <v>5000</v>
      </c>
      <c r="F87" s="50">
        <v>5065.3599999999997</v>
      </c>
      <c r="G87" s="51">
        <v>6.4559700000000001E-3</v>
      </c>
      <c r="H87" s="41">
        <v>6.9119000000000002</v>
      </c>
      <c r="I87" s="41" t="s">
        <v>140</v>
      </c>
    </row>
    <row r="88" spans="1:9" x14ac:dyDescent="0.2">
      <c r="A88" s="47">
        <v>3</v>
      </c>
      <c r="B88" s="48" t="s">
        <v>532</v>
      </c>
      <c r="C88" s="48" t="s">
        <v>533</v>
      </c>
      <c r="D88" s="48" t="s">
        <v>531</v>
      </c>
      <c r="E88" s="49">
        <v>3500</v>
      </c>
      <c r="F88" s="50">
        <v>3483.4625000000001</v>
      </c>
      <c r="G88" s="51">
        <v>4.4397899999999999E-3</v>
      </c>
      <c r="H88" s="41">
        <v>7.5838000000000001</v>
      </c>
      <c r="I88" s="41" t="s">
        <v>140</v>
      </c>
    </row>
    <row r="89" spans="1:9" ht="25.5" x14ac:dyDescent="0.2">
      <c r="A89" s="47">
        <v>4</v>
      </c>
      <c r="B89" s="48" t="s">
        <v>534</v>
      </c>
      <c r="C89" s="48" t="s">
        <v>535</v>
      </c>
      <c r="D89" s="48" t="s">
        <v>528</v>
      </c>
      <c r="E89" s="49">
        <v>3500</v>
      </c>
      <c r="F89" s="50">
        <v>3477.0504999999998</v>
      </c>
      <c r="G89" s="51">
        <v>4.4316199999999998E-3</v>
      </c>
      <c r="H89" s="41">
        <v>6.9119000000000002</v>
      </c>
      <c r="I89" s="41" t="s">
        <v>140</v>
      </c>
    </row>
    <row r="90" spans="1:9" ht="25.5" x14ac:dyDescent="0.2">
      <c r="A90" s="47">
        <v>5</v>
      </c>
      <c r="B90" s="48" t="s">
        <v>536</v>
      </c>
      <c r="C90" s="48" t="s">
        <v>537</v>
      </c>
      <c r="D90" s="48" t="s">
        <v>538</v>
      </c>
      <c r="E90" s="49">
        <v>3000</v>
      </c>
      <c r="F90" s="50">
        <v>3079.011</v>
      </c>
      <c r="G90" s="51">
        <v>3.9243000000000004E-3</v>
      </c>
      <c r="H90" s="41">
        <v>7.58</v>
      </c>
      <c r="I90" s="41" t="s">
        <v>140</v>
      </c>
    </row>
    <row r="91" spans="1:9" x14ac:dyDescent="0.2">
      <c r="A91" s="47">
        <v>6</v>
      </c>
      <c r="B91" s="48" t="s">
        <v>539</v>
      </c>
      <c r="C91" s="48" t="s">
        <v>540</v>
      </c>
      <c r="D91" s="48" t="s">
        <v>531</v>
      </c>
      <c r="E91" s="49">
        <v>3000</v>
      </c>
      <c r="F91" s="50">
        <v>3039.8760000000002</v>
      </c>
      <c r="G91" s="51">
        <v>3.8744199999999999E-3</v>
      </c>
      <c r="H91" s="41">
        <v>7.59</v>
      </c>
      <c r="I91" s="41" t="s">
        <v>140</v>
      </c>
    </row>
    <row r="92" spans="1:9" x14ac:dyDescent="0.2">
      <c r="A92" s="47">
        <v>7</v>
      </c>
      <c r="B92" s="48" t="s">
        <v>541</v>
      </c>
      <c r="C92" s="48" t="s">
        <v>542</v>
      </c>
      <c r="D92" s="48" t="s">
        <v>528</v>
      </c>
      <c r="E92" s="49">
        <v>2500</v>
      </c>
      <c r="F92" s="50">
        <v>2610.7249999999999</v>
      </c>
      <c r="G92" s="51">
        <v>3.32746E-3</v>
      </c>
      <c r="H92" s="41">
        <v>7.2549999999999999</v>
      </c>
      <c r="I92" s="41" t="s">
        <v>140</v>
      </c>
    </row>
    <row r="93" spans="1:9" x14ac:dyDescent="0.2">
      <c r="A93" s="47">
        <v>8</v>
      </c>
      <c r="B93" s="48" t="s">
        <v>543</v>
      </c>
      <c r="C93" s="48" t="s">
        <v>544</v>
      </c>
      <c r="D93" s="48" t="s">
        <v>531</v>
      </c>
      <c r="E93" s="49">
        <v>250</v>
      </c>
      <c r="F93" s="50">
        <v>2588</v>
      </c>
      <c r="G93" s="51">
        <v>3.2984899999999998E-3</v>
      </c>
      <c r="H93" s="41">
        <v>7.37</v>
      </c>
      <c r="I93" s="41" t="s">
        <v>140</v>
      </c>
    </row>
    <row r="94" spans="1:9" x14ac:dyDescent="0.2">
      <c r="A94" s="47">
        <v>9</v>
      </c>
      <c r="B94" s="48" t="s">
        <v>545</v>
      </c>
      <c r="C94" s="48" t="s">
        <v>546</v>
      </c>
      <c r="D94" s="48" t="s">
        <v>531</v>
      </c>
      <c r="E94" s="49">
        <v>2500</v>
      </c>
      <c r="F94" s="50">
        <v>2547.2600000000002</v>
      </c>
      <c r="G94" s="51">
        <v>3.2465699999999998E-3</v>
      </c>
      <c r="H94" s="41">
        <v>7.49</v>
      </c>
      <c r="I94" s="41" t="s">
        <v>140</v>
      </c>
    </row>
    <row r="95" spans="1:9" x14ac:dyDescent="0.2">
      <c r="A95" s="47">
        <v>10</v>
      </c>
      <c r="B95" s="48" t="s">
        <v>547</v>
      </c>
      <c r="C95" s="48" t="s">
        <v>548</v>
      </c>
      <c r="D95" s="48" t="s">
        <v>528</v>
      </c>
      <c r="E95" s="49">
        <v>2500</v>
      </c>
      <c r="F95" s="50">
        <v>2544.9850000000001</v>
      </c>
      <c r="G95" s="51">
        <v>3.2436700000000001E-3</v>
      </c>
      <c r="H95" s="41">
        <v>6.9649000000000001</v>
      </c>
      <c r="I95" s="41" t="s">
        <v>140</v>
      </c>
    </row>
    <row r="96" spans="1:9" ht="25.5" x14ac:dyDescent="0.2">
      <c r="A96" s="47">
        <v>11</v>
      </c>
      <c r="B96" s="48" t="s">
        <v>549</v>
      </c>
      <c r="C96" s="48" t="s">
        <v>550</v>
      </c>
      <c r="D96" s="48" t="s">
        <v>528</v>
      </c>
      <c r="E96" s="49">
        <v>2500</v>
      </c>
      <c r="F96" s="50">
        <v>2536.9499999999998</v>
      </c>
      <c r="G96" s="51">
        <v>3.2334299999999998E-3</v>
      </c>
      <c r="H96" s="41">
        <v>6.8243</v>
      </c>
      <c r="I96" s="41" t="s">
        <v>140</v>
      </c>
    </row>
    <row r="97" spans="1:9" ht="25.5" x14ac:dyDescent="0.2">
      <c r="A97" s="47">
        <v>12</v>
      </c>
      <c r="B97" s="48" t="s">
        <v>551</v>
      </c>
      <c r="C97" s="48" t="s">
        <v>552</v>
      </c>
      <c r="D97" s="48" t="s">
        <v>531</v>
      </c>
      <c r="E97" s="49">
        <v>2500</v>
      </c>
      <c r="F97" s="50">
        <v>2535.1950000000002</v>
      </c>
      <c r="G97" s="51">
        <v>3.2311900000000001E-3</v>
      </c>
      <c r="H97" s="41">
        <v>7.0049999999999999</v>
      </c>
      <c r="I97" s="41" t="s">
        <v>140</v>
      </c>
    </row>
    <row r="98" spans="1:9" x14ac:dyDescent="0.2">
      <c r="A98" s="47">
        <v>13</v>
      </c>
      <c r="B98" s="48" t="s">
        <v>553</v>
      </c>
      <c r="C98" s="48" t="s">
        <v>554</v>
      </c>
      <c r="D98" s="48" t="s">
        <v>528</v>
      </c>
      <c r="E98" s="49">
        <v>2500</v>
      </c>
      <c r="F98" s="50">
        <v>2534.2649999999999</v>
      </c>
      <c r="G98" s="51">
        <v>3.2299999999999998E-3</v>
      </c>
      <c r="H98" s="41">
        <v>7.0233999999999996</v>
      </c>
      <c r="I98" s="41" t="s">
        <v>140</v>
      </c>
    </row>
    <row r="99" spans="1:9" ht="25.5" x14ac:dyDescent="0.2">
      <c r="A99" s="47">
        <v>14</v>
      </c>
      <c r="B99" s="48" t="s">
        <v>555</v>
      </c>
      <c r="C99" s="48" t="s">
        <v>556</v>
      </c>
      <c r="D99" s="48" t="s">
        <v>531</v>
      </c>
      <c r="E99" s="49">
        <v>2500</v>
      </c>
      <c r="F99" s="50">
        <v>2532.1925000000001</v>
      </c>
      <c r="G99" s="51">
        <v>3.2273599999999999E-3</v>
      </c>
      <c r="H99" s="41">
        <v>6.8087999999999997</v>
      </c>
      <c r="I99" s="41" t="s">
        <v>140</v>
      </c>
    </row>
    <row r="100" spans="1:9" x14ac:dyDescent="0.2">
      <c r="A100" s="47">
        <v>15</v>
      </c>
      <c r="B100" s="48" t="s">
        <v>557</v>
      </c>
      <c r="C100" s="48" t="s">
        <v>558</v>
      </c>
      <c r="D100" s="48" t="s">
        <v>531</v>
      </c>
      <c r="E100" s="49">
        <v>2500</v>
      </c>
      <c r="F100" s="50">
        <v>2530.12</v>
      </c>
      <c r="G100" s="51">
        <v>3.2247199999999999E-3</v>
      </c>
      <c r="H100" s="41">
        <v>6.9820000000000002</v>
      </c>
      <c r="I100" s="41" t="s">
        <v>140</v>
      </c>
    </row>
    <row r="101" spans="1:9" x14ac:dyDescent="0.2">
      <c r="A101" s="47">
        <v>16</v>
      </c>
      <c r="B101" s="48" t="s">
        <v>559</v>
      </c>
      <c r="C101" s="48" t="s">
        <v>560</v>
      </c>
      <c r="D101" s="48" t="s">
        <v>528</v>
      </c>
      <c r="E101" s="49">
        <v>2500</v>
      </c>
      <c r="F101" s="50">
        <v>2527.7674999999999</v>
      </c>
      <c r="G101" s="51">
        <v>3.22172E-3</v>
      </c>
      <c r="H101" s="41">
        <v>6.7949999999999999</v>
      </c>
      <c r="I101" s="41" t="s">
        <v>140</v>
      </c>
    </row>
    <row r="102" spans="1:9" x14ac:dyDescent="0.2">
      <c r="A102" s="47">
        <v>17</v>
      </c>
      <c r="B102" s="48" t="s">
        <v>561</v>
      </c>
      <c r="C102" s="48" t="s">
        <v>562</v>
      </c>
      <c r="D102" s="48" t="s">
        <v>563</v>
      </c>
      <c r="E102" s="49">
        <v>2500</v>
      </c>
      <c r="F102" s="50">
        <v>2516.9775</v>
      </c>
      <c r="G102" s="51">
        <v>3.2079700000000001E-3</v>
      </c>
      <c r="H102" s="41">
        <v>7.6367000000000003</v>
      </c>
      <c r="I102" s="41" t="s">
        <v>140</v>
      </c>
    </row>
    <row r="103" spans="1:9" x14ac:dyDescent="0.2">
      <c r="A103" s="47">
        <v>18</v>
      </c>
      <c r="B103" s="48" t="s">
        <v>564</v>
      </c>
      <c r="C103" s="48" t="s">
        <v>565</v>
      </c>
      <c r="D103" s="48" t="s">
        <v>563</v>
      </c>
      <c r="E103" s="49">
        <v>2500</v>
      </c>
      <c r="F103" s="50">
        <v>2516.1025</v>
      </c>
      <c r="G103" s="51">
        <v>3.2068600000000002E-3</v>
      </c>
      <c r="H103" s="41">
        <v>7.2649999999999997</v>
      </c>
      <c r="I103" s="41" t="s">
        <v>140</v>
      </c>
    </row>
    <row r="104" spans="1:9" x14ac:dyDescent="0.2">
      <c r="A104" s="47">
        <v>19</v>
      </c>
      <c r="B104" s="48" t="s">
        <v>566</v>
      </c>
      <c r="C104" s="48" t="s">
        <v>1245</v>
      </c>
      <c r="D104" s="48" t="s">
        <v>528</v>
      </c>
      <c r="E104" s="49">
        <v>25</v>
      </c>
      <c r="F104" s="50">
        <v>2506.2600000000002</v>
      </c>
      <c r="G104" s="51">
        <v>3.1943100000000001E-3</v>
      </c>
      <c r="H104" s="41">
        <v>6.8891999999999998</v>
      </c>
      <c r="I104" s="41">
        <v>6.79</v>
      </c>
    </row>
    <row r="105" spans="1:9" x14ac:dyDescent="0.2">
      <c r="A105" s="47">
        <v>20</v>
      </c>
      <c r="B105" s="48" t="s">
        <v>567</v>
      </c>
      <c r="C105" s="48" t="s">
        <v>568</v>
      </c>
      <c r="D105" s="48" t="s">
        <v>531</v>
      </c>
      <c r="E105" s="49">
        <v>2000</v>
      </c>
      <c r="F105" s="50">
        <v>2023.19</v>
      </c>
      <c r="G105" s="51">
        <v>2.5786199999999998E-3</v>
      </c>
      <c r="H105" s="41">
        <v>7.0049999999999999</v>
      </c>
      <c r="I105" s="41" t="s">
        <v>140</v>
      </c>
    </row>
    <row r="106" spans="1:9" ht="25.5" x14ac:dyDescent="0.2">
      <c r="A106" s="47">
        <v>21</v>
      </c>
      <c r="B106" s="48" t="s">
        <v>569</v>
      </c>
      <c r="C106" s="48" t="s">
        <v>570</v>
      </c>
      <c r="D106" s="48" t="s">
        <v>528</v>
      </c>
      <c r="E106" s="49">
        <v>2000</v>
      </c>
      <c r="F106" s="50">
        <v>2015.454</v>
      </c>
      <c r="G106" s="51">
        <v>2.5687599999999998E-3</v>
      </c>
      <c r="H106" s="41">
        <v>6.74</v>
      </c>
      <c r="I106" s="41" t="s">
        <v>140</v>
      </c>
    </row>
    <row r="107" spans="1:9" ht="25.5" x14ac:dyDescent="0.2">
      <c r="A107" s="47">
        <v>22</v>
      </c>
      <c r="B107" s="48" t="s">
        <v>571</v>
      </c>
      <c r="C107" s="48" t="s">
        <v>572</v>
      </c>
      <c r="D107" s="48" t="s">
        <v>528</v>
      </c>
      <c r="E107" s="49">
        <v>1500</v>
      </c>
      <c r="F107" s="50">
        <v>1554.5550000000001</v>
      </c>
      <c r="G107" s="51">
        <v>1.9813299999999999E-3</v>
      </c>
      <c r="H107" s="41">
        <v>7.28</v>
      </c>
      <c r="I107" s="41" t="s">
        <v>140</v>
      </c>
    </row>
    <row r="108" spans="1:9" x14ac:dyDescent="0.2">
      <c r="A108" s="47">
        <v>23</v>
      </c>
      <c r="B108" s="48" t="s">
        <v>573</v>
      </c>
      <c r="C108" s="48" t="s">
        <v>574</v>
      </c>
      <c r="D108" s="48" t="s">
        <v>528</v>
      </c>
      <c r="E108" s="49">
        <v>1500</v>
      </c>
      <c r="F108" s="50">
        <v>1528.068</v>
      </c>
      <c r="G108" s="51">
        <v>1.94757E-3</v>
      </c>
      <c r="H108" s="41">
        <v>6.8388</v>
      </c>
      <c r="I108" s="41" t="s">
        <v>140</v>
      </c>
    </row>
    <row r="109" spans="1:9" x14ac:dyDescent="0.2">
      <c r="A109" s="47">
        <v>24</v>
      </c>
      <c r="B109" s="48" t="s">
        <v>575</v>
      </c>
      <c r="C109" s="48" t="s">
        <v>576</v>
      </c>
      <c r="D109" s="48" t="s">
        <v>538</v>
      </c>
      <c r="E109" s="49">
        <v>1500</v>
      </c>
      <c r="F109" s="50">
        <v>1520.8530000000001</v>
      </c>
      <c r="G109" s="51">
        <v>1.93838E-3</v>
      </c>
      <c r="H109" s="41">
        <v>7.77</v>
      </c>
      <c r="I109" s="41" t="s">
        <v>140</v>
      </c>
    </row>
    <row r="110" spans="1:9" ht="25.5" x14ac:dyDescent="0.2">
      <c r="A110" s="47">
        <v>25</v>
      </c>
      <c r="B110" s="48" t="s">
        <v>577</v>
      </c>
      <c r="C110" s="48" t="s">
        <v>578</v>
      </c>
      <c r="D110" s="48" t="s">
        <v>531</v>
      </c>
      <c r="E110" s="49">
        <v>1500</v>
      </c>
      <c r="F110" s="50">
        <v>1514.6295</v>
      </c>
      <c r="G110" s="51">
        <v>1.93045E-3</v>
      </c>
      <c r="H110" s="41">
        <v>6.9850000000000003</v>
      </c>
      <c r="I110" s="41" t="s">
        <v>140</v>
      </c>
    </row>
    <row r="111" spans="1:9" x14ac:dyDescent="0.2">
      <c r="A111" s="47">
        <v>26</v>
      </c>
      <c r="B111" s="48" t="s">
        <v>579</v>
      </c>
      <c r="C111" s="48" t="s">
        <v>580</v>
      </c>
      <c r="D111" s="48" t="s">
        <v>528</v>
      </c>
      <c r="E111" s="49">
        <v>1500</v>
      </c>
      <c r="F111" s="50">
        <v>1508.0340000000001</v>
      </c>
      <c r="G111" s="51">
        <v>1.9220400000000001E-3</v>
      </c>
      <c r="H111" s="41">
        <v>6.7450000000000001</v>
      </c>
      <c r="I111" s="41" t="s">
        <v>140</v>
      </c>
    </row>
    <row r="112" spans="1:9" x14ac:dyDescent="0.2">
      <c r="A112" s="47">
        <v>27</v>
      </c>
      <c r="B112" s="48" t="s">
        <v>581</v>
      </c>
      <c r="C112" s="48" t="s">
        <v>582</v>
      </c>
      <c r="D112" s="48" t="s">
        <v>531</v>
      </c>
      <c r="E112" s="49">
        <v>1500</v>
      </c>
      <c r="F112" s="50">
        <v>1498.2809999999999</v>
      </c>
      <c r="G112" s="51">
        <v>1.90961E-3</v>
      </c>
      <c r="H112" s="41">
        <v>6.78</v>
      </c>
      <c r="I112" s="41" t="s">
        <v>140</v>
      </c>
    </row>
    <row r="113" spans="1:9" x14ac:dyDescent="0.2">
      <c r="A113" s="47">
        <v>28</v>
      </c>
      <c r="B113" s="48" t="s">
        <v>583</v>
      </c>
      <c r="C113" s="48" t="s">
        <v>584</v>
      </c>
      <c r="D113" s="48" t="s">
        <v>531</v>
      </c>
      <c r="E113" s="49">
        <v>1500</v>
      </c>
      <c r="F113" s="50">
        <v>1494.0284999999999</v>
      </c>
      <c r="G113" s="51">
        <v>1.90419E-3</v>
      </c>
      <c r="H113" s="41">
        <v>7.26</v>
      </c>
      <c r="I113" s="41" t="s">
        <v>140</v>
      </c>
    </row>
    <row r="114" spans="1:9" x14ac:dyDescent="0.2">
      <c r="A114" s="47">
        <v>29</v>
      </c>
      <c r="B114" s="48" t="s">
        <v>585</v>
      </c>
      <c r="C114" s="48" t="s">
        <v>586</v>
      </c>
      <c r="D114" s="48" t="s">
        <v>531</v>
      </c>
      <c r="E114" s="49">
        <v>150</v>
      </c>
      <c r="F114" s="50">
        <v>1492.2149999999999</v>
      </c>
      <c r="G114" s="51">
        <v>1.9018800000000001E-3</v>
      </c>
      <c r="H114" s="41">
        <v>6.84</v>
      </c>
      <c r="I114" s="41" t="s">
        <v>140</v>
      </c>
    </row>
    <row r="115" spans="1:9" x14ac:dyDescent="0.2">
      <c r="A115" s="47">
        <v>30</v>
      </c>
      <c r="B115" s="48" t="s">
        <v>587</v>
      </c>
      <c r="C115" s="48" t="s">
        <v>588</v>
      </c>
      <c r="D115" s="48" t="s">
        <v>589</v>
      </c>
      <c r="E115" s="49">
        <v>1400</v>
      </c>
      <c r="F115" s="50">
        <v>1399.3042</v>
      </c>
      <c r="G115" s="51">
        <v>1.7834599999999999E-3</v>
      </c>
      <c r="H115" s="41">
        <v>7.3240999999999996</v>
      </c>
      <c r="I115" s="41" t="s">
        <v>140</v>
      </c>
    </row>
    <row r="116" spans="1:9" x14ac:dyDescent="0.2">
      <c r="A116" s="47">
        <v>31</v>
      </c>
      <c r="B116" s="48" t="s">
        <v>590</v>
      </c>
      <c r="C116" s="48" t="s">
        <v>1244</v>
      </c>
      <c r="D116" s="48" t="s">
        <v>531</v>
      </c>
      <c r="E116" s="49">
        <v>2500</v>
      </c>
      <c r="F116" s="50">
        <v>1307.3724999999999</v>
      </c>
      <c r="G116" s="51">
        <v>1.66629E-3</v>
      </c>
      <c r="H116" s="41">
        <v>6.7568000000000001</v>
      </c>
      <c r="I116" s="41" t="s">
        <v>140</v>
      </c>
    </row>
    <row r="117" spans="1:9" x14ac:dyDescent="0.2">
      <c r="A117" s="47">
        <v>32</v>
      </c>
      <c r="B117" s="48" t="s">
        <v>591</v>
      </c>
      <c r="C117" s="48" t="s">
        <v>592</v>
      </c>
      <c r="D117" s="48" t="s">
        <v>589</v>
      </c>
      <c r="E117" s="49">
        <v>1000</v>
      </c>
      <c r="F117" s="50">
        <v>1013.194</v>
      </c>
      <c r="G117" s="51">
        <v>1.2913499999999999E-3</v>
      </c>
      <c r="H117" s="41">
        <v>7.1849999999999996</v>
      </c>
      <c r="I117" s="41" t="s">
        <v>140</v>
      </c>
    </row>
    <row r="118" spans="1:9" ht="25.5" x14ac:dyDescent="0.2">
      <c r="A118" s="47">
        <v>33</v>
      </c>
      <c r="B118" s="48" t="s">
        <v>593</v>
      </c>
      <c r="C118" s="48" t="s">
        <v>594</v>
      </c>
      <c r="D118" s="48" t="s">
        <v>531</v>
      </c>
      <c r="E118" s="49">
        <v>1000</v>
      </c>
      <c r="F118" s="50">
        <v>1012.625</v>
      </c>
      <c r="G118" s="51">
        <v>1.2906199999999999E-3</v>
      </c>
      <c r="H118" s="41">
        <v>6.8288000000000002</v>
      </c>
      <c r="I118" s="41" t="s">
        <v>140</v>
      </c>
    </row>
    <row r="119" spans="1:9" x14ac:dyDescent="0.2">
      <c r="A119" s="47">
        <v>34</v>
      </c>
      <c r="B119" s="48" t="s">
        <v>595</v>
      </c>
      <c r="C119" s="48" t="s">
        <v>596</v>
      </c>
      <c r="D119" s="48" t="s">
        <v>528</v>
      </c>
      <c r="E119" s="49">
        <v>1000</v>
      </c>
      <c r="F119" s="50">
        <v>1009.397</v>
      </c>
      <c r="G119" s="51">
        <v>1.28651E-3</v>
      </c>
      <c r="H119" s="41">
        <v>7.09</v>
      </c>
      <c r="I119" s="41" t="s">
        <v>140</v>
      </c>
    </row>
    <row r="120" spans="1:9" x14ac:dyDescent="0.2">
      <c r="A120" s="47">
        <v>35</v>
      </c>
      <c r="B120" s="48" t="s">
        <v>597</v>
      </c>
      <c r="C120" s="48" t="s">
        <v>598</v>
      </c>
      <c r="D120" s="48" t="s">
        <v>531</v>
      </c>
      <c r="E120" s="49">
        <v>100</v>
      </c>
      <c r="F120" s="50">
        <v>1002.987</v>
      </c>
      <c r="G120" s="51">
        <v>1.27834E-3</v>
      </c>
      <c r="H120" s="41">
        <v>7</v>
      </c>
      <c r="I120" s="41" t="s">
        <v>140</v>
      </c>
    </row>
    <row r="121" spans="1:9" x14ac:dyDescent="0.2">
      <c r="A121" s="47">
        <v>36</v>
      </c>
      <c r="B121" s="48" t="s">
        <v>599</v>
      </c>
      <c r="C121" s="48" t="s">
        <v>600</v>
      </c>
      <c r="D121" s="48" t="s">
        <v>528</v>
      </c>
      <c r="E121" s="49">
        <v>1000</v>
      </c>
      <c r="F121" s="50">
        <v>1002.751</v>
      </c>
      <c r="G121" s="51">
        <v>1.27804E-3</v>
      </c>
      <c r="H121" s="41">
        <v>6.8</v>
      </c>
      <c r="I121" s="41" t="s">
        <v>140</v>
      </c>
    </row>
    <row r="122" spans="1:9" x14ac:dyDescent="0.2">
      <c r="A122" s="47">
        <v>37</v>
      </c>
      <c r="B122" s="48" t="s">
        <v>601</v>
      </c>
      <c r="C122" s="48" t="s">
        <v>602</v>
      </c>
      <c r="D122" s="48" t="s">
        <v>528</v>
      </c>
      <c r="E122" s="49">
        <v>1000</v>
      </c>
      <c r="F122" s="50">
        <v>1002.136</v>
      </c>
      <c r="G122" s="51">
        <v>1.2772599999999999E-3</v>
      </c>
      <c r="H122" s="41">
        <v>6.5250000000000004</v>
      </c>
      <c r="I122" s="41" t="s">
        <v>140</v>
      </c>
    </row>
    <row r="123" spans="1:9" x14ac:dyDescent="0.2">
      <c r="A123" s="47">
        <v>38</v>
      </c>
      <c r="B123" s="48" t="s">
        <v>603</v>
      </c>
      <c r="C123" s="48" t="s">
        <v>604</v>
      </c>
      <c r="D123" s="48" t="s">
        <v>531</v>
      </c>
      <c r="E123" s="49">
        <v>1000</v>
      </c>
      <c r="F123" s="50">
        <v>1001.487</v>
      </c>
      <c r="G123" s="51">
        <v>1.2764300000000001E-3</v>
      </c>
      <c r="H123" s="41">
        <v>7.3075000000000001</v>
      </c>
      <c r="I123" s="41" t="s">
        <v>140</v>
      </c>
    </row>
    <row r="124" spans="1:9" ht="25.5" x14ac:dyDescent="0.2">
      <c r="A124" s="47">
        <v>39</v>
      </c>
      <c r="B124" s="48" t="s">
        <v>605</v>
      </c>
      <c r="C124" s="48" t="s">
        <v>606</v>
      </c>
      <c r="D124" s="48" t="s">
        <v>538</v>
      </c>
      <c r="E124" s="49">
        <v>1000</v>
      </c>
      <c r="F124" s="50">
        <v>1000.016</v>
      </c>
      <c r="G124" s="51">
        <v>1.2745499999999999E-3</v>
      </c>
      <c r="H124" s="41">
        <v>7.33</v>
      </c>
      <c r="I124" s="41" t="s">
        <v>140</v>
      </c>
    </row>
    <row r="125" spans="1:9" x14ac:dyDescent="0.2">
      <c r="A125" s="47">
        <v>40</v>
      </c>
      <c r="B125" s="48" t="s">
        <v>607</v>
      </c>
      <c r="C125" s="48" t="s">
        <v>608</v>
      </c>
      <c r="D125" s="48" t="s">
        <v>531</v>
      </c>
      <c r="E125" s="49">
        <v>1000</v>
      </c>
      <c r="F125" s="50">
        <v>983.07399999999996</v>
      </c>
      <c r="G125" s="51">
        <v>1.25296E-3</v>
      </c>
      <c r="H125" s="41">
        <v>7.0137999999999998</v>
      </c>
      <c r="I125" s="41" t="s">
        <v>140</v>
      </c>
    </row>
    <row r="126" spans="1:9" x14ac:dyDescent="0.2">
      <c r="A126" s="52"/>
      <c r="B126" s="52"/>
      <c r="C126" s="53" t="s">
        <v>139</v>
      </c>
      <c r="D126" s="52"/>
      <c r="E126" s="52" t="s">
        <v>140</v>
      </c>
      <c r="F126" s="54">
        <v>87668.287200000006</v>
      </c>
      <c r="G126" s="55">
        <v>0.11173614</v>
      </c>
      <c r="H126" s="41" t="s">
        <v>140</v>
      </c>
      <c r="I126" s="41" t="s">
        <v>140</v>
      </c>
    </row>
    <row r="127" spans="1:9" x14ac:dyDescent="0.2">
      <c r="A127" s="52"/>
      <c r="B127" s="52"/>
      <c r="C127" s="56"/>
      <c r="D127" s="52"/>
      <c r="E127" s="52"/>
      <c r="F127" s="57"/>
      <c r="G127" s="57"/>
      <c r="H127" s="41" t="s">
        <v>140</v>
      </c>
      <c r="I127" s="41" t="s">
        <v>140</v>
      </c>
    </row>
    <row r="128" spans="1:9" x14ac:dyDescent="0.2">
      <c r="A128" s="52"/>
      <c r="B128" s="52"/>
      <c r="C128" s="53" t="s">
        <v>149</v>
      </c>
      <c r="D128" s="52"/>
      <c r="E128" s="52"/>
      <c r="F128" s="52"/>
      <c r="G128" s="52"/>
      <c r="H128" s="41" t="s">
        <v>140</v>
      </c>
      <c r="I128" s="41" t="s">
        <v>140</v>
      </c>
    </row>
    <row r="129" spans="1:9" x14ac:dyDescent="0.2">
      <c r="A129" s="52"/>
      <c r="B129" s="52"/>
      <c r="C129" s="53" t="s">
        <v>139</v>
      </c>
      <c r="D129" s="52"/>
      <c r="E129" s="52" t="s">
        <v>140</v>
      </c>
      <c r="F129" s="58" t="s">
        <v>142</v>
      </c>
      <c r="G129" s="55">
        <v>0</v>
      </c>
      <c r="H129" s="41" t="s">
        <v>140</v>
      </c>
      <c r="I129" s="41" t="s">
        <v>140</v>
      </c>
    </row>
    <row r="130" spans="1:9" x14ac:dyDescent="0.2">
      <c r="A130" s="52"/>
      <c r="B130" s="52"/>
      <c r="C130" s="56"/>
      <c r="D130" s="52"/>
      <c r="E130" s="52"/>
      <c r="F130" s="57"/>
      <c r="G130" s="57"/>
      <c r="H130" s="41" t="s">
        <v>140</v>
      </c>
      <c r="I130" s="41" t="s">
        <v>140</v>
      </c>
    </row>
    <row r="131" spans="1:9" x14ac:dyDescent="0.2">
      <c r="A131" s="52"/>
      <c r="B131" s="52"/>
      <c r="C131" s="53" t="s">
        <v>150</v>
      </c>
      <c r="D131" s="52"/>
      <c r="E131" s="52"/>
      <c r="F131" s="52"/>
      <c r="G131" s="52"/>
      <c r="H131" s="41" t="s">
        <v>140</v>
      </c>
      <c r="I131" s="41" t="s">
        <v>140</v>
      </c>
    </row>
    <row r="132" spans="1:9" x14ac:dyDescent="0.2">
      <c r="A132" s="47">
        <v>1</v>
      </c>
      <c r="B132" s="48" t="s">
        <v>609</v>
      </c>
      <c r="C132" s="43" t="s">
        <v>1168</v>
      </c>
      <c r="D132" s="48" t="s">
        <v>611</v>
      </c>
      <c r="E132" s="49">
        <v>25000000</v>
      </c>
      <c r="F132" s="50">
        <v>25715.4</v>
      </c>
      <c r="G132" s="51">
        <v>3.2775119999999998E-2</v>
      </c>
      <c r="H132" s="41">
        <v>6.7526999999999999</v>
      </c>
      <c r="I132" s="41" t="s">
        <v>140</v>
      </c>
    </row>
    <row r="133" spans="1:9" x14ac:dyDescent="0.2">
      <c r="A133" s="47">
        <v>2</v>
      </c>
      <c r="B133" s="48" t="s">
        <v>612</v>
      </c>
      <c r="C133" s="48" t="s">
        <v>613</v>
      </c>
      <c r="D133" s="48" t="s">
        <v>611</v>
      </c>
      <c r="E133" s="49">
        <v>13200000</v>
      </c>
      <c r="F133" s="50">
        <v>13085.9388</v>
      </c>
      <c r="G133" s="51">
        <v>1.6678459999999999E-2</v>
      </c>
      <c r="H133" s="41">
        <v>6.7084999999999999</v>
      </c>
      <c r="I133" s="41" t="s">
        <v>140</v>
      </c>
    </row>
    <row r="134" spans="1:9" x14ac:dyDescent="0.2">
      <c r="A134" s="47">
        <v>3</v>
      </c>
      <c r="B134" s="48" t="s">
        <v>614</v>
      </c>
      <c r="C134" s="43" t="s">
        <v>1167</v>
      </c>
      <c r="D134" s="48" t="s">
        <v>611</v>
      </c>
      <c r="E134" s="49">
        <v>5000000</v>
      </c>
      <c r="F134" s="50">
        <v>5124.8649999999998</v>
      </c>
      <c r="G134" s="51">
        <v>6.5318099999999999E-3</v>
      </c>
      <c r="H134" s="41">
        <v>7.0579000000000001</v>
      </c>
      <c r="I134" s="41" t="s">
        <v>140</v>
      </c>
    </row>
    <row r="135" spans="1:9" x14ac:dyDescent="0.2">
      <c r="A135" s="47">
        <v>4</v>
      </c>
      <c r="B135" s="48" t="s">
        <v>615</v>
      </c>
      <c r="C135" s="48" t="s">
        <v>616</v>
      </c>
      <c r="D135" s="48" t="s">
        <v>611</v>
      </c>
      <c r="E135" s="49">
        <v>5000000</v>
      </c>
      <c r="F135" s="50">
        <v>5044.8149999999996</v>
      </c>
      <c r="G135" s="51">
        <v>6.4297800000000004E-3</v>
      </c>
      <c r="H135" s="41">
        <v>6.7618999999999998</v>
      </c>
      <c r="I135" s="41" t="s">
        <v>140</v>
      </c>
    </row>
    <row r="136" spans="1:9" x14ac:dyDescent="0.2">
      <c r="A136" s="47">
        <v>5</v>
      </c>
      <c r="B136" s="48" t="s">
        <v>617</v>
      </c>
      <c r="C136" s="48" t="s">
        <v>618</v>
      </c>
      <c r="D136" s="48" t="s">
        <v>611</v>
      </c>
      <c r="E136" s="49">
        <v>3000000</v>
      </c>
      <c r="F136" s="50">
        <v>3074.703</v>
      </c>
      <c r="G136" s="51">
        <v>3.91881E-3</v>
      </c>
      <c r="H136" s="41">
        <v>6.9814999999999996</v>
      </c>
      <c r="I136" s="41" t="s">
        <v>140</v>
      </c>
    </row>
    <row r="137" spans="1:9" x14ac:dyDescent="0.2">
      <c r="A137" s="47">
        <v>6</v>
      </c>
      <c r="B137" s="48" t="s">
        <v>619</v>
      </c>
      <c r="C137" s="43" t="s">
        <v>1166</v>
      </c>
      <c r="D137" s="48" t="s">
        <v>611</v>
      </c>
      <c r="E137" s="49">
        <v>2500000</v>
      </c>
      <c r="F137" s="50">
        <v>2578.8850000000002</v>
      </c>
      <c r="G137" s="51">
        <v>3.2868699999999999E-3</v>
      </c>
      <c r="H137" s="41">
        <v>6.117</v>
      </c>
      <c r="I137" s="41" t="s">
        <v>140</v>
      </c>
    </row>
    <row r="138" spans="1:9" x14ac:dyDescent="0.2">
      <c r="A138" s="47">
        <v>7</v>
      </c>
      <c r="B138" s="48" t="s">
        <v>620</v>
      </c>
      <c r="C138" s="48" t="s">
        <v>621</v>
      </c>
      <c r="D138" s="48" t="s">
        <v>611</v>
      </c>
      <c r="E138" s="49">
        <v>2500000</v>
      </c>
      <c r="F138" s="50">
        <v>2504.4225000000001</v>
      </c>
      <c r="G138" s="51">
        <v>3.1919700000000001E-3</v>
      </c>
      <c r="H138" s="41">
        <v>7.4173999999999998</v>
      </c>
      <c r="I138" s="41" t="s">
        <v>140</v>
      </c>
    </row>
    <row r="139" spans="1:9" x14ac:dyDescent="0.2">
      <c r="A139" s="47">
        <v>8</v>
      </c>
      <c r="B139" s="48" t="s">
        <v>622</v>
      </c>
      <c r="C139" s="48" t="s">
        <v>623</v>
      </c>
      <c r="D139" s="48" t="s">
        <v>611</v>
      </c>
      <c r="E139" s="49">
        <v>2500000</v>
      </c>
      <c r="F139" s="50">
        <v>2492.48</v>
      </c>
      <c r="G139" s="51">
        <v>3.1767499999999999E-3</v>
      </c>
      <c r="H139" s="41">
        <v>7.4978999999999996</v>
      </c>
      <c r="I139" s="41" t="s">
        <v>140</v>
      </c>
    </row>
    <row r="140" spans="1:9" x14ac:dyDescent="0.2">
      <c r="A140" s="47">
        <v>9</v>
      </c>
      <c r="B140" s="48" t="s">
        <v>624</v>
      </c>
      <c r="C140" s="48" t="s">
        <v>625</v>
      </c>
      <c r="D140" s="48" t="s">
        <v>611</v>
      </c>
      <c r="E140" s="49">
        <v>1500000</v>
      </c>
      <c r="F140" s="50">
        <v>1536.75</v>
      </c>
      <c r="G140" s="51">
        <v>1.9586400000000002E-3</v>
      </c>
      <c r="H140" s="41">
        <v>6.5846</v>
      </c>
      <c r="I140" s="41" t="s">
        <v>140</v>
      </c>
    </row>
    <row r="141" spans="1:9" ht="25.5" x14ac:dyDescent="0.2">
      <c r="A141" s="47">
        <v>10</v>
      </c>
      <c r="B141" s="48" t="s">
        <v>626</v>
      </c>
      <c r="C141" s="43" t="s">
        <v>1009</v>
      </c>
      <c r="D141" s="48" t="s">
        <v>611</v>
      </c>
      <c r="E141" s="49">
        <v>1500000</v>
      </c>
      <c r="F141" s="50">
        <v>1512</v>
      </c>
      <c r="G141" s="51">
        <v>1.92709E-3</v>
      </c>
      <c r="H141" s="41">
        <v>6.0799681990945214</v>
      </c>
      <c r="I141" s="41" t="s">
        <v>140</v>
      </c>
    </row>
    <row r="142" spans="1:9" ht="25.5" x14ac:dyDescent="0.2">
      <c r="A142" s="47">
        <v>11</v>
      </c>
      <c r="B142" s="48" t="s">
        <v>627</v>
      </c>
      <c r="C142" s="48" t="s">
        <v>628</v>
      </c>
      <c r="D142" s="48" t="s">
        <v>611</v>
      </c>
      <c r="E142" s="49">
        <v>1270000</v>
      </c>
      <c r="F142" s="50">
        <v>1279.1236799999999</v>
      </c>
      <c r="G142" s="51">
        <v>1.63029E-3</v>
      </c>
      <c r="H142" s="41">
        <v>7.4534000000000002</v>
      </c>
      <c r="I142" s="41" t="s">
        <v>140</v>
      </c>
    </row>
    <row r="143" spans="1:9" ht="25.5" x14ac:dyDescent="0.2">
      <c r="A143" s="47">
        <v>12</v>
      </c>
      <c r="B143" s="48" t="s">
        <v>629</v>
      </c>
      <c r="C143" s="48" t="s">
        <v>630</v>
      </c>
      <c r="D143" s="48" t="s">
        <v>611</v>
      </c>
      <c r="E143" s="49">
        <v>1000000</v>
      </c>
      <c r="F143" s="50">
        <v>1021.972</v>
      </c>
      <c r="G143" s="51">
        <v>1.30254E-3</v>
      </c>
      <c r="H143" s="41">
        <v>7.5395000000000003</v>
      </c>
      <c r="I143" s="41" t="s">
        <v>140</v>
      </c>
    </row>
    <row r="144" spans="1:9" x14ac:dyDescent="0.2">
      <c r="A144" s="52"/>
      <c r="B144" s="52"/>
      <c r="C144" s="53" t="s">
        <v>139</v>
      </c>
      <c r="D144" s="52"/>
      <c r="E144" s="52" t="s">
        <v>140</v>
      </c>
      <c r="F144" s="54">
        <v>64971.354979999996</v>
      </c>
      <c r="G144" s="55">
        <v>8.2808129999999994E-2</v>
      </c>
      <c r="H144" s="41" t="s">
        <v>140</v>
      </c>
      <c r="I144" s="41" t="s">
        <v>140</v>
      </c>
    </row>
    <row r="145" spans="1:9" x14ac:dyDescent="0.2">
      <c r="A145" s="52"/>
      <c r="B145" s="52"/>
      <c r="C145" s="56"/>
      <c r="D145" s="52"/>
      <c r="E145" s="52"/>
      <c r="F145" s="57"/>
      <c r="G145" s="57"/>
      <c r="H145" s="41" t="s">
        <v>140</v>
      </c>
      <c r="I145" s="41" t="s">
        <v>140</v>
      </c>
    </row>
    <row r="146" spans="1:9" x14ac:dyDescent="0.2">
      <c r="A146" s="52"/>
      <c r="B146" s="52"/>
      <c r="C146" s="53" t="s">
        <v>151</v>
      </c>
      <c r="D146" s="52"/>
      <c r="E146" s="52"/>
      <c r="F146" s="57"/>
      <c r="G146" s="57"/>
      <c r="H146" s="41" t="s">
        <v>140</v>
      </c>
      <c r="I146" s="41" t="s">
        <v>140</v>
      </c>
    </row>
    <row r="147" spans="1:9" x14ac:dyDescent="0.2">
      <c r="A147" s="52"/>
      <c r="B147" s="52"/>
      <c r="C147" s="53" t="s">
        <v>139</v>
      </c>
      <c r="D147" s="52"/>
      <c r="E147" s="52" t="s">
        <v>140</v>
      </c>
      <c r="F147" s="58" t="s">
        <v>142</v>
      </c>
      <c r="G147" s="55">
        <v>0</v>
      </c>
      <c r="H147" s="41" t="s">
        <v>140</v>
      </c>
      <c r="I147" s="41" t="s">
        <v>140</v>
      </c>
    </row>
    <row r="148" spans="1:9" x14ac:dyDescent="0.2">
      <c r="A148" s="52"/>
      <c r="B148" s="52"/>
      <c r="C148" s="56"/>
      <c r="D148" s="52"/>
      <c r="E148" s="52"/>
      <c r="F148" s="57"/>
      <c r="G148" s="57"/>
      <c r="H148" s="41" t="s">
        <v>140</v>
      </c>
      <c r="I148" s="41" t="s">
        <v>140</v>
      </c>
    </row>
    <row r="149" spans="1:9" x14ac:dyDescent="0.2">
      <c r="A149" s="52"/>
      <c r="B149" s="52"/>
      <c r="C149" s="53" t="s">
        <v>152</v>
      </c>
      <c r="D149" s="52"/>
      <c r="E149" s="52"/>
      <c r="F149" s="54">
        <v>152639.64218</v>
      </c>
      <c r="G149" s="55">
        <v>0.19454426999999999</v>
      </c>
      <c r="H149" s="41" t="s">
        <v>140</v>
      </c>
      <c r="I149" s="41" t="s">
        <v>140</v>
      </c>
    </row>
    <row r="150" spans="1:9" x14ac:dyDescent="0.2">
      <c r="A150" s="52"/>
      <c r="B150" s="52"/>
      <c r="C150" s="56"/>
      <c r="D150" s="52"/>
      <c r="E150" s="52"/>
      <c r="F150" s="57"/>
      <c r="G150" s="57"/>
      <c r="H150" s="41" t="s">
        <v>140</v>
      </c>
      <c r="I150" s="41" t="s">
        <v>140</v>
      </c>
    </row>
    <row r="151" spans="1:9" x14ac:dyDescent="0.2">
      <c r="A151" s="52"/>
      <c r="B151" s="52"/>
      <c r="C151" s="53" t="s">
        <v>153</v>
      </c>
      <c r="D151" s="52"/>
      <c r="E151" s="52"/>
      <c r="F151" s="57"/>
      <c r="G151" s="57"/>
      <c r="H151" s="41" t="s">
        <v>140</v>
      </c>
      <c r="I151" s="41" t="s">
        <v>140</v>
      </c>
    </row>
    <row r="152" spans="1:9" x14ac:dyDescent="0.2">
      <c r="A152" s="52"/>
      <c r="B152" s="52"/>
      <c r="C152" s="53" t="s">
        <v>154</v>
      </c>
      <c r="D152" s="52"/>
      <c r="E152" s="52"/>
      <c r="F152" s="57"/>
      <c r="G152" s="57"/>
      <c r="H152" s="41" t="s">
        <v>140</v>
      </c>
      <c r="I152" s="41" t="s">
        <v>140</v>
      </c>
    </row>
    <row r="153" spans="1:9" ht="25.5" x14ac:dyDescent="0.2">
      <c r="A153" s="47">
        <v>1</v>
      </c>
      <c r="B153" s="48" t="s">
        <v>631</v>
      </c>
      <c r="C153" s="48" t="s">
        <v>632</v>
      </c>
      <c r="D153" s="48" t="s">
        <v>633</v>
      </c>
      <c r="E153" s="49">
        <v>1000</v>
      </c>
      <c r="F153" s="50">
        <v>4972.41</v>
      </c>
      <c r="G153" s="51">
        <v>6.3375000000000003E-3</v>
      </c>
      <c r="H153" s="41">
        <v>5.9566999999999997</v>
      </c>
      <c r="I153" s="41" t="s">
        <v>140</v>
      </c>
    </row>
    <row r="154" spans="1:9" x14ac:dyDescent="0.2">
      <c r="A154" s="47">
        <v>2</v>
      </c>
      <c r="B154" s="48" t="s">
        <v>634</v>
      </c>
      <c r="C154" s="48" t="s">
        <v>635</v>
      </c>
      <c r="D154" s="48" t="s">
        <v>633</v>
      </c>
      <c r="E154" s="49">
        <v>1000</v>
      </c>
      <c r="F154" s="50">
        <v>4950.3050000000003</v>
      </c>
      <c r="G154" s="51">
        <v>6.3093300000000001E-3</v>
      </c>
      <c r="H154" s="41">
        <v>5.91</v>
      </c>
      <c r="I154" s="41" t="s">
        <v>140</v>
      </c>
    </row>
    <row r="155" spans="1:9" x14ac:dyDescent="0.2">
      <c r="A155" s="47">
        <v>3</v>
      </c>
      <c r="B155" s="48" t="s">
        <v>636</v>
      </c>
      <c r="C155" s="48" t="s">
        <v>637</v>
      </c>
      <c r="D155" s="48" t="s">
        <v>633</v>
      </c>
      <c r="E155" s="49">
        <v>500</v>
      </c>
      <c r="F155" s="50">
        <v>2434.4074999999998</v>
      </c>
      <c r="G155" s="51">
        <v>3.1027300000000002E-3</v>
      </c>
      <c r="H155" s="41">
        <v>6.3449999999999998</v>
      </c>
      <c r="I155" s="41" t="s">
        <v>140</v>
      </c>
    </row>
    <row r="156" spans="1:9" x14ac:dyDescent="0.2">
      <c r="A156" s="47">
        <v>4</v>
      </c>
      <c r="B156" s="48" t="s">
        <v>638</v>
      </c>
      <c r="C156" s="48" t="s">
        <v>639</v>
      </c>
      <c r="D156" s="48" t="s">
        <v>633</v>
      </c>
      <c r="E156" s="49">
        <v>100</v>
      </c>
      <c r="F156" s="50">
        <v>497.26249999999999</v>
      </c>
      <c r="G156" s="51">
        <v>6.3378000000000002E-4</v>
      </c>
      <c r="H156" s="41">
        <v>5.91</v>
      </c>
      <c r="I156" s="41" t="s">
        <v>140</v>
      </c>
    </row>
    <row r="157" spans="1:9" x14ac:dyDescent="0.2">
      <c r="A157" s="52"/>
      <c r="B157" s="52"/>
      <c r="C157" s="53" t="s">
        <v>139</v>
      </c>
      <c r="D157" s="52"/>
      <c r="E157" s="52" t="s">
        <v>140</v>
      </c>
      <c r="F157" s="54">
        <v>12854.385</v>
      </c>
      <c r="G157" s="55">
        <v>1.638334E-2</v>
      </c>
      <c r="H157" s="41" t="s">
        <v>140</v>
      </c>
      <c r="I157" s="41" t="s">
        <v>140</v>
      </c>
    </row>
    <row r="158" spans="1:9" x14ac:dyDescent="0.2">
      <c r="A158" s="52"/>
      <c r="B158" s="52"/>
      <c r="C158" s="56"/>
      <c r="D158" s="52"/>
      <c r="E158" s="52"/>
      <c r="F158" s="57"/>
      <c r="G158" s="57"/>
      <c r="H158" s="41" t="s">
        <v>140</v>
      </c>
      <c r="I158" s="41" t="s">
        <v>140</v>
      </c>
    </row>
    <row r="159" spans="1:9" x14ac:dyDescent="0.2">
      <c r="A159" s="52"/>
      <c r="B159" s="52"/>
      <c r="C159" s="53" t="s">
        <v>155</v>
      </c>
      <c r="D159" s="52"/>
      <c r="E159" s="52"/>
      <c r="F159" s="57"/>
      <c r="G159" s="57"/>
      <c r="H159" s="41" t="s">
        <v>140</v>
      </c>
      <c r="I159" s="41" t="s">
        <v>140</v>
      </c>
    </row>
    <row r="160" spans="1:9" ht="25.5" x14ac:dyDescent="0.2">
      <c r="A160" s="47">
        <v>1</v>
      </c>
      <c r="B160" s="48" t="s">
        <v>640</v>
      </c>
      <c r="C160" s="48" t="s">
        <v>641</v>
      </c>
      <c r="D160" s="48" t="s">
        <v>633</v>
      </c>
      <c r="E160" s="49">
        <v>500</v>
      </c>
      <c r="F160" s="50">
        <v>2434.4850000000001</v>
      </c>
      <c r="G160" s="51">
        <v>3.10283E-3</v>
      </c>
      <c r="H160" s="41">
        <v>6.4200999999999997</v>
      </c>
      <c r="I160" s="41" t="s">
        <v>140</v>
      </c>
    </row>
    <row r="161" spans="1:9" x14ac:dyDescent="0.2">
      <c r="A161" s="52"/>
      <c r="B161" s="52"/>
      <c r="C161" s="53" t="s">
        <v>139</v>
      </c>
      <c r="D161" s="52"/>
      <c r="E161" s="52" t="s">
        <v>140</v>
      </c>
      <c r="F161" s="54">
        <v>2434.4850000000001</v>
      </c>
      <c r="G161" s="55">
        <v>3.10283E-3</v>
      </c>
      <c r="H161" s="41" t="s">
        <v>140</v>
      </c>
      <c r="I161" s="41" t="s">
        <v>140</v>
      </c>
    </row>
    <row r="162" spans="1:9" x14ac:dyDescent="0.2">
      <c r="A162" s="52"/>
      <c r="B162" s="52"/>
      <c r="C162" s="56"/>
      <c r="D162" s="52"/>
      <c r="E162" s="52"/>
      <c r="F162" s="57"/>
      <c r="G162" s="57"/>
      <c r="H162" s="41" t="s">
        <v>140</v>
      </c>
      <c r="I162" s="41" t="s">
        <v>140</v>
      </c>
    </row>
    <row r="163" spans="1:9" x14ac:dyDescent="0.2">
      <c r="A163" s="52"/>
      <c r="B163" s="52"/>
      <c r="C163" s="53" t="s">
        <v>156</v>
      </c>
      <c r="D163" s="52"/>
      <c r="E163" s="52"/>
      <c r="F163" s="57"/>
      <c r="G163" s="57"/>
      <c r="H163" s="41" t="s">
        <v>140</v>
      </c>
      <c r="I163" s="41" t="s">
        <v>140</v>
      </c>
    </row>
    <row r="164" spans="1:9" x14ac:dyDescent="0.2">
      <c r="A164" s="52"/>
      <c r="B164" s="52"/>
      <c r="C164" s="53" t="s">
        <v>139</v>
      </c>
      <c r="D164" s="52"/>
      <c r="E164" s="52" t="s">
        <v>140</v>
      </c>
      <c r="F164" s="58" t="s">
        <v>142</v>
      </c>
      <c r="G164" s="55">
        <v>0</v>
      </c>
      <c r="H164" s="41" t="s">
        <v>140</v>
      </c>
      <c r="I164" s="41" t="s">
        <v>140</v>
      </c>
    </row>
    <row r="165" spans="1:9" x14ac:dyDescent="0.2">
      <c r="A165" s="52"/>
      <c r="B165" s="52"/>
      <c r="C165" s="56"/>
      <c r="D165" s="52"/>
      <c r="E165" s="52"/>
      <c r="F165" s="57"/>
      <c r="G165" s="57"/>
      <c r="H165" s="41" t="s">
        <v>140</v>
      </c>
      <c r="I165" s="41" t="s">
        <v>140</v>
      </c>
    </row>
    <row r="166" spans="1:9" x14ac:dyDescent="0.2">
      <c r="A166" s="52"/>
      <c r="B166" s="52"/>
      <c r="C166" s="53" t="s">
        <v>157</v>
      </c>
      <c r="D166" s="52"/>
      <c r="E166" s="52"/>
      <c r="F166" s="57"/>
      <c r="G166" s="57"/>
      <c r="H166" s="41" t="s">
        <v>140</v>
      </c>
      <c r="I166" s="41" t="s">
        <v>140</v>
      </c>
    </row>
    <row r="167" spans="1:9" x14ac:dyDescent="0.2">
      <c r="A167" s="47">
        <v>1</v>
      </c>
      <c r="B167" s="48"/>
      <c r="C167" s="48" t="s">
        <v>158</v>
      </c>
      <c r="D167" s="48"/>
      <c r="E167" s="59"/>
      <c r="F167" s="50">
        <v>24557.617012032999</v>
      </c>
      <c r="G167" s="51">
        <v>3.1299489999999999E-2</v>
      </c>
      <c r="H167" s="41">
        <v>5.42</v>
      </c>
      <c r="I167" s="41" t="s">
        <v>140</v>
      </c>
    </row>
    <row r="168" spans="1:9" x14ac:dyDescent="0.2">
      <c r="A168" s="52"/>
      <c r="B168" s="52"/>
      <c r="C168" s="53" t="s">
        <v>139</v>
      </c>
      <c r="D168" s="52"/>
      <c r="E168" s="52" t="s">
        <v>140</v>
      </c>
      <c r="F168" s="54">
        <v>24557.617012032999</v>
      </c>
      <c r="G168" s="55">
        <v>3.1299489999999999E-2</v>
      </c>
      <c r="H168" s="41" t="s">
        <v>140</v>
      </c>
      <c r="I168" s="41" t="s">
        <v>140</v>
      </c>
    </row>
    <row r="169" spans="1:9" x14ac:dyDescent="0.2">
      <c r="A169" s="52"/>
      <c r="B169" s="52"/>
      <c r="C169" s="56"/>
      <c r="D169" s="52"/>
      <c r="E169" s="52"/>
      <c r="F169" s="57"/>
      <c r="G169" s="57"/>
      <c r="H169" s="41" t="s">
        <v>140</v>
      </c>
      <c r="I169" s="41" t="s">
        <v>140</v>
      </c>
    </row>
    <row r="170" spans="1:9" x14ac:dyDescent="0.2">
      <c r="A170" s="52"/>
      <c r="B170" s="52"/>
      <c r="C170" s="53" t="s">
        <v>159</v>
      </c>
      <c r="D170" s="52"/>
      <c r="E170" s="52"/>
      <c r="F170" s="54">
        <v>39846.487012033002</v>
      </c>
      <c r="G170" s="55">
        <v>5.0785660000000003E-2</v>
      </c>
      <c r="H170" s="41" t="s">
        <v>140</v>
      </c>
      <c r="I170" s="41" t="s">
        <v>140</v>
      </c>
    </row>
    <row r="171" spans="1:9" x14ac:dyDescent="0.2">
      <c r="A171" s="52"/>
      <c r="B171" s="52"/>
      <c r="C171" s="57"/>
      <c r="D171" s="52"/>
      <c r="E171" s="52"/>
      <c r="F171" s="52"/>
      <c r="G171" s="52"/>
      <c r="H171" s="41" t="s">
        <v>140</v>
      </c>
      <c r="I171" s="41" t="s">
        <v>140</v>
      </c>
    </row>
    <row r="172" spans="1:9" x14ac:dyDescent="0.2">
      <c r="A172" s="52"/>
      <c r="B172" s="52"/>
      <c r="C172" s="53" t="s">
        <v>160</v>
      </c>
      <c r="D172" s="52"/>
      <c r="E172" s="52"/>
      <c r="F172" s="52"/>
      <c r="G172" s="52"/>
      <c r="H172" s="41" t="s">
        <v>140</v>
      </c>
      <c r="I172" s="41" t="s">
        <v>140</v>
      </c>
    </row>
    <row r="173" spans="1:9" x14ac:dyDescent="0.2">
      <c r="A173" s="52"/>
      <c r="B173" s="52"/>
      <c r="C173" s="53" t="s">
        <v>161</v>
      </c>
      <c r="D173" s="52"/>
      <c r="E173" s="52"/>
      <c r="F173" s="52"/>
      <c r="G173" s="52"/>
      <c r="H173" s="41" t="s">
        <v>140</v>
      </c>
      <c r="I173" s="41" t="s">
        <v>140</v>
      </c>
    </row>
    <row r="174" spans="1:9" x14ac:dyDescent="0.2">
      <c r="A174" s="47">
        <v>1</v>
      </c>
      <c r="B174" s="48" t="s">
        <v>319</v>
      </c>
      <c r="C174" s="48" t="s">
        <v>320</v>
      </c>
      <c r="D174" s="48"/>
      <c r="E174" s="140">
        <v>938470.15500000003</v>
      </c>
      <c r="F174" s="50">
        <v>22513.456060536999</v>
      </c>
      <c r="G174" s="51">
        <v>2.869414E-2</v>
      </c>
      <c r="H174" s="41" t="s">
        <v>140</v>
      </c>
      <c r="I174" s="41" t="s">
        <v>140</v>
      </c>
    </row>
    <row r="175" spans="1:9" x14ac:dyDescent="0.2">
      <c r="A175" s="47">
        <v>2</v>
      </c>
      <c r="B175" s="48" t="s">
        <v>497</v>
      </c>
      <c r="C175" s="48" t="s">
        <v>498</v>
      </c>
      <c r="D175" s="48"/>
      <c r="E175" s="140">
        <v>69857221.264300004</v>
      </c>
      <c r="F175" s="50">
        <v>10894.163798946</v>
      </c>
      <c r="G175" s="51">
        <v>1.388497E-2</v>
      </c>
      <c r="H175" s="41" t="s">
        <v>140</v>
      </c>
      <c r="I175" s="41" t="s">
        <v>140</v>
      </c>
    </row>
    <row r="176" spans="1:9" x14ac:dyDescent="0.2">
      <c r="A176" s="52"/>
      <c r="B176" s="52"/>
      <c r="C176" s="53" t="s">
        <v>139</v>
      </c>
      <c r="D176" s="52"/>
      <c r="E176" s="52" t="s">
        <v>140</v>
      </c>
      <c r="F176" s="54">
        <v>33407.619859482998</v>
      </c>
      <c r="G176" s="55">
        <v>4.2579110000000003E-2</v>
      </c>
      <c r="H176" s="41" t="s">
        <v>140</v>
      </c>
      <c r="I176" s="41" t="s">
        <v>140</v>
      </c>
    </row>
    <row r="177" spans="1:18" x14ac:dyDescent="0.2">
      <c r="A177" s="52"/>
      <c r="B177" s="52"/>
      <c r="C177" s="56"/>
      <c r="D177" s="52"/>
      <c r="E177" s="52"/>
      <c r="F177" s="57"/>
      <c r="G177" s="57"/>
      <c r="H177" s="41" t="s">
        <v>140</v>
      </c>
      <c r="I177" s="41" t="s">
        <v>140</v>
      </c>
    </row>
    <row r="178" spans="1:18" x14ac:dyDescent="0.2">
      <c r="A178" s="52"/>
      <c r="B178" s="52"/>
      <c r="C178" s="53" t="s">
        <v>162</v>
      </c>
      <c r="D178" s="52"/>
      <c r="E178" s="52"/>
      <c r="F178" s="52"/>
      <c r="G178" s="52"/>
      <c r="H178" s="41" t="s">
        <v>140</v>
      </c>
      <c r="I178" s="41" t="s">
        <v>140</v>
      </c>
    </row>
    <row r="179" spans="1:18" x14ac:dyDescent="0.2">
      <c r="A179" s="52"/>
      <c r="B179" s="52"/>
      <c r="C179" s="53" t="s">
        <v>163</v>
      </c>
      <c r="D179" s="52"/>
      <c r="E179" s="52"/>
      <c r="F179" s="52"/>
      <c r="G179" s="52"/>
      <c r="H179" s="41" t="s">
        <v>140</v>
      </c>
      <c r="I179" s="41" t="s">
        <v>140</v>
      </c>
    </row>
    <row r="180" spans="1:18" x14ac:dyDescent="0.2">
      <c r="A180" s="52"/>
      <c r="B180" s="52"/>
      <c r="C180" s="53" t="s">
        <v>139</v>
      </c>
      <c r="D180" s="52"/>
      <c r="E180" s="52" t="s">
        <v>140</v>
      </c>
      <c r="F180" s="58" t="s">
        <v>142</v>
      </c>
      <c r="G180" s="55">
        <v>0</v>
      </c>
      <c r="H180" s="41" t="s">
        <v>140</v>
      </c>
      <c r="I180" s="41" t="s">
        <v>140</v>
      </c>
    </row>
    <row r="181" spans="1:18" x14ac:dyDescent="0.2">
      <c r="A181" s="52"/>
      <c r="B181" s="52"/>
      <c r="C181" s="56"/>
      <c r="D181" s="52"/>
      <c r="E181" s="52"/>
      <c r="F181" s="57"/>
      <c r="G181" s="57"/>
      <c r="H181" s="41" t="s">
        <v>140</v>
      </c>
      <c r="I181" s="41" t="s">
        <v>140</v>
      </c>
    </row>
    <row r="182" spans="1:18" x14ac:dyDescent="0.2">
      <c r="A182" s="52"/>
      <c r="B182" s="52"/>
      <c r="C182" s="53" t="s">
        <v>164</v>
      </c>
      <c r="D182" s="52"/>
      <c r="E182" s="52"/>
      <c r="F182" s="57"/>
      <c r="G182" s="57"/>
      <c r="H182" s="41" t="s">
        <v>140</v>
      </c>
      <c r="I182" s="41" t="s">
        <v>140</v>
      </c>
    </row>
    <row r="183" spans="1:18" x14ac:dyDescent="0.2">
      <c r="A183" s="52"/>
      <c r="B183" s="52"/>
      <c r="C183" s="53" t="s">
        <v>139</v>
      </c>
      <c r="D183" s="52"/>
      <c r="E183" s="52" t="s">
        <v>140</v>
      </c>
      <c r="F183" s="58" t="s">
        <v>142</v>
      </c>
      <c r="G183" s="55">
        <v>0</v>
      </c>
      <c r="H183" s="41" t="s">
        <v>140</v>
      </c>
      <c r="I183" s="41" t="s">
        <v>140</v>
      </c>
    </row>
    <row r="184" spans="1:18" x14ac:dyDescent="0.2">
      <c r="A184" s="52"/>
      <c r="B184" s="52"/>
      <c r="C184" s="56"/>
      <c r="D184" s="52"/>
      <c r="E184" s="52"/>
      <c r="F184" s="57"/>
      <c r="G184" s="57"/>
      <c r="H184" s="41" t="s">
        <v>140</v>
      </c>
      <c r="I184" s="41" t="s">
        <v>140</v>
      </c>
    </row>
    <row r="185" spans="1:18" x14ac:dyDescent="0.2">
      <c r="A185" s="59"/>
      <c r="B185" s="48"/>
      <c r="C185" s="43" t="s">
        <v>1010</v>
      </c>
      <c r="D185" s="48"/>
      <c r="E185" s="59"/>
      <c r="F185" s="50">
        <v>1601.90413023</v>
      </c>
      <c r="G185" s="51">
        <v>2.0416800000000001E-3</v>
      </c>
      <c r="H185" s="41" t="s">
        <v>140</v>
      </c>
      <c r="I185" s="41" t="s">
        <v>140</v>
      </c>
    </row>
    <row r="186" spans="1:18" x14ac:dyDescent="0.2">
      <c r="A186" s="56"/>
      <c r="B186" s="56"/>
      <c r="C186" s="53" t="s">
        <v>166</v>
      </c>
      <c r="D186" s="57"/>
      <c r="E186" s="57"/>
      <c r="F186" s="54">
        <f>F185+F176+F170+F149+F82</f>
        <v>784601.25818104611</v>
      </c>
      <c r="G186" s="60">
        <f>G185+G176+G170+G149+G82</f>
        <v>0.99999444196627207</v>
      </c>
      <c r="H186" s="41" t="s">
        <v>140</v>
      </c>
      <c r="I186" s="41" t="s">
        <v>140</v>
      </c>
    </row>
    <row r="187" spans="1:18" ht="12.75" customHeight="1" x14ac:dyDescent="0.2">
      <c r="A187" s="61"/>
      <c r="B187" s="61"/>
      <c r="C187" s="62"/>
      <c r="D187" s="63"/>
      <c r="E187" s="63"/>
      <c r="F187" s="64"/>
      <c r="G187" s="65"/>
      <c r="H187" s="66"/>
      <c r="I187" s="66"/>
    </row>
    <row r="188" spans="1:18" x14ac:dyDescent="0.2">
      <c r="A188" s="61"/>
      <c r="B188" s="227" t="s">
        <v>973</v>
      </c>
      <c r="C188" s="227"/>
      <c r="D188" s="227"/>
      <c r="E188" s="227"/>
      <c r="F188" s="227"/>
      <c r="G188" s="227"/>
      <c r="H188" s="227"/>
      <c r="I188" s="67"/>
      <c r="K188" s="68"/>
    </row>
    <row r="189" spans="1:18" x14ac:dyDescent="0.2">
      <c r="A189" s="61"/>
      <c r="B189" s="227" t="s">
        <v>974</v>
      </c>
      <c r="C189" s="227"/>
      <c r="D189" s="227"/>
      <c r="E189" s="227"/>
      <c r="F189" s="227"/>
      <c r="G189" s="227"/>
      <c r="H189" s="227"/>
      <c r="I189" s="67"/>
      <c r="K189" s="68"/>
    </row>
    <row r="190" spans="1:18" x14ac:dyDescent="0.2">
      <c r="A190" s="61"/>
      <c r="B190" s="227" t="s">
        <v>975</v>
      </c>
      <c r="C190" s="227"/>
      <c r="D190" s="227"/>
      <c r="E190" s="227"/>
      <c r="F190" s="227"/>
      <c r="G190" s="227"/>
      <c r="H190" s="227"/>
      <c r="I190" s="67"/>
      <c r="K190" s="68"/>
    </row>
    <row r="191" spans="1:18" s="71" customFormat="1" ht="66.75" customHeight="1" x14ac:dyDescent="0.25">
      <c r="A191" s="69"/>
      <c r="B191" s="228" t="s">
        <v>976</v>
      </c>
      <c r="C191" s="228"/>
      <c r="D191" s="228"/>
      <c r="E191" s="228"/>
      <c r="F191" s="228"/>
      <c r="G191" s="228"/>
      <c r="H191" s="228"/>
      <c r="I191" s="70"/>
      <c r="J191"/>
      <c r="K191" s="68"/>
      <c r="L191"/>
      <c r="M191"/>
      <c r="N191"/>
      <c r="O191"/>
      <c r="P191"/>
      <c r="Q191"/>
      <c r="R191"/>
    </row>
    <row r="192" spans="1:18" x14ac:dyDescent="0.2">
      <c r="A192" s="61"/>
      <c r="B192" s="227" t="s">
        <v>977</v>
      </c>
      <c r="C192" s="227"/>
      <c r="D192" s="227"/>
      <c r="E192" s="227"/>
      <c r="F192" s="227"/>
      <c r="G192" s="227"/>
      <c r="H192" s="227"/>
      <c r="I192" s="67"/>
      <c r="K192" s="68"/>
    </row>
    <row r="193" spans="1:11" x14ac:dyDescent="0.2">
      <c r="A193" s="61"/>
      <c r="B193" s="61"/>
      <c r="C193" s="61"/>
      <c r="D193" s="63"/>
      <c r="E193" s="63"/>
      <c r="F193" s="63"/>
      <c r="G193" s="63"/>
    </row>
    <row r="194" spans="1:11" x14ac:dyDescent="0.2">
      <c r="A194" s="61"/>
      <c r="B194" s="229" t="s">
        <v>167</v>
      </c>
      <c r="C194" s="230"/>
      <c r="D194" s="231"/>
      <c r="E194" s="72"/>
      <c r="F194" s="63"/>
      <c r="G194" s="63"/>
    </row>
    <row r="195" spans="1:11" ht="27.75" customHeight="1" x14ac:dyDescent="0.2">
      <c r="A195" s="61"/>
      <c r="B195" s="232" t="s">
        <v>168</v>
      </c>
      <c r="C195" s="233"/>
      <c r="D195" s="40" t="s">
        <v>1011</v>
      </c>
      <c r="E195" s="72"/>
      <c r="F195" s="63"/>
      <c r="G195" s="63"/>
    </row>
    <row r="196" spans="1:11" ht="12.75" customHeight="1" x14ac:dyDescent="0.2">
      <c r="A196" s="61"/>
      <c r="B196" s="232" t="s">
        <v>978</v>
      </c>
      <c r="C196" s="233"/>
      <c r="D196" s="40" t="str">
        <f>"Rs. "&amp;TEXT(F67,"0.00")&amp;" lacs/ #"</f>
        <v>Rs. 4.44 lacs/ #</v>
      </c>
      <c r="E196" s="72"/>
      <c r="F196" s="63"/>
      <c r="G196" s="63"/>
    </row>
    <row r="197" spans="1:11" x14ac:dyDescent="0.2">
      <c r="A197" s="61"/>
      <c r="B197" s="232" t="s">
        <v>170</v>
      </c>
      <c r="C197" s="233"/>
      <c r="D197" s="73" t="s">
        <v>140</v>
      </c>
      <c r="E197" s="72"/>
      <c r="F197" s="63"/>
      <c r="G197" s="63"/>
    </row>
    <row r="198" spans="1:11" x14ac:dyDescent="0.2">
      <c r="A198" s="74"/>
      <c r="B198" s="75" t="s">
        <v>140</v>
      </c>
      <c r="C198" s="75" t="s">
        <v>979</v>
      </c>
      <c r="D198" s="75" t="s">
        <v>171</v>
      </c>
      <c r="E198" s="74"/>
      <c r="F198" s="74"/>
      <c r="G198" s="74"/>
      <c r="H198" s="74"/>
      <c r="I198" s="74"/>
      <c r="K198" s="68"/>
    </row>
    <row r="199" spans="1:11" x14ac:dyDescent="0.2">
      <c r="A199" s="74"/>
      <c r="B199" s="76" t="s">
        <v>172</v>
      </c>
      <c r="C199" s="77">
        <v>45991</v>
      </c>
      <c r="D199" s="77">
        <v>46022</v>
      </c>
      <c r="E199" s="74"/>
      <c r="F199" s="74"/>
      <c r="G199" s="74"/>
      <c r="K199" s="68"/>
    </row>
    <row r="200" spans="1:11" x14ac:dyDescent="0.2">
      <c r="A200" s="78"/>
      <c r="B200" s="48" t="s">
        <v>173</v>
      </c>
      <c r="C200" s="79">
        <v>192.0745</v>
      </c>
      <c r="D200" s="79">
        <v>190.32259999999999</v>
      </c>
      <c r="E200" s="78"/>
      <c r="F200" s="80"/>
      <c r="G200" s="81"/>
    </row>
    <row r="201" spans="1:11" ht="25.5" x14ac:dyDescent="0.2">
      <c r="A201" s="78"/>
      <c r="B201" s="48" t="s">
        <v>1012</v>
      </c>
      <c r="C201" s="79">
        <v>43.146999999999998</v>
      </c>
      <c r="D201" s="79">
        <v>42.4009</v>
      </c>
      <c r="E201" s="78"/>
      <c r="F201" s="80"/>
      <c r="G201" s="81"/>
    </row>
    <row r="202" spans="1:11" x14ac:dyDescent="0.2">
      <c r="A202" s="78"/>
      <c r="B202" s="48" t="s">
        <v>174</v>
      </c>
      <c r="C202" s="79">
        <v>166.8905</v>
      </c>
      <c r="D202" s="79">
        <v>165.2157</v>
      </c>
      <c r="E202" s="78"/>
      <c r="F202" s="80"/>
      <c r="G202" s="81"/>
    </row>
    <row r="203" spans="1:11" ht="25.5" x14ac:dyDescent="0.2">
      <c r="A203" s="78"/>
      <c r="B203" s="48" t="s">
        <v>1013</v>
      </c>
      <c r="C203" s="79">
        <v>27.831299999999999</v>
      </c>
      <c r="D203" s="79">
        <v>27.3003</v>
      </c>
      <c r="E203" s="78"/>
      <c r="F203" s="80"/>
      <c r="G203" s="81"/>
    </row>
    <row r="204" spans="1:11" x14ac:dyDescent="0.2">
      <c r="A204" s="78"/>
      <c r="B204" s="78"/>
      <c r="C204" s="78"/>
      <c r="D204" s="78"/>
      <c r="E204" s="78"/>
      <c r="F204" s="78"/>
      <c r="G204" s="78"/>
    </row>
    <row r="205" spans="1:11" x14ac:dyDescent="0.2">
      <c r="A205" s="78"/>
      <c r="B205" s="235" t="s">
        <v>980</v>
      </c>
      <c r="C205" s="236"/>
      <c r="D205" s="53" t="s">
        <v>140</v>
      </c>
      <c r="E205" s="78"/>
      <c r="F205" s="78"/>
      <c r="G205" s="78"/>
    </row>
    <row r="206" spans="1:11" x14ac:dyDescent="0.2">
      <c r="A206" s="78"/>
      <c r="B206" s="146" t="s">
        <v>172</v>
      </c>
      <c r="C206" s="147" t="s">
        <v>642</v>
      </c>
      <c r="D206" s="147" t="s">
        <v>643</v>
      </c>
      <c r="E206" s="78"/>
      <c r="F206" s="78"/>
      <c r="G206" s="78"/>
    </row>
    <row r="207" spans="1:11" ht="25.5" x14ac:dyDescent="0.2">
      <c r="A207" s="78"/>
      <c r="B207" s="48" t="s">
        <v>1012</v>
      </c>
      <c r="C207" s="148">
        <v>0.35</v>
      </c>
      <c r="D207" s="148">
        <v>0.35</v>
      </c>
      <c r="E207" s="78"/>
      <c r="F207" s="80"/>
      <c r="G207" s="81"/>
    </row>
    <row r="208" spans="1:11" ht="25.5" x14ac:dyDescent="0.2">
      <c r="A208" s="78"/>
      <c r="B208" s="48" t="s">
        <v>1013</v>
      </c>
      <c r="C208" s="148">
        <v>0.25</v>
      </c>
      <c r="D208" s="148">
        <v>0.25</v>
      </c>
      <c r="E208" s="78"/>
      <c r="F208" s="80"/>
      <c r="G208" s="81"/>
    </row>
    <row r="209" spans="1:17" x14ac:dyDescent="0.2">
      <c r="A209" s="78"/>
      <c r="B209" s="82"/>
      <c r="C209" s="82"/>
      <c r="D209" s="83"/>
      <c r="E209" s="78"/>
      <c r="F209" s="80"/>
      <c r="G209" s="81"/>
    </row>
    <row r="210" spans="1:17" x14ac:dyDescent="0.2">
      <c r="A210" s="74"/>
      <c r="B210" s="232" t="s">
        <v>175</v>
      </c>
      <c r="C210" s="233"/>
      <c r="D210" s="40" t="s">
        <v>169</v>
      </c>
      <c r="E210" s="84"/>
      <c r="F210" s="74"/>
      <c r="G210" s="74"/>
    </row>
    <row r="211" spans="1:17" ht="24" customHeight="1" x14ac:dyDescent="0.2">
      <c r="A211" s="74"/>
      <c r="B211" s="232" t="s">
        <v>176</v>
      </c>
      <c r="C211" s="233"/>
      <c r="D211" s="40" t="s">
        <v>169</v>
      </c>
      <c r="E211" s="84"/>
      <c r="F211" s="74"/>
      <c r="G211" s="74"/>
    </row>
    <row r="212" spans="1:17" x14ac:dyDescent="0.2">
      <c r="A212" s="74"/>
      <c r="B212" s="232" t="s">
        <v>177</v>
      </c>
      <c r="C212" s="233"/>
      <c r="D212" s="40" t="s">
        <v>169</v>
      </c>
      <c r="E212" s="84"/>
      <c r="F212" s="74"/>
      <c r="G212" s="74"/>
    </row>
    <row r="213" spans="1:17" x14ac:dyDescent="0.2">
      <c r="A213" s="74"/>
      <c r="B213" s="232" t="s">
        <v>178</v>
      </c>
      <c r="C213" s="233"/>
      <c r="D213" s="85">
        <v>1.6579998509235465</v>
      </c>
      <c r="E213" s="74"/>
      <c r="F213" s="67"/>
      <c r="G213" s="86"/>
    </row>
    <row r="215" spans="1:17" s="165" customFormat="1" x14ac:dyDescent="0.2">
      <c r="B215" s="187" t="s">
        <v>1148</v>
      </c>
      <c r="C215" s="181"/>
      <c r="D215" s="181"/>
      <c r="E215" s="181"/>
      <c r="F215" s="181"/>
      <c r="G215" s="181"/>
      <c r="J215"/>
      <c r="K215"/>
      <c r="L215"/>
      <c r="M215"/>
      <c r="N215"/>
      <c r="O215"/>
      <c r="P215"/>
    </row>
    <row r="216" spans="1:17" ht="13.5" customHeight="1" x14ac:dyDescent="0.2">
      <c r="B216" s="264" t="s">
        <v>1014</v>
      </c>
      <c r="C216" s="264" t="s">
        <v>1015</v>
      </c>
      <c r="D216" s="267" t="s">
        <v>1016</v>
      </c>
      <c r="E216" s="268"/>
      <c r="F216" s="269"/>
      <c r="G216" s="270" t="s">
        <v>1017</v>
      </c>
      <c r="H216" s="271"/>
      <c r="I216" s="271"/>
      <c r="J216" s="272"/>
      <c r="K216" s="174"/>
      <c r="L216" s="174"/>
      <c r="M216" s="174"/>
      <c r="N216" s="174"/>
      <c r="O216" s="174"/>
      <c r="P216" s="174"/>
    </row>
    <row r="217" spans="1:17" ht="46.5" customHeight="1" x14ac:dyDescent="0.2">
      <c r="B217" s="265"/>
      <c r="C217" s="265"/>
      <c r="D217" s="273" t="s">
        <v>1018</v>
      </c>
      <c r="E217" s="273" t="s">
        <v>1019</v>
      </c>
      <c r="F217" s="273" t="s">
        <v>1020</v>
      </c>
      <c r="G217" s="275" t="s">
        <v>1021</v>
      </c>
      <c r="H217" s="276"/>
      <c r="I217" s="188"/>
      <c r="J217" s="273" t="s">
        <v>1022</v>
      </c>
      <c r="K217" s="174"/>
      <c r="L217" s="174"/>
      <c r="M217" s="174"/>
      <c r="N217" s="174"/>
      <c r="O217" s="174"/>
      <c r="P217" s="174"/>
    </row>
    <row r="218" spans="1:17" ht="21" customHeight="1" x14ac:dyDescent="0.2">
      <c r="B218" s="266"/>
      <c r="C218" s="266"/>
      <c r="D218" s="274"/>
      <c r="E218" s="274"/>
      <c r="F218" s="274"/>
      <c r="G218" s="176" t="s">
        <v>1023</v>
      </c>
      <c r="H218" s="176" t="s">
        <v>1024</v>
      </c>
      <c r="I218" s="175"/>
      <c r="J218" s="274"/>
      <c r="K218" s="174"/>
      <c r="L218" s="174"/>
      <c r="M218" s="174"/>
      <c r="N218" s="174"/>
      <c r="O218" s="174"/>
      <c r="P218" s="174"/>
    </row>
    <row r="219" spans="1:17" ht="13.5" x14ac:dyDescent="0.25">
      <c r="B219" s="177" t="s">
        <v>1025</v>
      </c>
      <c r="C219" s="178" t="s">
        <v>1026</v>
      </c>
      <c r="D219" s="179">
        <v>977.7</v>
      </c>
      <c r="E219" s="8">
        <v>22.3</v>
      </c>
      <c r="F219" s="180">
        <f>D219+E219</f>
        <v>1000</v>
      </c>
      <c r="G219" s="9">
        <v>42.319693431000005</v>
      </c>
      <c r="H219" s="9">
        <v>26.66</v>
      </c>
      <c r="I219" s="9"/>
      <c r="J219" s="9">
        <f>G219+H219</f>
        <v>68.979693431000001</v>
      </c>
      <c r="K219" s="174"/>
      <c r="L219" s="174"/>
      <c r="M219" s="174"/>
      <c r="N219" s="174"/>
      <c r="O219" s="174"/>
      <c r="P219" s="174"/>
    </row>
    <row r="220" spans="1:17" ht="42" customHeight="1" x14ac:dyDescent="0.2">
      <c r="B220" s="259" t="s">
        <v>1027</v>
      </c>
      <c r="C220" s="259"/>
      <c r="D220" s="259"/>
      <c r="E220" s="259"/>
      <c r="F220" s="259"/>
      <c r="G220" s="259"/>
      <c r="H220" s="259"/>
      <c r="I220" s="259"/>
      <c r="J220" s="259"/>
      <c r="K220" s="185"/>
      <c r="L220" s="174"/>
      <c r="M220" s="174"/>
      <c r="N220" s="174"/>
      <c r="O220" s="174"/>
      <c r="P220" s="174"/>
    </row>
    <row r="221" spans="1:17" ht="13.5" x14ac:dyDescent="0.25">
      <c r="B221" s="186" t="s">
        <v>1028</v>
      </c>
      <c r="J221" s="174"/>
      <c r="K221" s="38"/>
      <c r="L221" s="174"/>
      <c r="M221" s="174"/>
      <c r="N221" s="174"/>
      <c r="O221" s="174"/>
      <c r="P221" s="174"/>
      <c r="Q221" s="174"/>
    </row>
    <row r="222" spans="1:17" x14ac:dyDescent="0.2">
      <c r="B222" s="10" t="s">
        <v>1029</v>
      </c>
      <c r="K222" s="38"/>
      <c r="L222" s="174"/>
      <c r="M222" s="174"/>
      <c r="N222" s="174"/>
      <c r="O222" s="174"/>
      <c r="P222" s="174"/>
    </row>
    <row r="223" spans="1:17" x14ac:dyDescent="0.2">
      <c r="B223" s="10"/>
      <c r="K223" s="38"/>
      <c r="L223" s="174"/>
      <c r="M223" s="174"/>
      <c r="N223" s="174"/>
      <c r="O223" s="174"/>
      <c r="P223" s="174"/>
    </row>
    <row r="224" spans="1:17" x14ac:dyDescent="0.2">
      <c r="B224" s="10" t="s">
        <v>1030</v>
      </c>
      <c r="K224" s="38"/>
      <c r="L224" s="174"/>
      <c r="M224" s="174"/>
      <c r="N224" s="174"/>
      <c r="O224" s="174"/>
      <c r="P224" s="174"/>
    </row>
    <row r="225" spans="2:16" x14ac:dyDescent="0.2">
      <c r="B225" s="10"/>
      <c r="K225" s="38"/>
      <c r="L225" s="174"/>
      <c r="M225" s="174"/>
      <c r="N225" s="174"/>
      <c r="O225" s="174"/>
      <c r="P225" s="174"/>
    </row>
    <row r="226" spans="2:16" x14ac:dyDescent="0.2">
      <c r="B226" s="10" t="s">
        <v>1031</v>
      </c>
      <c r="K226" s="38"/>
    </row>
    <row r="227" spans="2:16" s="165" customFormat="1" x14ac:dyDescent="0.2">
      <c r="B227" s="187"/>
      <c r="C227" s="181"/>
      <c r="D227" s="181"/>
      <c r="E227" s="181"/>
      <c r="F227" s="181"/>
      <c r="G227" s="181"/>
      <c r="J227"/>
      <c r="K227"/>
      <c r="L227"/>
      <c r="M227"/>
      <c r="N227"/>
      <c r="O227"/>
      <c r="P227"/>
    </row>
    <row r="228" spans="2:16" s="165" customFormat="1" x14ac:dyDescent="0.2">
      <c r="B228" s="189" t="s">
        <v>1014</v>
      </c>
      <c r="C228" s="189" t="s">
        <v>1015</v>
      </c>
      <c r="D228" s="260" t="s">
        <v>1032</v>
      </c>
      <c r="E228" s="261"/>
      <c r="F228" s="255" t="s">
        <v>1033</v>
      </c>
      <c r="G228" s="255"/>
      <c r="J228"/>
      <c r="K228"/>
      <c r="L228"/>
      <c r="M228"/>
      <c r="N228"/>
      <c r="O228"/>
      <c r="P228"/>
    </row>
    <row r="229" spans="2:16" s="165" customFormat="1" ht="25.5" x14ac:dyDescent="0.2">
      <c r="B229" s="190" t="s">
        <v>1034</v>
      </c>
      <c r="C229" s="191" t="s">
        <v>1035</v>
      </c>
      <c r="D229" s="262">
        <v>0</v>
      </c>
      <c r="E229" s="263"/>
      <c r="F229" s="262">
        <v>0</v>
      </c>
      <c r="G229" s="263"/>
      <c r="J229"/>
      <c r="K229"/>
      <c r="L229"/>
      <c r="M229"/>
      <c r="N229"/>
      <c r="O229"/>
      <c r="P229"/>
    </row>
    <row r="230" spans="2:16" s="165" customFormat="1" x14ac:dyDescent="0.2">
      <c r="B230" s="252" t="s">
        <v>1036</v>
      </c>
      <c r="C230" s="253"/>
      <c r="D230" s="253"/>
      <c r="E230" s="253"/>
      <c r="F230" s="253"/>
      <c r="G230" s="254"/>
      <c r="J230"/>
      <c r="K230"/>
      <c r="L230"/>
      <c r="M230"/>
      <c r="N230"/>
      <c r="O230"/>
      <c r="P230"/>
    </row>
    <row r="231" spans="2:16" s="165" customFormat="1" x14ac:dyDescent="0.2">
      <c r="B231" s="255" t="s">
        <v>1014</v>
      </c>
      <c r="C231" s="255" t="s">
        <v>1015</v>
      </c>
      <c r="D231" s="252" t="s">
        <v>1037</v>
      </c>
      <c r="E231" s="253"/>
      <c r="F231" s="254"/>
      <c r="G231" s="190"/>
      <c r="J231"/>
      <c r="K231"/>
      <c r="L231"/>
      <c r="M231"/>
      <c r="N231"/>
      <c r="O231"/>
      <c r="P231"/>
    </row>
    <row r="232" spans="2:16" s="165" customFormat="1" ht="51" x14ac:dyDescent="0.2">
      <c r="B232" s="255"/>
      <c r="C232" s="255"/>
      <c r="D232" s="192" t="s">
        <v>1038</v>
      </c>
      <c r="E232" s="192" t="s">
        <v>1039</v>
      </c>
      <c r="F232" s="192" t="s">
        <v>1040</v>
      </c>
      <c r="G232" s="192" t="s">
        <v>1149</v>
      </c>
      <c r="H232" s="193"/>
      <c r="I232" s="193"/>
      <c r="J232"/>
      <c r="K232"/>
      <c r="L232"/>
      <c r="M232"/>
      <c r="N232"/>
      <c r="O232"/>
      <c r="P232"/>
    </row>
    <row r="233" spans="2:16" s="165" customFormat="1" ht="25.5" x14ac:dyDescent="0.2">
      <c r="B233" s="194" t="s">
        <v>1034</v>
      </c>
      <c r="C233" s="191" t="s">
        <v>1035</v>
      </c>
      <c r="D233" s="195">
        <v>700</v>
      </c>
      <c r="E233" s="195">
        <v>24.098357999999998</v>
      </c>
      <c r="F233" s="196">
        <v>724.09835799999996</v>
      </c>
      <c r="G233" s="197">
        <f>F233/F186</f>
        <v>9.2288707219089731E-4</v>
      </c>
      <c r="H233" s="198"/>
      <c r="I233" s="198"/>
      <c r="J233"/>
      <c r="K233"/>
      <c r="L233"/>
      <c r="M233"/>
      <c r="N233"/>
      <c r="O233"/>
      <c r="P233"/>
    </row>
    <row r="234" spans="2:16" s="165" customFormat="1" ht="29.25" customHeight="1" x14ac:dyDescent="0.2">
      <c r="B234" s="256" t="s">
        <v>1041</v>
      </c>
      <c r="C234" s="257"/>
      <c r="D234" s="257"/>
      <c r="E234" s="257"/>
      <c r="F234" s="257"/>
      <c r="G234" s="258"/>
      <c r="J234"/>
      <c r="K234"/>
      <c r="L234"/>
      <c r="M234"/>
      <c r="N234"/>
      <c r="O234"/>
      <c r="P234"/>
    </row>
    <row r="235" spans="2:16" s="165" customFormat="1" x14ac:dyDescent="0.2">
      <c r="J235"/>
      <c r="K235"/>
      <c r="L235"/>
      <c r="M235"/>
      <c r="N235"/>
      <c r="O235"/>
      <c r="P235"/>
    </row>
    <row r="236" spans="2:16" s="165" customFormat="1" x14ac:dyDescent="0.2">
      <c r="B236" s="249" t="s">
        <v>1042</v>
      </c>
      <c r="C236" s="250"/>
      <c r="D236" s="251"/>
      <c r="J236"/>
      <c r="K236"/>
      <c r="L236"/>
      <c r="M236"/>
      <c r="N236"/>
      <c r="O236"/>
      <c r="P236"/>
    </row>
    <row r="237" spans="2:16" s="165" customFormat="1" ht="25.5" x14ac:dyDescent="0.2">
      <c r="B237" s="248" t="s">
        <v>1043</v>
      </c>
      <c r="C237" s="248"/>
      <c r="D237" s="162" t="s">
        <v>500</v>
      </c>
      <c r="J237"/>
      <c r="K237"/>
      <c r="L237"/>
      <c r="M237"/>
      <c r="N237"/>
      <c r="O237"/>
      <c r="P237"/>
    </row>
    <row r="238" spans="2:16" s="165" customFormat="1" x14ac:dyDescent="0.2">
      <c r="B238" s="248" t="s">
        <v>1044</v>
      </c>
      <c r="C238" s="248"/>
      <c r="D238" s="162"/>
      <c r="J238"/>
      <c r="K238"/>
      <c r="L238"/>
      <c r="M238"/>
      <c r="N238"/>
      <c r="O238"/>
      <c r="P238"/>
    </row>
    <row r="239" spans="2:16" s="165" customFormat="1" x14ac:dyDescent="0.2">
      <c r="B239" s="245"/>
      <c r="C239" s="247"/>
      <c r="D239" s="143"/>
      <c r="J239"/>
      <c r="K239"/>
      <c r="L239"/>
      <c r="M239"/>
      <c r="N239"/>
      <c r="O239"/>
      <c r="P239"/>
    </row>
    <row r="240" spans="2:16" s="165" customFormat="1" x14ac:dyDescent="0.2">
      <c r="B240" s="248" t="s">
        <v>1045</v>
      </c>
      <c r="C240" s="248"/>
      <c r="D240" s="144">
        <v>6.3194298066588068</v>
      </c>
      <c r="J240"/>
      <c r="K240"/>
      <c r="L240"/>
      <c r="M240"/>
      <c r="N240"/>
      <c r="O240"/>
      <c r="P240"/>
    </row>
    <row r="241" spans="2:16" s="165" customFormat="1" x14ac:dyDescent="0.2">
      <c r="B241" s="245"/>
      <c r="C241" s="247"/>
      <c r="D241" s="199"/>
      <c r="J241"/>
      <c r="K241"/>
      <c r="L241"/>
      <c r="M241"/>
      <c r="N241"/>
      <c r="O241"/>
      <c r="P241"/>
    </row>
    <row r="242" spans="2:16" s="165" customFormat="1" x14ac:dyDescent="0.2">
      <c r="B242" s="248" t="s">
        <v>1046</v>
      </c>
      <c r="C242" s="248"/>
      <c r="D242" s="144">
        <v>3.141205482653008</v>
      </c>
      <c r="J242"/>
      <c r="K242"/>
      <c r="L242"/>
      <c r="M242"/>
      <c r="N242"/>
      <c r="O242"/>
      <c r="P242"/>
    </row>
    <row r="243" spans="2:16" s="165" customFormat="1" x14ac:dyDescent="0.2">
      <c r="B243" s="248" t="s">
        <v>1047</v>
      </c>
      <c r="C243" s="248"/>
      <c r="D243" s="144">
        <v>4.4298038407943725</v>
      </c>
      <c r="J243"/>
      <c r="K243"/>
      <c r="L243"/>
      <c r="M243"/>
      <c r="N243"/>
      <c r="O243"/>
      <c r="P243"/>
    </row>
    <row r="244" spans="2:16" s="165" customFormat="1" x14ac:dyDescent="0.2">
      <c r="B244" s="245"/>
      <c r="C244" s="247"/>
      <c r="D244" s="143"/>
      <c r="J244"/>
      <c r="K244"/>
      <c r="L244"/>
      <c r="M244"/>
      <c r="N244"/>
      <c r="O244"/>
      <c r="P244"/>
    </row>
    <row r="245" spans="2:16" s="165" customFormat="1" x14ac:dyDescent="0.2">
      <c r="B245" s="248" t="s">
        <v>1048</v>
      </c>
      <c r="C245" s="248"/>
      <c r="D245" s="145" t="s">
        <v>1150</v>
      </c>
      <c r="J245"/>
      <c r="K245"/>
      <c r="L245"/>
      <c r="M245"/>
      <c r="N245"/>
      <c r="O245"/>
      <c r="P245"/>
    </row>
    <row r="246" spans="2:16" s="165" customFormat="1" x14ac:dyDescent="0.2">
      <c r="B246" s="245" t="s">
        <v>1049</v>
      </c>
      <c r="C246" s="246"/>
      <c r="D246" s="247"/>
      <c r="J246"/>
      <c r="K246"/>
      <c r="L246"/>
      <c r="M246"/>
      <c r="N246"/>
      <c r="O246"/>
      <c r="P246"/>
    </row>
    <row r="248" spans="2:16" x14ac:dyDescent="0.2">
      <c r="B248" s="234" t="s">
        <v>981</v>
      </c>
      <c r="C248" s="234"/>
    </row>
    <row r="250" spans="2:16" ht="153.75" customHeight="1" x14ac:dyDescent="0.2"/>
    <row r="253" spans="2:16" x14ac:dyDescent="0.2">
      <c r="B253" s="87" t="s">
        <v>982</v>
      </c>
      <c r="C253" s="88"/>
      <c r="D253" s="87"/>
    </row>
    <row r="254" spans="2:16" x14ac:dyDescent="0.2">
      <c r="B254" s="87" t="s">
        <v>1050</v>
      </c>
      <c r="D254" s="87"/>
    </row>
    <row r="255" spans="2:16" ht="165" customHeight="1" x14ac:dyDescent="0.2"/>
    <row r="257" customFormat="1" ht="12.75" customHeight="1" x14ac:dyDescent="0.2"/>
    <row r="258" customFormat="1" ht="12.75" customHeight="1" x14ac:dyDescent="0.2"/>
    <row r="259" customFormat="1" ht="12.75" customHeight="1" x14ac:dyDescent="0.2"/>
    <row r="260" customFormat="1" ht="12.75" customHeight="1" x14ac:dyDescent="0.2"/>
    <row r="261" customFormat="1" ht="12.75" customHeight="1" x14ac:dyDescent="0.2"/>
  </sheetData>
  <mergeCells count="48">
    <mergeCell ref="A3:I3"/>
    <mergeCell ref="A2:I2"/>
    <mergeCell ref="A1:I1"/>
    <mergeCell ref="B196:C196"/>
    <mergeCell ref="B197:C197"/>
    <mergeCell ref="B190:H190"/>
    <mergeCell ref="B191:H191"/>
    <mergeCell ref="B192:H192"/>
    <mergeCell ref="B194:D194"/>
    <mergeCell ref="B195:C195"/>
    <mergeCell ref="B188:H188"/>
    <mergeCell ref="B189:H189"/>
    <mergeCell ref="B216:B218"/>
    <mergeCell ref="C216:C218"/>
    <mergeCell ref="D216:F216"/>
    <mergeCell ref="G216:J216"/>
    <mergeCell ref="D217:D218"/>
    <mergeCell ref="E217:E218"/>
    <mergeCell ref="F217:F218"/>
    <mergeCell ref="G217:H217"/>
    <mergeCell ref="J217:J218"/>
    <mergeCell ref="B213:C213"/>
    <mergeCell ref="B210:C210"/>
    <mergeCell ref="B205:C205"/>
    <mergeCell ref="B211:C211"/>
    <mergeCell ref="B212:C212"/>
    <mergeCell ref="B220:J220"/>
    <mergeCell ref="D228:E228"/>
    <mergeCell ref="F228:G228"/>
    <mergeCell ref="D229:E229"/>
    <mergeCell ref="F229:G229"/>
    <mergeCell ref="B230:G230"/>
    <mergeCell ref="B231:B232"/>
    <mergeCell ref="C231:C232"/>
    <mergeCell ref="D231:F231"/>
    <mergeCell ref="B234:G234"/>
    <mergeCell ref="B236:D236"/>
    <mergeCell ref="B237:C237"/>
    <mergeCell ref="B238:C238"/>
    <mergeCell ref="B239:C239"/>
    <mergeCell ref="B240:C240"/>
    <mergeCell ref="B246:D246"/>
    <mergeCell ref="B248:C248"/>
    <mergeCell ref="B241:C241"/>
    <mergeCell ref="B242:C242"/>
    <mergeCell ref="B243:C243"/>
    <mergeCell ref="B244:C244"/>
    <mergeCell ref="B245:C245"/>
  </mergeCells>
  <hyperlinks>
    <hyperlink ref="J1" location="Index!B2" display="Index" xr:uid="{B31D69E5-4F2A-4B50-8F82-471A66FEFFF9}"/>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806CC-E8D2-41D2-8F50-2ADC305AFDAB}">
  <sheetPr>
    <outlinePr summaryBelow="0" summaryRight="0"/>
  </sheetPr>
  <dimension ref="A1:Q225"/>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13.5703125" bestFit="1" customWidth="1"/>
    <col min="6" max="6" width="10.140625" bestFit="1" customWidth="1"/>
    <col min="7" max="7" width="14" bestFit="1" customWidth="1"/>
    <col min="8" max="8" width="9.42578125"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644</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1164</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17</v>
      </c>
      <c r="C7" s="48" t="s">
        <v>18</v>
      </c>
      <c r="D7" s="48" t="s">
        <v>19</v>
      </c>
      <c r="E7" s="49">
        <v>186500</v>
      </c>
      <c r="F7" s="50">
        <v>2928.7959999999998</v>
      </c>
      <c r="G7" s="51">
        <v>9.1125819999999996E-2</v>
      </c>
      <c r="H7" s="41" t="s">
        <v>140</v>
      </c>
    </row>
    <row r="8" spans="1:9" x14ac:dyDescent="0.2">
      <c r="A8" s="47">
        <v>2</v>
      </c>
      <c r="B8" s="48" t="s">
        <v>36</v>
      </c>
      <c r="C8" s="48" t="s">
        <v>37</v>
      </c>
      <c r="D8" s="48" t="s">
        <v>35</v>
      </c>
      <c r="E8" s="49">
        <v>175000</v>
      </c>
      <c r="F8" s="50">
        <v>2350.0749999999998</v>
      </c>
      <c r="G8" s="51">
        <v>7.311964E-2</v>
      </c>
      <c r="H8" s="41" t="s">
        <v>140</v>
      </c>
    </row>
    <row r="9" spans="1:9" x14ac:dyDescent="0.2">
      <c r="A9" s="47">
        <v>3</v>
      </c>
      <c r="B9" s="48" t="s">
        <v>430</v>
      </c>
      <c r="C9" s="48" t="s">
        <v>431</v>
      </c>
      <c r="D9" s="48" t="s">
        <v>432</v>
      </c>
      <c r="E9" s="49">
        <v>467200</v>
      </c>
      <c r="F9" s="50">
        <v>1882.816</v>
      </c>
      <c r="G9" s="51">
        <v>5.8581460000000002E-2</v>
      </c>
      <c r="H9" s="41" t="s">
        <v>140</v>
      </c>
    </row>
    <row r="10" spans="1:9" x14ac:dyDescent="0.2">
      <c r="A10" s="47">
        <v>4</v>
      </c>
      <c r="B10" s="48" t="s">
        <v>322</v>
      </c>
      <c r="C10" s="48" t="s">
        <v>323</v>
      </c>
      <c r="D10" s="48" t="s">
        <v>35</v>
      </c>
      <c r="E10" s="49">
        <v>143550</v>
      </c>
      <c r="F10" s="50">
        <v>1422.8676</v>
      </c>
      <c r="G10" s="51">
        <v>4.4270740000000003E-2</v>
      </c>
      <c r="H10" s="41" t="s">
        <v>140</v>
      </c>
    </row>
    <row r="11" spans="1:9" x14ac:dyDescent="0.2">
      <c r="A11" s="47">
        <v>5</v>
      </c>
      <c r="B11" s="48" t="s">
        <v>324</v>
      </c>
      <c r="C11" s="48" t="s">
        <v>325</v>
      </c>
      <c r="D11" s="48" t="s">
        <v>35</v>
      </c>
      <c r="E11" s="49">
        <v>108125</v>
      </c>
      <c r="F11" s="50">
        <v>1372.5387499999999</v>
      </c>
      <c r="G11" s="51">
        <v>4.2704819999999998E-2</v>
      </c>
      <c r="H11" s="41" t="s">
        <v>140</v>
      </c>
    </row>
    <row r="12" spans="1:9" x14ac:dyDescent="0.2">
      <c r="A12" s="47">
        <v>6</v>
      </c>
      <c r="B12" s="48" t="s">
        <v>338</v>
      </c>
      <c r="C12" s="48" t="s">
        <v>339</v>
      </c>
      <c r="D12" s="48" t="s">
        <v>182</v>
      </c>
      <c r="E12" s="49">
        <v>125250</v>
      </c>
      <c r="F12" s="50">
        <v>1235.9670000000001</v>
      </c>
      <c r="G12" s="51">
        <v>3.845556E-2</v>
      </c>
      <c r="H12" s="41" t="s">
        <v>140</v>
      </c>
    </row>
    <row r="13" spans="1:9" x14ac:dyDescent="0.2">
      <c r="A13" s="47">
        <v>7</v>
      </c>
      <c r="B13" s="48" t="s">
        <v>645</v>
      </c>
      <c r="C13" s="48" t="s">
        <v>646</v>
      </c>
      <c r="D13" s="48" t="s">
        <v>647</v>
      </c>
      <c r="E13" s="49">
        <v>197800</v>
      </c>
      <c r="F13" s="50">
        <v>1195.5032000000001</v>
      </c>
      <c r="G13" s="51">
        <v>3.719658E-2</v>
      </c>
      <c r="H13" s="41" t="s">
        <v>140</v>
      </c>
    </row>
    <row r="14" spans="1:9" x14ac:dyDescent="0.2">
      <c r="A14" s="47">
        <v>8</v>
      </c>
      <c r="B14" s="48" t="s">
        <v>33</v>
      </c>
      <c r="C14" s="48" t="s">
        <v>34</v>
      </c>
      <c r="D14" s="48" t="s">
        <v>35</v>
      </c>
      <c r="E14" s="49">
        <v>114750</v>
      </c>
      <c r="F14" s="50">
        <v>1127.0744999999999</v>
      </c>
      <c r="G14" s="51">
        <v>3.5067510000000003E-2</v>
      </c>
      <c r="H14" s="41" t="s">
        <v>140</v>
      </c>
    </row>
    <row r="15" spans="1:9" x14ac:dyDescent="0.2">
      <c r="A15" s="47">
        <v>9</v>
      </c>
      <c r="B15" s="48" t="s">
        <v>328</v>
      </c>
      <c r="C15" s="48" t="s">
        <v>329</v>
      </c>
      <c r="D15" s="48" t="s">
        <v>35</v>
      </c>
      <c r="E15" s="49">
        <v>42800</v>
      </c>
      <c r="F15" s="50">
        <v>942.07079999999996</v>
      </c>
      <c r="G15" s="51">
        <v>2.931135E-2</v>
      </c>
      <c r="H15" s="41" t="s">
        <v>140</v>
      </c>
    </row>
    <row r="16" spans="1:9" x14ac:dyDescent="0.2">
      <c r="A16" s="47">
        <v>10</v>
      </c>
      <c r="B16" s="48" t="s">
        <v>14</v>
      </c>
      <c r="C16" s="48" t="s">
        <v>15</v>
      </c>
      <c r="D16" s="48" t="s">
        <v>16</v>
      </c>
      <c r="E16" s="49">
        <v>19775</v>
      </c>
      <c r="F16" s="50">
        <v>807.51212499999997</v>
      </c>
      <c r="G16" s="51">
        <v>2.5124730000000001E-2</v>
      </c>
      <c r="H16" s="41" t="s">
        <v>140</v>
      </c>
    </row>
    <row r="17" spans="1:8" x14ac:dyDescent="0.2">
      <c r="A17" s="47">
        <v>11</v>
      </c>
      <c r="B17" s="48" t="s">
        <v>648</v>
      </c>
      <c r="C17" s="48" t="s">
        <v>649</v>
      </c>
      <c r="D17" s="48" t="s">
        <v>437</v>
      </c>
      <c r="E17" s="49">
        <v>240000</v>
      </c>
      <c r="F17" s="50">
        <v>754.32</v>
      </c>
      <c r="G17" s="51">
        <v>2.3469719999999999E-2</v>
      </c>
      <c r="H17" s="41" t="s">
        <v>140</v>
      </c>
    </row>
    <row r="18" spans="1:8" x14ac:dyDescent="0.2">
      <c r="A18" s="47">
        <v>12</v>
      </c>
      <c r="B18" s="48" t="s">
        <v>435</v>
      </c>
      <c r="C18" s="48" t="s">
        <v>436</v>
      </c>
      <c r="D18" s="48" t="s">
        <v>437</v>
      </c>
      <c r="E18" s="49">
        <v>81200</v>
      </c>
      <c r="F18" s="50">
        <v>720.00040000000001</v>
      </c>
      <c r="G18" s="51">
        <v>2.2401910000000001E-2</v>
      </c>
      <c r="H18" s="41" t="s">
        <v>140</v>
      </c>
    </row>
    <row r="19" spans="1:8" x14ac:dyDescent="0.2">
      <c r="A19" s="47">
        <v>13</v>
      </c>
      <c r="B19" s="48" t="s">
        <v>101</v>
      </c>
      <c r="C19" s="48" t="s">
        <v>102</v>
      </c>
      <c r="D19" s="48" t="s">
        <v>25</v>
      </c>
      <c r="E19" s="49">
        <v>115500</v>
      </c>
      <c r="F19" s="50">
        <v>642.58425</v>
      </c>
      <c r="G19" s="51">
        <v>1.9993199999999999E-2</v>
      </c>
      <c r="H19" s="41" t="s">
        <v>140</v>
      </c>
    </row>
    <row r="20" spans="1:8" x14ac:dyDescent="0.2">
      <c r="A20" s="47">
        <v>14</v>
      </c>
      <c r="B20" s="48" t="s">
        <v>650</v>
      </c>
      <c r="C20" s="48" t="s">
        <v>651</v>
      </c>
      <c r="D20" s="48" t="s">
        <v>228</v>
      </c>
      <c r="E20" s="49">
        <v>11100</v>
      </c>
      <c r="F20" s="50">
        <v>640.58100000000002</v>
      </c>
      <c r="G20" s="51">
        <v>1.9930880000000002E-2</v>
      </c>
      <c r="H20" s="41" t="s">
        <v>140</v>
      </c>
    </row>
    <row r="21" spans="1:8" x14ac:dyDescent="0.2">
      <c r="A21" s="47">
        <v>15</v>
      </c>
      <c r="B21" s="48" t="s">
        <v>264</v>
      </c>
      <c r="C21" s="48" t="s">
        <v>265</v>
      </c>
      <c r="D21" s="48" t="s">
        <v>266</v>
      </c>
      <c r="E21" s="49">
        <v>30400</v>
      </c>
      <c r="F21" s="50">
        <v>508.22719999999998</v>
      </c>
      <c r="G21" s="51">
        <v>1.581285E-2</v>
      </c>
      <c r="H21" s="41" t="s">
        <v>140</v>
      </c>
    </row>
    <row r="22" spans="1:8" x14ac:dyDescent="0.2">
      <c r="A22" s="47">
        <v>16</v>
      </c>
      <c r="B22" s="48" t="s">
        <v>11</v>
      </c>
      <c r="C22" s="48" t="s">
        <v>12</v>
      </c>
      <c r="D22" s="48" t="s">
        <v>13</v>
      </c>
      <c r="E22" s="49">
        <v>23750</v>
      </c>
      <c r="F22" s="50">
        <v>500.08</v>
      </c>
      <c r="G22" s="51">
        <v>1.555936E-2</v>
      </c>
      <c r="H22" s="41" t="s">
        <v>140</v>
      </c>
    </row>
    <row r="23" spans="1:8" x14ac:dyDescent="0.2">
      <c r="A23" s="47">
        <v>17</v>
      </c>
      <c r="B23" s="48" t="s">
        <v>652</v>
      </c>
      <c r="C23" s="48" t="s">
        <v>653</v>
      </c>
      <c r="D23" s="48" t="s">
        <v>182</v>
      </c>
      <c r="E23" s="49">
        <v>128800</v>
      </c>
      <c r="F23" s="50">
        <v>459.55840000000001</v>
      </c>
      <c r="G23" s="51">
        <v>1.429858E-2</v>
      </c>
      <c r="H23" s="41" t="s">
        <v>140</v>
      </c>
    </row>
    <row r="24" spans="1:8" x14ac:dyDescent="0.2">
      <c r="A24" s="47">
        <v>18</v>
      </c>
      <c r="B24" s="48" t="s">
        <v>346</v>
      </c>
      <c r="C24" s="48" t="s">
        <v>347</v>
      </c>
      <c r="D24" s="48" t="s">
        <v>300</v>
      </c>
      <c r="E24" s="49">
        <v>157625</v>
      </c>
      <c r="F24" s="50">
        <v>438.27631250000002</v>
      </c>
      <c r="G24" s="51">
        <v>1.363642E-2</v>
      </c>
      <c r="H24" s="41" t="s">
        <v>140</v>
      </c>
    </row>
    <row r="25" spans="1:8" x14ac:dyDescent="0.2">
      <c r="A25" s="47">
        <v>19</v>
      </c>
      <c r="B25" s="48" t="s">
        <v>523</v>
      </c>
      <c r="C25" s="48" t="s">
        <v>524</v>
      </c>
      <c r="D25" s="48" t="s">
        <v>216</v>
      </c>
      <c r="E25" s="49">
        <v>58000</v>
      </c>
      <c r="F25" s="50">
        <v>428.53300000000002</v>
      </c>
      <c r="G25" s="51">
        <v>1.3333269999999999E-2</v>
      </c>
      <c r="H25" s="41" t="s">
        <v>140</v>
      </c>
    </row>
    <row r="26" spans="1:8" x14ac:dyDescent="0.2">
      <c r="A26" s="47">
        <v>20</v>
      </c>
      <c r="B26" s="48" t="s">
        <v>262</v>
      </c>
      <c r="C26" s="48" t="s">
        <v>263</v>
      </c>
      <c r="D26" s="48" t="s">
        <v>35</v>
      </c>
      <c r="E26" s="49">
        <v>46900</v>
      </c>
      <c r="F26" s="50">
        <v>405.3098</v>
      </c>
      <c r="G26" s="51">
        <v>1.2610710000000001E-2</v>
      </c>
      <c r="H26" s="41" t="s">
        <v>140</v>
      </c>
    </row>
    <row r="27" spans="1:8" x14ac:dyDescent="0.2">
      <c r="A27" s="47">
        <v>21</v>
      </c>
      <c r="B27" s="48" t="s">
        <v>378</v>
      </c>
      <c r="C27" s="48" t="s">
        <v>379</v>
      </c>
      <c r="D27" s="48" t="s">
        <v>211</v>
      </c>
      <c r="E27" s="49">
        <v>17000</v>
      </c>
      <c r="F27" s="50">
        <v>398.48</v>
      </c>
      <c r="G27" s="51">
        <v>1.239821E-2</v>
      </c>
      <c r="H27" s="41" t="s">
        <v>140</v>
      </c>
    </row>
    <row r="28" spans="1:8" x14ac:dyDescent="0.2">
      <c r="A28" s="47">
        <v>22</v>
      </c>
      <c r="B28" s="48" t="s">
        <v>60</v>
      </c>
      <c r="C28" s="48" t="s">
        <v>61</v>
      </c>
      <c r="D28" s="48" t="s">
        <v>62</v>
      </c>
      <c r="E28" s="49">
        <v>6000</v>
      </c>
      <c r="F28" s="50">
        <v>383.22</v>
      </c>
      <c r="G28" s="51">
        <v>1.1923410000000001E-2</v>
      </c>
      <c r="H28" s="41" t="s">
        <v>140</v>
      </c>
    </row>
    <row r="29" spans="1:8" x14ac:dyDescent="0.2">
      <c r="A29" s="47">
        <v>23</v>
      </c>
      <c r="B29" s="48" t="s">
        <v>31</v>
      </c>
      <c r="C29" s="48" t="s">
        <v>32</v>
      </c>
      <c r="D29" s="48" t="s">
        <v>22</v>
      </c>
      <c r="E29" s="49">
        <v>140600</v>
      </c>
      <c r="F29" s="50">
        <v>372.02760000000001</v>
      </c>
      <c r="G29" s="51">
        <v>1.1575169999999999E-2</v>
      </c>
      <c r="H29" s="41" t="s">
        <v>140</v>
      </c>
    </row>
    <row r="30" spans="1:8" x14ac:dyDescent="0.2">
      <c r="A30" s="47">
        <v>24</v>
      </c>
      <c r="B30" s="48" t="s">
        <v>51</v>
      </c>
      <c r="C30" s="48" t="s">
        <v>52</v>
      </c>
      <c r="D30" s="48" t="s">
        <v>53</v>
      </c>
      <c r="E30" s="49">
        <v>21375</v>
      </c>
      <c r="F30" s="50">
        <v>314.16975000000002</v>
      </c>
      <c r="G30" s="51">
        <v>9.7750000000000007E-3</v>
      </c>
      <c r="H30" s="41" t="s">
        <v>140</v>
      </c>
    </row>
    <row r="31" spans="1:8" x14ac:dyDescent="0.2">
      <c r="A31" s="47">
        <v>25</v>
      </c>
      <c r="B31" s="48" t="s">
        <v>332</v>
      </c>
      <c r="C31" s="48" t="s">
        <v>333</v>
      </c>
      <c r="D31" s="48" t="s">
        <v>35</v>
      </c>
      <c r="E31" s="49">
        <v>102375</v>
      </c>
      <c r="F31" s="50">
        <v>302.92762499999998</v>
      </c>
      <c r="G31" s="51">
        <v>9.4252099999999998E-3</v>
      </c>
      <c r="H31" s="41" t="s">
        <v>140</v>
      </c>
    </row>
    <row r="32" spans="1:8" x14ac:dyDescent="0.2">
      <c r="A32" s="47">
        <v>26</v>
      </c>
      <c r="B32" s="48" t="s">
        <v>654</v>
      </c>
      <c r="C32" s="48" t="s">
        <v>655</v>
      </c>
      <c r="D32" s="48" t="s">
        <v>69</v>
      </c>
      <c r="E32" s="49">
        <v>68600</v>
      </c>
      <c r="F32" s="50">
        <v>291.10410000000002</v>
      </c>
      <c r="G32" s="51">
        <v>9.0573400000000005E-3</v>
      </c>
      <c r="H32" s="41" t="s">
        <v>140</v>
      </c>
    </row>
    <row r="33" spans="1:8" x14ac:dyDescent="0.2">
      <c r="A33" s="47">
        <v>27</v>
      </c>
      <c r="B33" s="48" t="s">
        <v>65</v>
      </c>
      <c r="C33" s="48" t="s">
        <v>66</v>
      </c>
      <c r="D33" s="48" t="s">
        <v>13</v>
      </c>
      <c r="E33" s="49">
        <v>62900</v>
      </c>
      <c r="F33" s="50">
        <v>263.39375000000001</v>
      </c>
      <c r="G33" s="51">
        <v>8.1951699999999999E-3</v>
      </c>
      <c r="H33" s="41" t="s">
        <v>140</v>
      </c>
    </row>
    <row r="34" spans="1:8" x14ac:dyDescent="0.2">
      <c r="A34" s="47">
        <v>28</v>
      </c>
      <c r="B34" s="48" t="s">
        <v>330</v>
      </c>
      <c r="C34" s="48" t="s">
        <v>331</v>
      </c>
      <c r="D34" s="48" t="s">
        <v>228</v>
      </c>
      <c r="E34" s="49">
        <v>6800</v>
      </c>
      <c r="F34" s="50">
        <v>252.22559999999999</v>
      </c>
      <c r="G34" s="51">
        <v>7.8476799999999992E-3</v>
      </c>
      <c r="H34" s="41" t="s">
        <v>140</v>
      </c>
    </row>
    <row r="35" spans="1:8" ht="25.5" x14ac:dyDescent="0.2">
      <c r="A35" s="47">
        <v>29</v>
      </c>
      <c r="B35" s="48" t="s">
        <v>446</v>
      </c>
      <c r="C35" s="48" t="s">
        <v>447</v>
      </c>
      <c r="D35" s="48" t="s">
        <v>219</v>
      </c>
      <c r="E35" s="49">
        <v>15750</v>
      </c>
      <c r="F35" s="50">
        <v>238.02975000000001</v>
      </c>
      <c r="G35" s="51">
        <v>7.4060000000000003E-3</v>
      </c>
      <c r="H35" s="41" t="s">
        <v>140</v>
      </c>
    </row>
    <row r="36" spans="1:8" x14ac:dyDescent="0.2">
      <c r="A36" s="47">
        <v>30</v>
      </c>
      <c r="B36" s="48" t="s">
        <v>503</v>
      </c>
      <c r="C36" s="48" t="s">
        <v>504</v>
      </c>
      <c r="D36" s="48" t="s">
        <v>228</v>
      </c>
      <c r="E36" s="49">
        <v>1400</v>
      </c>
      <c r="F36" s="50">
        <v>233.75800000000001</v>
      </c>
      <c r="G36" s="51">
        <v>7.2730900000000003E-3</v>
      </c>
      <c r="H36" s="41" t="s">
        <v>140</v>
      </c>
    </row>
    <row r="37" spans="1:8" x14ac:dyDescent="0.2">
      <c r="A37" s="47">
        <v>31</v>
      </c>
      <c r="B37" s="48" t="s">
        <v>656</v>
      </c>
      <c r="C37" s="48" t="s">
        <v>657</v>
      </c>
      <c r="D37" s="48" t="s">
        <v>62</v>
      </c>
      <c r="E37" s="49">
        <v>15000</v>
      </c>
      <c r="F37" s="50">
        <v>213.73500000000001</v>
      </c>
      <c r="G37" s="51">
        <v>6.6500999999999999E-3</v>
      </c>
      <c r="H37" s="41" t="s">
        <v>140</v>
      </c>
    </row>
    <row r="38" spans="1:8" ht="25.5" x14ac:dyDescent="0.2">
      <c r="A38" s="47">
        <v>32</v>
      </c>
      <c r="B38" s="48" t="s">
        <v>442</v>
      </c>
      <c r="C38" s="48" t="s">
        <v>443</v>
      </c>
      <c r="D38" s="48" t="s">
        <v>196</v>
      </c>
      <c r="E38" s="49">
        <v>17050</v>
      </c>
      <c r="F38" s="50">
        <v>203.23599999999999</v>
      </c>
      <c r="G38" s="51">
        <v>6.3234299999999997E-3</v>
      </c>
      <c r="H38" s="41" t="s">
        <v>140</v>
      </c>
    </row>
    <row r="39" spans="1:8" x14ac:dyDescent="0.2">
      <c r="A39" s="47">
        <v>33</v>
      </c>
      <c r="B39" s="48" t="s">
        <v>658</v>
      </c>
      <c r="C39" s="48" t="s">
        <v>659</v>
      </c>
      <c r="D39" s="48" t="s">
        <v>414</v>
      </c>
      <c r="E39" s="49">
        <v>3125</v>
      </c>
      <c r="F39" s="50">
        <v>188.46875</v>
      </c>
      <c r="G39" s="51">
        <v>5.8639699999999996E-3</v>
      </c>
      <c r="H39" s="41" t="s">
        <v>140</v>
      </c>
    </row>
    <row r="40" spans="1:8" x14ac:dyDescent="0.2">
      <c r="A40" s="47">
        <v>34</v>
      </c>
      <c r="B40" s="48" t="s">
        <v>394</v>
      </c>
      <c r="C40" s="48" t="s">
        <v>395</v>
      </c>
      <c r="D40" s="48" t="s">
        <v>182</v>
      </c>
      <c r="E40" s="49">
        <v>15600</v>
      </c>
      <c r="F40" s="50">
        <v>148.434</v>
      </c>
      <c r="G40" s="51">
        <v>4.6183400000000003E-3</v>
      </c>
      <c r="H40" s="41" t="s">
        <v>140</v>
      </c>
    </row>
    <row r="41" spans="1:8" x14ac:dyDescent="0.2">
      <c r="A41" s="47">
        <v>35</v>
      </c>
      <c r="B41" s="48" t="s">
        <v>660</v>
      </c>
      <c r="C41" s="48" t="s">
        <v>661</v>
      </c>
      <c r="D41" s="48" t="s">
        <v>22</v>
      </c>
      <c r="E41" s="49">
        <v>18000</v>
      </c>
      <c r="F41" s="50">
        <v>86.840999999999994</v>
      </c>
      <c r="G41" s="51">
        <v>2.7019499999999998E-3</v>
      </c>
      <c r="H41" s="41" t="s">
        <v>140</v>
      </c>
    </row>
    <row r="42" spans="1:8" x14ac:dyDescent="0.2">
      <c r="A42" s="47">
        <v>36</v>
      </c>
      <c r="B42" s="48" t="s">
        <v>662</v>
      </c>
      <c r="C42" s="48" t="s">
        <v>663</v>
      </c>
      <c r="D42" s="48" t="s">
        <v>94</v>
      </c>
      <c r="E42" s="49">
        <v>11550</v>
      </c>
      <c r="F42" s="50">
        <v>79.3947</v>
      </c>
      <c r="G42" s="51">
        <v>2.4702700000000001E-3</v>
      </c>
      <c r="H42" s="41" t="s">
        <v>140</v>
      </c>
    </row>
    <row r="43" spans="1:8" x14ac:dyDescent="0.2">
      <c r="A43" s="47">
        <v>37</v>
      </c>
      <c r="B43" s="48" t="s">
        <v>664</v>
      </c>
      <c r="C43" s="48" t="s">
        <v>665</v>
      </c>
      <c r="D43" s="48" t="s">
        <v>182</v>
      </c>
      <c r="E43" s="49">
        <v>3500</v>
      </c>
      <c r="F43" s="50">
        <v>71.396500000000003</v>
      </c>
      <c r="G43" s="51">
        <v>2.2214100000000001E-3</v>
      </c>
      <c r="H43" s="41" t="s">
        <v>140</v>
      </c>
    </row>
    <row r="44" spans="1:8" x14ac:dyDescent="0.2">
      <c r="A44" s="47">
        <v>38</v>
      </c>
      <c r="B44" s="48" t="s">
        <v>209</v>
      </c>
      <c r="C44" s="48" t="s">
        <v>210</v>
      </c>
      <c r="D44" s="48" t="s">
        <v>211</v>
      </c>
      <c r="E44" s="49">
        <v>2625</v>
      </c>
      <c r="F44" s="50">
        <v>69.095249999999993</v>
      </c>
      <c r="G44" s="51">
        <v>2.1498099999999998E-3</v>
      </c>
      <c r="H44" s="41" t="s">
        <v>140</v>
      </c>
    </row>
    <row r="45" spans="1:8" x14ac:dyDescent="0.2">
      <c r="A45" s="47">
        <v>39</v>
      </c>
      <c r="B45" s="48" t="s">
        <v>666</v>
      </c>
      <c r="C45" s="48" t="s">
        <v>667</v>
      </c>
      <c r="D45" s="48" t="s">
        <v>35</v>
      </c>
      <c r="E45" s="49">
        <v>19050</v>
      </c>
      <c r="F45" s="50">
        <v>60.1599</v>
      </c>
      <c r="G45" s="51">
        <v>1.8718000000000001E-3</v>
      </c>
      <c r="H45" s="41" t="s">
        <v>140</v>
      </c>
    </row>
    <row r="46" spans="1:8" x14ac:dyDescent="0.2">
      <c r="A46" s="47">
        <v>40</v>
      </c>
      <c r="B46" s="48" t="s">
        <v>668</v>
      </c>
      <c r="C46" s="48" t="s">
        <v>669</v>
      </c>
      <c r="D46" s="48" t="s">
        <v>182</v>
      </c>
      <c r="E46" s="49">
        <v>38700</v>
      </c>
      <c r="F46" s="50">
        <v>56.362679999999997</v>
      </c>
      <c r="G46" s="51">
        <v>1.75365E-3</v>
      </c>
      <c r="H46" s="41" t="s">
        <v>140</v>
      </c>
    </row>
    <row r="47" spans="1:8" x14ac:dyDescent="0.2">
      <c r="A47" s="52"/>
      <c r="B47" s="52"/>
      <c r="C47" s="53" t="s">
        <v>139</v>
      </c>
      <c r="D47" s="52"/>
      <c r="E47" s="52" t="s">
        <v>140</v>
      </c>
      <c r="F47" s="54">
        <v>24989.151292499999</v>
      </c>
      <c r="G47" s="55">
        <v>0.77750611999999997</v>
      </c>
      <c r="H47" s="41" t="s">
        <v>140</v>
      </c>
    </row>
    <row r="48" spans="1:8" x14ac:dyDescent="0.2">
      <c r="A48" s="52"/>
      <c r="B48" s="52"/>
      <c r="C48" s="56"/>
      <c r="D48" s="52"/>
      <c r="E48" s="52"/>
      <c r="F48" s="57"/>
      <c r="G48" s="57"/>
      <c r="H48" s="41" t="s">
        <v>140</v>
      </c>
    </row>
    <row r="49" spans="1:8" x14ac:dyDescent="0.2">
      <c r="A49" s="52"/>
      <c r="B49" s="52"/>
      <c r="C49" s="53" t="s">
        <v>141</v>
      </c>
      <c r="D49" s="52"/>
      <c r="E49" s="52"/>
      <c r="F49" s="52"/>
      <c r="G49" s="52"/>
      <c r="H49" s="41" t="s">
        <v>140</v>
      </c>
    </row>
    <row r="50" spans="1:8" x14ac:dyDescent="0.2">
      <c r="A50" s="52"/>
      <c r="B50" s="52"/>
      <c r="C50" s="53" t="s">
        <v>139</v>
      </c>
      <c r="D50" s="52"/>
      <c r="E50" s="52" t="s">
        <v>140</v>
      </c>
      <c r="F50" s="58" t="s">
        <v>142</v>
      </c>
      <c r="G50" s="55">
        <v>0</v>
      </c>
      <c r="H50" s="41" t="s">
        <v>140</v>
      </c>
    </row>
    <row r="51" spans="1:8" x14ac:dyDescent="0.2">
      <c r="A51" s="52"/>
      <c r="B51" s="52"/>
      <c r="C51" s="56"/>
      <c r="D51" s="52"/>
      <c r="E51" s="52"/>
      <c r="F51" s="57"/>
      <c r="G51" s="57"/>
      <c r="H51" s="41" t="s">
        <v>140</v>
      </c>
    </row>
    <row r="52" spans="1:8" x14ac:dyDescent="0.2">
      <c r="A52" s="52"/>
      <c r="B52" s="52"/>
      <c r="C52" s="53" t="s">
        <v>143</v>
      </c>
      <c r="D52" s="52"/>
      <c r="E52" s="52"/>
      <c r="F52" s="52"/>
      <c r="G52" s="52"/>
      <c r="H52" s="41" t="s">
        <v>140</v>
      </c>
    </row>
    <row r="53" spans="1:8" x14ac:dyDescent="0.2">
      <c r="A53" s="52"/>
      <c r="B53" s="52"/>
      <c r="C53" s="53" t="s">
        <v>139</v>
      </c>
      <c r="D53" s="52"/>
      <c r="E53" s="52" t="s">
        <v>140</v>
      </c>
      <c r="F53" s="58" t="s">
        <v>142</v>
      </c>
      <c r="G53" s="55">
        <v>0</v>
      </c>
      <c r="H53" s="41" t="s">
        <v>140</v>
      </c>
    </row>
    <row r="54" spans="1:8" x14ac:dyDescent="0.2">
      <c r="A54" s="52"/>
      <c r="B54" s="52"/>
      <c r="C54" s="56"/>
      <c r="D54" s="52"/>
      <c r="E54" s="52"/>
      <c r="F54" s="57"/>
      <c r="G54" s="57"/>
      <c r="H54" s="41" t="s">
        <v>140</v>
      </c>
    </row>
    <row r="55" spans="1:8" x14ac:dyDescent="0.2">
      <c r="A55" s="52"/>
      <c r="B55" s="52"/>
      <c r="C55" s="53" t="s">
        <v>144</v>
      </c>
      <c r="D55" s="52"/>
      <c r="E55" s="52"/>
      <c r="F55" s="52"/>
      <c r="G55" s="52"/>
      <c r="H55" s="41" t="s">
        <v>140</v>
      </c>
    </row>
    <row r="56" spans="1:8" x14ac:dyDescent="0.2">
      <c r="A56" s="52"/>
      <c r="B56" s="52"/>
      <c r="C56" s="53" t="s">
        <v>139</v>
      </c>
      <c r="D56" s="52"/>
      <c r="E56" s="52" t="s">
        <v>140</v>
      </c>
      <c r="F56" s="58" t="s">
        <v>142</v>
      </c>
      <c r="G56" s="55">
        <v>0</v>
      </c>
      <c r="H56" s="41" t="s">
        <v>140</v>
      </c>
    </row>
    <row r="57" spans="1:8" x14ac:dyDescent="0.2">
      <c r="A57" s="52"/>
      <c r="B57" s="52"/>
      <c r="C57" s="56"/>
      <c r="D57" s="52"/>
      <c r="E57" s="52"/>
      <c r="F57" s="57"/>
      <c r="G57" s="57"/>
      <c r="H57" s="41" t="s">
        <v>140</v>
      </c>
    </row>
    <row r="58" spans="1:8" x14ac:dyDescent="0.2">
      <c r="A58" s="52"/>
      <c r="B58" s="52"/>
      <c r="C58" s="53" t="s">
        <v>145</v>
      </c>
      <c r="D58" s="52"/>
      <c r="E58" s="52"/>
      <c r="F58" s="57"/>
      <c r="G58" s="57"/>
      <c r="H58" s="41" t="s">
        <v>140</v>
      </c>
    </row>
    <row r="59" spans="1:8" x14ac:dyDescent="0.2">
      <c r="A59" s="52"/>
      <c r="B59" s="52"/>
      <c r="C59" s="53" t="s">
        <v>139</v>
      </c>
      <c r="D59" s="52"/>
      <c r="E59" s="52" t="s">
        <v>140</v>
      </c>
      <c r="F59" s="58" t="s">
        <v>142</v>
      </c>
      <c r="G59" s="55">
        <v>0</v>
      </c>
      <c r="H59" s="41" t="s">
        <v>140</v>
      </c>
    </row>
    <row r="60" spans="1:8" x14ac:dyDescent="0.2">
      <c r="A60" s="52"/>
      <c r="B60" s="52"/>
      <c r="C60" s="56"/>
      <c r="D60" s="52"/>
      <c r="E60" s="52"/>
      <c r="F60" s="57"/>
      <c r="G60" s="57"/>
      <c r="H60" s="41" t="s">
        <v>140</v>
      </c>
    </row>
    <row r="61" spans="1:8" x14ac:dyDescent="0.2">
      <c r="A61" s="52"/>
      <c r="B61" s="52"/>
      <c r="C61" s="53" t="s">
        <v>146</v>
      </c>
      <c r="D61" s="52"/>
      <c r="E61" s="52"/>
      <c r="F61" s="57"/>
      <c r="G61" s="57"/>
      <c r="H61" s="41" t="s">
        <v>140</v>
      </c>
    </row>
    <row r="62" spans="1:8" ht="25.5" x14ac:dyDescent="0.2">
      <c r="A62" s="47">
        <v>1</v>
      </c>
      <c r="B62" s="48"/>
      <c r="C62" s="48" t="s">
        <v>1051</v>
      </c>
      <c r="D62" s="48" t="s">
        <v>496</v>
      </c>
      <c r="E62" s="49">
        <v>-38700</v>
      </c>
      <c r="F62" s="50">
        <v>-56.769030000000001</v>
      </c>
      <c r="G62" s="51">
        <f>F62/$F$159</f>
        <v>-1.7662972280377033E-3</v>
      </c>
      <c r="H62" s="41" t="s">
        <v>140</v>
      </c>
    </row>
    <row r="63" spans="1:8" x14ac:dyDescent="0.2">
      <c r="A63" s="47">
        <v>2</v>
      </c>
      <c r="B63" s="48"/>
      <c r="C63" s="48" t="s">
        <v>1052</v>
      </c>
      <c r="D63" s="48" t="s">
        <v>496</v>
      </c>
      <c r="E63" s="49">
        <v>-19050</v>
      </c>
      <c r="F63" s="50">
        <v>-60.369450000000001</v>
      </c>
      <c r="G63" s="51">
        <f t="shared" ref="G63:G103" si="0">F63/$F$159</f>
        <v>-1.8783197844522044E-3</v>
      </c>
      <c r="H63" s="41" t="s">
        <v>140</v>
      </c>
    </row>
    <row r="64" spans="1:8" x14ac:dyDescent="0.2">
      <c r="A64" s="47">
        <v>3</v>
      </c>
      <c r="B64" s="48"/>
      <c r="C64" s="48" t="s">
        <v>1053</v>
      </c>
      <c r="D64" s="48" t="s">
        <v>496</v>
      </c>
      <c r="E64" s="49">
        <v>-2625</v>
      </c>
      <c r="F64" s="50">
        <v>-69.541499999999999</v>
      </c>
      <c r="G64" s="51">
        <f t="shared" si="0"/>
        <v>-2.1636966261988962E-3</v>
      </c>
      <c r="H64" s="41" t="s">
        <v>140</v>
      </c>
    </row>
    <row r="65" spans="1:8" x14ac:dyDescent="0.2">
      <c r="A65" s="47">
        <v>4</v>
      </c>
      <c r="B65" s="48"/>
      <c r="C65" s="48" t="s">
        <v>1054</v>
      </c>
      <c r="D65" s="48" t="s">
        <v>496</v>
      </c>
      <c r="E65" s="49">
        <v>-3500</v>
      </c>
      <c r="F65" s="50">
        <v>-71.644999999999996</v>
      </c>
      <c r="G65" s="51">
        <f t="shared" si="0"/>
        <v>-2.2291443926866681E-3</v>
      </c>
      <c r="H65" s="41" t="s">
        <v>140</v>
      </c>
    </row>
    <row r="66" spans="1:8" x14ac:dyDescent="0.2">
      <c r="A66" s="47">
        <v>5</v>
      </c>
      <c r="B66" s="48"/>
      <c r="C66" s="48" t="s">
        <v>1055</v>
      </c>
      <c r="D66" s="48" t="s">
        <v>496</v>
      </c>
      <c r="E66" s="49">
        <v>-11550</v>
      </c>
      <c r="F66" s="50">
        <v>-79.902900000000002</v>
      </c>
      <c r="G66" s="51">
        <f t="shared" si="0"/>
        <v>-2.4860786027553015E-3</v>
      </c>
      <c r="H66" s="41" t="s">
        <v>140</v>
      </c>
    </row>
    <row r="67" spans="1:8" x14ac:dyDescent="0.2">
      <c r="A67" s="47">
        <v>6</v>
      </c>
      <c r="B67" s="48"/>
      <c r="C67" s="48" t="s">
        <v>1056</v>
      </c>
      <c r="D67" s="48" t="s">
        <v>496</v>
      </c>
      <c r="E67" s="49">
        <v>-18000</v>
      </c>
      <c r="F67" s="50">
        <v>-87.174000000000007</v>
      </c>
      <c r="G67" s="51">
        <f t="shared" si="0"/>
        <v>-2.7123097674376108E-3</v>
      </c>
      <c r="H67" s="41" t="s">
        <v>140</v>
      </c>
    </row>
    <row r="68" spans="1:8" x14ac:dyDescent="0.2">
      <c r="A68" s="47">
        <v>7</v>
      </c>
      <c r="B68" s="48"/>
      <c r="C68" s="48" t="s">
        <v>1057</v>
      </c>
      <c r="D68" s="48" t="s">
        <v>496</v>
      </c>
      <c r="E68" s="49">
        <v>-15600</v>
      </c>
      <c r="F68" s="50">
        <v>-149.16720000000001</v>
      </c>
      <c r="G68" s="51">
        <f t="shared" si="0"/>
        <v>-4.6411504983288549E-3</v>
      </c>
      <c r="H68" s="41" t="s">
        <v>140</v>
      </c>
    </row>
    <row r="69" spans="1:8" x14ac:dyDescent="0.2">
      <c r="A69" s="47">
        <v>8</v>
      </c>
      <c r="B69" s="48"/>
      <c r="C69" s="48" t="s">
        <v>1058</v>
      </c>
      <c r="D69" s="48" t="s">
        <v>496</v>
      </c>
      <c r="E69" s="49">
        <v>-3125</v>
      </c>
      <c r="F69" s="50">
        <v>-189.6875</v>
      </c>
      <c r="G69" s="51">
        <f t="shared" si="0"/>
        <v>-5.9018888545990982E-3</v>
      </c>
      <c r="H69" s="41" t="s">
        <v>140</v>
      </c>
    </row>
    <row r="70" spans="1:8" x14ac:dyDescent="0.2">
      <c r="A70" s="47">
        <v>9</v>
      </c>
      <c r="B70" s="48"/>
      <c r="C70" s="48" t="s">
        <v>1059</v>
      </c>
      <c r="D70" s="48" t="s">
        <v>496</v>
      </c>
      <c r="E70" s="49">
        <v>-17050</v>
      </c>
      <c r="F70" s="50">
        <v>-204.34424999999999</v>
      </c>
      <c r="G70" s="51">
        <f t="shared" si="0"/>
        <v>-6.3579152636647727E-3</v>
      </c>
      <c r="H70" s="41" t="s">
        <v>140</v>
      </c>
    </row>
    <row r="71" spans="1:8" x14ac:dyDescent="0.2">
      <c r="A71" s="47">
        <v>10</v>
      </c>
      <c r="B71" s="48"/>
      <c r="C71" s="48" t="s">
        <v>1060</v>
      </c>
      <c r="D71" s="48" t="s">
        <v>496</v>
      </c>
      <c r="E71" s="49">
        <v>-15000</v>
      </c>
      <c r="F71" s="50">
        <v>-214.875</v>
      </c>
      <c r="G71" s="51">
        <f t="shared" si="0"/>
        <v>-6.6855663532493243E-3</v>
      </c>
      <c r="H71" s="41" t="s">
        <v>140</v>
      </c>
    </row>
    <row r="72" spans="1:8" ht="25.5" x14ac:dyDescent="0.2">
      <c r="A72" s="47">
        <v>11</v>
      </c>
      <c r="B72" s="48"/>
      <c r="C72" s="48" t="s">
        <v>1061</v>
      </c>
      <c r="D72" s="48" t="s">
        <v>496</v>
      </c>
      <c r="E72" s="49">
        <v>-61600</v>
      </c>
      <c r="F72" s="50">
        <v>-220.71279999999999</v>
      </c>
      <c r="G72" s="51">
        <f t="shared" si="0"/>
        <v>-6.8672021845791621E-3</v>
      </c>
      <c r="H72" s="41" t="s">
        <v>140</v>
      </c>
    </row>
    <row r="73" spans="1:8" x14ac:dyDescent="0.2">
      <c r="A73" s="47">
        <v>12</v>
      </c>
      <c r="B73" s="48"/>
      <c r="C73" s="48" t="s">
        <v>1062</v>
      </c>
      <c r="D73" s="48" t="s">
        <v>496</v>
      </c>
      <c r="E73" s="49">
        <v>-1400</v>
      </c>
      <c r="F73" s="50">
        <v>-235.31200000000001</v>
      </c>
      <c r="G73" s="51">
        <f t="shared" si="0"/>
        <v>-7.3214379975139266E-3</v>
      </c>
      <c r="H73" s="41" t="s">
        <v>140</v>
      </c>
    </row>
    <row r="74" spans="1:8" x14ac:dyDescent="0.2">
      <c r="A74" s="47">
        <v>13</v>
      </c>
      <c r="B74" s="48"/>
      <c r="C74" s="48" t="s">
        <v>1063</v>
      </c>
      <c r="D74" s="48" t="s">
        <v>496</v>
      </c>
      <c r="E74" s="49">
        <v>-15750</v>
      </c>
      <c r="F74" s="50">
        <v>-238.833</v>
      </c>
      <c r="G74" s="51">
        <f t="shared" si="0"/>
        <v>-7.4309895001540239E-3</v>
      </c>
      <c r="H74" s="41" t="s">
        <v>140</v>
      </c>
    </row>
    <row r="75" spans="1:8" ht="25.5" x14ac:dyDescent="0.2">
      <c r="A75" s="47">
        <v>14</v>
      </c>
      <c r="B75" s="48"/>
      <c r="C75" s="48" t="s">
        <v>1064</v>
      </c>
      <c r="D75" s="48" t="s">
        <v>496</v>
      </c>
      <c r="E75" s="49">
        <v>-67200</v>
      </c>
      <c r="F75" s="50">
        <v>-241.1808</v>
      </c>
      <c r="G75" s="51">
        <f t="shared" si="0"/>
        <v>-7.5040383549959495E-3</v>
      </c>
      <c r="H75" s="41" t="s">
        <v>140</v>
      </c>
    </row>
    <row r="76" spans="1:8" x14ac:dyDescent="0.2">
      <c r="A76" s="47">
        <v>15</v>
      </c>
      <c r="B76" s="48"/>
      <c r="C76" s="48" t="s">
        <v>1065</v>
      </c>
      <c r="D76" s="48" t="s">
        <v>496</v>
      </c>
      <c r="E76" s="49">
        <v>-6800</v>
      </c>
      <c r="F76" s="50">
        <v>-253.87119999999999</v>
      </c>
      <c r="G76" s="51">
        <f t="shared" si="0"/>
        <v>-7.8988842479536005E-3</v>
      </c>
      <c r="H76" s="41" t="s">
        <v>140</v>
      </c>
    </row>
    <row r="77" spans="1:8" ht="25.5" x14ac:dyDescent="0.2">
      <c r="A77" s="47">
        <v>16</v>
      </c>
      <c r="B77" s="48"/>
      <c r="C77" s="48" t="s">
        <v>1066</v>
      </c>
      <c r="D77" s="48" t="s">
        <v>496</v>
      </c>
      <c r="E77" s="49">
        <v>-62900</v>
      </c>
      <c r="F77" s="50">
        <v>-264.9348</v>
      </c>
      <c r="G77" s="51">
        <f t="shared" si="0"/>
        <v>-8.2431142975443357E-3</v>
      </c>
      <c r="H77" s="41" t="s">
        <v>140</v>
      </c>
    </row>
    <row r="78" spans="1:8" x14ac:dyDescent="0.2">
      <c r="A78" s="47">
        <v>17</v>
      </c>
      <c r="B78" s="48"/>
      <c r="C78" s="48" t="s">
        <v>1067</v>
      </c>
      <c r="D78" s="48" t="s">
        <v>496</v>
      </c>
      <c r="E78" s="49">
        <v>-68600</v>
      </c>
      <c r="F78" s="50">
        <v>-291.24130000000002</v>
      </c>
      <c r="G78" s="51">
        <f t="shared" si="0"/>
        <v>-9.0616080789137528E-3</v>
      </c>
      <c r="H78" s="41" t="s">
        <v>140</v>
      </c>
    </row>
    <row r="79" spans="1:8" x14ac:dyDescent="0.2">
      <c r="A79" s="47">
        <v>18</v>
      </c>
      <c r="B79" s="48"/>
      <c r="C79" s="48" t="s">
        <v>1068</v>
      </c>
      <c r="D79" s="48" t="s">
        <v>496</v>
      </c>
      <c r="E79" s="49">
        <v>-102375</v>
      </c>
      <c r="F79" s="50">
        <v>-304.92393750000002</v>
      </c>
      <c r="G79" s="51">
        <f t="shared" si="0"/>
        <v>-9.4873261982561952E-3</v>
      </c>
      <c r="H79" s="41" t="s">
        <v>140</v>
      </c>
    </row>
    <row r="80" spans="1:8" x14ac:dyDescent="0.2">
      <c r="A80" s="47">
        <v>19</v>
      </c>
      <c r="B80" s="48"/>
      <c r="C80" s="48" t="s">
        <v>1069</v>
      </c>
      <c r="D80" s="48" t="s">
        <v>496</v>
      </c>
      <c r="E80" s="49">
        <v>-21375</v>
      </c>
      <c r="F80" s="50">
        <v>-316.05074999999999</v>
      </c>
      <c r="G80" s="51">
        <f t="shared" si="0"/>
        <v>-9.833523025569349E-3</v>
      </c>
      <c r="H80" s="41" t="s">
        <v>140</v>
      </c>
    </row>
    <row r="81" spans="1:8" x14ac:dyDescent="0.2">
      <c r="A81" s="47">
        <v>20</v>
      </c>
      <c r="B81" s="48"/>
      <c r="C81" s="48" t="s">
        <v>1070</v>
      </c>
      <c r="D81" s="48" t="s">
        <v>496</v>
      </c>
      <c r="E81" s="49">
        <v>-140600</v>
      </c>
      <c r="F81" s="50">
        <v>-373.43360000000001</v>
      </c>
      <c r="G81" s="51">
        <f t="shared" si="0"/>
        <v>-1.161891849369525E-2</v>
      </c>
      <c r="H81" s="41" t="s">
        <v>140</v>
      </c>
    </row>
    <row r="82" spans="1:8" x14ac:dyDescent="0.2">
      <c r="A82" s="47">
        <v>21</v>
      </c>
      <c r="B82" s="48"/>
      <c r="C82" s="48" t="s">
        <v>998</v>
      </c>
      <c r="D82" s="48" t="s">
        <v>496</v>
      </c>
      <c r="E82" s="49">
        <v>-6000</v>
      </c>
      <c r="F82" s="50">
        <v>-381.96</v>
      </c>
      <c r="G82" s="51">
        <f t="shared" si="0"/>
        <v>-1.1884206744791678E-2</v>
      </c>
      <c r="H82" s="41" t="s">
        <v>140</v>
      </c>
    </row>
    <row r="83" spans="1:8" x14ac:dyDescent="0.2">
      <c r="A83" s="47">
        <v>22</v>
      </c>
      <c r="B83" s="48"/>
      <c r="C83" s="48" t="s">
        <v>1071</v>
      </c>
      <c r="D83" s="48" t="s">
        <v>496</v>
      </c>
      <c r="E83" s="49">
        <v>-17000</v>
      </c>
      <c r="F83" s="50">
        <v>-399.17700000000002</v>
      </c>
      <c r="G83" s="51">
        <f t="shared" si="0"/>
        <v>-1.2419892124216431E-2</v>
      </c>
      <c r="H83" s="41" t="s">
        <v>140</v>
      </c>
    </row>
    <row r="84" spans="1:8" x14ac:dyDescent="0.2">
      <c r="A84" s="47">
        <v>23</v>
      </c>
      <c r="B84" s="48"/>
      <c r="C84" s="48" t="s">
        <v>1072</v>
      </c>
      <c r="D84" s="48" t="s">
        <v>496</v>
      </c>
      <c r="E84" s="49">
        <v>-46900</v>
      </c>
      <c r="F84" s="50">
        <v>-406.83404999999999</v>
      </c>
      <c r="G84" s="51">
        <f t="shared" si="0"/>
        <v>-1.265813163949344E-2</v>
      </c>
      <c r="H84" s="41" t="s">
        <v>140</v>
      </c>
    </row>
    <row r="85" spans="1:8" x14ac:dyDescent="0.2">
      <c r="A85" s="47">
        <v>24</v>
      </c>
      <c r="B85" s="48"/>
      <c r="C85" s="48" t="s">
        <v>1073</v>
      </c>
      <c r="D85" s="48" t="s">
        <v>496</v>
      </c>
      <c r="E85" s="49">
        <v>-58000</v>
      </c>
      <c r="F85" s="50">
        <v>-429.983</v>
      </c>
      <c r="G85" s="51">
        <f t="shared" si="0"/>
        <v>-1.3378382209513458E-2</v>
      </c>
      <c r="H85" s="41" t="s">
        <v>140</v>
      </c>
    </row>
    <row r="86" spans="1:8" x14ac:dyDescent="0.2">
      <c r="A86" s="47">
        <v>25</v>
      </c>
      <c r="B86" s="48"/>
      <c r="C86" s="48" t="s">
        <v>1074</v>
      </c>
      <c r="D86" s="48" t="s">
        <v>496</v>
      </c>
      <c r="E86" s="49">
        <v>-157625</v>
      </c>
      <c r="F86" s="50">
        <v>-441.03474999999997</v>
      </c>
      <c r="G86" s="51">
        <f t="shared" si="0"/>
        <v>-1.3722243561204082E-2</v>
      </c>
      <c r="H86" s="41" t="s">
        <v>140</v>
      </c>
    </row>
    <row r="87" spans="1:8" x14ac:dyDescent="0.2">
      <c r="A87" s="47">
        <v>26</v>
      </c>
      <c r="B87" s="48"/>
      <c r="C87" s="48" t="s">
        <v>1075</v>
      </c>
      <c r="D87" s="48" t="s">
        <v>496</v>
      </c>
      <c r="E87" s="49">
        <v>-113600</v>
      </c>
      <c r="F87" s="50">
        <v>-457.46719999999999</v>
      </c>
      <c r="G87" s="51">
        <f t="shared" si="0"/>
        <v>-1.4233518650541847E-2</v>
      </c>
      <c r="H87" s="41" t="s">
        <v>140</v>
      </c>
    </row>
    <row r="88" spans="1:8" x14ac:dyDescent="0.2">
      <c r="A88" s="47">
        <v>27</v>
      </c>
      <c r="B88" s="48"/>
      <c r="C88" s="48" t="s">
        <v>1076</v>
      </c>
      <c r="D88" s="48" t="s">
        <v>496</v>
      </c>
      <c r="E88" s="49">
        <v>-23750</v>
      </c>
      <c r="F88" s="50">
        <v>-503.23874999999998</v>
      </c>
      <c r="G88" s="51">
        <f t="shared" si="0"/>
        <v>-1.5657643069930182E-2</v>
      </c>
      <c r="H88" s="41" t="s">
        <v>140</v>
      </c>
    </row>
    <row r="89" spans="1:8" ht="25.5" x14ac:dyDescent="0.2">
      <c r="A89" s="47">
        <v>28</v>
      </c>
      <c r="B89" s="48"/>
      <c r="C89" s="48" t="s">
        <v>1077</v>
      </c>
      <c r="D89" s="48" t="s">
        <v>496</v>
      </c>
      <c r="E89" s="49">
        <v>-30400</v>
      </c>
      <c r="F89" s="50">
        <v>-511.66239999999999</v>
      </c>
      <c r="G89" s="51">
        <f t="shared" si="0"/>
        <v>-1.5919734383538321E-2</v>
      </c>
      <c r="H89" s="41" t="s">
        <v>140</v>
      </c>
    </row>
    <row r="90" spans="1:8" x14ac:dyDescent="0.2">
      <c r="A90" s="47">
        <v>29</v>
      </c>
      <c r="B90" s="48"/>
      <c r="C90" s="48" t="s">
        <v>1078</v>
      </c>
      <c r="D90" s="48" t="s">
        <v>496</v>
      </c>
      <c r="E90" s="49">
        <v>-11100</v>
      </c>
      <c r="F90" s="50">
        <v>-643.02300000000002</v>
      </c>
      <c r="G90" s="51">
        <f t="shared" si="0"/>
        <v>-2.0006854837302804E-2</v>
      </c>
      <c r="H90" s="41" t="s">
        <v>140</v>
      </c>
    </row>
    <row r="91" spans="1:8" x14ac:dyDescent="0.2">
      <c r="A91" s="47">
        <v>30</v>
      </c>
      <c r="B91" s="48"/>
      <c r="C91" s="48" t="s">
        <v>1079</v>
      </c>
      <c r="D91" s="48" t="s">
        <v>496</v>
      </c>
      <c r="E91" s="49">
        <v>-115500</v>
      </c>
      <c r="F91" s="50">
        <v>-645.64499999999998</v>
      </c>
      <c r="G91" s="51">
        <f t="shared" si="0"/>
        <v>-2.0088435081529538E-2</v>
      </c>
      <c r="H91" s="41" t="s">
        <v>140</v>
      </c>
    </row>
    <row r="92" spans="1:8" x14ac:dyDescent="0.2">
      <c r="A92" s="47">
        <v>31</v>
      </c>
      <c r="B92" s="48"/>
      <c r="C92" s="48" t="s">
        <v>1080</v>
      </c>
      <c r="D92" s="48" t="s">
        <v>496</v>
      </c>
      <c r="E92" s="49">
        <v>-81200</v>
      </c>
      <c r="F92" s="50">
        <v>-722.8424</v>
      </c>
      <c r="G92" s="51">
        <f t="shared" si="0"/>
        <v>-2.2490335442196575E-2</v>
      </c>
      <c r="H92" s="41" t="s">
        <v>140</v>
      </c>
    </row>
    <row r="93" spans="1:8" x14ac:dyDescent="0.2">
      <c r="A93" s="47">
        <v>32</v>
      </c>
      <c r="B93" s="48"/>
      <c r="C93" s="48" t="s">
        <v>1081</v>
      </c>
      <c r="D93" s="48" t="s">
        <v>496</v>
      </c>
      <c r="E93" s="49">
        <v>-240000</v>
      </c>
      <c r="F93" s="50">
        <v>-758.76</v>
      </c>
      <c r="G93" s="51">
        <f t="shared" si="0"/>
        <v>-2.3607866555864838E-2</v>
      </c>
      <c r="H93" s="41" t="s">
        <v>140</v>
      </c>
    </row>
    <row r="94" spans="1:8" x14ac:dyDescent="0.2">
      <c r="A94" s="47">
        <v>33</v>
      </c>
      <c r="B94" s="48"/>
      <c r="C94" s="48" t="s">
        <v>1082</v>
      </c>
      <c r="D94" s="48" t="s">
        <v>496</v>
      </c>
      <c r="E94" s="49">
        <v>-19775</v>
      </c>
      <c r="F94" s="50">
        <v>-812.25812499999995</v>
      </c>
      <c r="G94" s="51">
        <f t="shared" si="0"/>
        <v>-2.5272393673779561E-2</v>
      </c>
      <c r="H94" s="41" t="s">
        <v>140</v>
      </c>
    </row>
    <row r="95" spans="1:8" x14ac:dyDescent="0.2">
      <c r="A95" s="47">
        <v>34</v>
      </c>
      <c r="B95" s="48"/>
      <c r="C95" s="48" t="s">
        <v>1083</v>
      </c>
      <c r="D95" s="48" t="s">
        <v>496</v>
      </c>
      <c r="E95" s="49">
        <v>-42800</v>
      </c>
      <c r="F95" s="50">
        <v>-945.5376</v>
      </c>
      <c r="G95" s="51">
        <f t="shared" si="0"/>
        <v>-2.941921751852062E-2</v>
      </c>
      <c r="H95" s="41" t="s">
        <v>140</v>
      </c>
    </row>
    <row r="96" spans="1:8" x14ac:dyDescent="0.2">
      <c r="A96" s="47">
        <v>35</v>
      </c>
      <c r="B96" s="48"/>
      <c r="C96" s="48" t="s">
        <v>1084</v>
      </c>
      <c r="D96" s="48" t="s">
        <v>496</v>
      </c>
      <c r="E96" s="49">
        <v>-114750</v>
      </c>
      <c r="F96" s="50">
        <v>-1131.8366249999999</v>
      </c>
      <c r="G96" s="51">
        <f t="shared" si="0"/>
        <v>-3.5215678219780208E-2</v>
      </c>
      <c r="H96" s="41" t="s">
        <v>140</v>
      </c>
    </row>
    <row r="97" spans="1:8" ht="25.5" x14ac:dyDescent="0.2">
      <c r="A97" s="47">
        <v>36</v>
      </c>
      <c r="B97" s="48"/>
      <c r="C97" s="48" t="s">
        <v>1085</v>
      </c>
      <c r="D97" s="48" t="s">
        <v>496</v>
      </c>
      <c r="E97" s="49">
        <v>-197800</v>
      </c>
      <c r="F97" s="50">
        <v>-1198.4702</v>
      </c>
      <c r="G97" s="51">
        <f t="shared" si="0"/>
        <v>-3.7288898403685808E-2</v>
      </c>
      <c r="H97" s="41" t="s">
        <v>140</v>
      </c>
    </row>
    <row r="98" spans="1:8" x14ac:dyDescent="0.2">
      <c r="A98" s="47">
        <v>37</v>
      </c>
      <c r="B98" s="48"/>
      <c r="C98" s="48" t="s">
        <v>1086</v>
      </c>
      <c r="D98" s="48" t="s">
        <v>496</v>
      </c>
      <c r="E98" s="49">
        <v>-125250</v>
      </c>
      <c r="F98" s="50">
        <v>-1243.8577499999999</v>
      </c>
      <c r="G98" s="51">
        <f t="shared" si="0"/>
        <v>-3.8701075144285786E-2</v>
      </c>
      <c r="H98" s="41" t="s">
        <v>140</v>
      </c>
    </row>
    <row r="99" spans="1:8" x14ac:dyDescent="0.2">
      <c r="A99" s="47">
        <v>38</v>
      </c>
      <c r="B99" s="48"/>
      <c r="C99" s="48" t="s">
        <v>1087</v>
      </c>
      <c r="D99" s="48" t="s">
        <v>496</v>
      </c>
      <c r="E99" s="49">
        <v>-108125</v>
      </c>
      <c r="F99" s="50">
        <v>-1377.72875</v>
      </c>
      <c r="G99" s="51">
        <f t="shared" si="0"/>
        <v>-4.2866303548129141E-2</v>
      </c>
      <c r="H99" s="41" t="s">
        <v>140</v>
      </c>
    </row>
    <row r="100" spans="1:8" x14ac:dyDescent="0.2">
      <c r="A100" s="47">
        <v>39</v>
      </c>
      <c r="B100" s="48"/>
      <c r="C100" s="48" t="s">
        <v>1088</v>
      </c>
      <c r="D100" s="48" t="s">
        <v>496</v>
      </c>
      <c r="E100" s="49">
        <v>-143550</v>
      </c>
      <c r="F100" s="50">
        <v>-1431.7677000000001</v>
      </c>
      <c r="G100" s="51">
        <f t="shared" si="0"/>
        <v>-4.454765775818114E-2</v>
      </c>
      <c r="H100" s="41" t="s">
        <v>140</v>
      </c>
    </row>
    <row r="101" spans="1:8" x14ac:dyDescent="0.2">
      <c r="A101" s="47">
        <v>40</v>
      </c>
      <c r="B101" s="48"/>
      <c r="C101" s="48" t="s">
        <v>1089</v>
      </c>
      <c r="D101" s="48" t="s">
        <v>496</v>
      </c>
      <c r="E101" s="49">
        <v>-353600</v>
      </c>
      <c r="F101" s="50">
        <v>-1433.4944</v>
      </c>
      <c r="G101" s="51">
        <f t="shared" si="0"/>
        <v>-4.4601381864857841E-2</v>
      </c>
      <c r="H101" s="41" t="s">
        <v>140</v>
      </c>
    </row>
    <row r="102" spans="1:8" x14ac:dyDescent="0.2">
      <c r="A102" s="47">
        <v>41</v>
      </c>
      <c r="B102" s="48"/>
      <c r="C102" s="48" t="s">
        <v>1090</v>
      </c>
      <c r="D102" s="48" t="s">
        <v>496</v>
      </c>
      <c r="E102" s="49">
        <v>-175000</v>
      </c>
      <c r="F102" s="50">
        <v>-2363.5500000000002</v>
      </c>
      <c r="G102" s="51">
        <f t="shared" si="0"/>
        <v>-7.3538896354729225E-2</v>
      </c>
      <c r="H102" s="41" t="s">
        <v>140</v>
      </c>
    </row>
    <row r="103" spans="1:8" x14ac:dyDescent="0.2">
      <c r="A103" s="47">
        <v>42</v>
      </c>
      <c r="B103" s="48"/>
      <c r="C103" s="48" t="s">
        <v>1091</v>
      </c>
      <c r="D103" s="48" t="s">
        <v>496</v>
      </c>
      <c r="E103" s="49">
        <v>-186500</v>
      </c>
      <c r="F103" s="50">
        <v>-2942.97</v>
      </c>
      <c r="G103" s="51">
        <f t="shared" si="0"/>
        <v>-9.1566823551470208E-2</v>
      </c>
      <c r="H103" s="41" t="s">
        <v>140</v>
      </c>
    </row>
    <row r="104" spans="1:8" x14ac:dyDescent="0.2">
      <c r="A104" s="52"/>
      <c r="B104" s="52"/>
      <c r="C104" s="53" t="s">
        <v>139</v>
      </c>
      <c r="D104" s="52"/>
      <c r="E104" s="52" t="s">
        <v>140</v>
      </c>
      <c r="F104" s="54">
        <v>-25107.068717499998</v>
      </c>
      <c r="G104" s="55">
        <v>-0.78117499999999995</v>
      </c>
      <c r="H104" s="41" t="s">
        <v>140</v>
      </c>
    </row>
    <row r="105" spans="1:8" x14ac:dyDescent="0.2">
      <c r="A105" s="52"/>
      <c r="B105" s="52"/>
      <c r="C105" s="56"/>
      <c r="D105" s="52"/>
      <c r="E105" s="52"/>
      <c r="F105" s="57"/>
      <c r="G105" s="57"/>
      <c r="H105" s="41" t="s">
        <v>140</v>
      </c>
    </row>
    <row r="106" spans="1:8" x14ac:dyDescent="0.2">
      <c r="A106" s="52"/>
      <c r="B106" s="52"/>
      <c r="C106" s="53" t="s">
        <v>147</v>
      </c>
      <c r="D106" s="52"/>
      <c r="E106" s="52"/>
      <c r="F106" s="54">
        <f>F47</f>
        <v>24989.151292499999</v>
      </c>
      <c r="G106" s="55">
        <f>G47</f>
        <v>0.77750611999999997</v>
      </c>
      <c r="H106" s="41" t="s">
        <v>140</v>
      </c>
    </row>
    <row r="107" spans="1:8" x14ac:dyDescent="0.2">
      <c r="A107" s="52"/>
      <c r="B107" s="52"/>
      <c r="C107" s="56"/>
      <c r="D107" s="52"/>
      <c r="E107" s="52"/>
      <c r="F107" s="57"/>
      <c r="G107" s="57"/>
      <c r="H107" s="41" t="s">
        <v>140</v>
      </c>
    </row>
    <row r="108" spans="1:8" x14ac:dyDescent="0.2">
      <c r="A108" s="52"/>
      <c r="B108" s="52"/>
      <c r="C108" s="53" t="s">
        <v>148</v>
      </c>
      <c r="D108" s="52"/>
      <c r="E108" s="52"/>
      <c r="F108" s="57"/>
      <c r="G108" s="57"/>
      <c r="H108" s="41" t="s">
        <v>140</v>
      </c>
    </row>
    <row r="109" spans="1:8" x14ac:dyDescent="0.2">
      <c r="A109" s="52"/>
      <c r="B109" s="52"/>
      <c r="C109" s="53" t="s">
        <v>10</v>
      </c>
      <c r="D109" s="52"/>
      <c r="E109" s="52"/>
      <c r="F109" s="57"/>
      <c r="G109" s="57"/>
      <c r="H109" s="41" t="s">
        <v>140</v>
      </c>
    </row>
    <row r="110" spans="1:8" x14ac:dyDescent="0.2">
      <c r="A110" s="52"/>
      <c r="B110" s="52"/>
      <c r="C110" s="53" t="s">
        <v>139</v>
      </c>
      <c r="D110" s="52"/>
      <c r="E110" s="52" t="s">
        <v>140</v>
      </c>
      <c r="F110" s="58" t="s">
        <v>142</v>
      </c>
      <c r="G110" s="55">
        <v>0</v>
      </c>
      <c r="H110" s="41" t="s">
        <v>140</v>
      </c>
    </row>
    <row r="111" spans="1:8" x14ac:dyDescent="0.2">
      <c r="A111" s="52"/>
      <c r="B111" s="52"/>
      <c r="C111" s="56"/>
      <c r="D111" s="52"/>
      <c r="E111" s="52"/>
      <c r="F111" s="57"/>
      <c r="G111" s="57"/>
      <c r="H111" s="41" t="s">
        <v>140</v>
      </c>
    </row>
    <row r="112" spans="1:8" x14ac:dyDescent="0.2">
      <c r="A112" s="52"/>
      <c r="B112" s="52"/>
      <c r="C112" s="53" t="s">
        <v>149</v>
      </c>
      <c r="D112" s="52"/>
      <c r="E112" s="52"/>
      <c r="F112" s="52"/>
      <c r="G112" s="52"/>
      <c r="H112" s="41" t="s">
        <v>140</v>
      </c>
    </row>
    <row r="113" spans="1:8" x14ac:dyDescent="0.2">
      <c r="A113" s="52"/>
      <c r="B113" s="52"/>
      <c r="C113" s="53" t="s">
        <v>139</v>
      </c>
      <c r="D113" s="52"/>
      <c r="E113" s="52" t="s">
        <v>140</v>
      </c>
      <c r="F113" s="58" t="s">
        <v>142</v>
      </c>
      <c r="G113" s="55">
        <v>0</v>
      </c>
      <c r="H113" s="41" t="s">
        <v>140</v>
      </c>
    </row>
    <row r="114" spans="1:8" x14ac:dyDescent="0.2">
      <c r="A114" s="52"/>
      <c r="B114" s="52"/>
      <c r="C114" s="56"/>
      <c r="D114" s="52"/>
      <c r="E114" s="52"/>
      <c r="F114" s="57"/>
      <c r="G114" s="57"/>
      <c r="H114" s="41" t="s">
        <v>140</v>
      </c>
    </row>
    <row r="115" spans="1:8" x14ac:dyDescent="0.2">
      <c r="A115" s="52"/>
      <c r="B115" s="52"/>
      <c r="C115" s="53" t="s">
        <v>150</v>
      </c>
      <c r="D115" s="52"/>
      <c r="E115" s="52"/>
      <c r="F115" s="52"/>
      <c r="G115" s="52"/>
      <c r="H115" s="41" t="s">
        <v>140</v>
      </c>
    </row>
    <row r="116" spans="1:8" x14ac:dyDescent="0.2">
      <c r="A116" s="47">
        <v>1</v>
      </c>
      <c r="B116" s="48" t="s">
        <v>670</v>
      </c>
      <c r="C116" s="43" t="s">
        <v>1169</v>
      </c>
      <c r="D116" s="48" t="s">
        <v>611</v>
      </c>
      <c r="E116" s="49">
        <v>1000000</v>
      </c>
      <c r="F116" s="50">
        <v>1023.7569999999999</v>
      </c>
      <c r="G116" s="51">
        <v>3.185292E-2</v>
      </c>
      <c r="H116" s="41">
        <v>5.7504999999999997</v>
      </c>
    </row>
    <row r="117" spans="1:8" x14ac:dyDescent="0.2">
      <c r="A117" s="52"/>
      <c r="B117" s="52"/>
      <c r="C117" s="53" t="s">
        <v>139</v>
      </c>
      <c r="D117" s="52"/>
      <c r="E117" s="52" t="s">
        <v>140</v>
      </c>
      <c r="F117" s="54">
        <v>1023.7569999999999</v>
      </c>
      <c r="G117" s="55">
        <v>3.185292E-2</v>
      </c>
      <c r="H117" s="41" t="s">
        <v>140</v>
      </c>
    </row>
    <row r="118" spans="1:8" x14ac:dyDescent="0.2">
      <c r="A118" s="52"/>
      <c r="B118" s="52"/>
      <c r="C118" s="56"/>
      <c r="D118" s="52"/>
      <c r="E118" s="52"/>
      <c r="F118" s="57"/>
      <c r="G118" s="57"/>
      <c r="H118" s="41" t="s">
        <v>140</v>
      </c>
    </row>
    <row r="119" spans="1:8" x14ac:dyDescent="0.2">
      <c r="A119" s="52"/>
      <c r="B119" s="52"/>
      <c r="C119" s="53" t="s">
        <v>151</v>
      </c>
      <c r="D119" s="52"/>
      <c r="E119" s="52"/>
      <c r="F119" s="57"/>
      <c r="G119" s="57"/>
      <c r="H119" s="41" t="s">
        <v>140</v>
      </c>
    </row>
    <row r="120" spans="1:8" x14ac:dyDescent="0.2">
      <c r="A120" s="52"/>
      <c r="B120" s="52"/>
      <c r="C120" s="53" t="s">
        <v>139</v>
      </c>
      <c r="D120" s="52"/>
      <c r="E120" s="52" t="s">
        <v>140</v>
      </c>
      <c r="F120" s="58" t="s">
        <v>142</v>
      </c>
      <c r="G120" s="55">
        <v>0</v>
      </c>
      <c r="H120" s="41" t="s">
        <v>140</v>
      </c>
    </row>
    <row r="121" spans="1:8" x14ac:dyDescent="0.2">
      <c r="A121" s="52"/>
      <c r="B121" s="52"/>
      <c r="C121" s="56"/>
      <c r="D121" s="52"/>
      <c r="E121" s="52"/>
      <c r="F121" s="57"/>
      <c r="G121" s="57"/>
      <c r="H121" s="41" t="s">
        <v>140</v>
      </c>
    </row>
    <row r="122" spans="1:8" x14ac:dyDescent="0.2">
      <c r="A122" s="52"/>
      <c r="B122" s="52"/>
      <c r="C122" s="53" t="s">
        <v>152</v>
      </c>
      <c r="D122" s="52"/>
      <c r="E122" s="52"/>
      <c r="F122" s="54">
        <v>1023.7569999999999</v>
      </c>
      <c r="G122" s="55">
        <v>3.185292E-2</v>
      </c>
      <c r="H122" s="41" t="s">
        <v>140</v>
      </c>
    </row>
    <row r="123" spans="1:8" x14ac:dyDescent="0.2">
      <c r="A123" s="52"/>
      <c r="B123" s="52"/>
      <c r="C123" s="56"/>
      <c r="D123" s="52"/>
      <c r="E123" s="52"/>
      <c r="F123" s="57"/>
      <c r="G123" s="57"/>
      <c r="H123" s="41" t="s">
        <v>140</v>
      </c>
    </row>
    <row r="124" spans="1:8" x14ac:dyDescent="0.2">
      <c r="A124" s="52"/>
      <c r="B124" s="52"/>
      <c r="C124" s="53" t="s">
        <v>153</v>
      </c>
      <c r="D124" s="52"/>
      <c r="E124" s="52"/>
      <c r="F124" s="57"/>
      <c r="G124" s="57"/>
      <c r="H124" s="41" t="s">
        <v>140</v>
      </c>
    </row>
    <row r="125" spans="1:8" x14ac:dyDescent="0.2">
      <c r="A125" s="52"/>
      <c r="B125" s="52"/>
      <c r="C125" s="53" t="s">
        <v>154</v>
      </c>
      <c r="D125" s="52"/>
      <c r="E125" s="52"/>
      <c r="F125" s="57"/>
      <c r="G125" s="57"/>
      <c r="H125" s="41" t="s">
        <v>140</v>
      </c>
    </row>
    <row r="126" spans="1:8" x14ac:dyDescent="0.2">
      <c r="A126" s="52"/>
      <c r="B126" s="52"/>
      <c r="C126" s="53" t="s">
        <v>139</v>
      </c>
      <c r="D126" s="52"/>
      <c r="E126" s="52" t="s">
        <v>140</v>
      </c>
      <c r="F126" s="58" t="s">
        <v>142</v>
      </c>
      <c r="G126" s="55">
        <v>0</v>
      </c>
      <c r="H126" s="41" t="s">
        <v>140</v>
      </c>
    </row>
    <row r="127" spans="1:8" x14ac:dyDescent="0.2">
      <c r="A127" s="52"/>
      <c r="B127" s="52"/>
      <c r="C127" s="56"/>
      <c r="D127" s="52"/>
      <c r="E127" s="52"/>
      <c r="F127" s="57"/>
      <c r="G127" s="57"/>
      <c r="H127" s="41" t="s">
        <v>140</v>
      </c>
    </row>
    <row r="128" spans="1:8" x14ac:dyDescent="0.2">
      <c r="A128" s="52"/>
      <c r="B128" s="52"/>
      <c r="C128" s="53" t="s">
        <v>155</v>
      </c>
      <c r="D128" s="52"/>
      <c r="E128" s="52"/>
      <c r="F128" s="57"/>
      <c r="G128" s="57"/>
      <c r="H128" s="41" t="s">
        <v>140</v>
      </c>
    </row>
    <row r="129" spans="1:8" x14ac:dyDescent="0.2">
      <c r="A129" s="52"/>
      <c r="B129" s="52"/>
      <c r="C129" s="53" t="s">
        <v>139</v>
      </c>
      <c r="D129" s="52"/>
      <c r="E129" s="52" t="s">
        <v>140</v>
      </c>
      <c r="F129" s="58" t="s">
        <v>142</v>
      </c>
      <c r="G129" s="55">
        <v>0</v>
      </c>
      <c r="H129" s="41" t="s">
        <v>140</v>
      </c>
    </row>
    <row r="130" spans="1:8" x14ac:dyDescent="0.2">
      <c r="A130" s="52"/>
      <c r="B130" s="52"/>
      <c r="C130" s="56"/>
      <c r="D130" s="52"/>
      <c r="E130" s="52"/>
      <c r="F130" s="57"/>
      <c r="G130" s="57"/>
      <c r="H130" s="41" t="s">
        <v>140</v>
      </c>
    </row>
    <row r="131" spans="1:8" x14ac:dyDescent="0.2">
      <c r="A131" s="52"/>
      <c r="B131" s="52"/>
      <c r="C131" s="53" t="s">
        <v>156</v>
      </c>
      <c r="D131" s="52"/>
      <c r="E131" s="52"/>
      <c r="F131" s="57"/>
      <c r="G131" s="57"/>
      <c r="H131" s="41" t="s">
        <v>140</v>
      </c>
    </row>
    <row r="132" spans="1:8" x14ac:dyDescent="0.2">
      <c r="A132" s="47">
        <v>1</v>
      </c>
      <c r="B132" s="48" t="s">
        <v>672</v>
      </c>
      <c r="C132" s="43" t="s">
        <v>1170</v>
      </c>
      <c r="D132" s="48" t="s">
        <v>611</v>
      </c>
      <c r="E132" s="49">
        <v>500000</v>
      </c>
      <c r="F132" s="50">
        <v>498.49450000000002</v>
      </c>
      <c r="G132" s="51">
        <v>1.5510029999999999E-2</v>
      </c>
      <c r="H132" s="41">
        <v>5.2499000000000002</v>
      </c>
    </row>
    <row r="133" spans="1:8" x14ac:dyDescent="0.2">
      <c r="A133" s="47">
        <v>2</v>
      </c>
      <c r="B133" s="48" t="s">
        <v>673</v>
      </c>
      <c r="C133" s="43" t="s">
        <v>1171</v>
      </c>
      <c r="D133" s="48" t="s">
        <v>611</v>
      </c>
      <c r="E133" s="49">
        <v>500000</v>
      </c>
      <c r="F133" s="50">
        <v>497.51900000000001</v>
      </c>
      <c r="G133" s="51">
        <v>1.5479679999999999E-2</v>
      </c>
      <c r="H133" s="41">
        <v>5.2</v>
      </c>
    </row>
    <row r="134" spans="1:8" x14ac:dyDescent="0.2">
      <c r="A134" s="47">
        <v>3</v>
      </c>
      <c r="B134" s="48" t="s">
        <v>674</v>
      </c>
      <c r="C134" s="43" t="s">
        <v>1172</v>
      </c>
      <c r="D134" s="48" t="s">
        <v>611</v>
      </c>
      <c r="E134" s="49">
        <v>500000</v>
      </c>
      <c r="F134" s="50">
        <v>496.54</v>
      </c>
      <c r="G134" s="51">
        <v>1.544922E-2</v>
      </c>
      <c r="H134" s="41">
        <v>5.1913</v>
      </c>
    </row>
    <row r="135" spans="1:8" x14ac:dyDescent="0.2">
      <c r="A135" s="47">
        <v>4</v>
      </c>
      <c r="B135" s="48" t="s">
        <v>675</v>
      </c>
      <c r="C135" s="43" t="s">
        <v>1173</v>
      </c>
      <c r="D135" s="48" t="s">
        <v>611</v>
      </c>
      <c r="E135" s="49">
        <v>500000</v>
      </c>
      <c r="F135" s="50">
        <v>481.3415</v>
      </c>
      <c r="G135" s="51">
        <v>1.4976339999999999E-2</v>
      </c>
      <c r="H135" s="41">
        <v>5.4629000000000003</v>
      </c>
    </row>
    <row r="136" spans="1:8" x14ac:dyDescent="0.2">
      <c r="A136" s="52"/>
      <c r="B136" s="52"/>
      <c r="C136" s="53" t="s">
        <v>139</v>
      </c>
      <c r="D136" s="52"/>
      <c r="E136" s="52" t="s">
        <v>140</v>
      </c>
      <c r="F136" s="54">
        <v>1973.895</v>
      </c>
      <c r="G136" s="55">
        <v>6.1415270000000001E-2</v>
      </c>
      <c r="H136" s="41" t="s">
        <v>140</v>
      </c>
    </row>
    <row r="137" spans="1:8" x14ac:dyDescent="0.2">
      <c r="A137" s="52"/>
      <c r="B137" s="52"/>
      <c r="C137" s="56"/>
      <c r="D137" s="52"/>
      <c r="E137" s="52"/>
      <c r="F137" s="57"/>
      <c r="G137" s="57"/>
      <c r="H137" s="41" t="s">
        <v>140</v>
      </c>
    </row>
    <row r="138" spans="1:8" x14ac:dyDescent="0.2">
      <c r="A138" s="52"/>
      <c r="B138" s="52"/>
      <c r="C138" s="53" t="s">
        <v>157</v>
      </c>
      <c r="D138" s="52"/>
      <c r="E138" s="52"/>
      <c r="F138" s="57"/>
      <c r="G138" s="57"/>
      <c r="H138" s="41" t="s">
        <v>140</v>
      </c>
    </row>
    <row r="139" spans="1:8" x14ac:dyDescent="0.2">
      <c r="A139" s="47">
        <v>1</v>
      </c>
      <c r="B139" s="48"/>
      <c r="C139" s="48" t="s">
        <v>158</v>
      </c>
      <c r="D139" s="48"/>
      <c r="E139" s="59"/>
      <c r="F139" s="50">
        <v>1661.8924009970001</v>
      </c>
      <c r="G139" s="51">
        <v>5.1707700000000002E-2</v>
      </c>
      <c r="H139" s="41">
        <v>5.42</v>
      </c>
    </row>
    <row r="140" spans="1:8" x14ac:dyDescent="0.2">
      <c r="A140" s="52"/>
      <c r="B140" s="52"/>
      <c r="C140" s="53" t="s">
        <v>139</v>
      </c>
      <c r="D140" s="52"/>
      <c r="E140" s="52" t="s">
        <v>140</v>
      </c>
      <c r="F140" s="54">
        <v>1661.8924009970001</v>
      </c>
      <c r="G140" s="55">
        <v>5.1707700000000002E-2</v>
      </c>
      <c r="H140" s="41" t="s">
        <v>140</v>
      </c>
    </row>
    <row r="141" spans="1:8" x14ac:dyDescent="0.2">
      <c r="A141" s="52"/>
      <c r="B141" s="52"/>
      <c r="C141" s="56"/>
      <c r="D141" s="52"/>
      <c r="E141" s="52"/>
      <c r="F141" s="57"/>
      <c r="G141" s="57"/>
      <c r="H141" s="41" t="s">
        <v>140</v>
      </c>
    </row>
    <row r="142" spans="1:8" x14ac:dyDescent="0.2">
      <c r="A142" s="52"/>
      <c r="B142" s="52"/>
      <c r="C142" s="53" t="s">
        <v>159</v>
      </c>
      <c r="D142" s="52"/>
      <c r="E142" s="52"/>
      <c r="F142" s="54">
        <v>3635.7874009970001</v>
      </c>
      <c r="G142" s="55">
        <v>0.11312297</v>
      </c>
      <c r="H142" s="41" t="s">
        <v>140</v>
      </c>
    </row>
    <row r="143" spans="1:8" x14ac:dyDescent="0.2">
      <c r="A143" s="52"/>
      <c r="B143" s="52"/>
      <c r="C143" s="57"/>
      <c r="D143" s="52"/>
      <c r="E143" s="52"/>
      <c r="F143" s="52"/>
      <c r="G143" s="52"/>
      <c r="H143" s="41" t="s">
        <v>140</v>
      </c>
    </row>
    <row r="144" spans="1:8" x14ac:dyDescent="0.2">
      <c r="A144" s="52"/>
      <c r="B144" s="52"/>
      <c r="C144" s="53" t="s">
        <v>160</v>
      </c>
      <c r="D144" s="52"/>
      <c r="E144" s="52"/>
      <c r="F144" s="52"/>
      <c r="G144" s="52"/>
      <c r="H144" s="41" t="s">
        <v>140</v>
      </c>
    </row>
    <row r="145" spans="1:8" x14ac:dyDescent="0.2">
      <c r="A145" s="52"/>
      <c r="B145" s="52"/>
      <c r="C145" s="53" t="s">
        <v>161</v>
      </c>
      <c r="D145" s="52"/>
      <c r="E145" s="52"/>
      <c r="F145" s="52"/>
      <c r="G145" s="52"/>
      <c r="H145" s="41" t="s">
        <v>140</v>
      </c>
    </row>
    <row r="146" spans="1:8" x14ac:dyDescent="0.2">
      <c r="A146" s="47">
        <v>1</v>
      </c>
      <c r="B146" s="48" t="s">
        <v>497</v>
      </c>
      <c r="C146" s="43" t="s">
        <v>1165</v>
      </c>
      <c r="D146" s="48"/>
      <c r="E146" s="140">
        <v>16785119.468899999</v>
      </c>
      <c r="F146" s="50">
        <v>2617.622596055</v>
      </c>
      <c r="G146" s="51">
        <v>8.1444050000000004E-2</v>
      </c>
      <c r="H146" s="41" t="s">
        <v>140</v>
      </c>
    </row>
    <row r="147" spans="1:8" x14ac:dyDescent="0.2">
      <c r="A147" s="47">
        <v>2</v>
      </c>
      <c r="B147" s="48" t="s">
        <v>319</v>
      </c>
      <c r="C147" s="43" t="s">
        <v>986</v>
      </c>
      <c r="D147" s="48"/>
      <c r="E147" s="140">
        <v>26303.165000000001</v>
      </c>
      <c r="F147" s="50">
        <v>631.00051325599998</v>
      </c>
      <c r="G147" s="51">
        <v>1.9632790000000001E-2</v>
      </c>
      <c r="H147" s="41" t="s">
        <v>140</v>
      </c>
    </row>
    <row r="148" spans="1:8" x14ac:dyDescent="0.2">
      <c r="A148" s="52"/>
      <c r="B148" s="52"/>
      <c r="C148" s="53" t="s">
        <v>139</v>
      </c>
      <c r="D148" s="52"/>
      <c r="E148" s="52" t="s">
        <v>140</v>
      </c>
      <c r="F148" s="54">
        <v>3248.623109311</v>
      </c>
      <c r="G148" s="55">
        <v>0.10107684</v>
      </c>
      <c r="H148" s="41" t="s">
        <v>140</v>
      </c>
    </row>
    <row r="149" spans="1:8" x14ac:dyDescent="0.2">
      <c r="A149" s="52"/>
      <c r="B149" s="52"/>
      <c r="C149" s="56"/>
      <c r="D149" s="52"/>
      <c r="E149" s="52"/>
      <c r="F149" s="57"/>
      <c r="G149" s="57"/>
      <c r="H149" s="41" t="s">
        <v>140</v>
      </c>
    </row>
    <row r="150" spans="1:8" x14ac:dyDescent="0.2">
      <c r="A150" s="52"/>
      <c r="B150" s="52"/>
      <c r="C150" s="53" t="s">
        <v>162</v>
      </c>
      <c r="D150" s="52"/>
      <c r="E150" s="52"/>
      <c r="F150" s="52"/>
      <c r="G150" s="52"/>
      <c r="H150" s="41" t="s">
        <v>140</v>
      </c>
    </row>
    <row r="151" spans="1:8" x14ac:dyDescent="0.2">
      <c r="A151" s="52"/>
      <c r="B151" s="52"/>
      <c r="C151" s="53" t="s">
        <v>163</v>
      </c>
      <c r="D151" s="52"/>
      <c r="E151" s="52"/>
      <c r="F151" s="52"/>
      <c r="G151" s="52"/>
      <c r="H151" s="41" t="s">
        <v>140</v>
      </c>
    </row>
    <row r="152" spans="1:8" x14ac:dyDescent="0.2">
      <c r="A152" s="52"/>
      <c r="B152" s="52"/>
      <c r="C152" s="53" t="s">
        <v>139</v>
      </c>
      <c r="D152" s="52"/>
      <c r="E152" s="52" t="s">
        <v>140</v>
      </c>
      <c r="F152" s="58" t="s">
        <v>142</v>
      </c>
      <c r="G152" s="55">
        <v>0</v>
      </c>
      <c r="H152" s="41" t="s">
        <v>140</v>
      </c>
    </row>
    <row r="153" spans="1:8" x14ac:dyDescent="0.2">
      <c r="A153" s="52"/>
      <c r="B153" s="52"/>
      <c r="C153" s="56"/>
      <c r="D153" s="52"/>
      <c r="E153" s="52"/>
      <c r="F153" s="57"/>
      <c r="G153" s="57"/>
      <c r="H153" s="41" t="s">
        <v>140</v>
      </c>
    </row>
    <row r="154" spans="1:8" x14ac:dyDescent="0.2">
      <c r="A154" s="52"/>
      <c r="B154" s="52"/>
      <c r="C154" s="53" t="s">
        <v>164</v>
      </c>
      <c r="D154" s="52"/>
      <c r="E154" s="52"/>
      <c r="F154" s="57"/>
      <c r="G154" s="57"/>
      <c r="H154" s="41" t="s">
        <v>140</v>
      </c>
    </row>
    <row r="155" spans="1:8" x14ac:dyDescent="0.2">
      <c r="A155" s="52"/>
      <c r="B155" s="52"/>
      <c r="C155" s="53" t="s">
        <v>139</v>
      </c>
      <c r="D155" s="52"/>
      <c r="E155" s="52" t="s">
        <v>140</v>
      </c>
      <c r="F155" s="58" t="s">
        <v>142</v>
      </c>
      <c r="G155" s="55">
        <v>0</v>
      </c>
      <c r="H155" s="41" t="s">
        <v>140</v>
      </c>
    </row>
    <row r="156" spans="1:8" x14ac:dyDescent="0.2">
      <c r="A156" s="52"/>
      <c r="B156" s="52"/>
      <c r="C156" s="56"/>
      <c r="D156" s="52"/>
      <c r="E156" s="52"/>
      <c r="F156" s="57"/>
      <c r="G156" s="57"/>
      <c r="H156" s="41" t="s">
        <v>140</v>
      </c>
    </row>
    <row r="157" spans="1:8" x14ac:dyDescent="0.2">
      <c r="A157" s="59"/>
      <c r="B157" s="48"/>
      <c r="C157" s="48" t="s">
        <v>499</v>
      </c>
      <c r="D157" s="48"/>
      <c r="E157" s="59"/>
      <c r="F157" s="50">
        <v>-123.717052</v>
      </c>
      <c r="G157" s="51">
        <v>-3.8492999999999999E-3</v>
      </c>
      <c r="H157" s="41" t="s">
        <v>140</v>
      </c>
    </row>
    <row r="158" spans="1:8" x14ac:dyDescent="0.2">
      <c r="A158" s="59"/>
      <c r="B158" s="48"/>
      <c r="C158" s="43" t="s">
        <v>1010</v>
      </c>
      <c r="D158" s="48"/>
      <c r="E158" s="59"/>
      <c r="F158" s="50">
        <f>24473.60119714+F104</f>
        <v>-633.46752035999816</v>
      </c>
      <c r="G158" s="51">
        <f>F158/F159</f>
        <v>-1.9709548062804352E-2</v>
      </c>
      <c r="H158" s="41" t="s">
        <v>140</v>
      </c>
    </row>
    <row r="159" spans="1:8" x14ac:dyDescent="0.2">
      <c r="A159" s="56"/>
      <c r="B159" s="56"/>
      <c r="C159" s="53" t="s">
        <v>166</v>
      </c>
      <c r="D159" s="57"/>
      <c r="E159" s="57"/>
      <c r="F159" s="54">
        <v>32140.134230447999</v>
      </c>
      <c r="G159" s="60">
        <v>0.99999998000000001</v>
      </c>
      <c r="H159" s="41" t="s">
        <v>140</v>
      </c>
    </row>
    <row r="160" spans="1:8" ht="12.75" customHeight="1" x14ac:dyDescent="0.2">
      <c r="A160" s="61"/>
      <c r="B160" s="61"/>
      <c r="C160" s="62"/>
      <c r="D160" s="63"/>
      <c r="E160" s="63"/>
      <c r="F160" s="64"/>
      <c r="G160" s="65"/>
      <c r="H160" s="66"/>
    </row>
    <row r="161" spans="1:17" x14ac:dyDescent="0.2">
      <c r="A161" s="61"/>
      <c r="B161" s="227" t="s">
        <v>973</v>
      </c>
      <c r="C161" s="227"/>
      <c r="D161" s="227"/>
      <c r="E161" s="227"/>
      <c r="F161" s="227"/>
      <c r="G161" s="227"/>
      <c r="H161" s="227"/>
      <c r="J161" s="68"/>
    </row>
    <row r="162" spans="1:17" x14ac:dyDescent="0.2">
      <c r="A162" s="61"/>
      <c r="B162" s="227" t="s">
        <v>974</v>
      </c>
      <c r="C162" s="227"/>
      <c r="D162" s="227"/>
      <c r="E162" s="227"/>
      <c r="F162" s="227"/>
      <c r="G162" s="227"/>
      <c r="H162" s="227"/>
      <c r="J162" s="68"/>
    </row>
    <row r="163" spans="1:17" x14ac:dyDescent="0.2">
      <c r="A163" s="61"/>
      <c r="B163" s="227" t="s">
        <v>975</v>
      </c>
      <c r="C163" s="227"/>
      <c r="D163" s="227"/>
      <c r="E163" s="227"/>
      <c r="F163" s="227"/>
      <c r="G163" s="227"/>
      <c r="H163" s="227"/>
      <c r="J163" s="68"/>
    </row>
    <row r="164" spans="1:17" s="71" customFormat="1" ht="66.75" customHeight="1" x14ac:dyDescent="0.25">
      <c r="A164" s="69"/>
      <c r="B164" s="228" t="s">
        <v>976</v>
      </c>
      <c r="C164" s="228"/>
      <c r="D164" s="228"/>
      <c r="E164" s="228"/>
      <c r="F164" s="228"/>
      <c r="G164" s="228"/>
      <c r="H164" s="228"/>
      <c r="I164"/>
      <c r="J164" s="68"/>
      <c r="K164"/>
      <c r="L164"/>
      <c r="M164"/>
      <c r="N164"/>
      <c r="O164"/>
      <c r="P164"/>
      <c r="Q164"/>
    </row>
    <row r="165" spans="1:17" x14ac:dyDescent="0.2">
      <c r="A165" s="61"/>
      <c r="B165" s="227" t="s">
        <v>977</v>
      </c>
      <c r="C165" s="227"/>
      <c r="D165" s="227"/>
      <c r="E165" s="227"/>
      <c r="F165" s="227"/>
      <c r="G165" s="227"/>
      <c r="H165" s="227"/>
      <c r="J165" s="68"/>
    </row>
    <row r="166" spans="1:17" x14ac:dyDescent="0.2">
      <c r="A166" s="61"/>
      <c r="B166" s="61"/>
      <c r="C166" s="61"/>
      <c r="D166" s="63"/>
      <c r="E166" s="63"/>
      <c r="F166" s="63"/>
      <c r="G166" s="63"/>
    </row>
    <row r="167" spans="1:17" x14ac:dyDescent="0.2">
      <c r="A167" s="61"/>
      <c r="B167" s="229" t="s">
        <v>167</v>
      </c>
      <c r="C167" s="230"/>
      <c r="D167" s="231"/>
      <c r="E167" s="72"/>
      <c r="F167" s="63"/>
      <c r="G167" s="63"/>
    </row>
    <row r="168" spans="1:17" ht="27.75" customHeight="1" x14ac:dyDescent="0.2">
      <c r="A168" s="61"/>
      <c r="B168" s="232" t="s">
        <v>168</v>
      </c>
      <c r="C168" s="233"/>
      <c r="D168" s="172" t="s">
        <v>1011</v>
      </c>
      <c r="E168" s="72"/>
      <c r="F168" s="63"/>
      <c r="G168" s="63"/>
    </row>
    <row r="169" spans="1:17" ht="12.75" customHeight="1" x14ac:dyDescent="0.2">
      <c r="A169" s="61"/>
      <c r="B169" s="232" t="s">
        <v>978</v>
      </c>
      <c r="C169" s="233"/>
      <c r="D169" s="40" t="s">
        <v>169</v>
      </c>
      <c r="E169" s="72"/>
      <c r="F169" s="63"/>
      <c r="G169" s="63"/>
    </row>
    <row r="170" spans="1:17" x14ac:dyDescent="0.2">
      <c r="A170" s="61"/>
      <c r="B170" s="232" t="s">
        <v>170</v>
      </c>
      <c r="C170" s="233"/>
      <c r="D170" s="73" t="s">
        <v>140</v>
      </c>
      <c r="E170" s="72"/>
      <c r="F170" s="63"/>
      <c r="G170" s="63"/>
    </row>
    <row r="171" spans="1:17" x14ac:dyDescent="0.2">
      <c r="A171" s="74"/>
      <c r="B171" s="75" t="s">
        <v>140</v>
      </c>
      <c r="C171" s="75" t="s">
        <v>979</v>
      </c>
      <c r="D171" s="75" t="s">
        <v>171</v>
      </c>
      <c r="E171" s="74"/>
      <c r="F171" s="74"/>
      <c r="G171" s="74"/>
      <c r="H171" s="74"/>
      <c r="J171" s="68"/>
    </row>
    <row r="172" spans="1:17" x14ac:dyDescent="0.2">
      <c r="A172" s="74"/>
      <c r="B172" s="76" t="s">
        <v>172</v>
      </c>
      <c r="C172" s="77">
        <v>45991</v>
      </c>
      <c r="D172" s="77">
        <v>46022</v>
      </c>
      <c r="E172" s="74"/>
      <c r="F172" s="74"/>
      <c r="G172" s="74"/>
      <c r="J172" s="68"/>
    </row>
    <row r="173" spans="1:17" x14ac:dyDescent="0.2">
      <c r="A173" s="78"/>
      <c r="B173" s="48" t="s">
        <v>173</v>
      </c>
      <c r="C173" s="79">
        <v>15.6272</v>
      </c>
      <c r="D173" s="79">
        <v>15.7239</v>
      </c>
      <c r="E173" s="78"/>
      <c r="F173" s="80"/>
      <c r="G173" s="81"/>
    </row>
    <row r="174" spans="1:17" ht="25.5" x14ac:dyDescent="0.2">
      <c r="A174" s="78"/>
      <c r="B174" s="48" t="s">
        <v>1012</v>
      </c>
      <c r="C174" s="79">
        <v>13.5122</v>
      </c>
      <c r="D174" s="79">
        <v>13.595800000000001</v>
      </c>
      <c r="E174" s="78"/>
      <c r="F174" s="80"/>
      <c r="G174" s="81"/>
    </row>
    <row r="175" spans="1:17" x14ac:dyDescent="0.2">
      <c r="A175" s="78"/>
      <c r="B175" s="48" t="s">
        <v>174</v>
      </c>
      <c r="C175" s="79">
        <v>14.7624</v>
      </c>
      <c r="D175" s="79">
        <v>14.8437</v>
      </c>
      <c r="E175" s="78"/>
      <c r="F175" s="80"/>
      <c r="G175" s="81"/>
    </row>
    <row r="176" spans="1:17" ht="25.5" x14ac:dyDescent="0.2">
      <c r="A176" s="78"/>
      <c r="B176" s="48" t="s">
        <v>1013</v>
      </c>
      <c r="C176" s="79">
        <v>12.9793</v>
      </c>
      <c r="D176" s="79">
        <v>13.050700000000001</v>
      </c>
      <c r="E176" s="78"/>
      <c r="F176" s="80"/>
      <c r="G176" s="81"/>
    </row>
    <row r="177" spans="1:16" x14ac:dyDescent="0.2">
      <c r="A177" s="78"/>
      <c r="B177" s="78"/>
      <c r="C177" s="78"/>
      <c r="D177" s="78"/>
      <c r="E177" s="78"/>
      <c r="F177" s="78"/>
      <c r="G177" s="78"/>
    </row>
    <row r="178" spans="1:16" x14ac:dyDescent="0.2">
      <c r="A178" s="74"/>
      <c r="B178" s="232" t="s">
        <v>980</v>
      </c>
      <c r="C178" s="233"/>
      <c r="D178" s="40" t="s">
        <v>169</v>
      </c>
      <c r="E178" s="74"/>
      <c r="F178" s="74"/>
      <c r="G178" s="74"/>
    </row>
    <row r="179" spans="1:16" x14ac:dyDescent="0.2">
      <c r="A179" s="74"/>
      <c r="B179" s="136"/>
      <c r="C179" s="136"/>
      <c r="D179" s="136"/>
      <c r="E179" s="74"/>
      <c r="F179" s="74"/>
      <c r="G179" s="74"/>
    </row>
    <row r="180" spans="1:16" x14ac:dyDescent="0.2">
      <c r="A180" s="74"/>
      <c r="B180" s="232" t="s">
        <v>175</v>
      </c>
      <c r="C180" s="233"/>
      <c r="D180" s="40" t="s">
        <v>999</v>
      </c>
      <c r="E180" s="84"/>
      <c r="F180" s="74"/>
      <c r="G180" s="74"/>
    </row>
    <row r="181" spans="1:16" x14ac:dyDescent="0.2">
      <c r="A181" s="74"/>
      <c r="B181" s="232" t="s">
        <v>176</v>
      </c>
      <c r="C181" s="233"/>
      <c r="D181" s="40" t="s">
        <v>169</v>
      </c>
      <c r="E181" s="84"/>
      <c r="F181" s="74"/>
      <c r="G181" s="74"/>
      <c r="I181" s="173"/>
    </row>
    <row r="182" spans="1:16" ht="17.100000000000001" customHeight="1" x14ac:dyDescent="0.2">
      <c r="A182" s="74"/>
      <c r="B182" s="232" t="s">
        <v>177</v>
      </c>
      <c r="C182" s="233"/>
      <c r="D182" s="40" t="s">
        <v>169</v>
      </c>
      <c r="E182" s="84"/>
      <c r="F182" s="74"/>
      <c r="G182" s="74"/>
    </row>
    <row r="183" spans="1:16" x14ac:dyDescent="0.2">
      <c r="A183" s="74"/>
      <c r="B183" s="232" t="s">
        <v>178</v>
      </c>
      <c r="C183" s="233"/>
      <c r="D183" s="85">
        <v>9.5834003160238428</v>
      </c>
      <c r="E183" s="74"/>
      <c r="F183" s="67"/>
      <c r="G183" s="86"/>
    </row>
    <row r="185" spans="1:16" s="165" customFormat="1" x14ac:dyDescent="0.2">
      <c r="B185" s="166" t="s">
        <v>1148</v>
      </c>
      <c r="C185" s="166"/>
      <c r="D185" s="166"/>
      <c r="E185" s="11"/>
      <c r="F185" s="12"/>
      <c r="I185"/>
      <c r="J185"/>
      <c r="K185"/>
      <c r="L185"/>
      <c r="M185"/>
      <c r="N185"/>
    </row>
    <row r="186" spans="1:16" ht="13.5" customHeight="1" x14ac:dyDescent="0.2">
      <c r="B186" s="264" t="s">
        <v>1014</v>
      </c>
      <c r="C186" s="264" t="s">
        <v>1015</v>
      </c>
      <c r="D186" s="267" t="s">
        <v>1016</v>
      </c>
      <c r="E186" s="268"/>
      <c r="F186" s="269"/>
      <c r="G186" s="270" t="s">
        <v>1017</v>
      </c>
      <c r="H186" s="271"/>
      <c r="I186" s="272"/>
      <c r="J186" s="174"/>
      <c r="K186" s="174"/>
      <c r="L186" s="174"/>
      <c r="M186" s="174"/>
      <c r="N186" s="174"/>
      <c r="O186" s="174"/>
    </row>
    <row r="187" spans="1:16" ht="46.5" customHeight="1" x14ac:dyDescent="0.2">
      <c r="B187" s="265"/>
      <c r="C187" s="265"/>
      <c r="D187" s="273" t="s">
        <v>1018</v>
      </c>
      <c r="E187" s="273" t="s">
        <v>1019</v>
      </c>
      <c r="F187" s="273" t="s">
        <v>1020</v>
      </c>
      <c r="G187" s="275" t="s">
        <v>1021</v>
      </c>
      <c r="H187" s="276"/>
      <c r="I187" s="273" t="s">
        <v>1022</v>
      </c>
      <c r="J187" s="174"/>
      <c r="K187" s="174"/>
      <c r="L187" s="174"/>
      <c r="M187" s="174"/>
      <c r="N187" s="174"/>
      <c r="O187" s="174"/>
    </row>
    <row r="188" spans="1:16" ht="21" customHeight="1" x14ac:dyDescent="0.2">
      <c r="B188" s="266"/>
      <c r="C188" s="266"/>
      <c r="D188" s="274"/>
      <c r="E188" s="274"/>
      <c r="F188" s="274"/>
      <c r="G188" s="176" t="s">
        <v>1023</v>
      </c>
      <c r="H188" s="176" t="s">
        <v>1024</v>
      </c>
      <c r="I188" s="274"/>
      <c r="J188" s="174"/>
      <c r="K188" s="174"/>
      <c r="L188" s="174"/>
      <c r="M188" s="174"/>
      <c r="N188" s="174"/>
      <c r="O188" s="174"/>
    </row>
    <row r="189" spans="1:16" ht="13.5" x14ac:dyDescent="0.25">
      <c r="B189" s="177" t="s">
        <v>1025</v>
      </c>
      <c r="C189" s="178" t="s">
        <v>1026</v>
      </c>
      <c r="D189" s="179">
        <v>48.884799999999998</v>
      </c>
      <c r="E189" s="8">
        <v>1.1152</v>
      </c>
      <c r="F189" s="180">
        <f>D189+E189</f>
        <v>50</v>
      </c>
      <c r="G189" s="9">
        <v>2.1270963690000002</v>
      </c>
      <c r="H189" s="9">
        <v>1.34</v>
      </c>
      <c r="I189" s="9">
        <f>G189+H189</f>
        <v>3.4670963690000001</v>
      </c>
      <c r="J189" s="174"/>
      <c r="K189" s="174"/>
      <c r="L189" s="174"/>
      <c r="M189" s="174"/>
      <c r="N189" s="174"/>
      <c r="O189" s="174"/>
    </row>
    <row r="190" spans="1:16" s="165" customFormat="1" x14ac:dyDescent="0.2">
      <c r="B190" s="181"/>
      <c r="C190" s="182"/>
      <c r="D190" s="183"/>
      <c r="E190" s="13"/>
      <c r="F190" s="184"/>
      <c r="G190" s="181"/>
      <c r="I190"/>
      <c r="J190"/>
      <c r="K190"/>
      <c r="L190"/>
      <c r="M190"/>
      <c r="N190"/>
      <c r="O190"/>
    </row>
    <row r="191" spans="1:16" ht="42" customHeight="1" x14ac:dyDescent="0.2">
      <c r="B191" s="259" t="s">
        <v>1027</v>
      </c>
      <c r="C191" s="259"/>
      <c r="D191" s="259"/>
      <c r="E191" s="259"/>
      <c r="F191" s="259"/>
      <c r="G191" s="259"/>
      <c r="H191" s="259"/>
      <c r="I191" s="259"/>
      <c r="J191" s="185"/>
      <c r="K191" s="174"/>
      <c r="L191" s="174"/>
      <c r="M191" s="174"/>
      <c r="N191" s="174"/>
      <c r="O191" s="174"/>
    </row>
    <row r="192" spans="1:16" ht="13.5" x14ac:dyDescent="0.25">
      <c r="B192" s="186" t="s">
        <v>1028</v>
      </c>
      <c r="I192" s="174"/>
      <c r="J192" s="38"/>
      <c r="K192" s="174"/>
      <c r="L192" s="174"/>
      <c r="M192" s="174"/>
      <c r="N192" s="174"/>
      <c r="O192" s="174"/>
      <c r="P192" s="174"/>
    </row>
    <row r="193" spans="2:16" x14ac:dyDescent="0.2">
      <c r="B193" s="10" t="s">
        <v>1029</v>
      </c>
      <c r="J193" s="38"/>
      <c r="K193" s="174"/>
      <c r="L193" s="174"/>
      <c r="M193" s="174"/>
      <c r="N193" s="174"/>
      <c r="O193" s="174"/>
    </row>
    <row r="194" spans="2:16" x14ac:dyDescent="0.2">
      <c r="B194" s="10"/>
      <c r="J194" s="38"/>
      <c r="K194" s="174"/>
      <c r="L194" s="174"/>
      <c r="M194" s="174"/>
      <c r="N194" s="174"/>
      <c r="O194" s="174"/>
    </row>
    <row r="195" spans="2:16" x14ac:dyDescent="0.2">
      <c r="B195" s="10" t="s">
        <v>1030</v>
      </c>
      <c r="J195" s="38"/>
      <c r="K195" s="174"/>
      <c r="L195" s="174"/>
      <c r="M195" s="174"/>
      <c r="N195" s="174"/>
      <c r="O195" s="174"/>
    </row>
    <row r="196" spans="2:16" x14ac:dyDescent="0.2">
      <c r="B196" s="10"/>
      <c r="J196" s="38"/>
      <c r="K196" s="174"/>
      <c r="L196" s="174"/>
      <c r="M196" s="174"/>
      <c r="N196" s="174"/>
      <c r="O196" s="174"/>
    </row>
    <row r="197" spans="2:16" x14ac:dyDescent="0.2">
      <c r="B197" s="10" t="s">
        <v>1031</v>
      </c>
      <c r="J197" s="38"/>
    </row>
    <row r="198" spans="2:16" s="165" customFormat="1" x14ac:dyDescent="0.2">
      <c r="I198"/>
      <c r="J198"/>
      <c r="K198"/>
      <c r="L198"/>
      <c r="M198"/>
      <c r="N198"/>
      <c r="O198"/>
      <c r="P198"/>
    </row>
    <row r="199" spans="2:16" s="165" customFormat="1" x14ac:dyDescent="0.2">
      <c r="B199" s="249" t="s">
        <v>1042</v>
      </c>
      <c r="C199" s="250"/>
      <c r="D199" s="251"/>
      <c r="I199"/>
      <c r="J199"/>
      <c r="K199"/>
      <c r="L199"/>
      <c r="M199"/>
      <c r="N199"/>
      <c r="O199"/>
      <c r="P199"/>
    </row>
    <row r="200" spans="2:16" s="165" customFormat="1" x14ac:dyDescent="0.2">
      <c r="B200" s="248" t="s">
        <v>1043</v>
      </c>
      <c r="C200" s="248"/>
      <c r="D200" s="162" t="s">
        <v>644</v>
      </c>
      <c r="I200"/>
      <c r="J200"/>
      <c r="K200"/>
      <c r="L200"/>
      <c r="M200"/>
      <c r="N200"/>
      <c r="O200"/>
      <c r="P200"/>
    </row>
    <row r="201" spans="2:16" s="165" customFormat="1" x14ac:dyDescent="0.2">
      <c r="B201" s="248" t="s">
        <v>1044</v>
      </c>
      <c r="C201" s="248"/>
      <c r="D201" s="142"/>
      <c r="I201"/>
      <c r="J201"/>
      <c r="K201"/>
      <c r="L201"/>
      <c r="M201"/>
      <c r="N201"/>
      <c r="O201"/>
      <c r="P201"/>
    </row>
    <row r="202" spans="2:16" s="165" customFormat="1" x14ac:dyDescent="0.2">
      <c r="B202" s="245"/>
      <c r="C202" s="247"/>
      <c r="D202" s="143"/>
      <c r="I202"/>
      <c r="J202"/>
      <c r="K202"/>
      <c r="L202"/>
      <c r="M202"/>
      <c r="N202"/>
      <c r="O202"/>
      <c r="P202"/>
    </row>
    <row r="203" spans="2:16" s="165" customFormat="1" x14ac:dyDescent="0.2">
      <c r="B203" s="248" t="s">
        <v>1045</v>
      </c>
      <c r="C203" s="248"/>
      <c r="D203" s="144">
        <v>5.4426785505517445</v>
      </c>
      <c r="I203"/>
      <c r="J203"/>
      <c r="K203"/>
      <c r="L203"/>
      <c r="M203"/>
      <c r="N203"/>
      <c r="O203"/>
      <c r="P203"/>
    </row>
    <row r="204" spans="2:16" s="165" customFormat="1" x14ac:dyDescent="0.2">
      <c r="B204" s="245"/>
      <c r="C204" s="247"/>
      <c r="D204" s="143"/>
      <c r="I204"/>
      <c r="J204"/>
      <c r="K204"/>
      <c r="L204"/>
      <c r="M204"/>
      <c r="N204"/>
      <c r="O204"/>
      <c r="P204"/>
    </row>
    <row r="205" spans="2:16" s="165" customFormat="1" x14ac:dyDescent="0.2">
      <c r="B205" s="248" t="s">
        <v>1046</v>
      </c>
      <c r="C205" s="248"/>
      <c r="D205" s="144">
        <v>0.49836220246704083</v>
      </c>
      <c r="I205"/>
      <c r="J205"/>
      <c r="K205"/>
      <c r="L205"/>
      <c r="M205"/>
      <c r="N205"/>
      <c r="O205"/>
      <c r="P205"/>
    </row>
    <row r="206" spans="2:16" s="165" customFormat="1" x14ac:dyDescent="0.2">
      <c r="B206" s="248" t="s">
        <v>1047</v>
      </c>
      <c r="C206" s="248"/>
      <c r="D206" s="144">
        <v>0.5122970107339424</v>
      </c>
      <c r="I206"/>
      <c r="J206"/>
      <c r="K206"/>
      <c r="L206"/>
      <c r="M206"/>
      <c r="N206"/>
      <c r="O206"/>
      <c r="P206"/>
    </row>
    <row r="207" spans="2:16" s="165" customFormat="1" x14ac:dyDescent="0.2">
      <c r="B207" s="245"/>
      <c r="C207" s="247"/>
      <c r="D207" s="143"/>
      <c r="I207"/>
      <c r="J207"/>
      <c r="K207"/>
      <c r="L207"/>
      <c r="M207"/>
      <c r="N207"/>
      <c r="O207"/>
      <c r="P207"/>
    </row>
    <row r="208" spans="2:16" s="165" customFormat="1" x14ac:dyDescent="0.2">
      <c r="B208" s="248" t="s">
        <v>1048</v>
      </c>
      <c r="C208" s="248"/>
      <c r="D208" s="145" t="s">
        <v>1150</v>
      </c>
      <c r="I208"/>
      <c r="J208"/>
      <c r="K208"/>
      <c r="L208"/>
      <c r="M208"/>
      <c r="N208"/>
      <c r="O208"/>
      <c r="P208"/>
    </row>
    <row r="209" spans="2:16" s="165" customFormat="1" x14ac:dyDescent="0.2">
      <c r="B209" s="245" t="s">
        <v>1049</v>
      </c>
      <c r="C209" s="246"/>
      <c r="D209" s="247"/>
      <c r="I209"/>
      <c r="J209"/>
      <c r="K209"/>
      <c r="L209"/>
      <c r="M209"/>
      <c r="N209"/>
      <c r="O209"/>
      <c r="P209"/>
    </row>
    <row r="211" spans="2:16" x14ac:dyDescent="0.2">
      <c r="B211" s="234" t="s">
        <v>981</v>
      </c>
      <c r="C211" s="234"/>
    </row>
    <row r="213" spans="2:16" ht="153.75" customHeight="1" x14ac:dyDescent="0.2"/>
    <row r="216" spans="2:16" x14ac:dyDescent="0.2">
      <c r="B216" s="87" t="s">
        <v>982</v>
      </c>
      <c r="C216" s="88"/>
      <c r="D216" s="87"/>
    </row>
    <row r="217" spans="2:16" x14ac:dyDescent="0.2">
      <c r="B217" s="87" t="s">
        <v>1092</v>
      </c>
      <c r="D217" s="87"/>
    </row>
    <row r="218" spans="2:16" ht="165" customHeight="1" x14ac:dyDescent="0.2"/>
    <row r="220" spans="2:16" x14ac:dyDescent="0.2">
      <c r="J220" s="38"/>
    </row>
    <row r="221" spans="2:16" ht="12.75" customHeight="1" x14ac:dyDescent="0.2"/>
    <row r="222" spans="2:16" ht="12.75" customHeight="1" x14ac:dyDescent="0.2"/>
    <row r="223" spans="2:16" ht="12.75" customHeight="1" x14ac:dyDescent="0.2"/>
    <row r="224" spans="2:16" ht="12.75" customHeight="1" x14ac:dyDescent="0.2"/>
    <row r="225" customFormat="1" x14ac:dyDescent="0.2"/>
  </sheetData>
  <mergeCells count="39">
    <mergeCell ref="B186:B188"/>
    <mergeCell ref="C186:C188"/>
    <mergeCell ref="B169:C169"/>
    <mergeCell ref="B170:C170"/>
    <mergeCell ref="B178:C178"/>
    <mergeCell ref="B182:C182"/>
    <mergeCell ref="B183:C183"/>
    <mergeCell ref="B180:C180"/>
    <mergeCell ref="B181:C181"/>
    <mergeCell ref="B163:H163"/>
    <mergeCell ref="B164:H164"/>
    <mergeCell ref="B165:H165"/>
    <mergeCell ref="B167:D167"/>
    <mergeCell ref="B168:C168"/>
    <mergeCell ref="A1:H1"/>
    <mergeCell ref="A2:H2"/>
    <mergeCell ref="A3:H3"/>
    <mergeCell ref="B161:H161"/>
    <mergeCell ref="B162:H162"/>
    <mergeCell ref="D186:F186"/>
    <mergeCell ref="G186:I186"/>
    <mergeCell ref="D187:D188"/>
    <mergeCell ref="E187:E188"/>
    <mergeCell ref="F187:F188"/>
    <mergeCell ref="G187:H187"/>
    <mergeCell ref="I187:I188"/>
    <mergeCell ref="B191:I191"/>
    <mergeCell ref="B199:D199"/>
    <mergeCell ref="B200:C200"/>
    <mergeCell ref="B201:C201"/>
    <mergeCell ref="B202:C202"/>
    <mergeCell ref="B208:C208"/>
    <mergeCell ref="B209:D209"/>
    <mergeCell ref="B211:C211"/>
    <mergeCell ref="B203:C203"/>
    <mergeCell ref="B204:C204"/>
    <mergeCell ref="B205:C205"/>
    <mergeCell ref="B206:C206"/>
    <mergeCell ref="B207:C207"/>
  </mergeCells>
  <hyperlinks>
    <hyperlink ref="I1" location="Index!B2" display="Index" xr:uid="{78C55CAA-5C9C-4C5B-9887-E8127136410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5E0B9-20D3-48BC-96D4-C57F2AE363B1}">
  <sheetPr>
    <outlinePr summaryBelow="0" summaryRight="0"/>
  </sheetPr>
  <dimension ref="A1:Q217"/>
  <sheetViews>
    <sheetView showGridLines="0" workbookViewId="0">
      <selection sqref="A1:H1"/>
    </sheetView>
  </sheetViews>
  <sheetFormatPr defaultRowHeight="12.75" x14ac:dyDescent="0.2"/>
  <cols>
    <col min="1" max="1" width="5.85546875" bestFit="1" customWidth="1"/>
    <col min="2" max="2" width="19.5703125" bestFit="1" customWidth="1"/>
    <col min="3" max="3" width="46.85546875" customWidth="1"/>
    <col min="4" max="4" width="24.140625" customWidth="1"/>
    <col min="5" max="5" width="11.42578125" bestFit="1" customWidth="1"/>
    <col min="6" max="6" width="10.140625" bestFit="1" customWidth="1"/>
    <col min="7" max="7" width="14" bestFit="1" customWidth="1"/>
    <col min="8" max="8" width="10.140625"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676</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1163</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1064208</v>
      </c>
      <c r="F7" s="50">
        <v>10548.429695999999</v>
      </c>
      <c r="G7" s="51">
        <v>6.0745220000000003E-2</v>
      </c>
      <c r="H7" s="41" t="s">
        <v>140</v>
      </c>
    </row>
    <row r="8" spans="1:9" x14ac:dyDescent="0.2">
      <c r="A8" s="47">
        <v>2</v>
      </c>
      <c r="B8" s="48" t="s">
        <v>36</v>
      </c>
      <c r="C8" s="48" t="s">
        <v>37</v>
      </c>
      <c r="D8" s="48" t="s">
        <v>35</v>
      </c>
      <c r="E8" s="49">
        <v>727318</v>
      </c>
      <c r="F8" s="50">
        <v>9767.1534219999994</v>
      </c>
      <c r="G8" s="51">
        <v>5.6246089999999999E-2</v>
      </c>
      <c r="H8" s="41" t="s">
        <v>140</v>
      </c>
    </row>
    <row r="9" spans="1:9" x14ac:dyDescent="0.2">
      <c r="A9" s="47">
        <v>3</v>
      </c>
      <c r="B9" s="48" t="s">
        <v>17</v>
      </c>
      <c r="C9" s="48" t="s">
        <v>18</v>
      </c>
      <c r="D9" s="48" t="s">
        <v>19</v>
      </c>
      <c r="E9" s="49">
        <v>510482</v>
      </c>
      <c r="F9" s="50">
        <v>8016.6093279999996</v>
      </c>
      <c r="G9" s="51">
        <v>4.6165230000000002E-2</v>
      </c>
      <c r="H9" s="41" t="s">
        <v>140</v>
      </c>
    </row>
    <row r="10" spans="1:9" x14ac:dyDescent="0.2">
      <c r="A10" s="47">
        <v>4</v>
      </c>
      <c r="B10" s="48" t="s">
        <v>11</v>
      </c>
      <c r="C10" s="48" t="s">
        <v>12</v>
      </c>
      <c r="D10" s="48" t="s">
        <v>13</v>
      </c>
      <c r="E10" s="49">
        <v>379252</v>
      </c>
      <c r="F10" s="50">
        <v>7985.5301120000004</v>
      </c>
      <c r="G10" s="51">
        <v>4.5986260000000001E-2</v>
      </c>
      <c r="H10" s="41" t="s">
        <v>140</v>
      </c>
    </row>
    <row r="11" spans="1:9" x14ac:dyDescent="0.2">
      <c r="A11" s="47">
        <v>5</v>
      </c>
      <c r="B11" s="48" t="s">
        <v>328</v>
      </c>
      <c r="C11" s="48" t="s">
        <v>329</v>
      </c>
      <c r="D11" s="48" t="s">
        <v>35</v>
      </c>
      <c r="E11" s="49">
        <v>294166</v>
      </c>
      <c r="F11" s="50">
        <v>6474.8878260000001</v>
      </c>
      <c r="G11" s="51">
        <v>3.7286920000000001E-2</v>
      </c>
      <c r="H11" s="41" t="s">
        <v>140</v>
      </c>
    </row>
    <row r="12" spans="1:9" x14ac:dyDescent="0.2">
      <c r="A12" s="42">
        <v>6</v>
      </c>
      <c r="B12" s="43" t="s">
        <v>1002</v>
      </c>
      <c r="C12" s="43" t="s">
        <v>1003</v>
      </c>
      <c r="D12" s="43" t="s">
        <v>94</v>
      </c>
      <c r="E12" s="44">
        <v>1075000</v>
      </c>
      <c r="F12" s="45">
        <f>46.7969*100</f>
        <v>4679.6900000000005</v>
      </c>
      <c r="G12" s="163">
        <f>F12/F167</f>
        <v>2.6948920482387336E-2</v>
      </c>
      <c r="H12" s="41" t="s">
        <v>140</v>
      </c>
    </row>
    <row r="13" spans="1:9" x14ac:dyDescent="0.2">
      <c r="A13" s="47">
        <v>7</v>
      </c>
      <c r="B13" s="48" t="s">
        <v>14</v>
      </c>
      <c r="C13" s="48" t="s">
        <v>15</v>
      </c>
      <c r="D13" s="48" t="s">
        <v>16</v>
      </c>
      <c r="E13" s="49">
        <v>107140</v>
      </c>
      <c r="F13" s="50">
        <v>4375.0618999999997</v>
      </c>
      <c r="G13" s="51">
        <v>2.5194660000000001E-2</v>
      </c>
      <c r="H13" s="41" t="s">
        <v>140</v>
      </c>
    </row>
    <row r="14" spans="1:9" x14ac:dyDescent="0.2">
      <c r="A14" s="47">
        <v>8</v>
      </c>
      <c r="B14" s="48" t="s">
        <v>330</v>
      </c>
      <c r="C14" s="48" t="s">
        <v>331</v>
      </c>
      <c r="D14" s="48" t="s">
        <v>228</v>
      </c>
      <c r="E14" s="49">
        <v>104640</v>
      </c>
      <c r="F14" s="50">
        <v>3881.3068800000001</v>
      </c>
      <c r="G14" s="51">
        <v>2.2351269999999999E-2</v>
      </c>
      <c r="H14" s="41" t="s">
        <v>140</v>
      </c>
    </row>
    <row r="15" spans="1:9" x14ac:dyDescent="0.2">
      <c r="A15" s="47">
        <v>9</v>
      </c>
      <c r="B15" s="48" t="s">
        <v>338</v>
      </c>
      <c r="C15" s="48" t="s">
        <v>339</v>
      </c>
      <c r="D15" s="48" t="s">
        <v>182</v>
      </c>
      <c r="E15" s="49">
        <v>301555</v>
      </c>
      <c r="F15" s="50">
        <v>2975.7447400000001</v>
      </c>
      <c r="G15" s="51">
        <v>1.7136419999999999E-2</v>
      </c>
      <c r="H15" s="41" t="s">
        <v>140</v>
      </c>
    </row>
    <row r="16" spans="1:9" x14ac:dyDescent="0.2">
      <c r="A16" s="47">
        <v>10</v>
      </c>
      <c r="B16" s="48" t="s">
        <v>332</v>
      </c>
      <c r="C16" s="48" t="s">
        <v>333</v>
      </c>
      <c r="D16" s="48" t="s">
        <v>35</v>
      </c>
      <c r="E16" s="49">
        <v>936000</v>
      </c>
      <c r="F16" s="50">
        <v>2769.6239999999998</v>
      </c>
      <c r="G16" s="51">
        <v>1.5949430000000001E-2</v>
      </c>
      <c r="H16" s="41" t="s">
        <v>140</v>
      </c>
    </row>
    <row r="17" spans="1:8" x14ac:dyDescent="0.2">
      <c r="A17" s="47">
        <v>11</v>
      </c>
      <c r="B17" s="48" t="s">
        <v>433</v>
      </c>
      <c r="C17" s="48" t="s">
        <v>434</v>
      </c>
      <c r="D17" s="48" t="s">
        <v>206</v>
      </c>
      <c r="E17" s="49">
        <v>168234</v>
      </c>
      <c r="F17" s="50">
        <v>2730.9425219999998</v>
      </c>
      <c r="G17" s="51">
        <v>1.5726670000000002E-2</v>
      </c>
      <c r="H17" s="41" t="s">
        <v>140</v>
      </c>
    </row>
    <row r="18" spans="1:8" x14ac:dyDescent="0.2">
      <c r="A18" s="47">
        <v>12</v>
      </c>
      <c r="B18" s="48" t="s">
        <v>346</v>
      </c>
      <c r="C18" s="48" t="s">
        <v>347</v>
      </c>
      <c r="D18" s="48" t="s">
        <v>300</v>
      </c>
      <c r="E18" s="49">
        <v>892400</v>
      </c>
      <c r="F18" s="50">
        <v>2481.3182000000002</v>
      </c>
      <c r="G18" s="51">
        <v>1.428916E-2</v>
      </c>
      <c r="H18" s="41" t="s">
        <v>140</v>
      </c>
    </row>
    <row r="19" spans="1:8" x14ac:dyDescent="0.2">
      <c r="A19" s="47">
        <v>13</v>
      </c>
      <c r="B19" s="48" t="s">
        <v>342</v>
      </c>
      <c r="C19" s="48" t="s">
        <v>343</v>
      </c>
      <c r="D19" s="48" t="s">
        <v>182</v>
      </c>
      <c r="E19" s="49">
        <v>140080</v>
      </c>
      <c r="F19" s="50">
        <v>2384.4417600000002</v>
      </c>
      <c r="G19" s="51">
        <v>1.373128E-2</v>
      </c>
      <c r="H19" s="41" t="s">
        <v>140</v>
      </c>
    </row>
    <row r="20" spans="1:8" x14ac:dyDescent="0.2">
      <c r="A20" s="47">
        <v>14</v>
      </c>
      <c r="B20" s="48" t="s">
        <v>183</v>
      </c>
      <c r="C20" s="48" t="s">
        <v>184</v>
      </c>
      <c r="D20" s="48" t="s">
        <v>185</v>
      </c>
      <c r="E20" s="49">
        <v>97455</v>
      </c>
      <c r="F20" s="50">
        <v>2208.72012</v>
      </c>
      <c r="G20" s="51">
        <v>1.2719350000000001E-2</v>
      </c>
      <c r="H20" s="41" t="s">
        <v>140</v>
      </c>
    </row>
    <row r="21" spans="1:8" x14ac:dyDescent="0.2">
      <c r="A21" s="47">
        <v>15</v>
      </c>
      <c r="B21" s="48" t="s">
        <v>33</v>
      </c>
      <c r="C21" s="48" t="s">
        <v>34</v>
      </c>
      <c r="D21" s="48" t="s">
        <v>35</v>
      </c>
      <c r="E21" s="49">
        <v>217870</v>
      </c>
      <c r="F21" s="50">
        <v>2139.91914</v>
      </c>
      <c r="G21" s="51">
        <v>1.232315E-2</v>
      </c>
      <c r="H21" s="41" t="s">
        <v>140</v>
      </c>
    </row>
    <row r="22" spans="1:8" x14ac:dyDescent="0.2">
      <c r="A22" s="47">
        <v>16</v>
      </c>
      <c r="B22" s="48" t="s">
        <v>450</v>
      </c>
      <c r="C22" s="48" t="s">
        <v>451</v>
      </c>
      <c r="D22" s="48" t="s">
        <v>432</v>
      </c>
      <c r="E22" s="49">
        <v>92101</v>
      </c>
      <c r="F22" s="50">
        <v>2132.9670590000001</v>
      </c>
      <c r="G22" s="51">
        <v>1.228311E-2</v>
      </c>
      <c r="H22" s="41" t="s">
        <v>140</v>
      </c>
    </row>
    <row r="23" spans="1:8" x14ac:dyDescent="0.2">
      <c r="A23" s="47">
        <v>17</v>
      </c>
      <c r="B23" s="48" t="s">
        <v>26</v>
      </c>
      <c r="C23" s="48" t="s">
        <v>27</v>
      </c>
      <c r="D23" s="48" t="s">
        <v>28</v>
      </c>
      <c r="E23" s="49">
        <v>517430</v>
      </c>
      <c r="F23" s="50">
        <v>2067.6502799999998</v>
      </c>
      <c r="G23" s="51">
        <v>1.1906969999999999E-2</v>
      </c>
      <c r="H23" s="41" t="s">
        <v>140</v>
      </c>
    </row>
    <row r="24" spans="1:8" x14ac:dyDescent="0.2">
      <c r="A24" s="47">
        <v>18</v>
      </c>
      <c r="B24" s="48" t="s">
        <v>664</v>
      </c>
      <c r="C24" s="48" t="s">
        <v>665</v>
      </c>
      <c r="D24" s="48" t="s">
        <v>182</v>
      </c>
      <c r="E24" s="49">
        <v>96500</v>
      </c>
      <c r="F24" s="50">
        <v>1968.5035</v>
      </c>
      <c r="G24" s="51">
        <v>1.133602E-2</v>
      </c>
      <c r="H24" s="41" t="s">
        <v>140</v>
      </c>
    </row>
    <row r="25" spans="1:8" x14ac:dyDescent="0.2">
      <c r="A25" s="47">
        <v>19</v>
      </c>
      <c r="B25" s="48" t="s">
        <v>54</v>
      </c>
      <c r="C25" s="48" t="s">
        <v>55</v>
      </c>
      <c r="D25" s="48" t="s">
        <v>50</v>
      </c>
      <c r="E25" s="49">
        <v>43756</v>
      </c>
      <c r="F25" s="50">
        <v>1940.3160640000001</v>
      </c>
      <c r="G25" s="51">
        <v>1.117369E-2</v>
      </c>
      <c r="H25" s="41" t="s">
        <v>140</v>
      </c>
    </row>
    <row r="26" spans="1:8" x14ac:dyDescent="0.2">
      <c r="A26" s="47">
        <v>20</v>
      </c>
      <c r="B26" s="48" t="s">
        <v>214</v>
      </c>
      <c r="C26" s="48" t="s">
        <v>215</v>
      </c>
      <c r="D26" s="48" t="s">
        <v>216</v>
      </c>
      <c r="E26" s="49">
        <v>326016</v>
      </c>
      <c r="F26" s="50">
        <v>1821.125376</v>
      </c>
      <c r="G26" s="51">
        <v>1.048731E-2</v>
      </c>
      <c r="H26" s="41" t="s">
        <v>140</v>
      </c>
    </row>
    <row r="27" spans="1:8" x14ac:dyDescent="0.2">
      <c r="A27" s="47">
        <v>21</v>
      </c>
      <c r="B27" s="48" t="s">
        <v>326</v>
      </c>
      <c r="C27" s="48" t="s">
        <v>327</v>
      </c>
      <c r="D27" s="48" t="s">
        <v>206</v>
      </c>
      <c r="E27" s="49">
        <v>110188</v>
      </c>
      <c r="F27" s="50">
        <v>1779.976952</v>
      </c>
      <c r="G27" s="51">
        <v>1.025035E-2</v>
      </c>
      <c r="H27" s="41" t="s">
        <v>140</v>
      </c>
    </row>
    <row r="28" spans="1:8" x14ac:dyDescent="0.2">
      <c r="A28" s="47">
        <v>22</v>
      </c>
      <c r="B28" s="48" t="s">
        <v>501</v>
      </c>
      <c r="C28" s="48" t="s">
        <v>502</v>
      </c>
      <c r="D28" s="48" t="s">
        <v>182</v>
      </c>
      <c r="E28" s="49">
        <v>468690</v>
      </c>
      <c r="F28" s="50">
        <v>1665.72426</v>
      </c>
      <c r="G28" s="51">
        <v>9.5923999999999992E-3</v>
      </c>
      <c r="H28" s="41" t="s">
        <v>140</v>
      </c>
    </row>
    <row r="29" spans="1:8" x14ac:dyDescent="0.2">
      <c r="A29" s="47">
        <v>23</v>
      </c>
      <c r="B29" s="48" t="s">
        <v>209</v>
      </c>
      <c r="C29" s="48" t="s">
        <v>210</v>
      </c>
      <c r="D29" s="48" t="s">
        <v>211</v>
      </c>
      <c r="E29" s="49">
        <v>61950</v>
      </c>
      <c r="F29" s="50">
        <v>1630.6478999999999</v>
      </c>
      <c r="G29" s="51">
        <v>9.3904100000000001E-3</v>
      </c>
      <c r="H29" s="41" t="s">
        <v>140</v>
      </c>
    </row>
    <row r="30" spans="1:8" ht="25.5" x14ac:dyDescent="0.2">
      <c r="A30" s="47">
        <v>24</v>
      </c>
      <c r="B30" s="48" t="s">
        <v>197</v>
      </c>
      <c r="C30" s="48" t="s">
        <v>198</v>
      </c>
      <c r="D30" s="48" t="s">
        <v>199</v>
      </c>
      <c r="E30" s="49">
        <v>87520</v>
      </c>
      <c r="F30" s="50">
        <v>1597.76512</v>
      </c>
      <c r="G30" s="51">
        <v>9.2010500000000005E-3</v>
      </c>
      <c r="H30" s="41" t="s">
        <v>140</v>
      </c>
    </row>
    <row r="31" spans="1:8" x14ac:dyDescent="0.2">
      <c r="A31" s="47">
        <v>25</v>
      </c>
      <c r="B31" s="48" t="s">
        <v>74</v>
      </c>
      <c r="C31" s="48" t="s">
        <v>75</v>
      </c>
      <c r="D31" s="48" t="s">
        <v>76</v>
      </c>
      <c r="E31" s="49">
        <v>31070</v>
      </c>
      <c r="F31" s="50">
        <v>1571.9866500000001</v>
      </c>
      <c r="G31" s="51">
        <v>9.0525999999999992E-3</v>
      </c>
      <c r="H31" s="41" t="s">
        <v>140</v>
      </c>
    </row>
    <row r="32" spans="1:8" ht="25.5" x14ac:dyDescent="0.2">
      <c r="A32" s="47">
        <v>26</v>
      </c>
      <c r="B32" s="48" t="s">
        <v>442</v>
      </c>
      <c r="C32" s="48" t="s">
        <v>443</v>
      </c>
      <c r="D32" s="48" t="s">
        <v>196</v>
      </c>
      <c r="E32" s="49">
        <v>127295</v>
      </c>
      <c r="F32" s="50">
        <v>1517.3563999999999</v>
      </c>
      <c r="G32" s="51">
        <v>8.7379999999999992E-3</v>
      </c>
      <c r="H32" s="41" t="s">
        <v>140</v>
      </c>
    </row>
    <row r="33" spans="1:8" x14ac:dyDescent="0.2">
      <c r="A33" s="47">
        <v>27</v>
      </c>
      <c r="B33" s="48" t="s">
        <v>23</v>
      </c>
      <c r="C33" s="48" t="s">
        <v>24</v>
      </c>
      <c r="D33" s="48" t="s">
        <v>25</v>
      </c>
      <c r="E33" s="49">
        <v>12530</v>
      </c>
      <c r="F33" s="50">
        <v>1476.5352</v>
      </c>
      <c r="G33" s="51">
        <v>8.5029200000000006E-3</v>
      </c>
      <c r="H33" s="41" t="s">
        <v>140</v>
      </c>
    </row>
    <row r="34" spans="1:8" x14ac:dyDescent="0.2">
      <c r="A34" s="47">
        <v>28</v>
      </c>
      <c r="B34" s="48" t="s">
        <v>226</v>
      </c>
      <c r="C34" s="48" t="s">
        <v>227</v>
      </c>
      <c r="D34" s="48" t="s">
        <v>228</v>
      </c>
      <c r="E34" s="49">
        <v>39240</v>
      </c>
      <c r="F34" s="50">
        <v>1459.6495199999999</v>
      </c>
      <c r="G34" s="51">
        <v>8.4056800000000004E-3</v>
      </c>
      <c r="H34" s="41" t="s">
        <v>140</v>
      </c>
    </row>
    <row r="35" spans="1:8" x14ac:dyDescent="0.2">
      <c r="A35" s="47">
        <v>29</v>
      </c>
      <c r="B35" s="48" t="s">
        <v>29</v>
      </c>
      <c r="C35" s="48" t="s">
        <v>30</v>
      </c>
      <c r="D35" s="48" t="s">
        <v>19</v>
      </c>
      <c r="E35" s="49">
        <v>379031</v>
      </c>
      <c r="F35" s="50">
        <v>1455.4790399999999</v>
      </c>
      <c r="G35" s="51">
        <v>8.3816600000000008E-3</v>
      </c>
      <c r="H35" s="41" t="s">
        <v>140</v>
      </c>
    </row>
    <row r="36" spans="1:8" x14ac:dyDescent="0.2">
      <c r="A36" s="47">
        <v>30</v>
      </c>
      <c r="B36" s="48" t="s">
        <v>440</v>
      </c>
      <c r="C36" s="48" t="s">
        <v>441</v>
      </c>
      <c r="D36" s="48" t="s">
        <v>206</v>
      </c>
      <c r="E36" s="49">
        <v>43925</v>
      </c>
      <c r="F36" s="50">
        <v>1408.3233499999999</v>
      </c>
      <c r="G36" s="51">
        <v>8.1101100000000002E-3</v>
      </c>
      <c r="H36" s="41" t="s">
        <v>140</v>
      </c>
    </row>
    <row r="37" spans="1:8" x14ac:dyDescent="0.2">
      <c r="A37" s="47">
        <v>31</v>
      </c>
      <c r="B37" s="48" t="s">
        <v>336</v>
      </c>
      <c r="C37" s="48" t="s">
        <v>337</v>
      </c>
      <c r="D37" s="48" t="s">
        <v>28</v>
      </c>
      <c r="E37" s="49">
        <v>31950</v>
      </c>
      <c r="F37" s="50">
        <v>1402.18965</v>
      </c>
      <c r="G37" s="51">
        <v>8.0747900000000001E-3</v>
      </c>
      <c r="H37" s="41" t="s">
        <v>140</v>
      </c>
    </row>
    <row r="38" spans="1:8" x14ac:dyDescent="0.2">
      <c r="A38" s="47">
        <v>32</v>
      </c>
      <c r="B38" s="48" t="s">
        <v>60</v>
      </c>
      <c r="C38" s="48" t="s">
        <v>61</v>
      </c>
      <c r="D38" s="48" t="s">
        <v>62</v>
      </c>
      <c r="E38" s="49">
        <v>20524</v>
      </c>
      <c r="F38" s="50">
        <v>1310.86788</v>
      </c>
      <c r="G38" s="51">
        <v>7.5488899999999999E-3</v>
      </c>
      <c r="H38" s="41" t="s">
        <v>140</v>
      </c>
    </row>
    <row r="39" spans="1:8" x14ac:dyDescent="0.2">
      <c r="A39" s="47">
        <v>33</v>
      </c>
      <c r="B39" s="48" t="s">
        <v>334</v>
      </c>
      <c r="C39" s="48" t="s">
        <v>335</v>
      </c>
      <c r="D39" s="48" t="s">
        <v>211</v>
      </c>
      <c r="E39" s="49">
        <v>11750</v>
      </c>
      <c r="F39" s="50">
        <v>1308.48</v>
      </c>
      <c r="G39" s="51">
        <v>7.5351400000000001E-3</v>
      </c>
      <c r="H39" s="41" t="s">
        <v>140</v>
      </c>
    </row>
    <row r="40" spans="1:8" x14ac:dyDescent="0.2">
      <c r="A40" s="47">
        <v>34</v>
      </c>
      <c r="B40" s="48" t="s">
        <v>503</v>
      </c>
      <c r="C40" s="48" t="s">
        <v>504</v>
      </c>
      <c r="D40" s="48" t="s">
        <v>228</v>
      </c>
      <c r="E40" s="49">
        <v>7824</v>
      </c>
      <c r="F40" s="50">
        <v>1306.37328</v>
      </c>
      <c r="G40" s="51">
        <v>7.5230100000000001E-3</v>
      </c>
      <c r="H40" s="41" t="s">
        <v>140</v>
      </c>
    </row>
    <row r="41" spans="1:8" x14ac:dyDescent="0.2">
      <c r="A41" s="47">
        <v>35</v>
      </c>
      <c r="B41" s="48" t="s">
        <v>505</v>
      </c>
      <c r="C41" s="48" t="s">
        <v>506</v>
      </c>
      <c r="D41" s="48" t="s">
        <v>40</v>
      </c>
      <c r="E41" s="49">
        <v>143585</v>
      </c>
      <c r="F41" s="50">
        <v>1305.9773674999999</v>
      </c>
      <c r="G41" s="51">
        <v>7.5207299999999998E-3</v>
      </c>
      <c r="H41" s="41" t="s">
        <v>140</v>
      </c>
    </row>
    <row r="42" spans="1:8" ht="25.5" x14ac:dyDescent="0.2">
      <c r="A42" s="47">
        <v>36</v>
      </c>
      <c r="B42" s="48" t="s">
        <v>278</v>
      </c>
      <c r="C42" s="48" t="s">
        <v>279</v>
      </c>
      <c r="D42" s="48" t="s">
        <v>219</v>
      </c>
      <c r="E42" s="49">
        <v>54975</v>
      </c>
      <c r="F42" s="50">
        <v>1207.525875</v>
      </c>
      <c r="G42" s="51">
        <v>6.9537799999999997E-3</v>
      </c>
      <c r="H42" s="41" t="s">
        <v>140</v>
      </c>
    </row>
    <row r="43" spans="1:8" x14ac:dyDescent="0.2">
      <c r="A43" s="42">
        <v>37</v>
      </c>
      <c r="B43" s="43" t="s">
        <v>1093</v>
      </c>
      <c r="C43" s="43" t="s">
        <v>1094</v>
      </c>
      <c r="D43" s="43" t="s">
        <v>94</v>
      </c>
      <c r="E43" s="44">
        <v>360489</v>
      </c>
      <c r="F43" s="45">
        <f>11.95381524*100</f>
        <v>1195.3815240000001</v>
      </c>
      <c r="G43" s="163">
        <f>F43/F167</f>
        <v>6.8838409459581699E-3</v>
      </c>
      <c r="H43" s="41" t="s">
        <v>140</v>
      </c>
    </row>
    <row r="44" spans="1:8" x14ac:dyDescent="0.2">
      <c r="A44" s="47">
        <v>38</v>
      </c>
      <c r="B44" s="48" t="s">
        <v>507</v>
      </c>
      <c r="C44" s="48" t="s">
        <v>508</v>
      </c>
      <c r="D44" s="48" t="s">
        <v>228</v>
      </c>
      <c r="E44" s="49">
        <v>11920</v>
      </c>
      <c r="F44" s="50">
        <v>1113.6856</v>
      </c>
      <c r="G44" s="51">
        <v>6.4133799999999998E-3</v>
      </c>
      <c r="H44" s="41" t="s">
        <v>140</v>
      </c>
    </row>
    <row r="45" spans="1:8" x14ac:dyDescent="0.2">
      <c r="A45" s="47">
        <v>39</v>
      </c>
      <c r="B45" s="48" t="s">
        <v>509</v>
      </c>
      <c r="C45" s="48" t="s">
        <v>510</v>
      </c>
      <c r="D45" s="48" t="s">
        <v>182</v>
      </c>
      <c r="E45" s="49">
        <v>100029</v>
      </c>
      <c r="F45" s="50">
        <v>1102.519638</v>
      </c>
      <c r="G45" s="51">
        <v>6.34908E-3</v>
      </c>
      <c r="H45" s="41" t="s">
        <v>140</v>
      </c>
    </row>
    <row r="46" spans="1:8" x14ac:dyDescent="0.2">
      <c r="A46" s="47">
        <v>40</v>
      </c>
      <c r="B46" s="48" t="s">
        <v>87</v>
      </c>
      <c r="C46" s="48" t="s">
        <v>88</v>
      </c>
      <c r="D46" s="48" t="s">
        <v>25</v>
      </c>
      <c r="E46" s="49">
        <v>19800</v>
      </c>
      <c r="F46" s="50">
        <v>1095.1379999999999</v>
      </c>
      <c r="G46" s="51">
        <v>6.3065700000000001E-3</v>
      </c>
      <c r="H46" s="41" t="s">
        <v>140</v>
      </c>
    </row>
    <row r="47" spans="1:8" ht="25.5" x14ac:dyDescent="0.2">
      <c r="A47" s="47">
        <v>41</v>
      </c>
      <c r="B47" s="48" t="s">
        <v>344</v>
      </c>
      <c r="C47" s="48" t="s">
        <v>345</v>
      </c>
      <c r="D47" s="48" t="s">
        <v>219</v>
      </c>
      <c r="E47" s="49">
        <v>62780</v>
      </c>
      <c r="F47" s="50">
        <v>1079.6276600000001</v>
      </c>
      <c r="G47" s="51">
        <v>6.2172499999999997E-3</v>
      </c>
      <c r="H47" s="41" t="s">
        <v>140</v>
      </c>
    </row>
    <row r="48" spans="1:8" x14ac:dyDescent="0.2">
      <c r="A48" s="47">
        <v>42</v>
      </c>
      <c r="B48" s="48" t="s">
        <v>303</v>
      </c>
      <c r="C48" s="48" t="s">
        <v>304</v>
      </c>
      <c r="D48" s="48" t="s">
        <v>182</v>
      </c>
      <c r="E48" s="49">
        <v>24768</v>
      </c>
      <c r="F48" s="50">
        <v>1070.3738880000001</v>
      </c>
      <c r="G48" s="51">
        <v>6.1639599999999996E-3</v>
      </c>
      <c r="H48" s="41" t="s">
        <v>140</v>
      </c>
    </row>
    <row r="49" spans="1:8" x14ac:dyDescent="0.2">
      <c r="A49" s="47">
        <v>43</v>
      </c>
      <c r="B49" s="48" t="s">
        <v>260</v>
      </c>
      <c r="C49" s="48" t="s">
        <v>261</v>
      </c>
      <c r="D49" s="48" t="s">
        <v>40</v>
      </c>
      <c r="E49" s="49">
        <v>80750</v>
      </c>
      <c r="F49" s="50">
        <v>1038.2835</v>
      </c>
      <c r="G49" s="51">
        <v>5.9791599999999999E-3</v>
      </c>
      <c r="H49" s="41" t="s">
        <v>140</v>
      </c>
    </row>
    <row r="50" spans="1:8" x14ac:dyDescent="0.2">
      <c r="A50" s="47">
        <v>44</v>
      </c>
      <c r="B50" s="48" t="s">
        <v>46</v>
      </c>
      <c r="C50" s="48" t="s">
        <v>47</v>
      </c>
      <c r="D50" s="48" t="s">
        <v>22</v>
      </c>
      <c r="E50" s="49">
        <v>269327</v>
      </c>
      <c r="F50" s="50">
        <v>1022.365292</v>
      </c>
      <c r="G50" s="51">
        <v>5.8874900000000004E-3</v>
      </c>
      <c r="H50" s="41" t="s">
        <v>140</v>
      </c>
    </row>
    <row r="51" spans="1:8" x14ac:dyDescent="0.2">
      <c r="A51" s="47">
        <v>45</v>
      </c>
      <c r="B51" s="48" t="s">
        <v>480</v>
      </c>
      <c r="C51" s="48" t="s">
        <v>481</v>
      </c>
      <c r="D51" s="48" t="s">
        <v>211</v>
      </c>
      <c r="E51" s="49">
        <v>38661</v>
      </c>
      <c r="F51" s="50">
        <v>985.23692400000004</v>
      </c>
      <c r="G51" s="51">
        <v>5.6736800000000004E-3</v>
      </c>
      <c r="H51" s="41" t="s">
        <v>140</v>
      </c>
    </row>
    <row r="52" spans="1:8" x14ac:dyDescent="0.2">
      <c r="A52" s="47">
        <v>46</v>
      </c>
      <c r="B52" s="48" t="s">
        <v>513</v>
      </c>
      <c r="C52" s="48" t="s">
        <v>514</v>
      </c>
      <c r="D52" s="48" t="s">
        <v>275</v>
      </c>
      <c r="E52" s="49">
        <v>57870</v>
      </c>
      <c r="F52" s="50">
        <v>857.86487999999997</v>
      </c>
      <c r="G52" s="51">
        <v>4.9401899999999997E-3</v>
      </c>
      <c r="H52" s="41" t="s">
        <v>140</v>
      </c>
    </row>
    <row r="53" spans="1:8" x14ac:dyDescent="0.2">
      <c r="A53" s="47">
        <v>47</v>
      </c>
      <c r="B53" s="48" t="s">
        <v>511</v>
      </c>
      <c r="C53" s="48" t="s">
        <v>512</v>
      </c>
      <c r="D53" s="48" t="s">
        <v>233</v>
      </c>
      <c r="E53" s="49">
        <v>57858</v>
      </c>
      <c r="F53" s="50">
        <v>835.29594599999996</v>
      </c>
      <c r="G53" s="51">
        <v>4.8102199999999996E-3</v>
      </c>
      <c r="H53" s="41" t="s">
        <v>140</v>
      </c>
    </row>
    <row r="54" spans="1:8" x14ac:dyDescent="0.2">
      <c r="A54" s="47">
        <v>48</v>
      </c>
      <c r="B54" s="48" t="s">
        <v>515</v>
      </c>
      <c r="C54" s="48" t="s">
        <v>516</v>
      </c>
      <c r="D54" s="48" t="s">
        <v>233</v>
      </c>
      <c r="E54" s="49">
        <v>162720</v>
      </c>
      <c r="F54" s="50">
        <v>797.08392000000003</v>
      </c>
      <c r="G54" s="51">
        <v>4.5901700000000002E-3</v>
      </c>
      <c r="H54" s="41" t="s">
        <v>140</v>
      </c>
    </row>
    <row r="55" spans="1:8" x14ac:dyDescent="0.2">
      <c r="A55" s="47">
        <v>49</v>
      </c>
      <c r="B55" s="48" t="s">
        <v>258</v>
      </c>
      <c r="C55" s="48" t="s">
        <v>259</v>
      </c>
      <c r="D55" s="48" t="s">
        <v>94</v>
      </c>
      <c r="E55" s="49">
        <v>48690</v>
      </c>
      <c r="F55" s="50">
        <v>776.50811999999996</v>
      </c>
      <c r="G55" s="51">
        <v>4.4716799999999996E-3</v>
      </c>
      <c r="H55" s="41" t="s">
        <v>140</v>
      </c>
    </row>
    <row r="56" spans="1:8" x14ac:dyDescent="0.2">
      <c r="A56" s="47">
        <v>50</v>
      </c>
      <c r="B56" s="48" t="s">
        <v>677</v>
      </c>
      <c r="C56" s="48" t="s">
        <v>678</v>
      </c>
      <c r="D56" s="48" t="s">
        <v>35</v>
      </c>
      <c r="E56" s="49">
        <v>472500</v>
      </c>
      <c r="F56" s="50">
        <v>731.94974999999999</v>
      </c>
      <c r="G56" s="51">
        <v>4.2150800000000004E-3</v>
      </c>
      <c r="H56" s="41" t="s">
        <v>140</v>
      </c>
    </row>
    <row r="57" spans="1:8" x14ac:dyDescent="0.2">
      <c r="A57" s="47">
        <v>51</v>
      </c>
      <c r="B57" s="48" t="s">
        <v>286</v>
      </c>
      <c r="C57" s="48" t="s">
        <v>287</v>
      </c>
      <c r="D57" s="48" t="s">
        <v>211</v>
      </c>
      <c r="E57" s="49">
        <v>466610</v>
      </c>
      <c r="F57" s="50">
        <v>728.704837</v>
      </c>
      <c r="G57" s="51">
        <v>4.1963900000000004E-3</v>
      </c>
      <c r="H57" s="41" t="s">
        <v>140</v>
      </c>
    </row>
    <row r="58" spans="1:8" x14ac:dyDescent="0.2">
      <c r="A58" s="47">
        <v>52</v>
      </c>
      <c r="B58" s="48" t="s">
        <v>301</v>
      </c>
      <c r="C58" s="48" t="s">
        <v>302</v>
      </c>
      <c r="D58" s="48" t="s">
        <v>111</v>
      </c>
      <c r="E58" s="49">
        <v>116972</v>
      </c>
      <c r="F58" s="50">
        <v>608.78077399999995</v>
      </c>
      <c r="G58" s="51">
        <v>3.5057899999999999E-3</v>
      </c>
      <c r="H58" s="41" t="s">
        <v>140</v>
      </c>
    </row>
    <row r="59" spans="1:8" x14ac:dyDescent="0.2">
      <c r="A59" s="47">
        <v>53</v>
      </c>
      <c r="B59" s="48" t="s">
        <v>204</v>
      </c>
      <c r="C59" s="48" t="s">
        <v>205</v>
      </c>
      <c r="D59" s="48" t="s">
        <v>206</v>
      </c>
      <c r="E59" s="49">
        <v>34035</v>
      </c>
      <c r="F59" s="50">
        <v>566.00205000000005</v>
      </c>
      <c r="G59" s="51">
        <v>3.2594400000000002E-3</v>
      </c>
      <c r="H59" s="41" t="s">
        <v>140</v>
      </c>
    </row>
    <row r="60" spans="1:8" x14ac:dyDescent="0.2">
      <c r="A60" s="47">
        <v>54</v>
      </c>
      <c r="B60" s="48" t="s">
        <v>517</v>
      </c>
      <c r="C60" s="48" t="s">
        <v>518</v>
      </c>
      <c r="D60" s="48" t="s">
        <v>300</v>
      </c>
      <c r="E60" s="49">
        <v>13030</v>
      </c>
      <c r="F60" s="50">
        <v>557.55370000000005</v>
      </c>
      <c r="G60" s="51">
        <v>3.2107799999999999E-3</v>
      </c>
      <c r="H60" s="41" t="s">
        <v>140</v>
      </c>
    </row>
    <row r="61" spans="1:8" x14ac:dyDescent="0.2">
      <c r="A61" s="47">
        <v>55</v>
      </c>
      <c r="B61" s="48" t="s">
        <v>519</v>
      </c>
      <c r="C61" s="48" t="s">
        <v>520</v>
      </c>
      <c r="D61" s="48" t="s">
        <v>206</v>
      </c>
      <c r="E61" s="49">
        <v>34681</v>
      </c>
      <c r="F61" s="50">
        <v>551.74002900000005</v>
      </c>
      <c r="G61" s="51">
        <v>3.1773000000000001E-3</v>
      </c>
      <c r="H61" s="41" t="s">
        <v>140</v>
      </c>
    </row>
    <row r="62" spans="1:8" x14ac:dyDescent="0.2">
      <c r="A62" s="47">
        <v>56</v>
      </c>
      <c r="B62" s="48" t="s">
        <v>438</v>
      </c>
      <c r="C62" s="48" t="s">
        <v>439</v>
      </c>
      <c r="D62" s="48" t="s">
        <v>266</v>
      </c>
      <c r="E62" s="49">
        <v>25735</v>
      </c>
      <c r="F62" s="50">
        <v>523.68151499999999</v>
      </c>
      <c r="G62" s="51">
        <v>3.0157199999999999E-3</v>
      </c>
      <c r="H62" s="41" t="s">
        <v>140</v>
      </c>
    </row>
    <row r="63" spans="1:8" x14ac:dyDescent="0.2">
      <c r="A63" s="47">
        <v>57</v>
      </c>
      <c r="B63" s="48" t="s">
        <v>523</v>
      </c>
      <c r="C63" s="48" t="s">
        <v>524</v>
      </c>
      <c r="D63" s="48" t="s">
        <v>216</v>
      </c>
      <c r="E63" s="49">
        <v>60937</v>
      </c>
      <c r="F63" s="50">
        <v>450.2330245</v>
      </c>
      <c r="G63" s="51">
        <v>2.5927599999999999E-3</v>
      </c>
      <c r="H63" s="41" t="s">
        <v>140</v>
      </c>
    </row>
    <row r="64" spans="1:8" x14ac:dyDescent="0.2">
      <c r="A64" s="47">
        <v>58</v>
      </c>
      <c r="B64" s="48" t="s">
        <v>521</v>
      </c>
      <c r="C64" s="48" t="s">
        <v>522</v>
      </c>
      <c r="D64" s="48" t="s">
        <v>91</v>
      </c>
      <c r="E64" s="49">
        <v>226820</v>
      </c>
      <c r="F64" s="50">
        <v>441.32367399999998</v>
      </c>
      <c r="G64" s="51">
        <v>2.5414499999999998E-3</v>
      </c>
      <c r="H64" s="41" t="s">
        <v>140</v>
      </c>
    </row>
    <row r="65" spans="1:8" ht="25.5" x14ac:dyDescent="0.2">
      <c r="A65" s="47">
        <v>59</v>
      </c>
      <c r="B65" s="48" t="s">
        <v>446</v>
      </c>
      <c r="C65" s="48" t="s">
        <v>447</v>
      </c>
      <c r="D65" s="48" t="s">
        <v>219</v>
      </c>
      <c r="E65" s="49">
        <v>27550</v>
      </c>
      <c r="F65" s="50">
        <v>416.36315000000002</v>
      </c>
      <c r="G65" s="51">
        <v>2.3977099999999999E-3</v>
      </c>
      <c r="H65" s="41" t="s">
        <v>140</v>
      </c>
    </row>
    <row r="66" spans="1:8" x14ac:dyDescent="0.2">
      <c r="A66" s="47">
        <v>59</v>
      </c>
      <c r="B66" s="48" t="s">
        <v>89</v>
      </c>
      <c r="C66" s="48" t="s">
        <v>90</v>
      </c>
      <c r="D66" s="48" t="s">
        <v>91</v>
      </c>
      <c r="E66" s="49">
        <v>222925</v>
      </c>
      <c r="F66" s="50">
        <v>383.78768000000002</v>
      </c>
      <c r="G66" s="51">
        <v>2.2101199999999999E-3</v>
      </c>
      <c r="H66" s="41" t="s">
        <v>140</v>
      </c>
    </row>
    <row r="67" spans="1:8" x14ac:dyDescent="0.2">
      <c r="A67" s="47">
        <v>60</v>
      </c>
      <c r="B67" s="48" t="s">
        <v>454</v>
      </c>
      <c r="C67" s="48" t="s">
        <v>455</v>
      </c>
      <c r="D67" s="48" t="s">
        <v>391</v>
      </c>
      <c r="E67" s="49">
        <v>90441</v>
      </c>
      <c r="F67" s="50">
        <v>36.357281999999998</v>
      </c>
      <c r="G67" s="51">
        <v>2.0937000000000001E-4</v>
      </c>
      <c r="H67" s="41" t="s">
        <v>140</v>
      </c>
    </row>
    <row r="68" spans="1:8" x14ac:dyDescent="0.2">
      <c r="A68" s="52"/>
      <c r="B68" s="52"/>
      <c r="C68" s="53" t="s">
        <v>139</v>
      </c>
      <c r="D68" s="52"/>
      <c r="E68" s="52" t="s">
        <v>140</v>
      </c>
      <c r="F68" s="54">
        <f>SUM(F7:F67)</f>
        <v>125720.64272700001</v>
      </c>
      <c r="G68" s="55">
        <f>SUM(G7:G67)</f>
        <v>0.72398723142834531</v>
      </c>
      <c r="H68" s="41" t="s">
        <v>140</v>
      </c>
    </row>
    <row r="69" spans="1:8" x14ac:dyDescent="0.2">
      <c r="A69" s="52"/>
      <c r="B69" s="52"/>
      <c r="C69" s="56"/>
      <c r="D69" s="52"/>
      <c r="E69" s="52"/>
      <c r="F69" s="57"/>
      <c r="G69" s="57"/>
      <c r="H69" s="41" t="s">
        <v>140</v>
      </c>
    </row>
    <row r="70" spans="1:8" x14ac:dyDescent="0.2">
      <c r="A70" s="52"/>
      <c r="B70" s="52"/>
      <c r="C70" s="53" t="s">
        <v>141</v>
      </c>
      <c r="D70" s="52"/>
      <c r="E70" s="52"/>
      <c r="F70" s="52"/>
      <c r="G70" s="52"/>
      <c r="H70" s="41" t="s">
        <v>140</v>
      </c>
    </row>
    <row r="71" spans="1:8" x14ac:dyDescent="0.2">
      <c r="A71" s="52"/>
      <c r="B71" s="52"/>
      <c r="C71" s="53" t="s">
        <v>139</v>
      </c>
      <c r="D71" s="52"/>
      <c r="E71" s="52" t="s">
        <v>140</v>
      </c>
      <c r="F71" s="58" t="s">
        <v>142</v>
      </c>
      <c r="G71" s="55">
        <v>0</v>
      </c>
      <c r="H71" s="41" t="s">
        <v>140</v>
      </c>
    </row>
    <row r="72" spans="1:8" x14ac:dyDescent="0.2">
      <c r="A72" s="52"/>
      <c r="B72" s="52"/>
      <c r="C72" s="56"/>
      <c r="D72" s="52"/>
      <c r="E72" s="52"/>
      <c r="F72" s="57"/>
      <c r="G72" s="57"/>
      <c r="H72" s="41" t="s">
        <v>140</v>
      </c>
    </row>
    <row r="73" spans="1:8" x14ac:dyDescent="0.2">
      <c r="A73" s="52"/>
      <c r="B73" s="52"/>
      <c r="C73" s="53" t="s">
        <v>143</v>
      </c>
      <c r="D73" s="52"/>
      <c r="E73" s="52"/>
      <c r="F73" s="52"/>
      <c r="G73" s="52"/>
      <c r="H73" s="41" t="s">
        <v>140</v>
      </c>
    </row>
    <row r="74" spans="1:8" x14ac:dyDescent="0.2">
      <c r="A74" s="52"/>
      <c r="B74" s="52"/>
      <c r="C74" s="53" t="s">
        <v>139</v>
      </c>
      <c r="D74" s="52"/>
      <c r="E74" s="52" t="s">
        <v>140</v>
      </c>
      <c r="F74" s="58" t="s">
        <v>142</v>
      </c>
      <c r="G74" s="55">
        <v>0</v>
      </c>
      <c r="H74" s="41" t="s">
        <v>140</v>
      </c>
    </row>
    <row r="75" spans="1:8" x14ac:dyDescent="0.2">
      <c r="A75" s="52"/>
      <c r="B75" s="52"/>
      <c r="C75" s="56"/>
      <c r="D75" s="52"/>
      <c r="E75" s="52"/>
      <c r="F75" s="57"/>
      <c r="G75" s="57"/>
      <c r="H75" s="41" t="s">
        <v>140</v>
      </c>
    </row>
    <row r="76" spans="1:8" x14ac:dyDescent="0.2">
      <c r="A76" s="52"/>
      <c r="B76" s="52"/>
      <c r="C76" s="53" t="s">
        <v>144</v>
      </c>
      <c r="D76" s="52"/>
      <c r="E76" s="52"/>
      <c r="F76" s="52"/>
      <c r="G76" s="52"/>
      <c r="H76" s="41" t="s">
        <v>140</v>
      </c>
    </row>
    <row r="77" spans="1:8" x14ac:dyDescent="0.2">
      <c r="A77" s="52"/>
      <c r="B77" s="52"/>
      <c r="C77" s="53" t="s">
        <v>139</v>
      </c>
      <c r="D77" s="52"/>
      <c r="E77" s="52" t="s">
        <v>140</v>
      </c>
      <c r="F77" s="58" t="s">
        <v>142</v>
      </c>
      <c r="G77" s="55">
        <v>0</v>
      </c>
      <c r="H77" s="41" t="s">
        <v>140</v>
      </c>
    </row>
    <row r="78" spans="1:8" x14ac:dyDescent="0.2">
      <c r="A78" s="52"/>
      <c r="B78" s="52"/>
      <c r="C78" s="56"/>
      <c r="D78" s="52"/>
      <c r="E78" s="52"/>
      <c r="F78" s="57"/>
      <c r="G78" s="57"/>
      <c r="H78" s="41" t="s">
        <v>140</v>
      </c>
    </row>
    <row r="79" spans="1:8" x14ac:dyDescent="0.2">
      <c r="A79" s="52"/>
      <c r="B79" s="52"/>
      <c r="C79" s="53" t="s">
        <v>145</v>
      </c>
      <c r="D79" s="52"/>
      <c r="E79" s="52"/>
      <c r="F79" s="57"/>
      <c r="G79" s="57"/>
      <c r="H79" s="41" t="s">
        <v>140</v>
      </c>
    </row>
    <row r="80" spans="1:8" x14ac:dyDescent="0.2">
      <c r="A80" s="52"/>
      <c r="B80" s="52"/>
      <c r="C80" s="53" t="s">
        <v>139</v>
      </c>
      <c r="D80" s="52"/>
      <c r="E80" s="52" t="s">
        <v>140</v>
      </c>
      <c r="F80" s="58" t="s">
        <v>142</v>
      </c>
      <c r="G80" s="55">
        <v>0</v>
      </c>
      <c r="H80" s="41" t="s">
        <v>140</v>
      </c>
    </row>
    <row r="81" spans="1:8" x14ac:dyDescent="0.2">
      <c r="A81" s="39"/>
      <c r="B81" s="39"/>
      <c r="C81" s="137"/>
      <c r="D81" s="39"/>
      <c r="E81" s="39"/>
      <c r="F81" s="73"/>
      <c r="G81" s="73"/>
      <c r="H81" s="41" t="s">
        <v>140</v>
      </c>
    </row>
    <row r="82" spans="1:8" x14ac:dyDescent="0.2">
      <c r="A82" s="39"/>
      <c r="B82" s="39"/>
      <c r="C82" s="40" t="s">
        <v>1005</v>
      </c>
      <c r="D82" s="39"/>
      <c r="E82" s="39"/>
      <c r="F82" s="39"/>
      <c r="G82" s="39"/>
      <c r="H82" s="41" t="s">
        <v>140</v>
      </c>
    </row>
    <row r="83" spans="1:8" ht="25.5" x14ac:dyDescent="0.2">
      <c r="A83" s="42">
        <v>1</v>
      </c>
      <c r="B83" s="43" t="s">
        <v>1006</v>
      </c>
      <c r="C83" s="43" t="s">
        <v>1007</v>
      </c>
      <c r="D83" s="43" t="s">
        <v>1008</v>
      </c>
      <c r="E83" s="44">
        <v>750</v>
      </c>
      <c r="F83" s="45">
        <f>8.924884*100</f>
        <v>892.48840000000007</v>
      </c>
      <c r="G83" s="46">
        <f>F83/F167</f>
        <v>5.1395709807814409E-3</v>
      </c>
      <c r="H83" s="41">
        <v>7.26</v>
      </c>
    </row>
    <row r="84" spans="1:8" x14ac:dyDescent="0.2">
      <c r="A84" s="39"/>
      <c r="B84" s="39"/>
      <c r="C84" s="40" t="s">
        <v>139</v>
      </c>
      <c r="D84" s="39"/>
      <c r="E84" s="39" t="s">
        <v>140</v>
      </c>
      <c r="F84" s="138">
        <f>SUM(F83)</f>
        <v>892.48840000000007</v>
      </c>
      <c r="G84" s="139">
        <f>SUM(G83)</f>
        <v>5.1395709807814409E-3</v>
      </c>
      <c r="H84" s="41" t="s">
        <v>140</v>
      </c>
    </row>
    <row r="85" spans="1:8" x14ac:dyDescent="0.2">
      <c r="A85" s="52"/>
      <c r="B85" s="52"/>
      <c r="C85" s="56"/>
      <c r="D85" s="52"/>
      <c r="E85" s="52"/>
      <c r="F85" s="57"/>
      <c r="G85" s="57"/>
      <c r="H85" s="41" t="s">
        <v>140</v>
      </c>
    </row>
    <row r="86" spans="1:8" x14ac:dyDescent="0.2">
      <c r="A86" s="52"/>
      <c r="B86" s="52"/>
      <c r="C86" s="53" t="s">
        <v>1095</v>
      </c>
      <c r="D86" s="52"/>
      <c r="E86" s="52"/>
      <c r="F86" s="57"/>
      <c r="G86" s="57"/>
      <c r="H86" s="41" t="s">
        <v>140</v>
      </c>
    </row>
    <row r="87" spans="1:8" x14ac:dyDescent="0.2">
      <c r="A87" s="47">
        <v>1</v>
      </c>
      <c r="B87" s="48"/>
      <c r="C87" s="48" t="s">
        <v>1063</v>
      </c>
      <c r="D87" s="48" t="s">
        <v>496</v>
      </c>
      <c r="E87" s="49">
        <v>-27375</v>
      </c>
      <c r="F87" s="50">
        <v>-415.11450000000002</v>
      </c>
      <c r="G87" s="51">
        <f>F87/$F$167</f>
        <v>-2.3905189556543225E-3</v>
      </c>
      <c r="H87" s="41" t="s">
        <v>140</v>
      </c>
    </row>
    <row r="88" spans="1:8" x14ac:dyDescent="0.2">
      <c r="A88" s="47">
        <v>2</v>
      </c>
      <c r="B88" s="48"/>
      <c r="C88" s="48" t="s">
        <v>1096</v>
      </c>
      <c r="D88" s="48" t="s">
        <v>496</v>
      </c>
      <c r="E88" s="49">
        <v>-472500</v>
      </c>
      <c r="F88" s="50">
        <v>-732.98924999999997</v>
      </c>
      <c r="G88" s="51">
        <f t="shared" ref="G88:G98" si="0">F88/$F$167</f>
        <v>-4.2210635774366954E-3</v>
      </c>
      <c r="H88" s="41" t="s">
        <v>140</v>
      </c>
    </row>
    <row r="89" spans="1:8" x14ac:dyDescent="0.2">
      <c r="A89" s="47">
        <v>3</v>
      </c>
      <c r="B89" s="48"/>
      <c r="C89" s="48" t="s">
        <v>1097</v>
      </c>
      <c r="D89" s="48" t="s">
        <v>496</v>
      </c>
      <c r="E89" s="49">
        <v>-11750</v>
      </c>
      <c r="F89" s="50">
        <v>-1315.4124999999999</v>
      </c>
      <c r="G89" s="51">
        <f t="shared" si="0"/>
        <v>-7.5750630627324294E-3</v>
      </c>
      <c r="H89" s="41" t="s">
        <v>140</v>
      </c>
    </row>
    <row r="90" spans="1:8" x14ac:dyDescent="0.2">
      <c r="A90" s="47">
        <v>4</v>
      </c>
      <c r="B90" s="48"/>
      <c r="C90" s="48" t="s">
        <v>1098</v>
      </c>
      <c r="D90" s="48" t="s">
        <v>496</v>
      </c>
      <c r="E90" s="49">
        <v>-31950</v>
      </c>
      <c r="F90" s="50">
        <v>-1413.3402000000001</v>
      </c>
      <c r="G90" s="51">
        <f t="shared" si="0"/>
        <v>-8.1389990927521715E-3</v>
      </c>
      <c r="H90" s="41" t="s">
        <v>140</v>
      </c>
    </row>
    <row r="91" spans="1:8" x14ac:dyDescent="0.2">
      <c r="A91" s="47">
        <v>5</v>
      </c>
      <c r="B91" s="48"/>
      <c r="C91" s="48" t="s">
        <v>1099</v>
      </c>
      <c r="D91" s="48" t="s">
        <v>496</v>
      </c>
      <c r="E91" s="49">
        <v>-43925</v>
      </c>
      <c r="F91" s="50">
        <v>-1414.6046249999999</v>
      </c>
      <c r="G91" s="51">
        <f t="shared" si="0"/>
        <v>-8.1462805342111012E-3</v>
      </c>
      <c r="H91" s="41" t="s">
        <v>140</v>
      </c>
    </row>
    <row r="92" spans="1:8" x14ac:dyDescent="0.2">
      <c r="A92" s="47">
        <v>6</v>
      </c>
      <c r="B92" s="48"/>
      <c r="C92" s="48" t="s">
        <v>1054</v>
      </c>
      <c r="D92" s="48" t="s">
        <v>496</v>
      </c>
      <c r="E92" s="49">
        <v>-96500</v>
      </c>
      <c r="F92" s="50">
        <v>-1975.355</v>
      </c>
      <c r="G92" s="51">
        <f t="shared" si="0"/>
        <v>-1.1375472482041809E-2</v>
      </c>
      <c r="H92" s="41" t="s">
        <v>140</v>
      </c>
    </row>
    <row r="93" spans="1:8" x14ac:dyDescent="0.2">
      <c r="A93" s="47">
        <v>7</v>
      </c>
      <c r="B93" s="48"/>
      <c r="C93" s="48" t="s">
        <v>1091</v>
      </c>
      <c r="D93" s="48" t="s">
        <v>496</v>
      </c>
      <c r="E93" s="49">
        <v>-147000</v>
      </c>
      <c r="F93" s="50">
        <v>-2319.66</v>
      </c>
      <c r="G93" s="51">
        <f t="shared" si="0"/>
        <v>-1.3358220926209769E-2</v>
      </c>
      <c r="H93" s="41" t="s">
        <v>140</v>
      </c>
    </row>
    <row r="94" spans="1:8" x14ac:dyDescent="0.2">
      <c r="A94" s="47">
        <v>8</v>
      </c>
      <c r="B94" s="48"/>
      <c r="C94" s="48" t="s">
        <v>1083</v>
      </c>
      <c r="D94" s="48" t="s">
        <v>496</v>
      </c>
      <c r="E94" s="49">
        <v>-110800</v>
      </c>
      <c r="F94" s="50">
        <v>-2447.7936</v>
      </c>
      <c r="G94" s="51">
        <f t="shared" si="0"/>
        <v>-1.4096103605943261E-2</v>
      </c>
      <c r="H94" s="41" t="s">
        <v>140</v>
      </c>
    </row>
    <row r="95" spans="1:8" x14ac:dyDescent="0.2">
      <c r="A95" s="47">
        <v>9</v>
      </c>
      <c r="B95" s="48"/>
      <c r="C95" s="48" t="s">
        <v>1074</v>
      </c>
      <c r="D95" s="48" t="s">
        <v>496</v>
      </c>
      <c r="E95" s="49">
        <v>-892400</v>
      </c>
      <c r="F95" s="50">
        <v>-2496.9351999999999</v>
      </c>
      <c r="G95" s="51">
        <f t="shared" si="0"/>
        <v>-1.4379095229486121E-2</v>
      </c>
      <c r="H95" s="41" t="s">
        <v>140</v>
      </c>
    </row>
    <row r="96" spans="1:8" x14ac:dyDescent="0.2">
      <c r="A96" s="47">
        <v>10</v>
      </c>
      <c r="B96" s="48"/>
      <c r="C96" s="48" t="s">
        <v>1076</v>
      </c>
      <c r="D96" s="48" t="s">
        <v>496</v>
      </c>
      <c r="E96" s="49">
        <v>-128725</v>
      </c>
      <c r="F96" s="50">
        <v>-2727.5540249999999</v>
      </c>
      <c r="G96" s="51">
        <f t="shared" si="0"/>
        <v>-1.5707159348405664E-2</v>
      </c>
      <c r="H96" s="41" t="s">
        <v>140</v>
      </c>
    </row>
    <row r="97" spans="1:8" x14ac:dyDescent="0.2">
      <c r="A97" s="47">
        <v>11</v>
      </c>
      <c r="B97" s="48"/>
      <c r="C97" s="48" t="s">
        <v>1068</v>
      </c>
      <c r="D97" s="48" t="s">
        <v>496</v>
      </c>
      <c r="E97" s="49">
        <v>-936000</v>
      </c>
      <c r="F97" s="50">
        <v>-2787.8760000000002</v>
      </c>
      <c r="G97" s="51">
        <f t="shared" si="0"/>
        <v>-1.6054535372803769E-2</v>
      </c>
      <c r="H97" s="41" t="s">
        <v>140</v>
      </c>
    </row>
    <row r="98" spans="1:8" x14ac:dyDescent="0.2">
      <c r="A98" s="47">
        <v>12</v>
      </c>
      <c r="B98" s="48"/>
      <c r="C98" s="48" t="s">
        <v>1090</v>
      </c>
      <c r="D98" s="48" t="s">
        <v>496</v>
      </c>
      <c r="E98" s="49">
        <v>-226800</v>
      </c>
      <c r="F98" s="50">
        <v>-3063.1608000000001</v>
      </c>
      <c r="G98" s="51">
        <f t="shared" si="0"/>
        <v>-1.763981734344924E-2</v>
      </c>
      <c r="H98" s="41" t="s">
        <v>140</v>
      </c>
    </row>
    <row r="99" spans="1:8" x14ac:dyDescent="0.2">
      <c r="A99" s="52"/>
      <c r="B99" s="52"/>
      <c r="C99" s="53" t="s">
        <v>139</v>
      </c>
      <c r="D99" s="52"/>
      <c r="E99" s="52" t="s">
        <v>140</v>
      </c>
      <c r="F99" s="54">
        <v>-23109.795699999999</v>
      </c>
      <c r="G99" s="55">
        <f>SUM(G87:G98)</f>
        <v>-0.13308232953112636</v>
      </c>
      <c r="H99" s="41" t="s">
        <v>140</v>
      </c>
    </row>
    <row r="100" spans="1:8" x14ac:dyDescent="0.2">
      <c r="A100" s="52"/>
      <c r="B100" s="52"/>
      <c r="C100" s="56"/>
      <c r="D100" s="52"/>
      <c r="E100" s="52"/>
      <c r="F100" s="57"/>
      <c r="G100" s="57"/>
      <c r="H100" s="41" t="s">
        <v>140</v>
      </c>
    </row>
    <row r="101" spans="1:8" x14ac:dyDescent="0.2">
      <c r="A101" s="52"/>
      <c r="B101" s="52"/>
      <c r="C101" s="53" t="s">
        <v>147</v>
      </c>
      <c r="D101" s="52"/>
      <c r="E101" s="52"/>
      <c r="F101" s="54">
        <f>F84+F68</f>
        <v>126613.13112700002</v>
      </c>
      <c r="G101" s="55">
        <f>G84+G68</f>
        <v>0.72912680240912675</v>
      </c>
      <c r="H101" s="41" t="s">
        <v>140</v>
      </c>
    </row>
    <row r="102" spans="1:8" x14ac:dyDescent="0.2">
      <c r="A102" s="52"/>
      <c r="B102" s="52"/>
      <c r="C102" s="56"/>
      <c r="D102" s="52"/>
      <c r="E102" s="52"/>
      <c r="F102" s="57"/>
      <c r="G102" s="57"/>
      <c r="H102" s="41" t="s">
        <v>140</v>
      </c>
    </row>
    <row r="103" spans="1:8" x14ac:dyDescent="0.2">
      <c r="A103" s="52"/>
      <c r="B103" s="52"/>
      <c r="C103" s="53" t="s">
        <v>148</v>
      </c>
      <c r="D103" s="52"/>
      <c r="E103" s="52"/>
      <c r="F103" s="57"/>
      <c r="G103" s="57"/>
      <c r="H103" s="41" t="s">
        <v>140</v>
      </c>
    </row>
    <row r="104" spans="1:8" x14ac:dyDescent="0.2">
      <c r="A104" s="52"/>
      <c r="B104" s="52"/>
      <c r="C104" s="53" t="s">
        <v>10</v>
      </c>
      <c r="D104" s="52"/>
      <c r="E104" s="52"/>
      <c r="F104" s="57"/>
      <c r="G104" s="57"/>
      <c r="H104" s="41" t="s">
        <v>140</v>
      </c>
    </row>
    <row r="105" spans="1:8" x14ac:dyDescent="0.2">
      <c r="A105" s="47">
        <v>1</v>
      </c>
      <c r="B105" s="48" t="s">
        <v>679</v>
      </c>
      <c r="C105" s="48" t="s">
        <v>680</v>
      </c>
      <c r="D105" s="48" t="s">
        <v>528</v>
      </c>
      <c r="E105" s="49">
        <v>2500</v>
      </c>
      <c r="F105" s="50">
        <v>2545.9949999999999</v>
      </c>
      <c r="G105" s="51">
        <v>1.466162E-2</v>
      </c>
      <c r="H105" s="41">
        <v>6.9349999999999996</v>
      </c>
    </row>
    <row r="106" spans="1:8" x14ac:dyDescent="0.2">
      <c r="A106" s="47">
        <v>2</v>
      </c>
      <c r="B106" s="48" t="s">
        <v>543</v>
      </c>
      <c r="C106" s="48" t="s">
        <v>544</v>
      </c>
      <c r="D106" s="48" t="s">
        <v>531</v>
      </c>
      <c r="E106" s="49">
        <v>150</v>
      </c>
      <c r="F106" s="50">
        <v>1552.8</v>
      </c>
      <c r="G106" s="51">
        <v>8.9421099999999996E-3</v>
      </c>
      <c r="H106" s="41">
        <v>7.37</v>
      </c>
    </row>
    <row r="107" spans="1:8" ht="25.5" x14ac:dyDescent="0.2">
      <c r="A107" s="47">
        <v>3</v>
      </c>
      <c r="B107" s="48" t="s">
        <v>549</v>
      </c>
      <c r="C107" s="48" t="s">
        <v>550</v>
      </c>
      <c r="D107" s="48" t="s">
        <v>528</v>
      </c>
      <c r="E107" s="49">
        <v>1500</v>
      </c>
      <c r="F107" s="50">
        <v>1522.17</v>
      </c>
      <c r="G107" s="51">
        <v>8.7657199999999994E-3</v>
      </c>
      <c r="H107" s="41">
        <v>6.8243</v>
      </c>
    </row>
    <row r="108" spans="1:8" ht="25.5" x14ac:dyDescent="0.2">
      <c r="A108" s="47">
        <v>4</v>
      </c>
      <c r="B108" s="48" t="s">
        <v>681</v>
      </c>
      <c r="C108" s="48" t="s">
        <v>682</v>
      </c>
      <c r="D108" s="48" t="s">
        <v>531</v>
      </c>
      <c r="E108" s="49">
        <v>1500</v>
      </c>
      <c r="F108" s="50">
        <v>1505.1255000000001</v>
      </c>
      <c r="G108" s="51">
        <v>8.6675599999999995E-3</v>
      </c>
      <c r="H108" s="41">
        <v>6.75</v>
      </c>
    </row>
    <row r="109" spans="1:8" ht="25.5" x14ac:dyDescent="0.2">
      <c r="A109" s="47">
        <v>5</v>
      </c>
      <c r="B109" s="48" t="s">
        <v>534</v>
      </c>
      <c r="C109" s="48" t="s">
        <v>535</v>
      </c>
      <c r="D109" s="48" t="s">
        <v>528</v>
      </c>
      <c r="E109" s="49">
        <v>1500</v>
      </c>
      <c r="F109" s="50">
        <v>1490.1645000000001</v>
      </c>
      <c r="G109" s="51">
        <v>8.5814099999999994E-3</v>
      </c>
      <c r="H109" s="41">
        <v>6.9119000000000002</v>
      </c>
    </row>
    <row r="110" spans="1:8" ht="25.5" x14ac:dyDescent="0.2">
      <c r="A110" s="47">
        <v>6</v>
      </c>
      <c r="B110" s="48" t="s">
        <v>571</v>
      </c>
      <c r="C110" s="48" t="s">
        <v>572</v>
      </c>
      <c r="D110" s="48" t="s">
        <v>528</v>
      </c>
      <c r="E110" s="49">
        <v>1000</v>
      </c>
      <c r="F110" s="50">
        <v>1036.3699999999999</v>
      </c>
      <c r="G110" s="51">
        <v>5.9681400000000003E-3</v>
      </c>
      <c r="H110" s="41">
        <v>7.28</v>
      </c>
    </row>
    <row r="111" spans="1:8" x14ac:dyDescent="0.2">
      <c r="A111" s="47">
        <v>7</v>
      </c>
      <c r="B111" s="48" t="s">
        <v>599</v>
      </c>
      <c r="C111" s="48" t="s">
        <v>600</v>
      </c>
      <c r="D111" s="48" t="s">
        <v>528</v>
      </c>
      <c r="E111" s="49">
        <v>1000</v>
      </c>
      <c r="F111" s="50">
        <v>1002.751</v>
      </c>
      <c r="G111" s="51">
        <v>5.7745399999999999E-3</v>
      </c>
      <c r="H111" s="41">
        <v>6.8</v>
      </c>
    </row>
    <row r="112" spans="1:8" x14ac:dyDescent="0.2">
      <c r="A112" s="47">
        <v>8</v>
      </c>
      <c r="B112" s="48" t="s">
        <v>587</v>
      </c>
      <c r="C112" s="48" t="s">
        <v>588</v>
      </c>
      <c r="D112" s="48" t="s">
        <v>589</v>
      </c>
      <c r="E112" s="49">
        <v>1000</v>
      </c>
      <c r="F112" s="50">
        <v>999.50300000000004</v>
      </c>
      <c r="G112" s="51">
        <v>5.7558399999999999E-3</v>
      </c>
      <c r="H112" s="41">
        <v>7.3240999999999996</v>
      </c>
    </row>
    <row r="113" spans="1:8" x14ac:dyDescent="0.2">
      <c r="A113" s="47">
        <v>9</v>
      </c>
      <c r="B113" s="48" t="s">
        <v>585</v>
      </c>
      <c r="C113" s="48" t="s">
        <v>586</v>
      </c>
      <c r="D113" s="48" t="s">
        <v>531</v>
      </c>
      <c r="E113" s="49">
        <v>50</v>
      </c>
      <c r="F113" s="50">
        <v>497.40499999999997</v>
      </c>
      <c r="G113" s="51">
        <v>2.86441E-3</v>
      </c>
      <c r="H113" s="41">
        <v>6.84</v>
      </c>
    </row>
    <row r="114" spans="1:8" x14ac:dyDescent="0.2">
      <c r="A114" s="52"/>
      <c r="B114" s="52"/>
      <c r="C114" s="53" t="s">
        <v>139</v>
      </c>
      <c r="D114" s="52"/>
      <c r="E114" s="52" t="s">
        <v>140</v>
      </c>
      <c r="F114" s="54">
        <v>12152.284</v>
      </c>
      <c r="G114" s="55">
        <v>6.9981349999999998E-2</v>
      </c>
      <c r="H114" s="41" t="s">
        <v>140</v>
      </c>
    </row>
    <row r="115" spans="1:8" x14ac:dyDescent="0.2">
      <c r="A115" s="52"/>
      <c r="B115" s="52"/>
      <c r="C115" s="56"/>
      <c r="D115" s="52"/>
      <c r="E115" s="52"/>
      <c r="F115" s="57"/>
      <c r="G115" s="57"/>
      <c r="H115" s="41" t="s">
        <v>140</v>
      </c>
    </row>
    <row r="116" spans="1:8" x14ac:dyDescent="0.2">
      <c r="A116" s="52"/>
      <c r="B116" s="52"/>
      <c r="C116" s="53" t="s">
        <v>149</v>
      </c>
      <c r="D116" s="52"/>
      <c r="E116" s="52"/>
      <c r="F116" s="52"/>
      <c r="G116" s="52"/>
      <c r="H116" s="41" t="s">
        <v>140</v>
      </c>
    </row>
    <row r="117" spans="1:8" x14ac:dyDescent="0.2">
      <c r="A117" s="52"/>
      <c r="B117" s="52"/>
      <c r="C117" s="53" t="s">
        <v>139</v>
      </c>
      <c r="D117" s="52"/>
      <c r="E117" s="52" t="s">
        <v>140</v>
      </c>
      <c r="F117" s="58" t="s">
        <v>142</v>
      </c>
      <c r="G117" s="55">
        <v>0</v>
      </c>
      <c r="H117" s="41" t="s">
        <v>140</v>
      </c>
    </row>
    <row r="118" spans="1:8" x14ac:dyDescent="0.2">
      <c r="A118" s="52"/>
      <c r="B118" s="52"/>
      <c r="C118" s="56"/>
      <c r="D118" s="52"/>
      <c r="E118" s="52"/>
      <c r="F118" s="57"/>
      <c r="G118" s="57"/>
      <c r="H118" s="41" t="s">
        <v>140</v>
      </c>
    </row>
    <row r="119" spans="1:8" x14ac:dyDescent="0.2">
      <c r="A119" s="52"/>
      <c r="B119" s="52"/>
      <c r="C119" s="53" t="s">
        <v>150</v>
      </c>
      <c r="D119" s="52"/>
      <c r="E119" s="52"/>
      <c r="F119" s="52"/>
      <c r="G119" s="52"/>
      <c r="H119" s="41" t="s">
        <v>140</v>
      </c>
    </row>
    <row r="120" spans="1:8" x14ac:dyDescent="0.2">
      <c r="A120" s="47">
        <v>1</v>
      </c>
      <c r="B120" s="48" t="s">
        <v>609</v>
      </c>
      <c r="C120" s="48" t="s">
        <v>1168</v>
      </c>
      <c r="D120" s="48" t="s">
        <v>611</v>
      </c>
      <c r="E120" s="49">
        <v>6500000</v>
      </c>
      <c r="F120" s="50">
        <v>6686.0039999999999</v>
      </c>
      <c r="G120" s="51">
        <v>3.8502679999999997E-2</v>
      </c>
      <c r="H120" s="41">
        <v>6.7526999999999999</v>
      </c>
    </row>
    <row r="121" spans="1:8" x14ac:dyDescent="0.2">
      <c r="A121" s="47">
        <v>2</v>
      </c>
      <c r="B121" s="48" t="s">
        <v>612</v>
      </c>
      <c r="C121" s="48" t="s">
        <v>613</v>
      </c>
      <c r="D121" s="48" t="s">
        <v>611</v>
      </c>
      <c r="E121" s="49">
        <v>3400000</v>
      </c>
      <c r="F121" s="50">
        <v>3370.6206000000002</v>
      </c>
      <c r="G121" s="51">
        <v>1.941039E-2</v>
      </c>
      <c r="H121" s="41">
        <v>6.7084999999999999</v>
      </c>
    </row>
    <row r="122" spans="1:8" x14ac:dyDescent="0.2">
      <c r="A122" s="47">
        <v>3</v>
      </c>
      <c r="B122" s="48" t="s">
        <v>683</v>
      </c>
      <c r="C122" s="43" t="s">
        <v>1174</v>
      </c>
      <c r="D122" s="48" t="s">
        <v>611</v>
      </c>
      <c r="E122" s="49">
        <v>3000000</v>
      </c>
      <c r="F122" s="50">
        <v>3115.4189999999999</v>
      </c>
      <c r="G122" s="51">
        <v>1.794076E-2</v>
      </c>
      <c r="H122" s="41">
        <v>6.4870000000000001</v>
      </c>
    </row>
    <row r="123" spans="1:8" x14ac:dyDescent="0.2">
      <c r="A123" s="47">
        <v>4</v>
      </c>
      <c r="B123" s="48" t="s">
        <v>670</v>
      </c>
      <c r="C123" s="48" t="s">
        <v>671</v>
      </c>
      <c r="D123" s="48" t="s">
        <v>611</v>
      </c>
      <c r="E123" s="49">
        <v>3000000</v>
      </c>
      <c r="F123" s="50">
        <v>3071.2710000000002</v>
      </c>
      <c r="G123" s="51">
        <v>1.7686520000000001E-2</v>
      </c>
      <c r="H123" s="41">
        <v>5.7504999999999997</v>
      </c>
    </row>
    <row r="124" spans="1:8" x14ac:dyDescent="0.2">
      <c r="A124" s="47">
        <v>5</v>
      </c>
      <c r="B124" s="48" t="s">
        <v>614</v>
      </c>
      <c r="C124" s="43" t="s">
        <v>1167</v>
      </c>
      <c r="D124" s="48" t="s">
        <v>611</v>
      </c>
      <c r="E124" s="49">
        <v>2000000</v>
      </c>
      <c r="F124" s="50">
        <v>2049.9459999999999</v>
      </c>
      <c r="G124" s="51">
        <v>1.1805019999999999E-2</v>
      </c>
      <c r="H124" s="41">
        <v>7.0579000000000001</v>
      </c>
    </row>
    <row r="125" spans="1:8" x14ac:dyDescent="0.2">
      <c r="A125" s="47">
        <v>6</v>
      </c>
      <c r="B125" s="48" t="s">
        <v>615</v>
      </c>
      <c r="C125" s="48" t="s">
        <v>616</v>
      </c>
      <c r="D125" s="48" t="s">
        <v>611</v>
      </c>
      <c r="E125" s="49">
        <v>2000000</v>
      </c>
      <c r="F125" s="50">
        <v>2017.9259999999999</v>
      </c>
      <c r="G125" s="51">
        <v>1.162063E-2</v>
      </c>
      <c r="H125" s="41">
        <v>6.7618999999999998</v>
      </c>
    </row>
    <row r="126" spans="1:8" x14ac:dyDescent="0.2">
      <c r="A126" s="47">
        <v>7</v>
      </c>
      <c r="B126" s="48" t="s">
        <v>622</v>
      </c>
      <c r="C126" s="48" t="s">
        <v>623</v>
      </c>
      <c r="D126" s="48" t="s">
        <v>611</v>
      </c>
      <c r="E126" s="49">
        <v>1500000</v>
      </c>
      <c r="F126" s="50">
        <v>1495.4880000000001</v>
      </c>
      <c r="G126" s="51">
        <v>8.6120599999999995E-3</v>
      </c>
      <c r="H126" s="41">
        <v>7.4978999999999996</v>
      </c>
    </row>
    <row r="127" spans="1:8" x14ac:dyDescent="0.2">
      <c r="A127" s="47">
        <v>8</v>
      </c>
      <c r="B127" s="48" t="s">
        <v>684</v>
      </c>
      <c r="C127" s="48" t="s">
        <v>685</v>
      </c>
      <c r="D127" s="48" t="s">
        <v>611</v>
      </c>
      <c r="E127" s="49">
        <v>1000000</v>
      </c>
      <c r="F127" s="50">
        <v>1031.3979999999999</v>
      </c>
      <c r="G127" s="51">
        <v>5.9395100000000003E-3</v>
      </c>
      <c r="H127" s="41">
        <v>6.42</v>
      </c>
    </row>
    <row r="128" spans="1:8" ht="25.5" x14ac:dyDescent="0.2">
      <c r="A128" s="47">
        <v>9</v>
      </c>
      <c r="B128" s="48" t="s">
        <v>626</v>
      </c>
      <c r="C128" s="43" t="s">
        <v>1009</v>
      </c>
      <c r="D128" s="48" t="s">
        <v>611</v>
      </c>
      <c r="E128" s="49">
        <v>500000</v>
      </c>
      <c r="F128" s="50">
        <v>504</v>
      </c>
      <c r="G128" s="51">
        <v>2.90238E-3</v>
      </c>
      <c r="H128" s="41">
        <v>6.0799681990945214</v>
      </c>
    </row>
    <row r="129" spans="1:8" ht="25.5" x14ac:dyDescent="0.2">
      <c r="A129" s="47">
        <v>10</v>
      </c>
      <c r="B129" s="48" t="s">
        <v>627</v>
      </c>
      <c r="C129" s="48" t="s">
        <v>628</v>
      </c>
      <c r="D129" s="48" t="s">
        <v>611</v>
      </c>
      <c r="E129" s="49">
        <v>500000</v>
      </c>
      <c r="F129" s="50">
        <v>503.59199999999998</v>
      </c>
      <c r="G129" s="51">
        <v>2.9000300000000001E-3</v>
      </c>
      <c r="H129" s="41">
        <v>7.4534000000000002</v>
      </c>
    </row>
    <row r="130" spans="1:8" x14ac:dyDescent="0.2">
      <c r="A130" s="52"/>
      <c r="B130" s="52"/>
      <c r="C130" s="53" t="s">
        <v>139</v>
      </c>
      <c r="D130" s="52"/>
      <c r="E130" s="52" t="s">
        <v>140</v>
      </c>
      <c r="F130" s="54">
        <v>23845.6646</v>
      </c>
      <c r="G130" s="55">
        <v>0.13731998000000001</v>
      </c>
      <c r="H130" s="41" t="s">
        <v>140</v>
      </c>
    </row>
    <row r="131" spans="1:8" x14ac:dyDescent="0.2">
      <c r="A131" s="52"/>
      <c r="B131" s="52"/>
      <c r="C131" s="56"/>
      <c r="D131" s="52"/>
      <c r="E131" s="52"/>
      <c r="F131" s="57"/>
      <c r="G131" s="57"/>
      <c r="H131" s="41" t="s">
        <v>140</v>
      </c>
    </row>
    <row r="132" spans="1:8" x14ac:dyDescent="0.2">
      <c r="A132" s="52"/>
      <c r="B132" s="52"/>
      <c r="C132" s="53" t="s">
        <v>151</v>
      </c>
      <c r="D132" s="52"/>
      <c r="E132" s="52"/>
      <c r="F132" s="57"/>
      <c r="G132" s="57"/>
      <c r="H132" s="41" t="s">
        <v>140</v>
      </c>
    </row>
    <row r="133" spans="1:8" x14ac:dyDescent="0.2">
      <c r="A133" s="52"/>
      <c r="B133" s="52"/>
      <c r="C133" s="53" t="s">
        <v>139</v>
      </c>
      <c r="D133" s="52"/>
      <c r="E133" s="52" t="s">
        <v>140</v>
      </c>
      <c r="F133" s="58" t="s">
        <v>142</v>
      </c>
      <c r="G133" s="55">
        <v>0</v>
      </c>
      <c r="H133" s="41" t="s">
        <v>140</v>
      </c>
    </row>
    <row r="134" spans="1:8" x14ac:dyDescent="0.2">
      <c r="A134" s="52"/>
      <c r="B134" s="52"/>
      <c r="C134" s="56"/>
      <c r="D134" s="52"/>
      <c r="E134" s="52"/>
      <c r="F134" s="57"/>
      <c r="G134" s="57"/>
      <c r="H134" s="41" t="s">
        <v>140</v>
      </c>
    </row>
    <row r="135" spans="1:8" x14ac:dyDescent="0.2">
      <c r="A135" s="52"/>
      <c r="B135" s="52"/>
      <c r="C135" s="53" t="s">
        <v>152</v>
      </c>
      <c r="D135" s="52"/>
      <c r="E135" s="52"/>
      <c r="F135" s="54">
        <v>35997.948600000003</v>
      </c>
      <c r="G135" s="55">
        <v>0.20730133000000001</v>
      </c>
      <c r="H135" s="41" t="s">
        <v>140</v>
      </c>
    </row>
    <row r="136" spans="1:8" x14ac:dyDescent="0.2">
      <c r="A136" s="52"/>
      <c r="B136" s="52"/>
      <c r="C136" s="56"/>
      <c r="D136" s="52"/>
      <c r="E136" s="52"/>
      <c r="F136" s="57"/>
      <c r="G136" s="57"/>
      <c r="H136" s="41" t="s">
        <v>140</v>
      </c>
    </row>
    <row r="137" spans="1:8" x14ac:dyDescent="0.2">
      <c r="A137" s="52"/>
      <c r="B137" s="52"/>
      <c r="C137" s="53" t="s">
        <v>153</v>
      </c>
      <c r="D137" s="52"/>
      <c r="E137" s="52"/>
      <c r="F137" s="57"/>
      <c r="G137" s="57"/>
      <c r="H137" s="41" t="s">
        <v>140</v>
      </c>
    </row>
    <row r="138" spans="1:8" x14ac:dyDescent="0.2">
      <c r="A138" s="52"/>
      <c r="B138" s="52"/>
      <c r="C138" s="53" t="s">
        <v>154</v>
      </c>
      <c r="D138" s="52"/>
      <c r="E138" s="52"/>
      <c r="F138" s="57"/>
      <c r="G138" s="57"/>
      <c r="H138" s="41" t="s">
        <v>140</v>
      </c>
    </row>
    <row r="139" spans="1:8" x14ac:dyDescent="0.2">
      <c r="A139" s="52"/>
      <c r="B139" s="52"/>
      <c r="C139" s="53" t="s">
        <v>139</v>
      </c>
      <c r="D139" s="52"/>
      <c r="E139" s="52" t="s">
        <v>140</v>
      </c>
      <c r="F139" s="58" t="s">
        <v>142</v>
      </c>
      <c r="G139" s="55">
        <v>0</v>
      </c>
      <c r="H139" s="41" t="s">
        <v>140</v>
      </c>
    </row>
    <row r="140" spans="1:8" x14ac:dyDescent="0.2">
      <c r="A140" s="52"/>
      <c r="B140" s="52"/>
      <c r="C140" s="56"/>
      <c r="D140" s="52"/>
      <c r="E140" s="52"/>
      <c r="F140" s="57"/>
      <c r="G140" s="57"/>
      <c r="H140" s="41" t="s">
        <v>140</v>
      </c>
    </row>
    <row r="141" spans="1:8" x14ac:dyDescent="0.2">
      <c r="A141" s="52"/>
      <c r="B141" s="52"/>
      <c r="C141" s="53" t="s">
        <v>155</v>
      </c>
      <c r="D141" s="52"/>
      <c r="E141" s="52"/>
      <c r="F141" s="57"/>
      <c r="G141" s="57"/>
      <c r="H141" s="41" t="s">
        <v>140</v>
      </c>
    </row>
    <row r="142" spans="1:8" x14ac:dyDescent="0.2">
      <c r="A142" s="52"/>
      <c r="B142" s="52"/>
      <c r="C142" s="53" t="s">
        <v>139</v>
      </c>
      <c r="D142" s="52"/>
      <c r="E142" s="52" t="s">
        <v>140</v>
      </c>
      <c r="F142" s="58" t="s">
        <v>142</v>
      </c>
      <c r="G142" s="55">
        <v>0</v>
      </c>
      <c r="H142" s="41" t="s">
        <v>140</v>
      </c>
    </row>
    <row r="143" spans="1:8" x14ac:dyDescent="0.2">
      <c r="A143" s="52"/>
      <c r="B143" s="52"/>
      <c r="C143" s="56"/>
      <c r="D143" s="52"/>
      <c r="E143" s="52"/>
      <c r="F143" s="57"/>
      <c r="G143" s="57"/>
      <c r="H143" s="41" t="s">
        <v>140</v>
      </c>
    </row>
    <row r="144" spans="1:8" x14ac:dyDescent="0.2">
      <c r="A144" s="52"/>
      <c r="B144" s="52"/>
      <c r="C144" s="53" t="s">
        <v>156</v>
      </c>
      <c r="D144" s="52"/>
      <c r="E144" s="52"/>
      <c r="F144" s="57"/>
      <c r="G144" s="57"/>
      <c r="H144" s="41" t="s">
        <v>140</v>
      </c>
    </row>
    <row r="145" spans="1:8" x14ac:dyDescent="0.2">
      <c r="A145" s="52"/>
      <c r="B145" s="52"/>
      <c r="C145" s="53" t="s">
        <v>139</v>
      </c>
      <c r="D145" s="52"/>
      <c r="E145" s="52" t="s">
        <v>140</v>
      </c>
      <c r="F145" s="58" t="s">
        <v>142</v>
      </c>
      <c r="G145" s="55">
        <v>0</v>
      </c>
      <c r="H145" s="41" t="s">
        <v>140</v>
      </c>
    </row>
    <row r="146" spans="1:8" x14ac:dyDescent="0.2">
      <c r="A146" s="52"/>
      <c r="B146" s="52"/>
      <c r="C146" s="56"/>
      <c r="D146" s="52"/>
      <c r="E146" s="52"/>
      <c r="F146" s="57"/>
      <c r="G146" s="57"/>
      <c r="H146" s="41" t="s">
        <v>140</v>
      </c>
    </row>
    <row r="147" spans="1:8" x14ac:dyDescent="0.2">
      <c r="A147" s="52"/>
      <c r="B147" s="52"/>
      <c r="C147" s="53" t="s">
        <v>157</v>
      </c>
      <c r="D147" s="52"/>
      <c r="E147" s="52"/>
      <c r="F147" s="57"/>
      <c r="G147" s="57"/>
      <c r="H147" s="41" t="s">
        <v>140</v>
      </c>
    </row>
    <row r="148" spans="1:8" x14ac:dyDescent="0.2">
      <c r="A148" s="47">
        <v>1</v>
      </c>
      <c r="B148" s="48"/>
      <c r="C148" s="48" t="s">
        <v>158</v>
      </c>
      <c r="D148" s="48"/>
      <c r="E148" s="59"/>
      <c r="F148" s="50">
        <v>7239.7386810320004</v>
      </c>
      <c r="G148" s="51">
        <v>4.1691470000000001E-2</v>
      </c>
      <c r="H148" s="41">
        <v>5.42</v>
      </c>
    </row>
    <row r="149" spans="1:8" x14ac:dyDescent="0.2">
      <c r="A149" s="52"/>
      <c r="B149" s="52"/>
      <c r="C149" s="53" t="s">
        <v>139</v>
      </c>
      <c r="D149" s="52"/>
      <c r="E149" s="52" t="s">
        <v>140</v>
      </c>
      <c r="F149" s="54">
        <v>7239.7386810320004</v>
      </c>
      <c r="G149" s="55">
        <v>4.1691470000000001E-2</v>
      </c>
      <c r="H149" s="41" t="s">
        <v>140</v>
      </c>
    </row>
    <row r="150" spans="1:8" x14ac:dyDescent="0.2">
      <c r="A150" s="52"/>
      <c r="B150" s="52"/>
      <c r="C150" s="56"/>
      <c r="D150" s="52"/>
      <c r="E150" s="52"/>
      <c r="F150" s="57"/>
      <c r="G150" s="57"/>
      <c r="H150" s="41" t="s">
        <v>140</v>
      </c>
    </row>
    <row r="151" spans="1:8" x14ac:dyDescent="0.2">
      <c r="A151" s="52"/>
      <c r="B151" s="52"/>
      <c r="C151" s="53" t="s">
        <v>159</v>
      </c>
      <c r="D151" s="52"/>
      <c r="E151" s="52"/>
      <c r="F151" s="54">
        <v>7239.7386810320004</v>
      </c>
      <c r="G151" s="55">
        <v>4.1691470000000001E-2</v>
      </c>
      <c r="H151" s="41" t="s">
        <v>140</v>
      </c>
    </row>
    <row r="152" spans="1:8" x14ac:dyDescent="0.2">
      <c r="A152" s="52"/>
      <c r="B152" s="52"/>
      <c r="C152" s="57"/>
      <c r="D152" s="52"/>
      <c r="E152" s="52"/>
      <c r="F152" s="52"/>
      <c r="G152" s="52"/>
      <c r="H152" s="41" t="s">
        <v>140</v>
      </c>
    </row>
    <row r="153" spans="1:8" x14ac:dyDescent="0.2">
      <c r="A153" s="52"/>
      <c r="B153" s="52"/>
      <c r="C153" s="53" t="s">
        <v>160</v>
      </c>
      <c r="D153" s="52"/>
      <c r="E153" s="52"/>
      <c r="F153" s="52"/>
      <c r="G153" s="52"/>
      <c r="H153" s="41" t="s">
        <v>140</v>
      </c>
    </row>
    <row r="154" spans="1:8" x14ac:dyDescent="0.2">
      <c r="A154" s="52"/>
      <c r="B154" s="52"/>
      <c r="C154" s="53" t="s">
        <v>161</v>
      </c>
      <c r="D154" s="52"/>
      <c r="E154" s="52"/>
      <c r="F154" s="52"/>
      <c r="G154" s="52"/>
      <c r="H154" s="41" t="s">
        <v>140</v>
      </c>
    </row>
    <row r="155" spans="1:8" x14ac:dyDescent="0.2">
      <c r="A155" s="47">
        <v>1</v>
      </c>
      <c r="B155" s="48" t="s">
        <v>319</v>
      </c>
      <c r="C155" s="48" t="s">
        <v>320</v>
      </c>
      <c r="D155" s="48"/>
      <c r="E155" s="140">
        <v>104274.462</v>
      </c>
      <c r="F155" s="50">
        <v>2501.4951258340002</v>
      </c>
      <c r="G155" s="51">
        <v>1.4405350000000001E-2</v>
      </c>
      <c r="H155" s="41" t="s">
        <v>140</v>
      </c>
    </row>
    <row r="156" spans="1:8" x14ac:dyDescent="0.2">
      <c r="A156" s="52"/>
      <c r="B156" s="52"/>
      <c r="C156" s="53" t="s">
        <v>139</v>
      </c>
      <c r="D156" s="52"/>
      <c r="E156" s="52" t="s">
        <v>140</v>
      </c>
      <c r="F156" s="54">
        <v>2501.4951258340002</v>
      </c>
      <c r="G156" s="55">
        <v>1.4405350000000001E-2</v>
      </c>
      <c r="H156" s="41" t="s">
        <v>140</v>
      </c>
    </row>
    <row r="157" spans="1:8" x14ac:dyDescent="0.2">
      <c r="A157" s="52"/>
      <c r="B157" s="52"/>
      <c r="C157" s="56"/>
      <c r="D157" s="52"/>
      <c r="E157" s="52"/>
      <c r="F157" s="57"/>
      <c r="G157" s="57"/>
      <c r="H157" s="41" t="s">
        <v>140</v>
      </c>
    </row>
    <row r="158" spans="1:8" x14ac:dyDescent="0.2">
      <c r="A158" s="52"/>
      <c r="B158" s="52"/>
      <c r="C158" s="53" t="s">
        <v>162</v>
      </c>
      <c r="D158" s="52"/>
      <c r="E158" s="52"/>
      <c r="F158" s="52"/>
      <c r="G158" s="52"/>
      <c r="H158" s="41" t="s">
        <v>140</v>
      </c>
    </row>
    <row r="159" spans="1:8" x14ac:dyDescent="0.2">
      <c r="A159" s="52"/>
      <c r="B159" s="52"/>
      <c r="C159" s="53" t="s">
        <v>163</v>
      </c>
      <c r="D159" s="52"/>
      <c r="E159" s="52"/>
      <c r="F159" s="52"/>
      <c r="G159" s="52"/>
      <c r="H159" s="41" t="s">
        <v>140</v>
      </c>
    </row>
    <row r="160" spans="1:8" x14ac:dyDescent="0.2">
      <c r="A160" s="52"/>
      <c r="B160" s="52"/>
      <c r="C160" s="53" t="s">
        <v>139</v>
      </c>
      <c r="D160" s="52"/>
      <c r="E160" s="52" t="s">
        <v>140</v>
      </c>
      <c r="F160" s="58" t="s">
        <v>142</v>
      </c>
      <c r="G160" s="55">
        <v>0</v>
      </c>
      <c r="H160" s="41" t="s">
        <v>140</v>
      </c>
    </row>
    <row r="161" spans="1:17" x14ac:dyDescent="0.2">
      <c r="A161" s="52"/>
      <c r="B161" s="52"/>
      <c r="C161" s="56"/>
      <c r="D161" s="52"/>
      <c r="E161" s="52"/>
      <c r="F161" s="57"/>
      <c r="G161" s="57"/>
      <c r="H161" s="41" t="s">
        <v>140</v>
      </c>
    </row>
    <row r="162" spans="1:17" x14ac:dyDescent="0.2">
      <c r="A162" s="52"/>
      <c r="B162" s="52"/>
      <c r="C162" s="53" t="s">
        <v>164</v>
      </c>
      <c r="D162" s="52"/>
      <c r="E162" s="52"/>
      <c r="F162" s="57"/>
      <c r="G162" s="57"/>
      <c r="H162" s="41" t="s">
        <v>140</v>
      </c>
    </row>
    <row r="163" spans="1:17" x14ac:dyDescent="0.2">
      <c r="A163" s="52"/>
      <c r="B163" s="52"/>
      <c r="C163" s="53" t="s">
        <v>139</v>
      </c>
      <c r="D163" s="52"/>
      <c r="E163" s="52" t="s">
        <v>140</v>
      </c>
      <c r="F163" s="58" t="s">
        <v>142</v>
      </c>
      <c r="G163" s="55">
        <v>0</v>
      </c>
      <c r="H163" s="41" t="s">
        <v>140</v>
      </c>
    </row>
    <row r="164" spans="1:17" x14ac:dyDescent="0.2">
      <c r="A164" s="52"/>
      <c r="B164" s="52"/>
      <c r="C164" s="56"/>
      <c r="D164" s="52"/>
      <c r="E164" s="52"/>
      <c r="F164" s="57"/>
      <c r="G164" s="57"/>
      <c r="H164" s="41" t="s">
        <v>140</v>
      </c>
    </row>
    <row r="165" spans="1:17" x14ac:dyDescent="0.2">
      <c r="A165" s="59"/>
      <c r="B165" s="48"/>
      <c r="C165" s="48" t="s">
        <v>499</v>
      </c>
      <c r="D165" s="48"/>
      <c r="E165" s="59"/>
      <c r="F165" s="50">
        <v>-92.199081300000003</v>
      </c>
      <c r="G165" s="51">
        <v>-5.3094999999999998E-4</v>
      </c>
      <c r="H165" s="41" t="s">
        <v>140</v>
      </c>
    </row>
    <row r="166" spans="1:17" x14ac:dyDescent="0.2">
      <c r="A166" s="59"/>
      <c r="B166" s="48"/>
      <c r="C166" s="43" t="s">
        <v>1010</v>
      </c>
      <c r="D166" s="48"/>
      <c r="E166" s="59"/>
      <c r="F166" s="50">
        <f>24500.05076997+F99</f>
        <v>1390.2550699700005</v>
      </c>
      <c r="G166" s="51">
        <f>F166/F167</f>
        <v>8.0060588053604779E-3</v>
      </c>
      <c r="H166" s="41" t="s">
        <v>140</v>
      </c>
    </row>
    <row r="167" spans="1:17" x14ac:dyDescent="0.2">
      <c r="A167" s="56"/>
      <c r="B167" s="56"/>
      <c r="C167" s="53" t="s">
        <v>166</v>
      </c>
      <c r="D167" s="57"/>
      <c r="E167" s="57"/>
      <c r="F167" s="54">
        <f>F166+F165+F156+F151+F101+F135</f>
        <v>173650.36952253603</v>
      </c>
      <c r="G167" s="60">
        <f>G166+G165+G156+G151+G101+G135</f>
        <v>1.0000000612144873</v>
      </c>
      <c r="H167" s="41" t="s">
        <v>140</v>
      </c>
    </row>
    <row r="168" spans="1:17" ht="12.75" customHeight="1" x14ac:dyDescent="0.2">
      <c r="A168" s="61"/>
      <c r="B168" s="61"/>
      <c r="C168" s="62"/>
      <c r="D168" s="63"/>
      <c r="E168" s="63"/>
      <c r="F168" s="64"/>
      <c r="G168" s="65"/>
      <c r="H168" s="66"/>
    </row>
    <row r="169" spans="1:17" x14ac:dyDescent="0.2">
      <c r="A169" s="61"/>
      <c r="B169" s="227" t="s">
        <v>973</v>
      </c>
      <c r="C169" s="227"/>
      <c r="D169" s="227"/>
      <c r="E169" s="227"/>
      <c r="F169" s="227"/>
      <c r="G169" s="227"/>
      <c r="H169" s="227"/>
      <c r="J169" s="68"/>
    </row>
    <row r="170" spans="1:17" x14ac:dyDescent="0.2">
      <c r="A170" s="61"/>
      <c r="B170" s="227" t="s">
        <v>974</v>
      </c>
      <c r="C170" s="227"/>
      <c r="D170" s="227"/>
      <c r="E170" s="227"/>
      <c r="F170" s="227"/>
      <c r="G170" s="227"/>
      <c r="H170" s="227"/>
      <c r="J170" s="68"/>
    </row>
    <row r="171" spans="1:17" x14ac:dyDescent="0.2">
      <c r="A171" s="61"/>
      <c r="B171" s="227" t="s">
        <v>975</v>
      </c>
      <c r="C171" s="227"/>
      <c r="D171" s="227"/>
      <c r="E171" s="227"/>
      <c r="F171" s="227"/>
      <c r="G171" s="227"/>
      <c r="H171" s="227"/>
      <c r="J171" s="68"/>
    </row>
    <row r="172" spans="1:17" s="71" customFormat="1" ht="66.75" customHeight="1" x14ac:dyDescent="0.25">
      <c r="A172" s="69"/>
      <c r="B172" s="228" t="s">
        <v>976</v>
      </c>
      <c r="C172" s="228"/>
      <c r="D172" s="228"/>
      <c r="E172" s="228"/>
      <c r="F172" s="228"/>
      <c r="G172" s="228"/>
      <c r="H172" s="228"/>
      <c r="I172"/>
      <c r="J172" s="68"/>
      <c r="K172"/>
      <c r="L172"/>
      <c r="M172"/>
      <c r="N172"/>
      <c r="O172"/>
      <c r="P172"/>
      <c r="Q172"/>
    </row>
    <row r="173" spans="1:17" x14ac:dyDescent="0.2">
      <c r="A173" s="61"/>
      <c r="B173" s="227" t="s">
        <v>977</v>
      </c>
      <c r="C173" s="227"/>
      <c r="D173" s="227"/>
      <c r="E173" s="227"/>
      <c r="F173" s="227"/>
      <c r="G173" s="227"/>
      <c r="H173" s="227"/>
      <c r="J173" s="68"/>
    </row>
    <row r="174" spans="1:17" x14ac:dyDescent="0.2">
      <c r="A174" s="61"/>
      <c r="B174" s="61"/>
      <c r="C174" s="61"/>
      <c r="D174" s="63"/>
      <c r="E174" s="63"/>
      <c r="F174" s="63"/>
      <c r="G174" s="63"/>
    </row>
    <row r="175" spans="1:17" x14ac:dyDescent="0.2">
      <c r="A175" s="61"/>
      <c r="B175" s="229" t="s">
        <v>167</v>
      </c>
      <c r="C175" s="230"/>
      <c r="D175" s="231"/>
      <c r="E175" s="72"/>
      <c r="F175" s="63"/>
      <c r="G175" s="63"/>
    </row>
    <row r="176" spans="1:17" ht="27.75" customHeight="1" x14ac:dyDescent="0.2">
      <c r="A176" s="61"/>
      <c r="B176" s="232" t="s">
        <v>168</v>
      </c>
      <c r="C176" s="233"/>
      <c r="D176" s="40" t="s">
        <v>169</v>
      </c>
      <c r="E176" s="72"/>
      <c r="F176" s="63"/>
      <c r="G176" s="63"/>
    </row>
    <row r="177" spans="1:10" ht="12.75" customHeight="1" x14ac:dyDescent="0.2">
      <c r="A177" s="61"/>
      <c r="B177" s="232" t="s">
        <v>978</v>
      </c>
      <c r="C177" s="233"/>
      <c r="D177" s="40" t="s">
        <v>169</v>
      </c>
      <c r="E177" s="72"/>
      <c r="F177" s="63"/>
      <c r="G177" s="63"/>
    </row>
    <row r="178" spans="1:10" x14ac:dyDescent="0.2">
      <c r="A178" s="61"/>
      <c r="B178" s="232" t="s">
        <v>170</v>
      </c>
      <c r="C178" s="233"/>
      <c r="D178" s="73" t="s">
        <v>140</v>
      </c>
      <c r="E178" s="72"/>
      <c r="F178" s="63"/>
      <c r="G178" s="63"/>
    </row>
    <row r="179" spans="1:10" x14ac:dyDescent="0.2">
      <c r="A179" s="74"/>
      <c r="B179" s="75" t="s">
        <v>140</v>
      </c>
      <c r="C179" s="75" t="s">
        <v>979</v>
      </c>
      <c r="D179" s="75" t="s">
        <v>171</v>
      </c>
      <c r="E179" s="74"/>
      <c r="F179" s="74"/>
      <c r="G179" s="74"/>
      <c r="H179" s="74"/>
      <c r="J179" s="68"/>
    </row>
    <row r="180" spans="1:10" x14ac:dyDescent="0.2">
      <c r="A180" s="74"/>
      <c r="B180" s="76" t="s">
        <v>172</v>
      </c>
      <c r="C180" s="77">
        <v>45991</v>
      </c>
      <c r="D180" s="77">
        <v>46022</v>
      </c>
      <c r="E180" s="74"/>
      <c r="F180" s="74"/>
      <c r="G180" s="74"/>
      <c r="J180" s="68"/>
    </row>
    <row r="181" spans="1:10" x14ac:dyDescent="0.2">
      <c r="A181" s="78"/>
      <c r="B181" s="48" t="s">
        <v>173</v>
      </c>
      <c r="C181" s="79">
        <v>42.810200000000002</v>
      </c>
      <c r="D181" s="79">
        <v>42.520200000000003</v>
      </c>
      <c r="E181" s="78"/>
      <c r="F181" s="80"/>
      <c r="G181" s="81"/>
    </row>
    <row r="182" spans="1:10" ht="25.5" x14ac:dyDescent="0.2">
      <c r="A182" s="78"/>
      <c r="B182" s="43" t="s">
        <v>1012</v>
      </c>
      <c r="C182" s="79">
        <v>19.228400000000001</v>
      </c>
      <c r="D182" s="79">
        <v>18.9573</v>
      </c>
      <c r="E182" s="78"/>
      <c r="F182" s="80"/>
      <c r="G182" s="81"/>
    </row>
    <row r="183" spans="1:10" x14ac:dyDescent="0.2">
      <c r="A183" s="78"/>
      <c r="B183" s="48" t="s">
        <v>174</v>
      </c>
      <c r="C183" s="79">
        <v>36.2971</v>
      </c>
      <c r="D183" s="79">
        <v>36.006500000000003</v>
      </c>
      <c r="E183" s="78"/>
      <c r="F183" s="80"/>
      <c r="G183" s="81"/>
    </row>
    <row r="184" spans="1:10" ht="25.5" x14ac:dyDescent="0.2">
      <c r="A184" s="78"/>
      <c r="B184" s="43" t="s">
        <v>1013</v>
      </c>
      <c r="C184" s="79">
        <v>15.6411</v>
      </c>
      <c r="D184" s="79">
        <v>15.4002</v>
      </c>
      <c r="E184" s="78"/>
      <c r="F184" s="80"/>
      <c r="G184" s="81"/>
    </row>
    <row r="185" spans="1:10" x14ac:dyDescent="0.2">
      <c r="A185" s="78"/>
      <c r="B185" s="78"/>
      <c r="C185" s="78"/>
      <c r="D185" s="78"/>
      <c r="E185" s="78"/>
      <c r="F185" s="78"/>
      <c r="G185" s="78"/>
    </row>
    <row r="186" spans="1:10" x14ac:dyDescent="0.2">
      <c r="A186" s="78"/>
      <c r="B186" s="235" t="s">
        <v>980</v>
      </c>
      <c r="C186" s="236"/>
      <c r="D186" s="53" t="s">
        <v>140</v>
      </c>
      <c r="E186" s="78"/>
      <c r="F186" s="78"/>
      <c r="G186" s="78"/>
    </row>
    <row r="187" spans="1:10" x14ac:dyDescent="0.2">
      <c r="A187" s="78"/>
      <c r="B187" s="146" t="s">
        <v>172</v>
      </c>
      <c r="C187" s="147" t="s">
        <v>642</v>
      </c>
      <c r="D187" s="147" t="s">
        <v>643</v>
      </c>
      <c r="E187" s="78"/>
      <c r="F187" s="78"/>
      <c r="G187" s="78"/>
    </row>
    <row r="188" spans="1:10" ht="25.5" x14ac:dyDescent="0.2">
      <c r="A188" s="78"/>
      <c r="B188" s="43" t="s">
        <v>1012</v>
      </c>
      <c r="C188" s="148">
        <v>0.14000000000000001</v>
      </c>
      <c r="D188" s="59" t="s">
        <v>686</v>
      </c>
      <c r="E188" s="78"/>
      <c r="F188" s="80"/>
      <c r="G188" s="81"/>
    </row>
    <row r="189" spans="1:10" ht="25.5" x14ac:dyDescent="0.2">
      <c r="A189" s="78"/>
      <c r="B189" s="43" t="s">
        <v>1013</v>
      </c>
      <c r="C189" s="148">
        <v>0.115</v>
      </c>
      <c r="D189" s="148">
        <v>0.115</v>
      </c>
      <c r="E189" s="78"/>
      <c r="F189" s="80"/>
      <c r="G189" s="81"/>
    </row>
    <row r="190" spans="1:10" x14ac:dyDescent="0.2">
      <c r="A190" s="78"/>
      <c r="B190" s="82"/>
      <c r="C190" s="82"/>
      <c r="D190" s="83"/>
      <c r="E190" s="78"/>
      <c r="F190" s="80"/>
      <c r="G190" s="81"/>
    </row>
    <row r="191" spans="1:10" x14ac:dyDescent="0.2">
      <c r="A191" s="74"/>
      <c r="B191" s="232" t="s">
        <v>175</v>
      </c>
      <c r="C191" s="233"/>
      <c r="D191" s="40" t="s">
        <v>999</v>
      </c>
      <c r="E191" s="84"/>
      <c r="F191" s="74"/>
      <c r="G191" s="74"/>
    </row>
    <row r="192" spans="1:10" x14ac:dyDescent="0.2">
      <c r="A192" s="74"/>
      <c r="B192" s="232" t="s">
        <v>176</v>
      </c>
      <c r="C192" s="233"/>
      <c r="D192" s="40" t="s">
        <v>169</v>
      </c>
      <c r="E192" s="84"/>
      <c r="F192" s="74"/>
      <c r="G192" s="74"/>
    </row>
    <row r="193" spans="1:7" ht="17.100000000000001" customHeight="1" x14ac:dyDescent="0.2">
      <c r="A193" s="74"/>
      <c r="B193" s="232" t="s">
        <v>177</v>
      </c>
      <c r="C193" s="233"/>
      <c r="D193" s="40" t="s">
        <v>169</v>
      </c>
      <c r="E193" s="84"/>
      <c r="F193" s="74"/>
      <c r="G193" s="74"/>
    </row>
    <row r="194" spans="1:7" ht="17.100000000000001" customHeight="1" x14ac:dyDescent="0.2">
      <c r="A194" s="74"/>
      <c r="B194" s="232" t="s">
        <v>178</v>
      </c>
      <c r="C194" s="233"/>
      <c r="D194" s="85">
        <v>2.8161385891235313</v>
      </c>
      <c r="E194" s="74"/>
      <c r="F194" s="67"/>
      <c r="G194" s="86"/>
    </row>
    <row r="196" spans="1:7" x14ac:dyDescent="0.2">
      <c r="B196" s="249" t="s">
        <v>1042</v>
      </c>
      <c r="C196" s="250"/>
      <c r="D196" s="251"/>
      <c r="F196" s="74"/>
      <c r="G196" s="74"/>
    </row>
    <row r="197" spans="1:7" ht="25.5" x14ac:dyDescent="0.2">
      <c r="B197" s="248" t="s">
        <v>1043</v>
      </c>
      <c r="C197" s="248"/>
      <c r="D197" s="162" t="s">
        <v>676</v>
      </c>
    </row>
    <row r="198" spans="1:7" x14ac:dyDescent="0.2">
      <c r="B198" s="248" t="s">
        <v>1044</v>
      </c>
      <c r="C198" s="248"/>
      <c r="D198" s="142"/>
    </row>
    <row r="199" spans="1:7" x14ac:dyDescent="0.2">
      <c r="B199" s="245"/>
      <c r="C199" s="247"/>
      <c r="D199" s="143"/>
    </row>
    <row r="200" spans="1:7" x14ac:dyDescent="0.2">
      <c r="B200" s="248" t="s">
        <v>1045</v>
      </c>
      <c r="C200" s="248"/>
      <c r="D200" s="144">
        <v>6.5683435236793581</v>
      </c>
    </row>
    <row r="201" spans="1:7" x14ac:dyDescent="0.2">
      <c r="B201" s="245"/>
      <c r="C201" s="247"/>
      <c r="D201" s="143"/>
    </row>
    <row r="202" spans="1:7" x14ac:dyDescent="0.2">
      <c r="B202" s="248" t="s">
        <v>1046</v>
      </c>
      <c r="C202" s="248"/>
      <c r="D202" s="144">
        <v>3.9947460820201539</v>
      </c>
    </row>
    <row r="203" spans="1:7" x14ac:dyDescent="0.2">
      <c r="B203" s="248" t="s">
        <v>1047</v>
      </c>
      <c r="C203" s="248"/>
      <c r="D203" s="144">
        <v>5.9405469352687117</v>
      </c>
    </row>
    <row r="204" spans="1:7" x14ac:dyDescent="0.2">
      <c r="B204" s="245"/>
      <c r="C204" s="247"/>
      <c r="D204" s="143"/>
    </row>
    <row r="205" spans="1:7" x14ac:dyDescent="0.2">
      <c r="B205" s="248" t="s">
        <v>1048</v>
      </c>
      <c r="C205" s="248"/>
      <c r="D205" s="145" t="s">
        <v>1150</v>
      </c>
    </row>
    <row r="206" spans="1:7" x14ac:dyDescent="0.2">
      <c r="B206" s="245" t="s">
        <v>1049</v>
      </c>
      <c r="C206" s="246"/>
      <c r="D206" s="247"/>
    </row>
    <row r="208" spans="1:7" x14ac:dyDescent="0.2">
      <c r="B208" s="234" t="s">
        <v>981</v>
      </c>
      <c r="C208" s="234"/>
    </row>
    <row r="210" spans="2:10" ht="153.75" customHeight="1" x14ac:dyDescent="0.2"/>
    <row r="213" spans="2:10" x14ac:dyDescent="0.2">
      <c r="B213" s="87" t="s">
        <v>982</v>
      </c>
      <c r="C213" s="88"/>
      <c r="D213" s="87"/>
    </row>
    <row r="214" spans="2:10" x14ac:dyDescent="0.2">
      <c r="B214" s="87" t="s">
        <v>1100</v>
      </c>
      <c r="D214" s="87"/>
    </row>
    <row r="215" spans="2:10" ht="165" customHeight="1" x14ac:dyDescent="0.2"/>
    <row r="217" spans="2:10" x14ac:dyDescent="0.2">
      <c r="J217" s="38"/>
    </row>
  </sheetData>
  <mergeCells count="29">
    <mergeCell ref="B194:C194"/>
    <mergeCell ref="B191:C191"/>
    <mergeCell ref="B196:D196"/>
    <mergeCell ref="B177:C177"/>
    <mergeCell ref="B178:C178"/>
    <mergeCell ref="B186:C186"/>
    <mergeCell ref="B192:C192"/>
    <mergeCell ref="B193:C193"/>
    <mergeCell ref="B171:H171"/>
    <mergeCell ref="B172:H172"/>
    <mergeCell ref="B173:H173"/>
    <mergeCell ref="B175:D175"/>
    <mergeCell ref="B176:C176"/>
    <mergeCell ref="A1:H1"/>
    <mergeCell ref="A2:H2"/>
    <mergeCell ref="A3:H3"/>
    <mergeCell ref="B169:H169"/>
    <mergeCell ref="B170:H170"/>
    <mergeCell ref="B197:C197"/>
    <mergeCell ref="B198:C198"/>
    <mergeCell ref="B199:C199"/>
    <mergeCell ref="B200:C200"/>
    <mergeCell ref="B201:C201"/>
    <mergeCell ref="B208:C208"/>
    <mergeCell ref="B202:C202"/>
    <mergeCell ref="B203:C203"/>
    <mergeCell ref="B204:C204"/>
    <mergeCell ref="B205:C205"/>
    <mergeCell ref="B206:D206"/>
  </mergeCells>
  <hyperlinks>
    <hyperlink ref="I1" location="Index!B2" display="Index" xr:uid="{A382CD20-6F1A-4F4B-9B9D-C0E9312C98E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A63E-C7C5-4671-9730-590B4FFCF83C}">
  <sheetPr>
    <outlinePr summaryBelow="0" summaryRight="0"/>
  </sheetPr>
  <dimension ref="A1:S177"/>
  <sheetViews>
    <sheetView showGridLines="0" workbookViewId="0">
      <selection sqref="A1:H1"/>
    </sheetView>
  </sheetViews>
  <sheetFormatPr defaultRowHeight="12.75" x14ac:dyDescent="0.2"/>
  <cols>
    <col min="1" max="1" width="5.85546875" bestFit="1" customWidth="1"/>
    <col min="2" max="2" width="19.570312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687</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650000</v>
      </c>
      <c r="F7" s="50">
        <v>6442.8</v>
      </c>
      <c r="G7" s="51">
        <v>7.0085999999999996E-2</v>
      </c>
      <c r="H7" s="41" t="s">
        <v>140</v>
      </c>
    </row>
    <row r="8" spans="1:9" x14ac:dyDescent="0.2">
      <c r="A8" s="47">
        <v>2</v>
      </c>
      <c r="B8" s="48" t="s">
        <v>36</v>
      </c>
      <c r="C8" s="48" t="s">
        <v>37</v>
      </c>
      <c r="D8" s="48" t="s">
        <v>35</v>
      </c>
      <c r="E8" s="49">
        <v>265000</v>
      </c>
      <c r="F8" s="50">
        <v>3558.6849999999999</v>
      </c>
      <c r="G8" s="51">
        <v>3.8712049999999998E-2</v>
      </c>
      <c r="H8" s="41" t="s">
        <v>140</v>
      </c>
    </row>
    <row r="9" spans="1:9" x14ac:dyDescent="0.2">
      <c r="A9" s="47">
        <v>3</v>
      </c>
      <c r="B9" s="48" t="s">
        <v>326</v>
      </c>
      <c r="C9" s="48" t="s">
        <v>327</v>
      </c>
      <c r="D9" s="48" t="s">
        <v>206</v>
      </c>
      <c r="E9" s="49">
        <v>213555</v>
      </c>
      <c r="F9" s="50">
        <v>3449.7674699999998</v>
      </c>
      <c r="G9" s="51">
        <v>3.752722E-2</v>
      </c>
      <c r="H9" s="41" t="s">
        <v>140</v>
      </c>
    </row>
    <row r="10" spans="1:9" x14ac:dyDescent="0.2">
      <c r="A10" s="47">
        <v>4</v>
      </c>
      <c r="B10" s="48" t="s">
        <v>20</v>
      </c>
      <c r="C10" s="48" t="s">
        <v>21</v>
      </c>
      <c r="D10" s="48" t="s">
        <v>22</v>
      </c>
      <c r="E10" s="49">
        <v>950000</v>
      </c>
      <c r="F10" s="50">
        <v>3130.7249999999999</v>
      </c>
      <c r="G10" s="51">
        <v>3.4056620000000003E-2</v>
      </c>
      <c r="H10" s="41" t="s">
        <v>140</v>
      </c>
    </row>
    <row r="11" spans="1:9" x14ac:dyDescent="0.2">
      <c r="A11" s="42">
        <v>5</v>
      </c>
      <c r="B11" s="43" t="s">
        <v>1002</v>
      </c>
      <c r="C11" s="43" t="s">
        <v>1003</v>
      </c>
      <c r="D11" s="43" t="s">
        <v>94</v>
      </c>
      <c r="E11" s="44">
        <v>719587</v>
      </c>
      <c r="F11" s="45">
        <f>31.325061*100</f>
        <v>3132.5061000000001</v>
      </c>
      <c r="G11" s="163">
        <f>F11/F128</f>
        <v>3.4075994607331989E-2</v>
      </c>
      <c r="H11" s="41" t="s">
        <v>140</v>
      </c>
    </row>
    <row r="12" spans="1:9" x14ac:dyDescent="0.2">
      <c r="A12" s="47">
        <v>6</v>
      </c>
      <c r="B12" s="48" t="s">
        <v>33</v>
      </c>
      <c r="C12" s="48" t="s">
        <v>34</v>
      </c>
      <c r="D12" s="48" t="s">
        <v>35</v>
      </c>
      <c r="E12" s="49">
        <v>297000</v>
      </c>
      <c r="F12" s="50">
        <v>2917.134</v>
      </c>
      <c r="G12" s="51">
        <v>3.173314E-2</v>
      </c>
      <c r="H12" s="41" t="s">
        <v>140</v>
      </c>
    </row>
    <row r="13" spans="1:9" x14ac:dyDescent="0.2">
      <c r="A13" s="47">
        <v>7</v>
      </c>
      <c r="B13" s="48" t="s">
        <v>430</v>
      </c>
      <c r="C13" s="48" t="s">
        <v>431</v>
      </c>
      <c r="D13" s="48" t="s">
        <v>432</v>
      </c>
      <c r="E13" s="49">
        <v>700000</v>
      </c>
      <c r="F13" s="50">
        <v>2821</v>
      </c>
      <c r="G13" s="51">
        <v>3.0687369999999999E-2</v>
      </c>
      <c r="H13" s="41" t="s">
        <v>140</v>
      </c>
    </row>
    <row r="14" spans="1:9" x14ac:dyDescent="0.2">
      <c r="A14" s="47">
        <v>8</v>
      </c>
      <c r="B14" s="48" t="s">
        <v>67</v>
      </c>
      <c r="C14" s="48" t="s">
        <v>68</v>
      </c>
      <c r="D14" s="48" t="s">
        <v>69</v>
      </c>
      <c r="E14" s="49">
        <v>1000000</v>
      </c>
      <c r="F14" s="50">
        <v>2403.8000000000002</v>
      </c>
      <c r="G14" s="51">
        <v>2.614899E-2</v>
      </c>
      <c r="H14" s="41" t="s">
        <v>140</v>
      </c>
    </row>
    <row r="15" spans="1:9" x14ac:dyDescent="0.2">
      <c r="A15" s="47">
        <v>9</v>
      </c>
      <c r="B15" s="48" t="s">
        <v>688</v>
      </c>
      <c r="C15" s="48" t="s">
        <v>689</v>
      </c>
      <c r="D15" s="48" t="s">
        <v>690</v>
      </c>
      <c r="E15" s="49">
        <v>600000</v>
      </c>
      <c r="F15" s="50">
        <v>2394</v>
      </c>
      <c r="G15" s="51">
        <v>2.6042389999999999E-2</v>
      </c>
      <c r="H15" s="41" t="s">
        <v>140</v>
      </c>
    </row>
    <row r="16" spans="1:9" x14ac:dyDescent="0.2">
      <c r="A16" s="47">
        <v>10</v>
      </c>
      <c r="B16" s="48" t="s">
        <v>31</v>
      </c>
      <c r="C16" s="48" t="s">
        <v>32</v>
      </c>
      <c r="D16" s="48" t="s">
        <v>22</v>
      </c>
      <c r="E16" s="49">
        <v>875000</v>
      </c>
      <c r="F16" s="50">
        <v>2315.25</v>
      </c>
      <c r="G16" s="51">
        <v>2.518573E-2</v>
      </c>
      <c r="H16" s="41" t="s">
        <v>140</v>
      </c>
    </row>
    <row r="17" spans="1:8" x14ac:dyDescent="0.2">
      <c r="A17" s="47">
        <v>11</v>
      </c>
      <c r="B17" s="48" t="s">
        <v>14</v>
      </c>
      <c r="C17" s="48" t="s">
        <v>15</v>
      </c>
      <c r="D17" s="48" t="s">
        <v>16</v>
      </c>
      <c r="E17" s="49">
        <v>55000</v>
      </c>
      <c r="F17" s="50">
        <v>2245.9250000000002</v>
      </c>
      <c r="G17" s="51">
        <v>2.4431600000000001E-2</v>
      </c>
      <c r="H17" s="41" t="s">
        <v>140</v>
      </c>
    </row>
    <row r="18" spans="1:8" x14ac:dyDescent="0.2">
      <c r="A18" s="47">
        <v>12</v>
      </c>
      <c r="B18" s="48" t="s">
        <v>519</v>
      </c>
      <c r="C18" s="48" t="s">
        <v>520</v>
      </c>
      <c r="D18" s="48" t="s">
        <v>206</v>
      </c>
      <c r="E18" s="49">
        <v>140000</v>
      </c>
      <c r="F18" s="50">
        <v>2227.2600000000002</v>
      </c>
      <c r="G18" s="51">
        <v>2.422856E-2</v>
      </c>
      <c r="H18" s="41" t="s">
        <v>140</v>
      </c>
    </row>
    <row r="19" spans="1:8" x14ac:dyDescent="0.2">
      <c r="A19" s="47">
        <v>13</v>
      </c>
      <c r="B19" s="48" t="s">
        <v>433</v>
      </c>
      <c r="C19" s="48" t="s">
        <v>434</v>
      </c>
      <c r="D19" s="48" t="s">
        <v>206</v>
      </c>
      <c r="E19" s="49">
        <v>135000</v>
      </c>
      <c r="F19" s="50">
        <v>2191.4549999999999</v>
      </c>
      <c r="G19" s="51">
        <v>2.3839059999999999E-2</v>
      </c>
      <c r="H19" s="41" t="s">
        <v>140</v>
      </c>
    </row>
    <row r="20" spans="1:8" x14ac:dyDescent="0.2">
      <c r="A20" s="47">
        <v>14</v>
      </c>
      <c r="B20" s="48" t="s">
        <v>190</v>
      </c>
      <c r="C20" s="48" t="s">
        <v>191</v>
      </c>
      <c r="D20" s="48" t="s">
        <v>19</v>
      </c>
      <c r="E20" s="49">
        <v>420000</v>
      </c>
      <c r="F20" s="50">
        <v>2096.0100000000002</v>
      </c>
      <c r="G20" s="51">
        <v>2.2800790000000001E-2</v>
      </c>
      <c r="H20" s="41" t="s">
        <v>140</v>
      </c>
    </row>
    <row r="21" spans="1:8" x14ac:dyDescent="0.2">
      <c r="A21" s="47">
        <v>15</v>
      </c>
      <c r="B21" s="48" t="s">
        <v>89</v>
      </c>
      <c r="C21" s="48" t="s">
        <v>90</v>
      </c>
      <c r="D21" s="48" t="s">
        <v>91</v>
      </c>
      <c r="E21" s="49">
        <v>1175000</v>
      </c>
      <c r="F21" s="50">
        <v>2022.88</v>
      </c>
      <c r="G21" s="51">
        <v>2.200527E-2</v>
      </c>
      <c r="H21" s="41" t="s">
        <v>140</v>
      </c>
    </row>
    <row r="22" spans="1:8" x14ac:dyDescent="0.2">
      <c r="A22" s="47">
        <v>16</v>
      </c>
      <c r="B22" s="48" t="s">
        <v>11</v>
      </c>
      <c r="C22" s="48" t="s">
        <v>12</v>
      </c>
      <c r="D22" s="48" t="s">
        <v>13</v>
      </c>
      <c r="E22" s="49">
        <v>95000</v>
      </c>
      <c r="F22" s="50">
        <v>2000.32</v>
      </c>
      <c r="G22" s="51">
        <v>2.1759859999999999E-2</v>
      </c>
      <c r="H22" s="41" t="s">
        <v>140</v>
      </c>
    </row>
    <row r="23" spans="1:8" x14ac:dyDescent="0.2">
      <c r="A23" s="47">
        <v>17</v>
      </c>
      <c r="B23" s="48" t="s">
        <v>503</v>
      </c>
      <c r="C23" s="48" t="s">
        <v>504</v>
      </c>
      <c r="D23" s="48" t="s">
        <v>228</v>
      </c>
      <c r="E23" s="49">
        <v>10500</v>
      </c>
      <c r="F23" s="50">
        <v>1753.1849999999999</v>
      </c>
      <c r="G23" s="51">
        <v>1.9071479999999998E-2</v>
      </c>
      <c r="H23" s="41" t="s">
        <v>140</v>
      </c>
    </row>
    <row r="24" spans="1:8" x14ac:dyDescent="0.2">
      <c r="A24" s="47">
        <v>18</v>
      </c>
      <c r="B24" s="48" t="s">
        <v>17</v>
      </c>
      <c r="C24" s="48" t="s">
        <v>18</v>
      </c>
      <c r="D24" s="48" t="s">
        <v>19</v>
      </c>
      <c r="E24" s="49">
        <v>110000</v>
      </c>
      <c r="F24" s="50">
        <v>1727.44</v>
      </c>
      <c r="G24" s="51">
        <v>1.879142E-2</v>
      </c>
      <c r="H24" s="41" t="s">
        <v>140</v>
      </c>
    </row>
    <row r="25" spans="1:8" x14ac:dyDescent="0.2">
      <c r="A25" s="47">
        <v>19</v>
      </c>
      <c r="B25" s="48" t="s">
        <v>332</v>
      </c>
      <c r="C25" s="48" t="s">
        <v>333</v>
      </c>
      <c r="D25" s="48" t="s">
        <v>35</v>
      </c>
      <c r="E25" s="49">
        <v>550000</v>
      </c>
      <c r="F25" s="50">
        <v>1627.45</v>
      </c>
      <c r="G25" s="51">
        <v>1.7703710000000001E-2</v>
      </c>
      <c r="H25" s="41" t="s">
        <v>140</v>
      </c>
    </row>
    <row r="26" spans="1:8" x14ac:dyDescent="0.2">
      <c r="A26" s="47">
        <v>20</v>
      </c>
      <c r="B26" s="48" t="s">
        <v>450</v>
      </c>
      <c r="C26" s="48" t="s">
        <v>451</v>
      </c>
      <c r="D26" s="48" t="s">
        <v>432</v>
      </c>
      <c r="E26" s="49">
        <v>65000</v>
      </c>
      <c r="F26" s="50">
        <v>1505.335</v>
      </c>
      <c r="G26" s="51">
        <v>1.6375319999999999E-2</v>
      </c>
      <c r="H26" s="41" t="s">
        <v>140</v>
      </c>
    </row>
    <row r="27" spans="1:8" x14ac:dyDescent="0.2">
      <c r="A27" s="47">
        <v>21</v>
      </c>
      <c r="B27" s="48" t="s">
        <v>507</v>
      </c>
      <c r="C27" s="48" t="s">
        <v>508</v>
      </c>
      <c r="D27" s="48" t="s">
        <v>228</v>
      </c>
      <c r="E27" s="49">
        <v>16000</v>
      </c>
      <c r="F27" s="50">
        <v>1494.88</v>
      </c>
      <c r="G27" s="51">
        <v>1.6261589999999999E-2</v>
      </c>
      <c r="H27" s="41" t="s">
        <v>140</v>
      </c>
    </row>
    <row r="28" spans="1:8" x14ac:dyDescent="0.2">
      <c r="A28" s="47">
        <v>22</v>
      </c>
      <c r="B28" s="48" t="s">
        <v>398</v>
      </c>
      <c r="C28" s="48" t="s">
        <v>399</v>
      </c>
      <c r="D28" s="48" t="s">
        <v>126</v>
      </c>
      <c r="E28" s="49">
        <v>800000</v>
      </c>
      <c r="F28" s="50">
        <v>1440.64</v>
      </c>
      <c r="G28" s="51">
        <v>1.5671560000000001E-2</v>
      </c>
      <c r="H28" s="41" t="s">
        <v>140</v>
      </c>
    </row>
    <row r="29" spans="1:8" x14ac:dyDescent="0.2">
      <c r="A29" s="47">
        <v>23</v>
      </c>
      <c r="B29" s="48" t="s">
        <v>180</v>
      </c>
      <c r="C29" s="48" t="s">
        <v>181</v>
      </c>
      <c r="D29" s="48" t="s">
        <v>182</v>
      </c>
      <c r="E29" s="49">
        <v>350000</v>
      </c>
      <c r="F29" s="50">
        <v>1410.5</v>
      </c>
      <c r="G29" s="51">
        <v>1.534369E-2</v>
      </c>
      <c r="H29" s="41" t="s">
        <v>140</v>
      </c>
    </row>
    <row r="30" spans="1:8" x14ac:dyDescent="0.2">
      <c r="A30" s="47">
        <v>24</v>
      </c>
      <c r="B30" s="48" t="s">
        <v>26</v>
      </c>
      <c r="C30" s="48" t="s">
        <v>27</v>
      </c>
      <c r="D30" s="48" t="s">
        <v>28</v>
      </c>
      <c r="E30" s="49">
        <v>350000</v>
      </c>
      <c r="F30" s="50">
        <v>1398.6</v>
      </c>
      <c r="G30" s="51">
        <v>1.521424E-2</v>
      </c>
      <c r="H30" s="41" t="s">
        <v>140</v>
      </c>
    </row>
    <row r="31" spans="1:8" x14ac:dyDescent="0.2">
      <c r="A31" s="47">
        <v>25</v>
      </c>
      <c r="B31" s="48" t="s">
        <v>658</v>
      </c>
      <c r="C31" s="48" t="s">
        <v>659</v>
      </c>
      <c r="D31" s="48" t="s">
        <v>414</v>
      </c>
      <c r="E31" s="49">
        <v>23000</v>
      </c>
      <c r="F31" s="50">
        <v>1387.13</v>
      </c>
      <c r="G31" s="51">
        <v>1.5089460000000001E-2</v>
      </c>
      <c r="H31" s="41" t="s">
        <v>140</v>
      </c>
    </row>
    <row r="32" spans="1:8" x14ac:dyDescent="0.2">
      <c r="A32" s="47">
        <v>26</v>
      </c>
      <c r="B32" s="48" t="s">
        <v>691</v>
      </c>
      <c r="C32" s="48" t="s">
        <v>692</v>
      </c>
      <c r="D32" s="48" t="s">
        <v>22</v>
      </c>
      <c r="E32" s="49">
        <v>825000</v>
      </c>
      <c r="F32" s="50">
        <v>1382.37</v>
      </c>
      <c r="G32" s="51">
        <v>1.5037679999999999E-2</v>
      </c>
      <c r="H32" s="41" t="s">
        <v>140</v>
      </c>
    </row>
    <row r="33" spans="1:8" x14ac:dyDescent="0.2">
      <c r="A33" s="47">
        <v>27</v>
      </c>
      <c r="B33" s="48" t="s">
        <v>330</v>
      </c>
      <c r="C33" s="48" t="s">
        <v>331</v>
      </c>
      <c r="D33" s="48" t="s">
        <v>228</v>
      </c>
      <c r="E33" s="49">
        <v>37000</v>
      </c>
      <c r="F33" s="50">
        <v>1372.404</v>
      </c>
      <c r="G33" s="51">
        <v>1.492927E-2</v>
      </c>
      <c r="H33" s="41" t="s">
        <v>140</v>
      </c>
    </row>
    <row r="34" spans="1:8" x14ac:dyDescent="0.2">
      <c r="A34" s="47">
        <v>28</v>
      </c>
      <c r="B34" s="48" t="s">
        <v>282</v>
      </c>
      <c r="C34" s="48" t="s">
        <v>283</v>
      </c>
      <c r="D34" s="48" t="s">
        <v>22</v>
      </c>
      <c r="E34" s="49">
        <v>1700000</v>
      </c>
      <c r="F34" s="50">
        <v>1346.74</v>
      </c>
      <c r="G34" s="51">
        <v>1.4650089999999999E-2</v>
      </c>
      <c r="H34" s="41" t="s">
        <v>140</v>
      </c>
    </row>
    <row r="35" spans="1:8" x14ac:dyDescent="0.2">
      <c r="A35" s="47">
        <v>29</v>
      </c>
      <c r="B35" s="48" t="s">
        <v>54</v>
      </c>
      <c r="C35" s="48" t="s">
        <v>55</v>
      </c>
      <c r="D35" s="48" t="s">
        <v>50</v>
      </c>
      <c r="E35" s="49">
        <v>30000</v>
      </c>
      <c r="F35" s="50">
        <v>1330.32</v>
      </c>
      <c r="G35" s="51">
        <v>1.447147E-2</v>
      </c>
      <c r="H35" s="41" t="s">
        <v>140</v>
      </c>
    </row>
    <row r="36" spans="1:8" ht="25.5" x14ac:dyDescent="0.2">
      <c r="A36" s="47">
        <v>30</v>
      </c>
      <c r="B36" s="48" t="s">
        <v>344</v>
      </c>
      <c r="C36" s="48" t="s">
        <v>345</v>
      </c>
      <c r="D36" s="48" t="s">
        <v>219</v>
      </c>
      <c r="E36" s="49">
        <v>75000</v>
      </c>
      <c r="F36" s="50">
        <v>1289.7750000000001</v>
      </c>
      <c r="G36" s="51">
        <v>1.403042E-2</v>
      </c>
      <c r="H36" s="41" t="s">
        <v>140</v>
      </c>
    </row>
    <row r="37" spans="1:8" x14ac:dyDescent="0.2">
      <c r="A37" s="47">
        <v>31</v>
      </c>
      <c r="B37" s="48" t="s">
        <v>440</v>
      </c>
      <c r="C37" s="48" t="s">
        <v>441</v>
      </c>
      <c r="D37" s="48" t="s">
        <v>206</v>
      </c>
      <c r="E37" s="49">
        <v>35000</v>
      </c>
      <c r="F37" s="50">
        <v>1122.17</v>
      </c>
      <c r="G37" s="51">
        <v>1.220718E-2</v>
      </c>
      <c r="H37" s="41" t="s">
        <v>140</v>
      </c>
    </row>
    <row r="38" spans="1:8" x14ac:dyDescent="0.2">
      <c r="A38" s="47">
        <v>32</v>
      </c>
      <c r="B38" s="48" t="s">
        <v>693</v>
      </c>
      <c r="C38" s="48" t="s">
        <v>694</v>
      </c>
      <c r="D38" s="48" t="s">
        <v>19</v>
      </c>
      <c r="E38" s="49">
        <v>575000</v>
      </c>
      <c r="F38" s="50">
        <v>1107.1624999999999</v>
      </c>
      <c r="G38" s="51">
        <v>1.204392E-2</v>
      </c>
      <c r="H38" s="41" t="s">
        <v>140</v>
      </c>
    </row>
    <row r="39" spans="1:8" x14ac:dyDescent="0.2">
      <c r="A39" s="47">
        <v>33</v>
      </c>
      <c r="B39" s="48" t="s">
        <v>695</v>
      </c>
      <c r="C39" s="48" t="s">
        <v>696</v>
      </c>
      <c r="D39" s="48" t="s">
        <v>206</v>
      </c>
      <c r="E39" s="49">
        <v>18000</v>
      </c>
      <c r="F39" s="50">
        <v>1091.43</v>
      </c>
      <c r="G39" s="51">
        <v>1.1872779999999999E-2</v>
      </c>
      <c r="H39" s="41" t="s">
        <v>140</v>
      </c>
    </row>
    <row r="40" spans="1:8" x14ac:dyDescent="0.2">
      <c r="A40" s="47">
        <v>34</v>
      </c>
      <c r="B40" s="48" t="s">
        <v>324</v>
      </c>
      <c r="C40" s="48" t="s">
        <v>325</v>
      </c>
      <c r="D40" s="48" t="s">
        <v>35</v>
      </c>
      <c r="E40" s="49">
        <v>85000</v>
      </c>
      <c r="F40" s="50">
        <v>1078.99</v>
      </c>
      <c r="G40" s="51">
        <v>1.173746E-2</v>
      </c>
      <c r="H40" s="41" t="s">
        <v>140</v>
      </c>
    </row>
    <row r="41" spans="1:8" x14ac:dyDescent="0.2">
      <c r="A41" s="47">
        <v>35</v>
      </c>
      <c r="B41" s="48" t="s">
        <v>652</v>
      </c>
      <c r="C41" s="48" t="s">
        <v>653</v>
      </c>
      <c r="D41" s="48" t="s">
        <v>182</v>
      </c>
      <c r="E41" s="49">
        <v>300000</v>
      </c>
      <c r="F41" s="50">
        <v>1070.4000000000001</v>
      </c>
      <c r="G41" s="51">
        <v>1.164401E-2</v>
      </c>
      <c r="H41" s="41" t="s">
        <v>140</v>
      </c>
    </row>
    <row r="42" spans="1:8" x14ac:dyDescent="0.2">
      <c r="A42" s="47">
        <v>36</v>
      </c>
      <c r="B42" s="48" t="s">
        <v>269</v>
      </c>
      <c r="C42" s="48" t="s">
        <v>270</v>
      </c>
      <c r="D42" s="48" t="s">
        <v>257</v>
      </c>
      <c r="E42" s="49">
        <v>200000</v>
      </c>
      <c r="F42" s="50">
        <v>1057.2</v>
      </c>
      <c r="G42" s="51">
        <v>1.1500420000000001E-2</v>
      </c>
      <c r="H42" s="41" t="s">
        <v>140</v>
      </c>
    </row>
    <row r="43" spans="1:8" x14ac:dyDescent="0.2">
      <c r="A43" s="47">
        <v>37</v>
      </c>
      <c r="B43" s="48" t="s">
        <v>697</v>
      </c>
      <c r="C43" s="48" t="s">
        <v>698</v>
      </c>
      <c r="D43" s="48" t="s">
        <v>19</v>
      </c>
      <c r="E43" s="49">
        <v>625000</v>
      </c>
      <c r="F43" s="50">
        <v>1040.375</v>
      </c>
      <c r="G43" s="51">
        <v>1.13174E-2</v>
      </c>
      <c r="H43" s="41" t="s">
        <v>140</v>
      </c>
    </row>
    <row r="44" spans="1:8" x14ac:dyDescent="0.2">
      <c r="A44" s="47">
        <v>38</v>
      </c>
      <c r="B44" s="48" t="s">
        <v>650</v>
      </c>
      <c r="C44" s="48" t="s">
        <v>651</v>
      </c>
      <c r="D44" s="48" t="s">
        <v>228</v>
      </c>
      <c r="E44" s="49">
        <v>18000</v>
      </c>
      <c r="F44" s="50">
        <v>1038.78</v>
      </c>
      <c r="G44" s="51">
        <v>1.1300050000000001E-2</v>
      </c>
      <c r="H44" s="41" t="s">
        <v>140</v>
      </c>
    </row>
    <row r="45" spans="1:8" x14ac:dyDescent="0.2">
      <c r="A45" s="47">
        <v>39</v>
      </c>
      <c r="B45" s="48" t="s">
        <v>204</v>
      </c>
      <c r="C45" s="48" t="s">
        <v>205</v>
      </c>
      <c r="D45" s="48" t="s">
        <v>206</v>
      </c>
      <c r="E45" s="49">
        <v>60000</v>
      </c>
      <c r="F45" s="50">
        <v>997.8</v>
      </c>
      <c r="G45" s="51">
        <v>1.0854259999999999E-2</v>
      </c>
      <c r="H45" s="41" t="s">
        <v>140</v>
      </c>
    </row>
    <row r="46" spans="1:8" x14ac:dyDescent="0.2">
      <c r="A46" s="47">
        <v>40</v>
      </c>
      <c r="B46" s="48" t="s">
        <v>328</v>
      </c>
      <c r="C46" s="48" t="s">
        <v>329</v>
      </c>
      <c r="D46" s="48" t="s">
        <v>35</v>
      </c>
      <c r="E46" s="49">
        <v>45000</v>
      </c>
      <c r="F46" s="50">
        <v>990.495</v>
      </c>
      <c r="G46" s="51">
        <v>1.0774789999999999E-2</v>
      </c>
      <c r="H46" s="41" t="s">
        <v>140</v>
      </c>
    </row>
    <row r="47" spans="1:8" x14ac:dyDescent="0.2">
      <c r="A47" s="47">
        <v>41</v>
      </c>
      <c r="B47" s="48" t="s">
        <v>654</v>
      </c>
      <c r="C47" s="48" t="s">
        <v>655</v>
      </c>
      <c r="D47" s="48" t="s">
        <v>69</v>
      </c>
      <c r="E47" s="49">
        <v>220000</v>
      </c>
      <c r="F47" s="50">
        <v>933.57</v>
      </c>
      <c r="G47" s="51">
        <v>1.0155549999999999E-2</v>
      </c>
      <c r="H47" s="41" t="s">
        <v>140</v>
      </c>
    </row>
    <row r="48" spans="1:8" x14ac:dyDescent="0.2">
      <c r="A48" s="47">
        <v>42</v>
      </c>
      <c r="B48" s="48" t="s">
        <v>356</v>
      </c>
      <c r="C48" s="48" t="s">
        <v>357</v>
      </c>
      <c r="D48" s="48" t="s">
        <v>111</v>
      </c>
      <c r="E48" s="49">
        <v>150000</v>
      </c>
      <c r="F48" s="50">
        <v>925.27499999999998</v>
      </c>
      <c r="G48" s="51">
        <v>1.0065320000000001E-2</v>
      </c>
      <c r="H48" s="41" t="s">
        <v>140</v>
      </c>
    </row>
    <row r="49" spans="1:8" x14ac:dyDescent="0.2">
      <c r="A49" s="47">
        <v>43</v>
      </c>
      <c r="B49" s="48" t="s">
        <v>699</v>
      </c>
      <c r="C49" s="48" t="s">
        <v>700</v>
      </c>
      <c r="D49" s="48" t="s">
        <v>257</v>
      </c>
      <c r="E49" s="49">
        <v>75000</v>
      </c>
      <c r="F49" s="50">
        <v>916.65</v>
      </c>
      <c r="G49" s="51">
        <v>9.9714899999999995E-3</v>
      </c>
      <c r="H49" s="41" t="s">
        <v>140</v>
      </c>
    </row>
    <row r="50" spans="1:8" x14ac:dyDescent="0.2">
      <c r="A50" s="47">
        <v>44</v>
      </c>
      <c r="B50" s="48" t="s">
        <v>701</v>
      </c>
      <c r="C50" s="48" t="s">
        <v>702</v>
      </c>
      <c r="D50" s="48" t="s">
        <v>206</v>
      </c>
      <c r="E50" s="49">
        <v>32000</v>
      </c>
      <c r="F50" s="50">
        <v>893.18399999999997</v>
      </c>
      <c r="G50" s="51">
        <v>9.7162299999999993E-3</v>
      </c>
      <c r="H50" s="41" t="s">
        <v>140</v>
      </c>
    </row>
    <row r="51" spans="1:8" x14ac:dyDescent="0.2">
      <c r="A51" s="47">
        <v>45</v>
      </c>
      <c r="B51" s="48" t="s">
        <v>23</v>
      </c>
      <c r="C51" s="48" t="s">
        <v>24</v>
      </c>
      <c r="D51" s="48" t="s">
        <v>25</v>
      </c>
      <c r="E51" s="49">
        <v>7500</v>
      </c>
      <c r="F51" s="50">
        <v>883.8</v>
      </c>
      <c r="G51" s="51">
        <v>9.6141400000000002E-3</v>
      </c>
      <c r="H51" s="41" t="s">
        <v>140</v>
      </c>
    </row>
    <row r="52" spans="1:8" x14ac:dyDescent="0.2">
      <c r="A52" s="42">
        <v>46</v>
      </c>
      <c r="B52" s="43" t="s">
        <v>1093</v>
      </c>
      <c r="C52" s="43" t="s">
        <v>1094</v>
      </c>
      <c r="D52" s="43" t="s">
        <v>94</v>
      </c>
      <c r="E52" s="44">
        <v>262787</v>
      </c>
      <c r="F52" s="45">
        <f>8.714017*100</f>
        <v>871.40170000000001</v>
      </c>
      <c r="G52" s="163">
        <f>F52/F128</f>
        <v>9.4792727235295492E-3</v>
      </c>
      <c r="H52" s="41" t="s">
        <v>140</v>
      </c>
    </row>
    <row r="53" spans="1:8" x14ac:dyDescent="0.2">
      <c r="A53" s="47">
        <v>47</v>
      </c>
      <c r="B53" s="48" t="s">
        <v>336</v>
      </c>
      <c r="C53" s="48" t="s">
        <v>337</v>
      </c>
      <c r="D53" s="48" t="s">
        <v>28</v>
      </c>
      <c r="E53" s="49">
        <v>20000</v>
      </c>
      <c r="F53" s="50">
        <v>877.74</v>
      </c>
      <c r="G53" s="51">
        <v>9.5482199999999996E-3</v>
      </c>
      <c r="H53" s="41" t="s">
        <v>140</v>
      </c>
    </row>
    <row r="54" spans="1:8" x14ac:dyDescent="0.2">
      <c r="A54" s="47">
        <v>48</v>
      </c>
      <c r="B54" s="48" t="s">
        <v>313</v>
      </c>
      <c r="C54" s="48" t="s">
        <v>314</v>
      </c>
      <c r="D54" s="48" t="s">
        <v>182</v>
      </c>
      <c r="E54" s="49">
        <v>75000</v>
      </c>
      <c r="F54" s="50">
        <v>747.15</v>
      </c>
      <c r="G54" s="51">
        <v>8.1276400000000002E-3</v>
      </c>
      <c r="H54" s="41" t="s">
        <v>140</v>
      </c>
    </row>
    <row r="55" spans="1:8" x14ac:dyDescent="0.2">
      <c r="A55" s="42">
        <v>49</v>
      </c>
      <c r="B55" s="43" t="s">
        <v>1105</v>
      </c>
      <c r="C55" s="43" t="s">
        <v>1106</v>
      </c>
      <c r="D55" s="43" t="s">
        <v>94</v>
      </c>
      <c r="E55" s="44">
        <v>824023</v>
      </c>
      <c r="F55" s="45">
        <f>7.36347*100</f>
        <v>736.34700000000009</v>
      </c>
      <c r="G55" s="163">
        <f>F55/F128</f>
        <v>8.0101221195148162E-3</v>
      </c>
      <c r="H55" s="41" t="s">
        <v>140</v>
      </c>
    </row>
    <row r="56" spans="1:8" x14ac:dyDescent="0.2">
      <c r="A56" s="47">
        <v>50</v>
      </c>
      <c r="B56" s="48" t="s">
        <v>703</v>
      </c>
      <c r="C56" s="48" t="s">
        <v>704</v>
      </c>
      <c r="D56" s="48" t="s">
        <v>62</v>
      </c>
      <c r="E56" s="49">
        <v>25000</v>
      </c>
      <c r="F56" s="50">
        <v>692.375</v>
      </c>
      <c r="G56" s="51">
        <v>7.53179E-3</v>
      </c>
      <c r="H56" s="41" t="s">
        <v>140</v>
      </c>
    </row>
    <row r="57" spans="1:8" x14ac:dyDescent="0.2">
      <c r="A57" s="47">
        <v>51</v>
      </c>
      <c r="B57" s="48" t="s">
        <v>486</v>
      </c>
      <c r="C57" s="48" t="s">
        <v>487</v>
      </c>
      <c r="D57" s="48" t="s">
        <v>211</v>
      </c>
      <c r="E57" s="49">
        <v>61000</v>
      </c>
      <c r="F57" s="50">
        <v>688.995</v>
      </c>
      <c r="G57" s="51">
        <v>7.4950199999999998E-3</v>
      </c>
      <c r="H57" s="41" t="s">
        <v>140</v>
      </c>
    </row>
    <row r="58" spans="1:8" x14ac:dyDescent="0.2">
      <c r="A58" s="47">
        <v>52</v>
      </c>
      <c r="B58" s="48" t="s">
        <v>338</v>
      </c>
      <c r="C58" s="48" t="s">
        <v>339</v>
      </c>
      <c r="D58" s="48" t="s">
        <v>182</v>
      </c>
      <c r="E58" s="49">
        <v>60000</v>
      </c>
      <c r="F58" s="50">
        <v>592.08000000000004</v>
      </c>
      <c r="G58" s="51">
        <v>6.4407600000000002E-3</v>
      </c>
      <c r="H58" s="41" t="s">
        <v>140</v>
      </c>
    </row>
    <row r="59" spans="1:8" ht="25.5" x14ac:dyDescent="0.2">
      <c r="A59" s="47">
        <v>53</v>
      </c>
      <c r="B59" s="48" t="s">
        <v>705</v>
      </c>
      <c r="C59" s="48" t="s">
        <v>706</v>
      </c>
      <c r="D59" s="48" t="s">
        <v>219</v>
      </c>
      <c r="E59" s="49">
        <v>11397</v>
      </c>
      <c r="F59" s="50">
        <v>465.81818399999997</v>
      </c>
      <c r="G59" s="51">
        <v>5.0672599999999996E-3</v>
      </c>
      <c r="H59" s="41" t="s">
        <v>140</v>
      </c>
    </row>
    <row r="60" spans="1:8" x14ac:dyDescent="0.2">
      <c r="A60" s="47">
        <v>54</v>
      </c>
      <c r="B60" s="48" t="s">
        <v>707</v>
      </c>
      <c r="C60" s="48" t="s">
        <v>708</v>
      </c>
      <c r="D60" s="48" t="s">
        <v>185</v>
      </c>
      <c r="E60" s="49">
        <v>10000</v>
      </c>
      <c r="F60" s="50">
        <v>455.8</v>
      </c>
      <c r="G60" s="51">
        <v>4.9582799999999998E-3</v>
      </c>
      <c r="H60" s="41" t="s">
        <v>140</v>
      </c>
    </row>
    <row r="61" spans="1:8" x14ac:dyDescent="0.2">
      <c r="A61" s="47">
        <v>55</v>
      </c>
      <c r="B61" s="48" t="s">
        <v>454</v>
      </c>
      <c r="C61" s="48" t="s">
        <v>455</v>
      </c>
      <c r="D61" s="48" t="s">
        <v>391</v>
      </c>
      <c r="E61" s="49">
        <v>65000</v>
      </c>
      <c r="F61" s="50">
        <v>26.13</v>
      </c>
      <c r="G61" s="51">
        <v>2.8425E-4</v>
      </c>
      <c r="H61" s="41" t="s">
        <v>140</v>
      </c>
    </row>
    <row r="62" spans="1:8" x14ac:dyDescent="0.2">
      <c r="A62" s="52"/>
      <c r="B62" s="52"/>
      <c r="C62" s="53" t="s">
        <v>139</v>
      </c>
      <c r="D62" s="52"/>
      <c r="E62" s="52" t="s">
        <v>140</v>
      </c>
      <c r="F62" s="54">
        <f>SUM(F7:F61)</f>
        <v>87117.404953999969</v>
      </c>
      <c r="G62" s="55">
        <f>SUM(G7:G61)</f>
        <v>0.9476796594503768</v>
      </c>
      <c r="H62" s="41" t="s">
        <v>140</v>
      </c>
    </row>
    <row r="63" spans="1:8" x14ac:dyDescent="0.2">
      <c r="A63" s="52"/>
      <c r="B63" s="52"/>
      <c r="C63" s="56"/>
      <c r="D63" s="52"/>
      <c r="E63" s="52"/>
      <c r="F63" s="57"/>
      <c r="G63" s="57"/>
      <c r="H63" s="41" t="s">
        <v>140</v>
      </c>
    </row>
    <row r="64" spans="1:8" x14ac:dyDescent="0.2">
      <c r="A64" s="52"/>
      <c r="B64" s="52"/>
      <c r="C64" s="53" t="s">
        <v>141</v>
      </c>
      <c r="D64" s="52"/>
      <c r="E64" s="52"/>
      <c r="F64" s="52"/>
      <c r="G64" s="52"/>
      <c r="H64" s="41" t="s">
        <v>140</v>
      </c>
    </row>
    <row r="65" spans="1:8" x14ac:dyDescent="0.2">
      <c r="A65" s="52"/>
      <c r="B65" s="52"/>
      <c r="C65" s="53" t="s">
        <v>139</v>
      </c>
      <c r="D65" s="52"/>
      <c r="E65" s="52" t="s">
        <v>140</v>
      </c>
      <c r="F65" s="58" t="s">
        <v>142</v>
      </c>
      <c r="G65" s="55">
        <v>0</v>
      </c>
      <c r="H65" s="41" t="s">
        <v>140</v>
      </c>
    </row>
    <row r="66" spans="1:8" x14ac:dyDescent="0.2">
      <c r="A66" s="52"/>
      <c r="B66" s="52"/>
      <c r="C66" s="56"/>
      <c r="D66" s="52"/>
      <c r="E66" s="52"/>
      <c r="F66" s="57"/>
      <c r="G66" s="57"/>
      <c r="H66" s="41" t="s">
        <v>140</v>
      </c>
    </row>
    <row r="67" spans="1:8" x14ac:dyDescent="0.2">
      <c r="A67" s="52"/>
      <c r="B67" s="52"/>
      <c r="C67" s="53" t="s">
        <v>143</v>
      </c>
      <c r="D67" s="52"/>
      <c r="E67" s="52"/>
      <c r="F67" s="52"/>
      <c r="G67" s="52"/>
      <c r="H67" s="41" t="s">
        <v>140</v>
      </c>
    </row>
    <row r="68" spans="1:8" x14ac:dyDescent="0.2">
      <c r="A68" s="47">
        <v>1</v>
      </c>
      <c r="B68" s="48" t="s">
        <v>711</v>
      </c>
      <c r="C68" s="43" t="s">
        <v>1101</v>
      </c>
      <c r="D68" s="48"/>
      <c r="E68" s="49">
        <v>200000</v>
      </c>
      <c r="F68" s="50">
        <v>1.9999999999999999E-6</v>
      </c>
      <c r="G68" s="59" t="s">
        <v>138</v>
      </c>
      <c r="H68" s="41" t="s">
        <v>140</v>
      </c>
    </row>
    <row r="69" spans="1:8" x14ac:dyDescent="0.2">
      <c r="A69" s="47">
        <v>2</v>
      </c>
      <c r="B69" s="48" t="s">
        <v>709</v>
      </c>
      <c r="C69" s="43" t="s">
        <v>1102</v>
      </c>
      <c r="D69" s="48"/>
      <c r="E69" s="49">
        <v>50000</v>
      </c>
      <c r="F69" s="50">
        <v>4.9999999999999998E-7</v>
      </c>
      <c r="G69" s="59" t="s">
        <v>138</v>
      </c>
      <c r="H69" s="41" t="s">
        <v>140</v>
      </c>
    </row>
    <row r="70" spans="1:8" x14ac:dyDescent="0.2">
      <c r="A70" s="47">
        <v>3</v>
      </c>
      <c r="B70" s="48" t="s">
        <v>712</v>
      </c>
      <c r="C70" s="43" t="s">
        <v>1103</v>
      </c>
      <c r="D70" s="48"/>
      <c r="E70" s="49">
        <v>50000</v>
      </c>
      <c r="F70" s="50">
        <v>4.9999999999999998E-7</v>
      </c>
      <c r="G70" s="59" t="s">
        <v>138</v>
      </c>
      <c r="H70" s="41" t="s">
        <v>140</v>
      </c>
    </row>
    <row r="71" spans="1:8" x14ac:dyDescent="0.2">
      <c r="A71" s="47">
        <v>4</v>
      </c>
      <c r="B71" s="48" t="s">
        <v>710</v>
      </c>
      <c r="C71" s="43" t="s">
        <v>1104</v>
      </c>
      <c r="D71" s="48"/>
      <c r="E71" s="49">
        <v>20</v>
      </c>
      <c r="F71" s="50">
        <v>0</v>
      </c>
      <c r="G71" s="59" t="s">
        <v>138</v>
      </c>
      <c r="H71" s="41" t="s">
        <v>140</v>
      </c>
    </row>
    <row r="72" spans="1:8" x14ac:dyDescent="0.2">
      <c r="A72" s="52"/>
      <c r="B72" s="52"/>
      <c r="C72" s="53" t="s">
        <v>139</v>
      </c>
      <c r="D72" s="52"/>
      <c r="E72" s="52" t="s">
        <v>140</v>
      </c>
      <c r="F72" s="58" t="s">
        <v>142</v>
      </c>
      <c r="G72" s="55">
        <v>0</v>
      </c>
      <c r="H72" s="41" t="s">
        <v>140</v>
      </c>
    </row>
    <row r="73" spans="1:8" x14ac:dyDescent="0.2">
      <c r="A73" s="52"/>
      <c r="B73" s="52"/>
      <c r="C73" s="56"/>
      <c r="D73" s="52"/>
      <c r="E73" s="52"/>
      <c r="F73" s="57"/>
      <c r="G73" s="57"/>
      <c r="H73" s="41" t="s">
        <v>140</v>
      </c>
    </row>
    <row r="74" spans="1:8" x14ac:dyDescent="0.2">
      <c r="A74" s="52"/>
      <c r="B74" s="52"/>
      <c r="C74" s="53" t="s">
        <v>144</v>
      </c>
      <c r="D74" s="52"/>
      <c r="E74" s="52"/>
      <c r="F74" s="52"/>
      <c r="G74" s="52"/>
      <c r="H74" s="41" t="s">
        <v>140</v>
      </c>
    </row>
    <row r="75" spans="1:8" x14ac:dyDescent="0.2">
      <c r="A75" s="52"/>
      <c r="B75" s="52"/>
      <c r="C75" s="53" t="s">
        <v>139</v>
      </c>
      <c r="D75" s="52"/>
      <c r="E75" s="52" t="s">
        <v>140</v>
      </c>
      <c r="F75" s="58" t="s">
        <v>142</v>
      </c>
      <c r="G75" s="55">
        <v>0</v>
      </c>
      <c r="H75" s="41" t="s">
        <v>140</v>
      </c>
    </row>
    <row r="76" spans="1:8" x14ac:dyDescent="0.2">
      <c r="A76" s="52"/>
      <c r="B76" s="52"/>
      <c r="C76" s="56"/>
      <c r="D76" s="52"/>
      <c r="E76" s="52"/>
      <c r="F76" s="57"/>
      <c r="G76" s="57"/>
      <c r="H76" s="41" t="s">
        <v>140</v>
      </c>
    </row>
    <row r="77" spans="1:8" x14ac:dyDescent="0.2">
      <c r="A77" s="52"/>
      <c r="B77" s="52"/>
      <c r="C77" s="53" t="s">
        <v>145</v>
      </c>
      <c r="D77" s="52"/>
      <c r="E77" s="52"/>
      <c r="F77" s="57"/>
      <c r="G77" s="57"/>
      <c r="H77" s="41" t="s">
        <v>140</v>
      </c>
    </row>
    <row r="78" spans="1:8" x14ac:dyDescent="0.2">
      <c r="A78" s="52"/>
      <c r="B78" s="52"/>
      <c r="C78" s="53" t="s">
        <v>139</v>
      </c>
      <c r="D78" s="52"/>
      <c r="E78" s="52" t="s">
        <v>140</v>
      </c>
      <c r="F78" s="58" t="s">
        <v>142</v>
      </c>
      <c r="G78" s="55">
        <v>0</v>
      </c>
      <c r="H78" s="41" t="s">
        <v>140</v>
      </c>
    </row>
    <row r="79" spans="1:8" x14ac:dyDescent="0.2">
      <c r="A79" s="52"/>
      <c r="B79" s="52"/>
      <c r="C79" s="56"/>
      <c r="D79" s="52"/>
      <c r="E79" s="52"/>
      <c r="F79" s="57"/>
      <c r="G79" s="57"/>
      <c r="H79" s="41" t="s">
        <v>140</v>
      </c>
    </row>
    <row r="80" spans="1:8" x14ac:dyDescent="0.2">
      <c r="A80" s="52"/>
      <c r="B80" s="52"/>
      <c r="C80" s="53" t="s">
        <v>146</v>
      </c>
      <c r="D80" s="52"/>
      <c r="E80" s="52"/>
      <c r="F80" s="57"/>
      <c r="G80" s="57"/>
      <c r="H80" s="41" t="s">
        <v>140</v>
      </c>
    </row>
    <row r="81" spans="1:8" x14ac:dyDescent="0.2">
      <c r="A81" s="52"/>
      <c r="B81" s="52"/>
      <c r="C81" s="53" t="s">
        <v>139</v>
      </c>
      <c r="D81" s="52"/>
      <c r="E81" s="52" t="s">
        <v>140</v>
      </c>
      <c r="F81" s="58" t="s">
        <v>142</v>
      </c>
      <c r="G81" s="55">
        <v>0</v>
      </c>
      <c r="H81" s="41" t="s">
        <v>140</v>
      </c>
    </row>
    <row r="82" spans="1:8" x14ac:dyDescent="0.2">
      <c r="A82" s="52"/>
      <c r="B82" s="52"/>
      <c r="C82" s="56"/>
      <c r="D82" s="52"/>
      <c r="E82" s="52"/>
      <c r="F82" s="57"/>
      <c r="G82" s="57"/>
      <c r="H82" s="41" t="s">
        <v>140</v>
      </c>
    </row>
    <row r="83" spans="1:8" x14ac:dyDescent="0.2">
      <c r="A83" s="52"/>
      <c r="B83" s="52"/>
      <c r="C83" s="53" t="s">
        <v>147</v>
      </c>
      <c r="D83" s="52"/>
      <c r="E83" s="52"/>
      <c r="F83" s="164">
        <f>F62+F72</f>
        <v>87117.404953999969</v>
      </c>
      <c r="G83" s="55">
        <f>G62</f>
        <v>0.9476796594503768</v>
      </c>
      <c r="H83" s="41" t="s">
        <v>140</v>
      </c>
    </row>
    <row r="84" spans="1:8" x14ac:dyDescent="0.2">
      <c r="A84" s="52"/>
      <c r="B84" s="52"/>
      <c r="C84" s="56"/>
      <c r="D84" s="52"/>
      <c r="E84" s="52"/>
      <c r="F84" s="57"/>
      <c r="G84" s="57"/>
      <c r="H84" s="41" t="s">
        <v>140</v>
      </c>
    </row>
    <row r="85" spans="1:8" x14ac:dyDescent="0.2">
      <c r="A85" s="52"/>
      <c r="B85" s="52"/>
      <c r="C85" s="53" t="s">
        <v>148</v>
      </c>
      <c r="D85" s="52"/>
      <c r="E85" s="52"/>
      <c r="F85" s="57"/>
      <c r="G85" s="57"/>
      <c r="H85" s="41" t="s">
        <v>140</v>
      </c>
    </row>
    <row r="86" spans="1:8" x14ac:dyDescent="0.2">
      <c r="A86" s="52"/>
      <c r="B86" s="52"/>
      <c r="C86" s="53" t="s">
        <v>10</v>
      </c>
      <c r="D86" s="52"/>
      <c r="E86" s="52"/>
      <c r="F86" s="57"/>
      <c r="G86" s="57"/>
      <c r="H86" s="41" t="s">
        <v>140</v>
      </c>
    </row>
    <row r="87" spans="1:8" x14ac:dyDescent="0.2">
      <c r="A87" s="52"/>
      <c r="B87" s="52"/>
      <c r="C87" s="53" t="s">
        <v>139</v>
      </c>
      <c r="D87" s="52"/>
      <c r="E87" s="52" t="s">
        <v>140</v>
      </c>
      <c r="F87" s="58" t="s">
        <v>142</v>
      </c>
      <c r="G87" s="55">
        <v>0</v>
      </c>
      <c r="H87" s="41" t="s">
        <v>140</v>
      </c>
    </row>
    <row r="88" spans="1:8" x14ac:dyDescent="0.2">
      <c r="A88" s="52"/>
      <c r="B88" s="52"/>
      <c r="C88" s="56"/>
      <c r="D88" s="52"/>
      <c r="E88" s="52"/>
      <c r="F88" s="57"/>
      <c r="G88" s="57"/>
      <c r="H88" s="41" t="s">
        <v>140</v>
      </c>
    </row>
    <row r="89" spans="1:8" x14ac:dyDescent="0.2">
      <c r="A89" s="52"/>
      <c r="B89" s="52"/>
      <c r="C89" s="53" t="s">
        <v>149</v>
      </c>
      <c r="D89" s="52"/>
      <c r="E89" s="52"/>
      <c r="F89" s="52"/>
      <c r="G89" s="52"/>
      <c r="H89" s="41" t="s">
        <v>140</v>
      </c>
    </row>
    <row r="90" spans="1:8" x14ac:dyDescent="0.2">
      <c r="A90" s="52"/>
      <c r="B90" s="52"/>
      <c r="C90" s="53" t="s">
        <v>139</v>
      </c>
      <c r="D90" s="52"/>
      <c r="E90" s="52" t="s">
        <v>140</v>
      </c>
      <c r="F90" s="58" t="s">
        <v>142</v>
      </c>
      <c r="G90" s="55">
        <v>0</v>
      </c>
      <c r="H90" s="41" t="s">
        <v>140</v>
      </c>
    </row>
    <row r="91" spans="1:8" x14ac:dyDescent="0.2">
      <c r="A91" s="52"/>
      <c r="B91" s="52"/>
      <c r="C91" s="56"/>
      <c r="D91" s="52"/>
      <c r="E91" s="52"/>
      <c r="F91" s="57"/>
      <c r="G91" s="57"/>
      <c r="H91" s="41" t="s">
        <v>140</v>
      </c>
    </row>
    <row r="92" spans="1:8" x14ac:dyDescent="0.2">
      <c r="A92" s="52"/>
      <c r="B92" s="52"/>
      <c r="C92" s="53" t="s">
        <v>150</v>
      </c>
      <c r="D92" s="52"/>
      <c r="E92" s="52"/>
      <c r="F92" s="52"/>
      <c r="G92" s="52"/>
      <c r="H92" s="41" t="s">
        <v>140</v>
      </c>
    </row>
    <row r="93" spans="1:8" x14ac:dyDescent="0.2">
      <c r="A93" s="52"/>
      <c r="B93" s="52"/>
      <c r="C93" s="53" t="s">
        <v>139</v>
      </c>
      <c r="D93" s="52"/>
      <c r="E93" s="52" t="s">
        <v>140</v>
      </c>
      <c r="F93" s="58" t="s">
        <v>142</v>
      </c>
      <c r="G93" s="55">
        <v>0</v>
      </c>
      <c r="H93" s="41" t="s">
        <v>140</v>
      </c>
    </row>
    <row r="94" spans="1:8" x14ac:dyDescent="0.2">
      <c r="A94" s="52"/>
      <c r="B94" s="52"/>
      <c r="C94" s="56"/>
      <c r="D94" s="52"/>
      <c r="E94" s="52"/>
      <c r="F94" s="57"/>
      <c r="G94" s="57"/>
      <c r="H94" s="41" t="s">
        <v>140</v>
      </c>
    </row>
    <row r="95" spans="1:8" x14ac:dyDescent="0.2">
      <c r="A95" s="52"/>
      <c r="B95" s="52"/>
      <c r="C95" s="53" t="s">
        <v>151</v>
      </c>
      <c r="D95" s="52"/>
      <c r="E95" s="52"/>
      <c r="F95" s="57"/>
      <c r="G95" s="57"/>
      <c r="H95" s="41" t="s">
        <v>140</v>
      </c>
    </row>
    <row r="96" spans="1:8" x14ac:dyDescent="0.2">
      <c r="A96" s="52"/>
      <c r="B96" s="52"/>
      <c r="C96" s="53" t="s">
        <v>139</v>
      </c>
      <c r="D96" s="52"/>
      <c r="E96" s="52" t="s">
        <v>140</v>
      </c>
      <c r="F96" s="58" t="s">
        <v>142</v>
      </c>
      <c r="G96" s="55">
        <v>0</v>
      </c>
      <c r="H96" s="41" t="s">
        <v>140</v>
      </c>
    </row>
    <row r="97" spans="1:8" x14ac:dyDescent="0.2">
      <c r="A97" s="52"/>
      <c r="B97" s="52"/>
      <c r="C97" s="56"/>
      <c r="D97" s="52"/>
      <c r="E97" s="52"/>
      <c r="F97" s="57"/>
      <c r="G97" s="57"/>
      <c r="H97" s="41" t="s">
        <v>140</v>
      </c>
    </row>
    <row r="98" spans="1:8" x14ac:dyDescent="0.2">
      <c r="A98" s="52"/>
      <c r="B98" s="52"/>
      <c r="C98" s="53" t="s">
        <v>152</v>
      </c>
      <c r="D98" s="52"/>
      <c r="E98" s="52"/>
      <c r="F98" s="54">
        <v>0</v>
      </c>
      <c r="G98" s="55">
        <v>0</v>
      </c>
      <c r="H98" s="41" t="s">
        <v>140</v>
      </c>
    </row>
    <row r="99" spans="1:8" x14ac:dyDescent="0.2">
      <c r="A99" s="52"/>
      <c r="B99" s="52"/>
      <c r="C99" s="56"/>
      <c r="D99" s="52"/>
      <c r="E99" s="52"/>
      <c r="F99" s="57"/>
      <c r="G99" s="57"/>
      <c r="H99" s="41" t="s">
        <v>140</v>
      </c>
    </row>
    <row r="100" spans="1:8" x14ac:dyDescent="0.2">
      <c r="A100" s="52"/>
      <c r="B100" s="52"/>
      <c r="C100" s="53" t="s">
        <v>153</v>
      </c>
      <c r="D100" s="52"/>
      <c r="E100" s="52"/>
      <c r="F100" s="57"/>
      <c r="G100" s="57"/>
      <c r="H100" s="41" t="s">
        <v>140</v>
      </c>
    </row>
    <row r="101" spans="1:8" x14ac:dyDescent="0.2">
      <c r="A101" s="52"/>
      <c r="B101" s="52"/>
      <c r="C101" s="53" t="s">
        <v>154</v>
      </c>
      <c r="D101" s="52"/>
      <c r="E101" s="52"/>
      <c r="F101" s="57"/>
      <c r="G101" s="57"/>
      <c r="H101" s="41" t="s">
        <v>140</v>
      </c>
    </row>
    <row r="102" spans="1:8" x14ac:dyDescent="0.2">
      <c r="A102" s="52"/>
      <c r="B102" s="52"/>
      <c r="C102" s="53" t="s">
        <v>139</v>
      </c>
      <c r="D102" s="52"/>
      <c r="E102" s="52" t="s">
        <v>140</v>
      </c>
      <c r="F102" s="58" t="s">
        <v>142</v>
      </c>
      <c r="G102" s="55">
        <v>0</v>
      </c>
      <c r="H102" s="41" t="s">
        <v>140</v>
      </c>
    </row>
    <row r="103" spans="1:8" x14ac:dyDescent="0.2">
      <c r="A103" s="52"/>
      <c r="B103" s="52"/>
      <c r="C103" s="56"/>
      <c r="D103" s="52"/>
      <c r="E103" s="52"/>
      <c r="F103" s="57"/>
      <c r="G103" s="57"/>
      <c r="H103" s="41" t="s">
        <v>140</v>
      </c>
    </row>
    <row r="104" spans="1:8" x14ac:dyDescent="0.2">
      <c r="A104" s="52"/>
      <c r="B104" s="52"/>
      <c r="C104" s="53" t="s">
        <v>155</v>
      </c>
      <c r="D104" s="52"/>
      <c r="E104" s="52"/>
      <c r="F104" s="57"/>
      <c r="G104" s="57"/>
      <c r="H104" s="41" t="s">
        <v>140</v>
      </c>
    </row>
    <row r="105" spans="1:8" x14ac:dyDescent="0.2">
      <c r="A105" s="52"/>
      <c r="B105" s="52"/>
      <c r="C105" s="53" t="s">
        <v>139</v>
      </c>
      <c r="D105" s="52"/>
      <c r="E105" s="52" t="s">
        <v>140</v>
      </c>
      <c r="F105" s="58" t="s">
        <v>142</v>
      </c>
      <c r="G105" s="55">
        <v>0</v>
      </c>
      <c r="H105" s="41" t="s">
        <v>140</v>
      </c>
    </row>
    <row r="106" spans="1:8" x14ac:dyDescent="0.2">
      <c r="A106" s="52"/>
      <c r="B106" s="52"/>
      <c r="C106" s="56"/>
      <c r="D106" s="52"/>
      <c r="E106" s="52"/>
      <c r="F106" s="57"/>
      <c r="G106" s="57"/>
      <c r="H106" s="41" t="s">
        <v>140</v>
      </c>
    </row>
    <row r="107" spans="1:8" x14ac:dyDescent="0.2">
      <c r="A107" s="52"/>
      <c r="B107" s="52"/>
      <c r="C107" s="53" t="s">
        <v>156</v>
      </c>
      <c r="D107" s="52"/>
      <c r="E107" s="52"/>
      <c r="F107" s="57"/>
      <c r="G107" s="57"/>
      <c r="H107" s="41" t="s">
        <v>140</v>
      </c>
    </row>
    <row r="108" spans="1:8" x14ac:dyDescent="0.2">
      <c r="A108" s="52"/>
      <c r="B108" s="52"/>
      <c r="C108" s="53" t="s">
        <v>139</v>
      </c>
      <c r="D108" s="52"/>
      <c r="E108" s="52" t="s">
        <v>140</v>
      </c>
      <c r="F108" s="58" t="s">
        <v>142</v>
      </c>
      <c r="G108" s="55">
        <v>0</v>
      </c>
      <c r="H108" s="41" t="s">
        <v>140</v>
      </c>
    </row>
    <row r="109" spans="1:8" x14ac:dyDescent="0.2">
      <c r="A109" s="52"/>
      <c r="B109" s="52"/>
      <c r="C109" s="56"/>
      <c r="D109" s="52"/>
      <c r="E109" s="52"/>
      <c r="F109" s="57"/>
      <c r="G109" s="57"/>
      <c r="H109" s="41" t="s">
        <v>140</v>
      </c>
    </row>
    <row r="110" spans="1:8" x14ac:dyDescent="0.2">
      <c r="A110" s="52"/>
      <c r="B110" s="52"/>
      <c r="C110" s="53" t="s">
        <v>157</v>
      </c>
      <c r="D110" s="52"/>
      <c r="E110" s="52"/>
      <c r="F110" s="57"/>
      <c r="G110" s="57"/>
      <c r="H110" s="41" t="s">
        <v>140</v>
      </c>
    </row>
    <row r="111" spans="1:8" x14ac:dyDescent="0.2">
      <c r="A111" s="47">
        <v>1</v>
      </c>
      <c r="B111" s="48"/>
      <c r="C111" s="48" t="s">
        <v>158</v>
      </c>
      <c r="D111" s="48"/>
      <c r="E111" s="59"/>
      <c r="F111" s="50">
        <v>3979.7201349820002</v>
      </c>
      <c r="G111" s="51">
        <v>4.3292150000000001E-2</v>
      </c>
      <c r="H111" s="41">
        <v>5.42</v>
      </c>
    </row>
    <row r="112" spans="1:8" x14ac:dyDescent="0.2">
      <c r="A112" s="52"/>
      <c r="B112" s="52"/>
      <c r="C112" s="53" t="s">
        <v>139</v>
      </c>
      <c r="D112" s="52"/>
      <c r="E112" s="52" t="s">
        <v>140</v>
      </c>
      <c r="F112" s="54">
        <v>3979.7201349820002</v>
      </c>
      <c r="G112" s="55">
        <v>4.3292150000000001E-2</v>
      </c>
      <c r="H112" s="41" t="s">
        <v>140</v>
      </c>
    </row>
    <row r="113" spans="1:8" x14ac:dyDescent="0.2">
      <c r="A113" s="52"/>
      <c r="B113" s="52"/>
      <c r="C113" s="56"/>
      <c r="D113" s="52"/>
      <c r="E113" s="52"/>
      <c r="F113" s="57"/>
      <c r="G113" s="57"/>
      <c r="H113" s="41" t="s">
        <v>140</v>
      </c>
    </row>
    <row r="114" spans="1:8" x14ac:dyDescent="0.2">
      <c r="A114" s="52"/>
      <c r="B114" s="52"/>
      <c r="C114" s="53" t="s">
        <v>159</v>
      </c>
      <c r="D114" s="52"/>
      <c r="E114" s="52"/>
      <c r="F114" s="54">
        <v>3979.7201349820002</v>
      </c>
      <c r="G114" s="55">
        <v>4.3292150000000001E-2</v>
      </c>
      <c r="H114" s="41" t="s">
        <v>140</v>
      </c>
    </row>
    <row r="115" spans="1:8" x14ac:dyDescent="0.2">
      <c r="A115" s="52"/>
      <c r="B115" s="52"/>
      <c r="C115" s="57"/>
      <c r="D115" s="52"/>
      <c r="E115" s="52"/>
      <c r="F115" s="52"/>
      <c r="G115" s="52"/>
      <c r="H115" s="41" t="s">
        <v>140</v>
      </c>
    </row>
    <row r="116" spans="1:8" x14ac:dyDescent="0.2">
      <c r="A116" s="52"/>
      <c r="B116" s="52"/>
      <c r="C116" s="53" t="s">
        <v>160</v>
      </c>
      <c r="D116" s="52"/>
      <c r="E116" s="52"/>
      <c r="F116" s="52"/>
      <c r="G116" s="52"/>
      <c r="H116" s="41" t="s">
        <v>140</v>
      </c>
    </row>
    <row r="117" spans="1:8" x14ac:dyDescent="0.2">
      <c r="A117" s="52"/>
      <c r="B117" s="52"/>
      <c r="C117" s="53" t="s">
        <v>161</v>
      </c>
      <c r="D117" s="52"/>
      <c r="E117" s="52"/>
      <c r="F117" s="52"/>
      <c r="G117" s="52"/>
      <c r="H117" s="41" t="s">
        <v>140</v>
      </c>
    </row>
    <row r="118" spans="1:8" x14ac:dyDescent="0.2">
      <c r="A118" s="52"/>
      <c r="B118" s="52"/>
      <c r="C118" s="53" t="s">
        <v>139</v>
      </c>
      <c r="D118" s="52"/>
      <c r="E118" s="52" t="s">
        <v>140</v>
      </c>
      <c r="F118" s="58" t="s">
        <v>142</v>
      </c>
      <c r="G118" s="55">
        <v>0</v>
      </c>
      <c r="H118" s="41" t="s">
        <v>140</v>
      </c>
    </row>
    <row r="119" spans="1:8" x14ac:dyDescent="0.2">
      <c r="A119" s="52"/>
      <c r="B119" s="52"/>
      <c r="C119" s="56"/>
      <c r="D119" s="52"/>
      <c r="E119" s="52"/>
      <c r="F119" s="57"/>
      <c r="G119" s="57"/>
      <c r="H119" s="41" t="s">
        <v>140</v>
      </c>
    </row>
    <row r="120" spans="1:8" x14ac:dyDescent="0.2">
      <c r="A120" s="52"/>
      <c r="B120" s="52"/>
      <c r="C120" s="53" t="s">
        <v>162</v>
      </c>
      <c r="D120" s="52"/>
      <c r="E120" s="52"/>
      <c r="F120" s="52"/>
      <c r="G120" s="52"/>
      <c r="H120" s="41" t="s">
        <v>140</v>
      </c>
    </row>
    <row r="121" spans="1:8" x14ac:dyDescent="0.2">
      <c r="A121" s="52"/>
      <c r="B121" s="52"/>
      <c r="C121" s="53" t="s">
        <v>163</v>
      </c>
      <c r="D121" s="52"/>
      <c r="E121" s="52"/>
      <c r="F121" s="52"/>
      <c r="G121" s="52"/>
      <c r="H121" s="41" t="s">
        <v>140</v>
      </c>
    </row>
    <row r="122" spans="1:8" x14ac:dyDescent="0.2">
      <c r="A122" s="52"/>
      <c r="B122" s="52"/>
      <c r="C122" s="53" t="s">
        <v>139</v>
      </c>
      <c r="D122" s="52"/>
      <c r="E122" s="52" t="s">
        <v>140</v>
      </c>
      <c r="F122" s="58" t="s">
        <v>142</v>
      </c>
      <c r="G122" s="55">
        <v>0</v>
      </c>
      <c r="H122" s="41" t="s">
        <v>140</v>
      </c>
    </row>
    <row r="123" spans="1:8" x14ac:dyDescent="0.2">
      <c r="A123" s="52"/>
      <c r="B123" s="52"/>
      <c r="C123" s="56"/>
      <c r="D123" s="52"/>
      <c r="E123" s="52"/>
      <c r="F123" s="57"/>
      <c r="G123" s="57"/>
      <c r="H123" s="41" t="s">
        <v>140</v>
      </c>
    </row>
    <row r="124" spans="1:8" x14ac:dyDescent="0.2">
      <c r="A124" s="52"/>
      <c r="B124" s="52"/>
      <c r="C124" s="53" t="s">
        <v>164</v>
      </c>
      <c r="D124" s="52"/>
      <c r="E124" s="52"/>
      <c r="F124" s="57"/>
      <c r="G124" s="57"/>
      <c r="H124" s="41" t="s">
        <v>140</v>
      </c>
    </row>
    <row r="125" spans="1:8" x14ac:dyDescent="0.2">
      <c r="A125" s="52"/>
      <c r="B125" s="52"/>
      <c r="C125" s="53" t="s">
        <v>139</v>
      </c>
      <c r="D125" s="52"/>
      <c r="E125" s="52" t="s">
        <v>140</v>
      </c>
      <c r="F125" s="58" t="s">
        <v>142</v>
      </c>
      <c r="G125" s="55">
        <v>0</v>
      </c>
      <c r="H125" s="41" t="s">
        <v>140</v>
      </c>
    </row>
    <row r="126" spans="1:8" x14ac:dyDescent="0.2">
      <c r="A126" s="52"/>
      <c r="B126" s="48"/>
      <c r="C126" s="48"/>
      <c r="D126" s="53"/>
      <c r="E126" s="52"/>
      <c r="F126" s="48"/>
      <c r="G126" s="59"/>
      <c r="H126" s="41" t="s">
        <v>140</v>
      </c>
    </row>
    <row r="127" spans="1:8" x14ac:dyDescent="0.2">
      <c r="A127" s="59"/>
      <c r="B127" s="48"/>
      <c r="C127" s="48" t="s">
        <v>165</v>
      </c>
      <c r="D127" s="48"/>
      <c r="E127" s="59"/>
      <c r="F127" s="50">
        <v>829.93782134000003</v>
      </c>
      <c r="G127" s="51">
        <f>F127/F128</f>
        <v>9.0282207988047342E-3</v>
      </c>
      <c r="H127" s="41" t="s">
        <v>140</v>
      </c>
    </row>
    <row r="128" spans="1:8" x14ac:dyDescent="0.2">
      <c r="A128" s="56"/>
      <c r="B128" s="56"/>
      <c r="C128" s="53" t="s">
        <v>166</v>
      </c>
      <c r="D128" s="57"/>
      <c r="E128" s="57"/>
      <c r="F128" s="54">
        <f>F127+F114+F98+F83</f>
        <v>91927.062910321969</v>
      </c>
      <c r="G128" s="60">
        <f>G127+G114+G98+G83</f>
        <v>1.0000000302491816</v>
      </c>
      <c r="H128" s="41" t="s">
        <v>140</v>
      </c>
    </row>
    <row r="129" spans="1:17" ht="12.75" customHeight="1" x14ac:dyDescent="0.2">
      <c r="A129" s="61"/>
      <c r="B129" s="61"/>
      <c r="C129" s="62"/>
      <c r="D129" s="63"/>
      <c r="E129" s="63"/>
      <c r="F129" s="64"/>
      <c r="G129" s="65"/>
      <c r="H129" s="66"/>
    </row>
    <row r="130" spans="1:17" x14ac:dyDescent="0.2">
      <c r="A130" s="61"/>
      <c r="B130" s="227" t="s">
        <v>973</v>
      </c>
      <c r="C130" s="227"/>
      <c r="D130" s="227"/>
      <c r="E130" s="227"/>
      <c r="F130" s="227"/>
      <c r="G130" s="227"/>
      <c r="H130" s="227"/>
      <c r="J130" s="68"/>
    </row>
    <row r="131" spans="1:17" x14ac:dyDescent="0.2">
      <c r="A131" s="61"/>
      <c r="B131" s="227" t="s">
        <v>974</v>
      </c>
      <c r="C131" s="227"/>
      <c r="D131" s="227"/>
      <c r="E131" s="227"/>
      <c r="F131" s="227"/>
      <c r="G131" s="227"/>
      <c r="H131" s="227"/>
      <c r="J131" s="68"/>
    </row>
    <row r="132" spans="1:17" x14ac:dyDescent="0.2">
      <c r="A132" s="61"/>
      <c r="B132" s="227" t="s">
        <v>975</v>
      </c>
      <c r="C132" s="227"/>
      <c r="D132" s="227"/>
      <c r="E132" s="227"/>
      <c r="F132" s="227"/>
      <c r="G132" s="227"/>
      <c r="H132" s="227"/>
      <c r="J132" s="68"/>
    </row>
    <row r="133" spans="1:17" s="71" customFormat="1" ht="66.75" customHeight="1" x14ac:dyDescent="0.25">
      <c r="A133" s="69"/>
      <c r="B133" s="228" t="s">
        <v>976</v>
      </c>
      <c r="C133" s="228"/>
      <c r="D133" s="228"/>
      <c r="E133" s="228"/>
      <c r="F133" s="228"/>
      <c r="G133" s="228"/>
      <c r="H133" s="228"/>
      <c r="I133"/>
      <c r="J133" s="68"/>
      <c r="K133"/>
      <c r="L133"/>
      <c r="M133"/>
      <c r="N133"/>
      <c r="O133"/>
      <c r="P133"/>
      <c r="Q133"/>
    </row>
    <row r="134" spans="1:17" x14ac:dyDescent="0.2">
      <c r="A134" s="61"/>
      <c r="B134" s="227" t="s">
        <v>977</v>
      </c>
      <c r="C134" s="227"/>
      <c r="D134" s="227"/>
      <c r="E134" s="227"/>
      <c r="F134" s="227"/>
      <c r="G134" s="227"/>
      <c r="H134" s="227"/>
      <c r="J134" s="68"/>
    </row>
    <row r="135" spans="1:17" x14ac:dyDescent="0.2">
      <c r="A135" s="61"/>
      <c r="B135" s="61"/>
      <c r="C135" s="61"/>
      <c r="D135" s="63"/>
      <c r="E135" s="63"/>
      <c r="F135" s="63"/>
      <c r="G135" s="63"/>
    </row>
    <row r="136" spans="1:17" x14ac:dyDescent="0.2">
      <c r="A136" s="61"/>
      <c r="B136" s="229" t="s">
        <v>167</v>
      </c>
      <c r="C136" s="230"/>
      <c r="D136" s="231"/>
      <c r="E136" s="72"/>
      <c r="F136" s="63"/>
      <c r="G136" s="63"/>
    </row>
    <row r="137" spans="1:17" ht="27.75" customHeight="1" x14ac:dyDescent="0.2">
      <c r="A137" s="61"/>
      <c r="B137" s="232" t="s">
        <v>168</v>
      </c>
      <c r="C137" s="233"/>
      <c r="D137" s="40" t="s">
        <v>1011</v>
      </c>
      <c r="E137" s="72"/>
      <c r="F137" s="63"/>
      <c r="G137" s="63"/>
    </row>
    <row r="138" spans="1:17" ht="12.75" customHeight="1" x14ac:dyDescent="0.2">
      <c r="A138" s="61"/>
      <c r="B138" s="232" t="s">
        <v>978</v>
      </c>
      <c r="C138" s="233"/>
      <c r="D138" s="40" t="str">
        <f>"Rs. "&amp;TEXT(F74,"0.00")&amp;" lacs/ #"</f>
        <v>Rs. 0.00 lacs/ #</v>
      </c>
      <c r="E138" s="72"/>
      <c r="F138" s="63"/>
      <c r="G138" s="63"/>
    </row>
    <row r="139" spans="1:17" x14ac:dyDescent="0.2">
      <c r="A139" s="61"/>
      <c r="B139" s="232" t="s">
        <v>170</v>
      </c>
      <c r="C139" s="233"/>
      <c r="D139" s="73" t="s">
        <v>140</v>
      </c>
      <c r="E139" s="72"/>
      <c r="F139" s="63"/>
      <c r="G139" s="63"/>
    </row>
    <row r="140" spans="1:17" x14ac:dyDescent="0.2">
      <c r="A140" s="74"/>
      <c r="B140" s="75" t="s">
        <v>140</v>
      </c>
      <c r="C140" s="75" t="s">
        <v>979</v>
      </c>
      <c r="D140" s="75" t="s">
        <v>171</v>
      </c>
      <c r="E140" s="74"/>
      <c r="F140" s="74"/>
      <c r="G140" s="74"/>
      <c r="H140" s="74"/>
      <c r="J140" s="68"/>
    </row>
    <row r="141" spans="1:17" x14ac:dyDescent="0.2">
      <c r="A141" s="74"/>
      <c r="B141" s="76" t="s">
        <v>172</v>
      </c>
      <c r="C141" s="77">
        <v>45991</v>
      </c>
      <c r="D141" s="77">
        <v>46022</v>
      </c>
      <c r="E141" s="74"/>
      <c r="F141" s="74"/>
      <c r="G141" s="74"/>
      <c r="J141" s="68"/>
    </row>
    <row r="142" spans="1:17" x14ac:dyDescent="0.2">
      <c r="A142" s="78"/>
      <c r="B142" s="48" t="s">
        <v>173</v>
      </c>
      <c r="C142" s="79">
        <v>153.2088</v>
      </c>
      <c r="D142" s="79">
        <v>153.54429999999999</v>
      </c>
      <c r="E142" s="78"/>
      <c r="F142" s="80"/>
      <c r="G142" s="81"/>
    </row>
    <row r="143" spans="1:17" ht="25.5" x14ac:dyDescent="0.2">
      <c r="A143" s="78"/>
      <c r="B143" s="48" t="s">
        <v>1153</v>
      </c>
      <c r="C143" s="79">
        <v>68.338700000000003</v>
      </c>
      <c r="D143" s="79">
        <v>68.488399999999999</v>
      </c>
      <c r="E143" s="78"/>
      <c r="F143" s="80"/>
      <c r="G143" s="81"/>
    </row>
    <row r="144" spans="1:17" x14ac:dyDescent="0.2">
      <c r="A144" s="78"/>
      <c r="B144" s="48" t="s">
        <v>174</v>
      </c>
      <c r="C144" s="79">
        <v>139.7645</v>
      </c>
      <c r="D144" s="79">
        <v>139.92449999999999</v>
      </c>
      <c r="E144" s="78"/>
      <c r="F144" s="80"/>
      <c r="G144" s="81"/>
    </row>
    <row r="145" spans="1:19" ht="25.5" x14ac:dyDescent="0.2">
      <c r="A145" s="78"/>
      <c r="B145" s="48" t="s">
        <v>1154</v>
      </c>
      <c r="C145" s="79">
        <v>40.642800000000001</v>
      </c>
      <c r="D145" s="79">
        <v>40.689300000000003</v>
      </c>
      <c r="E145" s="78"/>
      <c r="F145" s="80"/>
      <c r="G145" s="81"/>
    </row>
    <row r="146" spans="1:19" x14ac:dyDescent="0.2">
      <c r="A146" s="78"/>
      <c r="B146" s="78"/>
      <c r="C146" s="78"/>
      <c r="D146" s="78"/>
      <c r="E146" s="78"/>
      <c r="F146" s="78"/>
      <c r="G146" s="78"/>
    </row>
    <row r="147" spans="1:19" x14ac:dyDescent="0.2">
      <c r="A147" s="74"/>
      <c r="B147" s="232" t="s">
        <v>980</v>
      </c>
      <c r="C147" s="233"/>
      <c r="D147" s="40" t="s">
        <v>169</v>
      </c>
      <c r="E147" s="74"/>
      <c r="F147" s="74"/>
      <c r="G147" s="74"/>
    </row>
    <row r="148" spans="1:19" x14ac:dyDescent="0.2">
      <c r="A148" s="74"/>
      <c r="B148" s="136"/>
      <c r="C148" s="136"/>
      <c r="D148" s="136"/>
      <c r="E148" s="74"/>
      <c r="F148" s="74"/>
      <c r="G148" s="74"/>
    </row>
    <row r="149" spans="1:19" x14ac:dyDescent="0.2">
      <c r="A149" s="74"/>
      <c r="B149" s="232" t="s">
        <v>175</v>
      </c>
      <c r="C149" s="233"/>
      <c r="D149" s="40" t="s">
        <v>169</v>
      </c>
      <c r="E149" s="84"/>
      <c r="F149" s="74"/>
      <c r="G149" s="74"/>
    </row>
    <row r="150" spans="1:19" x14ac:dyDescent="0.2">
      <c r="A150" s="74"/>
      <c r="B150" s="232" t="s">
        <v>176</v>
      </c>
      <c r="C150" s="233"/>
      <c r="D150" s="40" t="s">
        <v>169</v>
      </c>
      <c r="E150" s="84"/>
      <c r="F150" s="74"/>
      <c r="G150" s="74"/>
    </row>
    <row r="151" spans="1:19" ht="17.100000000000001" customHeight="1" x14ac:dyDescent="0.2">
      <c r="A151" s="74"/>
      <c r="B151" s="232" t="s">
        <v>177</v>
      </c>
      <c r="C151" s="233"/>
      <c r="D151" s="40" t="s">
        <v>169</v>
      </c>
      <c r="E151" s="84"/>
      <c r="F151" s="74"/>
      <c r="G151" s="74"/>
    </row>
    <row r="152" spans="1:19" ht="17.100000000000001" customHeight="1" x14ac:dyDescent="0.2">
      <c r="A152" s="74"/>
      <c r="B152" s="232" t="s">
        <v>178</v>
      </c>
      <c r="C152" s="233"/>
      <c r="D152" s="85">
        <v>0.50748951009323173</v>
      </c>
      <c r="E152" s="74"/>
      <c r="F152" s="67"/>
      <c r="G152" s="86"/>
    </row>
    <row r="154" spans="1:19" s="165" customFormat="1" x14ac:dyDescent="0.2">
      <c r="B154" s="166" t="s">
        <v>1148</v>
      </c>
      <c r="C154" s="166"/>
      <c r="D154" s="166"/>
      <c r="E154" s="11"/>
      <c r="F154" s="12"/>
      <c r="I154"/>
      <c r="J154"/>
      <c r="K154"/>
      <c r="L154"/>
      <c r="M154"/>
      <c r="N154"/>
    </row>
    <row r="155" spans="1:19" s="165" customFormat="1" ht="63.75" x14ac:dyDescent="0.2">
      <c r="B155" s="167" t="s">
        <v>1107</v>
      </c>
      <c r="C155" s="168" t="s">
        <v>1108</v>
      </c>
      <c r="D155" s="168" t="s">
        <v>1109</v>
      </c>
      <c r="E155" s="168" t="s">
        <v>1110</v>
      </c>
      <c r="F155" s="168" t="s">
        <v>1111</v>
      </c>
      <c r="I155"/>
      <c r="J155"/>
      <c r="K155"/>
      <c r="L155"/>
      <c r="M155"/>
      <c r="N155"/>
    </row>
    <row r="156" spans="1:19" s="165" customFormat="1" ht="25.5" x14ac:dyDescent="0.2">
      <c r="B156" s="169" t="s">
        <v>1112</v>
      </c>
      <c r="C156" s="170" t="s">
        <v>1113</v>
      </c>
      <c r="D156" s="14">
        <v>0</v>
      </c>
      <c r="E156" s="15">
        <v>0</v>
      </c>
      <c r="F156" s="171">
        <v>241.97234</v>
      </c>
      <c r="I156"/>
      <c r="J156"/>
      <c r="K156"/>
      <c r="L156"/>
      <c r="M156"/>
      <c r="N156"/>
    </row>
    <row r="157" spans="1:19" s="165" customFormat="1" ht="25.5" x14ac:dyDescent="0.2">
      <c r="B157" s="169" t="s">
        <v>1114</v>
      </c>
      <c r="C157" s="170" t="s">
        <v>1113</v>
      </c>
      <c r="D157" s="14">
        <v>0</v>
      </c>
      <c r="E157" s="15">
        <v>0</v>
      </c>
      <c r="F157" s="171">
        <v>23.186299999999999</v>
      </c>
      <c r="I157"/>
      <c r="J157"/>
      <c r="K157"/>
      <c r="L157"/>
      <c r="M157"/>
      <c r="N157"/>
      <c r="O157"/>
      <c r="P157"/>
      <c r="Q157"/>
      <c r="R157"/>
      <c r="S157"/>
    </row>
    <row r="159" spans="1:19" x14ac:dyDescent="0.2">
      <c r="B159" s="234" t="s">
        <v>981</v>
      </c>
      <c r="C159" s="234"/>
    </row>
    <row r="161" spans="2:10" ht="153.75" customHeight="1" x14ac:dyDescent="0.2"/>
    <row r="164" spans="2:10" x14ac:dyDescent="0.2">
      <c r="B164" s="87" t="s">
        <v>982</v>
      </c>
      <c r="C164" s="88"/>
      <c r="D164" s="87" t="s">
        <v>987</v>
      </c>
    </row>
    <row r="165" spans="2:10" x14ac:dyDescent="0.2">
      <c r="B165" s="87" t="s">
        <v>1115</v>
      </c>
      <c r="D165" s="87" t="s">
        <v>1116</v>
      </c>
    </row>
    <row r="166" spans="2:10" ht="165" customHeight="1" x14ac:dyDescent="0.2"/>
    <row r="168" spans="2:10" x14ac:dyDescent="0.2">
      <c r="J168" s="38"/>
    </row>
    <row r="169" spans="2:10" ht="12.75" customHeight="1" x14ac:dyDescent="0.2"/>
    <row r="170" spans="2:10" ht="12.75" customHeight="1" x14ac:dyDescent="0.2"/>
    <row r="171" spans="2:10" ht="12.75" customHeight="1" x14ac:dyDescent="0.2"/>
    <row r="172" spans="2:10" ht="12.75" customHeight="1" x14ac:dyDescent="0.2"/>
    <row r="173" spans="2:10" ht="12.75" customHeight="1" x14ac:dyDescent="0.2"/>
    <row r="174" spans="2:10" ht="12.75" customHeight="1" x14ac:dyDescent="0.2"/>
    <row r="175" spans="2:10" ht="12.75" customHeight="1" x14ac:dyDescent="0.2"/>
    <row r="176" spans="2:10" ht="12.75" customHeight="1" x14ac:dyDescent="0.2"/>
    <row r="177" customFormat="1" ht="12.75" customHeight="1" x14ac:dyDescent="0.2"/>
  </sheetData>
  <mergeCells count="18">
    <mergeCell ref="B138:C138"/>
    <mergeCell ref="B139:C139"/>
    <mergeCell ref="B147:C147"/>
    <mergeCell ref="B132:H132"/>
    <mergeCell ref="B133:H133"/>
    <mergeCell ref="B134:H134"/>
    <mergeCell ref="B136:D136"/>
    <mergeCell ref="B137:C137"/>
    <mergeCell ref="A1:H1"/>
    <mergeCell ref="A2:H2"/>
    <mergeCell ref="A3:H3"/>
    <mergeCell ref="B130:H130"/>
    <mergeCell ref="B131:H131"/>
    <mergeCell ref="B151:C151"/>
    <mergeCell ref="B152:C152"/>
    <mergeCell ref="B149:C149"/>
    <mergeCell ref="B150:C150"/>
    <mergeCell ref="B159:C159"/>
  </mergeCells>
  <hyperlinks>
    <hyperlink ref="I1" location="Index!B2" display="Index" xr:uid="{3350B332-E6AB-4310-B846-EECEBF32862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FB5BD-C40E-403E-A03A-824A796F9625}">
  <sheetPr>
    <outlinePr summaryBelow="0" summaryRight="0"/>
  </sheetPr>
  <dimension ref="A1:Q221"/>
  <sheetViews>
    <sheetView showGridLines="0" workbookViewId="0">
      <selection sqref="A1:H1"/>
    </sheetView>
  </sheetViews>
  <sheetFormatPr defaultRowHeight="12.75" x14ac:dyDescent="0.2"/>
  <cols>
    <col min="1" max="1" width="5.85546875" bestFit="1" customWidth="1"/>
    <col min="2" max="2" width="19.28515625" bestFit="1" customWidth="1"/>
    <col min="3" max="3" width="46.85546875" customWidth="1"/>
    <col min="4" max="4" width="24.140625" customWidth="1"/>
    <col min="5" max="5" width="8.7109375" bestFit="1" customWidth="1"/>
    <col min="6" max="6" width="10.140625" bestFit="1" customWidth="1"/>
    <col min="7" max="7" width="14" bestFit="1" customWidth="1"/>
    <col min="8" max="8" width="10.85546875"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713</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1164</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11</v>
      </c>
      <c r="C7" s="48" t="s">
        <v>12</v>
      </c>
      <c r="D7" s="48" t="s">
        <v>13</v>
      </c>
      <c r="E7" s="49">
        <v>567825</v>
      </c>
      <c r="F7" s="50">
        <v>11956.1232</v>
      </c>
      <c r="G7" s="51">
        <v>9.9079899999999999E-2</v>
      </c>
      <c r="H7" s="41" t="s">
        <v>140</v>
      </c>
    </row>
    <row r="8" spans="1:9" x14ac:dyDescent="0.2">
      <c r="A8" s="47">
        <v>2</v>
      </c>
      <c r="B8" s="48" t="s">
        <v>17</v>
      </c>
      <c r="C8" s="48" t="s">
        <v>18</v>
      </c>
      <c r="D8" s="48" t="s">
        <v>19</v>
      </c>
      <c r="E8" s="49">
        <v>687341</v>
      </c>
      <c r="F8" s="50">
        <v>10794.003064</v>
      </c>
      <c r="G8" s="51">
        <v>8.9449459999999995E-2</v>
      </c>
      <c r="H8" s="41" t="s">
        <v>140</v>
      </c>
    </row>
    <row r="9" spans="1:9" x14ac:dyDescent="0.2">
      <c r="A9" s="47">
        <v>3</v>
      </c>
      <c r="B9" s="48" t="s">
        <v>36</v>
      </c>
      <c r="C9" s="48" t="s">
        <v>37</v>
      </c>
      <c r="D9" s="48" t="s">
        <v>35</v>
      </c>
      <c r="E9" s="49">
        <v>633220</v>
      </c>
      <c r="F9" s="50">
        <v>8503.5113799999999</v>
      </c>
      <c r="G9" s="51">
        <v>7.0468249999999996E-2</v>
      </c>
      <c r="H9" s="41" t="s">
        <v>140</v>
      </c>
    </row>
    <row r="10" spans="1:9" x14ac:dyDescent="0.2">
      <c r="A10" s="47">
        <v>4</v>
      </c>
      <c r="B10" s="48" t="s">
        <v>322</v>
      </c>
      <c r="C10" s="48" t="s">
        <v>323</v>
      </c>
      <c r="D10" s="48" t="s">
        <v>35</v>
      </c>
      <c r="E10" s="49">
        <v>634877</v>
      </c>
      <c r="F10" s="50">
        <v>6292.9008240000003</v>
      </c>
      <c r="G10" s="51">
        <v>5.2149010000000003E-2</v>
      </c>
      <c r="H10" s="41" t="s">
        <v>140</v>
      </c>
    </row>
    <row r="11" spans="1:9" x14ac:dyDescent="0.2">
      <c r="A11" s="47">
        <v>5</v>
      </c>
      <c r="B11" s="48" t="s">
        <v>324</v>
      </c>
      <c r="C11" s="48" t="s">
        <v>325</v>
      </c>
      <c r="D11" s="48" t="s">
        <v>35</v>
      </c>
      <c r="E11" s="49">
        <v>374375</v>
      </c>
      <c r="F11" s="50">
        <v>4752.3162499999999</v>
      </c>
      <c r="G11" s="51">
        <v>3.9382250000000001E-2</v>
      </c>
      <c r="H11" s="41" t="s">
        <v>140</v>
      </c>
    </row>
    <row r="12" spans="1:9" x14ac:dyDescent="0.2">
      <c r="A12" s="47">
        <v>6</v>
      </c>
      <c r="B12" s="48" t="s">
        <v>33</v>
      </c>
      <c r="C12" s="48" t="s">
        <v>34</v>
      </c>
      <c r="D12" s="48" t="s">
        <v>35</v>
      </c>
      <c r="E12" s="49">
        <v>482640</v>
      </c>
      <c r="F12" s="50">
        <v>4740.4900799999996</v>
      </c>
      <c r="G12" s="51">
        <v>3.928425E-2</v>
      </c>
      <c r="H12" s="41" t="s">
        <v>140</v>
      </c>
    </row>
    <row r="13" spans="1:9" x14ac:dyDescent="0.2">
      <c r="A13" s="47">
        <v>7</v>
      </c>
      <c r="B13" s="48" t="s">
        <v>14</v>
      </c>
      <c r="C13" s="48" t="s">
        <v>15</v>
      </c>
      <c r="D13" s="48" t="s">
        <v>16</v>
      </c>
      <c r="E13" s="49">
        <v>84770</v>
      </c>
      <c r="F13" s="50">
        <v>3461.58295</v>
      </c>
      <c r="G13" s="51">
        <v>2.8686E-2</v>
      </c>
      <c r="H13" s="41" t="s">
        <v>140</v>
      </c>
    </row>
    <row r="14" spans="1:9" x14ac:dyDescent="0.2">
      <c r="A14" s="47">
        <v>8</v>
      </c>
      <c r="B14" s="48" t="s">
        <v>330</v>
      </c>
      <c r="C14" s="48" t="s">
        <v>331</v>
      </c>
      <c r="D14" s="48" t="s">
        <v>228</v>
      </c>
      <c r="E14" s="49">
        <v>90445</v>
      </c>
      <c r="F14" s="50">
        <v>3354.7859400000002</v>
      </c>
      <c r="G14" s="51">
        <v>2.7800970000000001E-2</v>
      </c>
      <c r="H14" s="41" t="s">
        <v>140</v>
      </c>
    </row>
    <row r="15" spans="1:9" x14ac:dyDescent="0.2">
      <c r="A15" s="47">
        <v>9</v>
      </c>
      <c r="B15" s="48" t="s">
        <v>328</v>
      </c>
      <c r="C15" s="48" t="s">
        <v>329</v>
      </c>
      <c r="D15" s="48" t="s">
        <v>35</v>
      </c>
      <c r="E15" s="49">
        <v>140795</v>
      </c>
      <c r="F15" s="50">
        <v>3099.0387449999998</v>
      </c>
      <c r="G15" s="51">
        <v>2.5681610000000001E-2</v>
      </c>
      <c r="H15" s="41" t="s">
        <v>140</v>
      </c>
    </row>
    <row r="16" spans="1:9" x14ac:dyDescent="0.2">
      <c r="A16" s="47">
        <v>10</v>
      </c>
      <c r="B16" s="48" t="s">
        <v>338</v>
      </c>
      <c r="C16" s="48" t="s">
        <v>339</v>
      </c>
      <c r="D16" s="48" t="s">
        <v>182</v>
      </c>
      <c r="E16" s="49">
        <v>274125</v>
      </c>
      <c r="F16" s="50">
        <v>2705.0655000000002</v>
      </c>
      <c r="G16" s="51">
        <v>2.2416769999999999E-2</v>
      </c>
      <c r="H16" s="41" t="s">
        <v>140</v>
      </c>
    </row>
    <row r="17" spans="1:8" x14ac:dyDescent="0.2">
      <c r="A17" s="47">
        <v>11</v>
      </c>
      <c r="B17" s="48" t="s">
        <v>430</v>
      </c>
      <c r="C17" s="48" t="s">
        <v>431</v>
      </c>
      <c r="D17" s="48" t="s">
        <v>432</v>
      </c>
      <c r="E17" s="49">
        <v>353600</v>
      </c>
      <c r="F17" s="50">
        <v>1425.008</v>
      </c>
      <c r="G17" s="51">
        <v>1.180898E-2</v>
      </c>
      <c r="H17" s="41" t="s">
        <v>140</v>
      </c>
    </row>
    <row r="18" spans="1:8" x14ac:dyDescent="0.2">
      <c r="A18" s="47">
        <v>12</v>
      </c>
      <c r="B18" s="48" t="s">
        <v>433</v>
      </c>
      <c r="C18" s="48" t="s">
        <v>434</v>
      </c>
      <c r="D18" s="48" t="s">
        <v>206</v>
      </c>
      <c r="E18" s="49">
        <v>82978</v>
      </c>
      <c r="F18" s="50">
        <v>1346.9818740000001</v>
      </c>
      <c r="G18" s="51">
        <v>1.116238E-2</v>
      </c>
      <c r="H18" s="41" t="s">
        <v>140</v>
      </c>
    </row>
    <row r="19" spans="1:8" x14ac:dyDescent="0.2">
      <c r="A19" s="47">
        <v>13</v>
      </c>
      <c r="B19" s="48" t="s">
        <v>435</v>
      </c>
      <c r="C19" s="48" t="s">
        <v>436</v>
      </c>
      <c r="D19" s="48" t="s">
        <v>437</v>
      </c>
      <c r="E19" s="49">
        <v>149800</v>
      </c>
      <c r="F19" s="50">
        <v>1328.2765999999999</v>
      </c>
      <c r="G19" s="51">
        <v>1.1007370000000001E-2</v>
      </c>
      <c r="H19" s="41" t="s">
        <v>140</v>
      </c>
    </row>
    <row r="20" spans="1:8" x14ac:dyDescent="0.2">
      <c r="A20" s="47">
        <v>14</v>
      </c>
      <c r="B20" s="48" t="s">
        <v>332</v>
      </c>
      <c r="C20" s="48" t="s">
        <v>333</v>
      </c>
      <c r="D20" s="48" t="s">
        <v>35</v>
      </c>
      <c r="E20" s="49">
        <v>406575</v>
      </c>
      <c r="F20" s="50">
        <v>1203.055425</v>
      </c>
      <c r="G20" s="51">
        <v>9.9696699999999999E-3</v>
      </c>
      <c r="H20" s="41" t="s">
        <v>140</v>
      </c>
    </row>
    <row r="21" spans="1:8" x14ac:dyDescent="0.2">
      <c r="A21" s="47">
        <v>15</v>
      </c>
      <c r="B21" s="48" t="s">
        <v>342</v>
      </c>
      <c r="C21" s="48" t="s">
        <v>343</v>
      </c>
      <c r="D21" s="48" t="s">
        <v>182</v>
      </c>
      <c r="E21" s="49">
        <v>67505</v>
      </c>
      <c r="F21" s="50">
        <v>1149.0701100000001</v>
      </c>
      <c r="G21" s="51">
        <v>9.5222999999999992E-3</v>
      </c>
      <c r="H21" s="41" t="s">
        <v>140</v>
      </c>
    </row>
    <row r="22" spans="1:8" x14ac:dyDescent="0.2">
      <c r="A22" s="47">
        <v>16</v>
      </c>
      <c r="B22" s="48" t="s">
        <v>450</v>
      </c>
      <c r="C22" s="48" t="s">
        <v>451</v>
      </c>
      <c r="D22" s="48" t="s">
        <v>432</v>
      </c>
      <c r="E22" s="49">
        <v>45415</v>
      </c>
      <c r="F22" s="50">
        <v>1051.765985</v>
      </c>
      <c r="G22" s="51">
        <v>8.7159400000000001E-3</v>
      </c>
      <c r="H22" s="41" t="s">
        <v>140</v>
      </c>
    </row>
    <row r="23" spans="1:8" x14ac:dyDescent="0.2">
      <c r="A23" s="47">
        <v>17</v>
      </c>
      <c r="B23" s="48" t="s">
        <v>26</v>
      </c>
      <c r="C23" s="48" t="s">
        <v>27</v>
      </c>
      <c r="D23" s="48" t="s">
        <v>28</v>
      </c>
      <c r="E23" s="49">
        <v>262205</v>
      </c>
      <c r="F23" s="50">
        <v>1047.77118</v>
      </c>
      <c r="G23" s="51">
        <v>8.6828400000000007E-3</v>
      </c>
      <c r="H23" s="41" t="s">
        <v>140</v>
      </c>
    </row>
    <row r="24" spans="1:8" x14ac:dyDescent="0.2">
      <c r="A24" s="47">
        <v>18</v>
      </c>
      <c r="B24" s="48" t="s">
        <v>183</v>
      </c>
      <c r="C24" s="48" t="s">
        <v>184</v>
      </c>
      <c r="D24" s="48" t="s">
        <v>185</v>
      </c>
      <c r="E24" s="49">
        <v>45900</v>
      </c>
      <c r="F24" s="50">
        <v>1040.2775999999999</v>
      </c>
      <c r="G24" s="51">
        <v>8.62074E-3</v>
      </c>
      <c r="H24" s="41" t="s">
        <v>140</v>
      </c>
    </row>
    <row r="25" spans="1:8" x14ac:dyDescent="0.2">
      <c r="A25" s="47">
        <v>19</v>
      </c>
      <c r="B25" s="48" t="s">
        <v>714</v>
      </c>
      <c r="C25" s="48" t="s">
        <v>715</v>
      </c>
      <c r="D25" s="48" t="s">
        <v>126</v>
      </c>
      <c r="E25" s="49">
        <v>89100</v>
      </c>
      <c r="F25" s="50">
        <v>1037.8368</v>
      </c>
      <c r="G25" s="51">
        <v>8.6005100000000004E-3</v>
      </c>
      <c r="H25" s="41" t="s">
        <v>140</v>
      </c>
    </row>
    <row r="26" spans="1:8" x14ac:dyDescent="0.2">
      <c r="A26" s="47">
        <v>20</v>
      </c>
      <c r="B26" s="48" t="s">
        <v>54</v>
      </c>
      <c r="C26" s="48" t="s">
        <v>55</v>
      </c>
      <c r="D26" s="48" t="s">
        <v>50</v>
      </c>
      <c r="E26" s="49">
        <v>21075</v>
      </c>
      <c r="F26" s="50">
        <v>934.5498</v>
      </c>
      <c r="G26" s="51">
        <v>7.74458E-3</v>
      </c>
      <c r="H26" s="41" t="s">
        <v>140</v>
      </c>
    </row>
    <row r="27" spans="1:8" x14ac:dyDescent="0.2">
      <c r="A27" s="47">
        <v>21</v>
      </c>
      <c r="B27" s="48" t="s">
        <v>326</v>
      </c>
      <c r="C27" s="48" t="s">
        <v>327</v>
      </c>
      <c r="D27" s="48" t="s">
        <v>206</v>
      </c>
      <c r="E27" s="49">
        <v>52758</v>
      </c>
      <c r="F27" s="50">
        <v>852.25273200000004</v>
      </c>
      <c r="G27" s="51">
        <v>7.0625799999999997E-3</v>
      </c>
      <c r="H27" s="41" t="s">
        <v>140</v>
      </c>
    </row>
    <row r="28" spans="1:8" x14ac:dyDescent="0.2">
      <c r="A28" s="47">
        <v>22</v>
      </c>
      <c r="B28" s="48" t="s">
        <v>214</v>
      </c>
      <c r="C28" s="48" t="s">
        <v>215</v>
      </c>
      <c r="D28" s="48" t="s">
        <v>216</v>
      </c>
      <c r="E28" s="49">
        <v>141575</v>
      </c>
      <c r="F28" s="50">
        <v>790.83794999999998</v>
      </c>
      <c r="G28" s="51">
        <v>6.5536400000000003E-3</v>
      </c>
      <c r="H28" s="41" t="s">
        <v>140</v>
      </c>
    </row>
    <row r="29" spans="1:8" ht="25.5" x14ac:dyDescent="0.2">
      <c r="A29" s="47">
        <v>23</v>
      </c>
      <c r="B29" s="48" t="s">
        <v>197</v>
      </c>
      <c r="C29" s="48" t="s">
        <v>198</v>
      </c>
      <c r="D29" s="48" t="s">
        <v>199</v>
      </c>
      <c r="E29" s="49">
        <v>42070</v>
      </c>
      <c r="F29" s="50">
        <v>768.02991999999995</v>
      </c>
      <c r="G29" s="51">
        <v>6.3646299999999996E-3</v>
      </c>
      <c r="H29" s="41" t="s">
        <v>140</v>
      </c>
    </row>
    <row r="30" spans="1:8" x14ac:dyDescent="0.2">
      <c r="A30" s="47">
        <v>24</v>
      </c>
      <c r="B30" s="48" t="s">
        <v>226</v>
      </c>
      <c r="C30" s="48" t="s">
        <v>227</v>
      </c>
      <c r="D30" s="48" t="s">
        <v>228</v>
      </c>
      <c r="E30" s="49">
        <v>20470</v>
      </c>
      <c r="F30" s="50">
        <v>761.44305999999995</v>
      </c>
      <c r="G30" s="51">
        <v>6.3100500000000002E-3</v>
      </c>
      <c r="H30" s="41" t="s">
        <v>140</v>
      </c>
    </row>
    <row r="31" spans="1:8" x14ac:dyDescent="0.2">
      <c r="A31" s="47">
        <v>25</v>
      </c>
      <c r="B31" s="48" t="s">
        <v>209</v>
      </c>
      <c r="C31" s="48" t="s">
        <v>210</v>
      </c>
      <c r="D31" s="48" t="s">
        <v>211</v>
      </c>
      <c r="E31" s="49">
        <v>28920</v>
      </c>
      <c r="F31" s="50">
        <v>761.23224000000005</v>
      </c>
      <c r="G31" s="51">
        <v>6.3083000000000002E-3</v>
      </c>
      <c r="H31" s="41" t="s">
        <v>140</v>
      </c>
    </row>
    <row r="32" spans="1:8" x14ac:dyDescent="0.2">
      <c r="A32" s="47">
        <v>26</v>
      </c>
      <c r="B32" s="48" t="s">
        <v>501</v>
      </c>
      <c r="C32" s="48" t="s">
        <v>502</v>
      </c>
      <c r="D32" s="48" t="s">
        <v>182</v>
      </c>
      <c r="E32" s="49">
        <v>213190</v>
      </c>
      <c r="F32" s="50">
        <v>757.67726000000005</v>
      </c>
      <c r="G32" s="51">
        <v>6.2788399999999999E-3</v>
      </c>
      <c r="H32" s="41" t="s">
        <v>140</v>
      </c>
    </row>
    <row r="33" spans="1:8" x14ac:dyDescent="0.2">
      <c r="A33" s="47">
        <v>27</v>
      </c>
      <c r="B33" s="48" t="s">
        <v>23</v>
      </c>
      <c r="C33" s="48" t="s">
        <v>24</v>
      </c>
      <c r="D33" s="48" t="s">
        <v>25</v>
      </c>
      <c r="E33" s="49">
        <v>6360</v>
      </c>
      <c r="F33" s="50">
        <v>749.4624</v>
      </c>
      <c r="G33" s="51">
        <v>6.2107600000000001E-3</v>
      </c>
      <c r="H33" s="41" t="s">
        <v>140</v>
      </c>
    </row>
    <row r="34" spans="1:8" x14ac:dyDescent="0.2">
      <c r="A34" s="47">
        <v>28</v>
      </c>
      <c r="B34" s="48" t="s">
        <v>74</v>
      </c>
      <c r="C34" s="48" t="s">
        <v>75</v>
      </c>
      <c r="D34" s="48" t="s">
        <v>76</v>
      </c>
      <c r="E34" s="49">
        <v>14787</v>
      </c>
      <c r="F34" s="50">
        <v>748.14826500000004</v>
      </c>
      <c r="G34" s="51">
        <v>6.1998699999999997E-3</v>
      </c>
      <c r="H34" s="41" t="s">
        <v>140</v>
      </c>
    </row>
    <row r="35" spans="1:8" ht="25.5" x14ac:dyDescent="0.2">
      <c r="A35" s="47">
        <v>29</v>
      </c>
      <c r="B35" s="48" t="s">
        <v>442</v>
      </c>
      <c r="C35" s="48" t="s">
        <v>443</v>
      </c>
      <c r="D35" s="48" t="s">
        <v>196</v>
      </c>
      <c r="E35" s="49">
        <v>62740</v>
      </c>
      <c r="F35" s="50">
        <v>747.86080000000004</v>
      </c>
      <c r="G35" s="51">
        <v>6.1974899999999999E-3</v>
      </c>
      <c r="H35" s="41" t="s">
        <v>140</v>
      </c>
    </row>
    <row r="36" spans="1:8" x14ac:dyDescent="0.2">
      <c r="A36" s="47">
        <v>30</v>
      </c>
      <c r="B36" s="48" t="s">
        <v>29</v>
      </c>
      <c r="C36" s="48" t="s">
        <v>30</v>
      </c>
      <c r="D36" s="48" t="s">
        <v>19</v>
      </c>
      <c r="E36" s="49">
        <v>178035</v>
      </c>
      <c r="F36" s="50">
        <v>683.65440000000001</v>
      </c>
      <c r="G36" s="51">
        <v>5.66542E-3</v>
      </c>
      <c r="H36" s="41" t="s">
        <v>140</v>
      </c>
    </row>
    <row r="37" spans="1:8" x14ac:dyDescent="0.2">
      <c r="A37" s="47">
        <v>31</v>
      </c>
      <c r="B37" s="48" t="s">
        <v>60</v>
      </c>
      <c r="C37" s="48" t="s">
        <v>61</v>
      </c>
      <c r="D37" s="48" t="s">
        <v>62</v>
      </c>
      <c r="E37" s="49">
        <v>9972</v>
      </c>
      <c r="F37" s="50">
        <v>636.91164000000003</v>
      </c>
      <c r="G37" s="51">
        <v>5.2780600000000002E-3</v>
      </c>
      <c r="H37" s="41" t="s">
        <v>140</v>
      </c>
    </row>
    <row r="38" spans="1:8" x14ac:dyDescent="0.2">
      <c r="A38" s="47">
        <v>32</v>
      </c>
      <c r="B38" s="48" t="s">
        <v>503</v>
      </c>
      <c r="C38" s="48" t="s">
        <v>504</v>
      </c>
      <c r="D38" s="48" t="s">
        <v>228</v>
      </c>
      <c r="E38" s="49">
        <v>3806</v>
      </c>
      <c r="F38" s="50">
        <v>635.48782000000006</v>
      </c>
      <c r="G38" s="51">
        <v>5.26626E-3</v>
      </c>
      <c r="H38" s="41" t="s">
        <v>140</v>
      </c>
    </row>
    <row r="39" spans="1:8" ht="25.5" x14ac:dyDescent="0.2">
      <c r="A39" s="47">
        <v>33</v>
      </c>
      <c r="B39" s="48" t="s">
        <v>716</v>
      </c>
      <c r="C39" s="48" t="s">
        <v>717</v>
      </c>
      <c r="D39" s="48" t="s">
        <v>219</v>
      </c>
      <c r="E39" s="49">
        <v>52250</v>
      </c>
      <c r="F39" s="50">
        <v>618.11749999999995</v>
      </c>
      <c r="G39" s="51">
        <v>5.1223099999999997E-3</v>
      </c>
      <c r="H39" s="41" t="s">
        <v>140</v>
      </c>
    </row>
    <row r="40" spans="1:8" x14ac:dyDescent="0.2">
      <c r="A40" s="47">
        <v>34</v>
      </c>
      <c r="B40" s="48" t="s">
        <v>505</v>
      </c>
      <c r="C40" s="48" t="s">
        <v>506</v>
      </c>
      <c r="D40" s="48" t="s">
        <v>40</v>
      </c>
      <c r="E40" s="49">
        <v>67701</v>
      </c>
      <c r="F40" s="50">
        <v>615.77444549999996</v>
      </c>
      <c r="G40" s="51">
        <v>5.1028999999999996E-3</v>
      </c>
      <c r="H40" s="41" t="s">
        <v>140</v>
      </c>
    </row>
    <row r="41" spans="1:8" x14ac:dyDescent="0.2">
      <c r="A41" s="47">
        <v>35</v>
      </c>
      <c r="B41" s="48" t="s">
        <v>20</v>
      </c>
      <c r="C41" s="48" t="s">
        <v>21</v>
      </c>
      <c r="D41" s="48" t="s">
        <v>22</v>
      </c>
      <c r="E41" s="49">
        <v>178500</v>
      </c>
      <c r="F41" s="50">
        <v>588.24675000000002</v>
      </c>
      <c r="G41" s="51">
        <v>4.8747800000000004E-3</v>
      </c>
      <c r="H41" s="41" t="s">
        <v>140</v>
      </c>
    </row>
    <row r="42" spans="1:8" x14ac:dyDescent="0.2">
      <c r="A42" s="47">
        <v>36</v>
      </c>
      <c r="B42" s="48" t="s">
        <v>101</v>
      </c>
      <c r="C42" s="48" t="s">
        <v>102</v>
      </c>
      <c r="D42" s="48" t="s">
        <v>25</v>
      </c>
      <c r="E42" s="49">
        <v>105000</v>
      </c>
      <c r="F42" s="50">
        <v>584.16750000000002</v>
      </c>
      <c r="G42" s="51">
        <v>4.84097E-3</v>
      </c>
      <c r="H42" s="41" t="s">
        <v>140</v>
      </c>
    </row>
    <row r="43" spans="1:8" ht="25.5" x14ac:dyDescent="0.2">
      <c r="A43" s="47">
        <v>37</v>
      </c>
      <c r="B43" s="48" t="s">
        <v>278</v>
      </c>
      <c r="C43" s="48" t="s">
        <v>279</v>
      </c>
      <c r="D43" s="48" t="s">
        <v>219</v>
      </c>
      <c r="E43" s="49">
        <v>25705</v>
      </c>
      <c r="F43" s="50">
        <v>564.61032499999999</v>
      </c>
      <c r="G43" s="51">
        <v>4.6788999999999997E-3</v>
      </c>
      <c r="H43" s="41" t="s">
        <v>140</v>
      </c>
    </row>
    <row r="44" spans="1:8" x14ac:dyDescent="0.2">
      <c r="A44" s="47">
        <v>38</v>
      </c>
      <c r="B44" s="48" t="s">
        <v>507</v>
      </c>
      <c r="C44" s="48" t="s">
        <v>508</v>
      </c>
      <c r="D44" s="48" t="s">
        <v>228</v>
      </c>
      <c r="E44" s="49">
        <v>5585</v>
      </c>
      <c r="F44" s="50">
        <v>521.80655000000002</v>
      </c>
      <c r="G44" s="51">
        <v>4.3241900000000003E-3</v>
      </c>
      <c r="H44" s="41" t="s">
        <v>140</v>
      </c>
    </row>
    <row r="45" spans="1:8" x14ac:dyDescent="0.2">
      <c r="A45" s="47">
        <v>39</v>
      </c>
      <c r="B45" s="48" t="s">
        <v>346</v>
      </c>
      <c r="C45" s="48" t="s">
        <v>347</v>
      </c>
      <c r="D45" s="48" t="s">
        <v>300</v>
      </c>
      <c r="E45" s="49">
        <v>184300</v>
      </c>
      <c r="F45" s="50">
        <v>512.44614999999999</v>
      </c>
      <c r="G45" s="51">
        <v>4.2466200000000004E-3</v>
      </c>
      <c r="H45" s="41" t="s">
        <v>140</v>
      </c>
    </row>
    <row r="46" spans="1:8" x14ac:dyDescent="0.2">
      <c r="A46" s="47">
        <v>40</v>
      </c>
      <c r="B46" s="48" t="s">
        <v>87</v>
      </c>
      <c r="C46" s="48" t="s">
        <v>88</v>
      </c>
      <c r="D46" s="48" t="s">
        <v>25</v>
      </c>
      <c r="E46" s="49">
        <v>9190</v>
      </c>
      <c r="F46" s="50">
        <v>508.2989</v>
      </c>
      <c r="G46" s="51">
        <v>4.2122499999999998E-3</v>
      </c>
      <c r="H46" s="41" t="s">
        <v>140</v>
      </c>
    </row>
    <row r="47" spans="1:8" x14ac:dyDescent="0.2">
      <c r="A47" s="47">
        <v>41</v>
      </c>
      <c r="B47" s="48" t="s">
        <v>260</v>
      </c>
      <c r="C47" s="48" t="s">
        <v>261</v>
      </c>
      <c r="D47" s="48" t="s">
        <v>40</v>
      </c>
      <c r="E47" s="49">
        <v>39000</v>
      </c>
      <c r="F47" s="50">
        <v>501.46199999999999</v>
      </c>
      <c r="G47" s="51">
        <v>4.1555999999999997E-3</v>
      </c>
      <c r="H47" s="41" t="s">
        <v>140</v>
      </c>
    </row>
    <row r="48" spans="1:8" x14ac:dyDescent="0.2">
      <c r="A48" s="47">
        <v>42</v>
      </c>
      <c r="B48" s="48" t="s">
        <v>46</v>
      </c>
      <c r="C48" s="48" t="s">
        <v>47</v>
      </c>
      <c r="D48" s="48" t="s">
        <v>22</v>
      </c>
      <c r="E48" s="49">
        <v>131380</v>
      </c>
      <c r="F48" s="50">
        <v>498.71848</v>
      </c>
      <c r="G48" s="51">
        <v>4.1328600000000004E-3</v>
      </c>
      <c r="H48" s="41" t="s">
        <v>140</v>
      </c>
    </row>
    <row r="49" spans="1:8" x14ac:dyDescent="0.2">
      <c r="A49" s="47">
        <v>43</v>
      </c>
      <c r="B49" s="48" t="s">
        <v>509</v>
      </c>
      <c r="C49" s="48" t="s">
        <v>510</v>
      </c>
      <c r="D49" s="48" t="s">
        <v>182</v>
      </c>
      <c r="E49" s="49">
        <v>44793</v>
      </c>
      <c r="F49" s="50">
        <v>493.70844599999998</v>
      </c>
      <c r="G49" s="51">
        <v>4.0913399999999997E-3</v>
      </c>
      <c r="H49" s="41" t="s">
        <v>140</v>
      </c>
    </row>
    <row r="50" spans="1:8" ht="25.5" x14ac:dyDescent="0.2">
      <c r="A50" s="47">
        <v>44</v>
      </c>
      <c r="B50" s="48" t="s">
        <v>344</v>
      </c>
      <c r="C50" s="48" t="s">
        <v>345</v>
      </c>
      <c r="D50" s="48" t="s">
        <v>219</v>
      </c>
      <c r="E50" s="49">
        <v>28077</v>
      </c>
      <c r="F50" s="50">
        <v>482.840169</v>
      </c>
      <c r="G50" s="51">
        <v>4.0012800000000003E-3</v>
      </c>
      <c r="H50" s="41" t="s">
        <v>140</v>
      </c>
    </row>
    <row r="51" spans="1:8" x14ac:dyDescent="0.2">
      <c r="A51" s="47">
        <v>45</v>
      </c>
      <c r="B51" s="48" t="s">
        <v>303</v>
      </c>
      <c r="C51" s="48" t="s">
        <v>304</v>
      </c>
      <c r="D51" s="48" t="s">
        <v>182</v>
      </c>
      <c r="E51" s="49">
        <v>10940</v>
      </c>
      <c r="F51" s="50">
        <v>472.78304000000003</v>
      </c>
      <c r="G51" s="51">
        <v>3.91793E-3</v>
      </c>
      <c r="H51" s="41" t="s">
        <v>140</v>
      </c>
    </row>
    <row r="52" spans="1:8" x14ac:dyDescent="0.2">
      <c r="A52" s="47">
        <v>46</v>
      </c>
      <c r="B52" s="48" t="s">
        <v>480</v>
      </c>
      <c r="C52" s="48" t="s">
        <v>481</v>
      </c>
      <c r="D52" s="48" t="s">
        <v>211</v>
      </c>
      <c r="E52" s="49">
        <v>17290</v>
      </c>
      <c r="F52" s="50">
        <v>440.61836</v>
      </c>
      <c r="G52" s="51">
        <v>3.65139E-3</v>
      </c>
      <c r="H52" s="41" t="s">
        <v>140</v>
      </c>
    </row>
    <row r="53" spans="1:8" x14ac:dyDescent="0.2">
      <c r="A53" s="47">
        <v>47</v>
      </c>
      <c r="B53" s="48" t="s">
        <v>511</v>
      </c>
      <c r="C53" s="48" t="s">
        <v>512</v>
      </c>
      <c r="D53" s="48" t="s">
        <v>233</v>
      </c>
      <c r="E53" s="49">
        <v>29084</v>
      </c>
      <c r="F53" s="50">
        <v>419.88570800000002</v>
      </c>
      <c r="G53" s="51">
        <v>3.4795799999999999E-3</v>
      </c>
      <c r="H53" s="41" t="s">
        <v>140</v>
      </c>
    </row>
    <row r="54" spans="1:8" x14ac:dyDescent="0.2">
      <c r="A54" s="47">
        <v>48</v>
      </c>
      <c r="B54" s="48" t="s">
        <v>513</v>
      </c>
      <c r="C54" s="48" t="s">
        <v>514</v>
      </c>
      <c r="D54" s="48" t="s">
        <v>275</v>
      </c>
      <c r="E54" s="49">
        <v>27880</v>
      </c>
      <c r="F54" s="50">
        <v>413.29311999999999</v>
      </c>
      <c r="G54" s="51">
        <v>3.42494E-3</v>
      </c>
      <c r="H54" s="41" t="s">
        <v>140</v>
      </c>
    </row>
    <row r="55" spans="1:8" x14ac:dyDescent="0.2">
      <c r="A55" s="47">
        <v>49</v>
      </c>
      <c r="B55" s="48" t="s">
        <v>258</v>
      </c>
      <c r="C55" s="48" t="s">
        <v>259</v>
      </c>
      <c r="D55" s="48" t="s">
        <v>94</v>
      </c>
      <c r="E55" s="49">
        <v>25680</v>
      </c>
      <c r="F55" s="50">
        <v>409.54464000000002</v>
      </c>
      <c r="G55" s="51">
        <v>3.3938800000000002E-3</v>
      </c>
      <c r="H55" s="41" t="s">
        <v>140</v>
      </c>
    </row>
    <row r="56" spans="1:8" x14ac:dyDescent="0.2">
      <c r="A56" s="47">
        <v>50</v>
      </c>
      <c r="B56" s="48" t="s">
        <v>515</v>
      </c>
      <c r="C56" s="48" t="s">
        <v>516</v>
      </c>
      <c r="D56" s="48" t="s">
        <v>233</v>
      </c>
      <c r="E56" s="49">
        <v>76745</v>
      </c>
      <c r="F56" s="50">
        <v>375.9353825</v>
      </c>
      <c r="G56" s="51">
        <v>3.1153600000000002E-3</v>
      </c>
      <c r="H56" s="41" t="s">
        <v>140</v>
      </c>
    </row>
    <row r="57" spans="1:8" x14ac:dyDescent="0.2">
      <c r="A57" s="47">
        <v>51</v>
      </c>
      <c r="B57" s="48" t="s">
        <v>286</v>
      </c>
      <c r="C57" s="48" t="s">
        <v>287</v>
      </c>
      <c r="D57" s="48" t="s">
        <v>211</v>
      </c>
      <c r="E57" s="49">
        <v>219435</v>
      </c>
      <c r="F57" s="50">
        <v>342.69163950000001</v>
      </c>
      <c r="G57" s="51">
        <v>2.83987E-3</v>
      </c>
      <c r="H57" s="41" t="s">
        <v>140</v>
      </c>
    </row>
    <row r="58" spans="1:8" x14ac:dyDescent="0.2">
      <c r="A58" s="47">
        <v>52</v>
      </c>
      <c r="B58" s="48" t="s">
        <v>664</v>
      </c>
      <c r="C58" s="48" t="s">
        <v>665</v>
      </c>
      <c r="D58" s="48" t="s">
        <v>182</v>
      </c>
      <c r="E58" s="49">
        <v>16500</v>
      </c>
      <c r="F58" s="50">
        <v>336.58350000000002</v>
      </c>
      <c r="G58" s="51">
        <v>2.7892500000000001E-3</v>
      </c>
      <c r="H58" s="41" t="s">
        <v>140</v>
      </c>
    </row>
    <row r="59" spans="1:8" x14ac:dyDescent="0.2">
      <c r="A59" s="47">
        <v>53</v>
      </c>
      <c r="B59" s="48" t="s">
        <v>336</v>
      </c>
      <c r="C59" s="48" t="s">
        <v>337</v>
      </c>
      <c r="D59" s="48" t="s">
        <v>28</v>
      </c>
      <c r="E59" s="49">
        <v>7500</v>
      </c>
      <c r="F59" s="50">
        <v>329.15249999999997</v>
      </c>
      <c r="G59" s="51">
        <v>2.7276700000000002E-3</v>
      </c>
      <c r="H59" s="41" t="s">
        <v>140</v>
      </c>
    </row>
    <row r="60" spans="1:8" x14ac:dyDescent="0.2">
      <c r="A60" s="47">
        <v>54</v>
      </c>
      <c r="B60" s="48" t="s">
        <v>517</v>
      </c>
      <c r="C60" s="48" t="s">
        <v>518</v>
      </c>
      <c r="D60" s="48" t="s">
        <v>300</v>
      </c>
      <c r="E60" s="49">
        <v>6620</v>
      </c>
      <c r="F60" s="50">
        <v>283.26979999999998</v>
      </c>
      <c r="G60" s="51">
        <v>2.3474500000000001E-3</v>
      </c>
      <c r="H60" s="41" t="s">
        <v>140</v>
      </c>
    </row>
    <row r="61" spans="1:8" x14ac:dyDescent="0.2">
      <c r="A61" s="47">
        <v>55</v>
      </c>
      <c r="B61" s="48" t="s">
        <v>301</v>
      </c>
      <c r="C61" s="48" t="s">
        <v>302</v>
      </c>
      <c r="D61" s="48" t="s">
        <v>111</v>
      </c>
      <c r="E61" s="49">
        <v>54347</v>
      </c>
      <c r="F61" s="50">
        <v>282.84896149999997</v>
      </c>
      <c r="G61" s="51">
        <v>2.34396E-3</v>
      </c>
      <c r="H61" s="41" t="s">
        <v>140</v>
      </c>
    </row>
    <row r="62" spans="1:8" x14ac:dyDescent="0.2">
      <c r="A62" s="47">
        <v>56</v>
      </c>
      <c r="B62" s="48" t="s">
        <v>204</v>
      </c>
      <c r="C62" s="48" t="s">
        <v>205</v>
      </c>
      <c r="D62" s="48" t="s">
        <v>206</v>
      </c>
      <c r="E62" s="49">
        <v>16150</v>
      </c>
      <c r="F62" s="50">
        <v>268.5745</v>
      </c>
      <c r="G62" s="51">
        <v>2.2256699999999999E-3</v>
      </c>
      <c r="H62" s="41" t="s">
        <v>140</v>
      </c>
    </row>
    <row r="63" spans="1:8" x14ac:dyDescent="0.2">
      <c r="A63" s="47">
        <v>57</v>
      </c>
      <c r="B63" s="48" t="s">
        <v>519</v>
      </c>
      <c r="C63" s="48" t="s">
        <v>520</v>
      </c>
      <c r="D63" s="48" t="s">
        <v>206</v>
      </c>
      <c r="E63" s="49">
        <v>16840</v>
      </c>
      <c r="F63" s="50">
        <v>267.90755999999999</v>
      </c>
      <c r="G63" s="51">
        <v>2.2201399999999998E-3</v>
      </c>
      <c r="H63" s="41" t="s">
        <v>140</v>
      </c>
    </row>
    <row r="64" spans="1:8" x14ac:dyDescent="0.2">
      <c r="A64" s="47">
        <v>58</v>
      </c>
      <c r="B64" s="48" t="s">
        <v>438</v>
      </c>
      <c r="C64" s="48" t="s">
        <v>439</v>
      </c>
      <c r="D64" s="48" t="s">
        <v>266</v>
      </c>
      <c r="E64" s="49">
        <v>12063</v>
      </c>
      <c r="F64" s="50">
        <v>245.469987</v>
      </c>
      <c r="G64" s="51">
        <v>2.0341999999999999E-3</v>
      </c>
      <c r="H64" s="41" t="s">
        <v>140</v>
      </c>
    </row>
    <row r="65" spans="1:8" x14ac:dyDescent="0.2">
      <c r="A65" s="47">
        <v>59</v>
      </c>
      <c r="B65" s="48" t="s">
        <v>521</v>
      </c>
      <c r="C65" s="48" t="s">
        <v>522</v>
      </c>
      <c r="D65" s="48" t="s">
        <v>91</v>
      </c>
      <c r="E65" s="49">
        <v>114910</v>
      </c>
      <c r="F65" s="50">
        <v>223.580387</v>
      </c>
      <c r="G65" s="51">
        <v>1.8527999999999999E-3</v>
      </c>
      <c r="H65" s="41" t="s">
        <v>140</v>
      </c>
    </row>
    <row r="66" spans="1:8" x14ac:dyDescent="0.2">
      <c r="A66" s="47">
        <v>60</v>
      </c>
      <c r="B66" s="48" t="s">
        <v>523</v>
      </c>
      <c r="C66" s="48" t="s">
        <v>524</v>
      </c>
      <c r="D66" s="48" t="s">
        <v>216</v>
      </c>
      <c r="E66" s="49">
        <v>26250</v>
      </c>
      <c r="F66" s="50">
        <v>193.948125</v>
      </c>
      <c r="G66" s="51">
        <v>1.60724E-3</v>
      </c>
      <c r="H66" s="41" t="s">
        <v>140</v>
      </c>
    </row>
    <row r="67" spans="1:8" x14ac:dyDescent="0.2">
      <c r="A67" s="47">
        <v>61</v>
      </c>
      <c r="B67" s="48" t="s">
        <v>89</v>
      </c>
      <c r="C67" s="48" t="s">
        <v>90</v>
      </c>
      <c r="D67" s="48" t="s">
        <v>91</v>
      </c>
      <c r="E67" s="49">
        <v>107000</v>
      </c>
      <c r="F67" s="50">
        <v>184.21119999999999</v>
      </c>
      <c r="G67" s="51">
        <v>1.52655E-3</v>
      </c>
      <c r="H67" s="41" t="s">
        <v>140</v>
      </c>
    </row>
    <row r="68" spans="1:8" x14ac:dyDescent="0.2">
      <c r="A68" s="47">
        <v>62</v>
      </c>
      <c r="B68" s="48" t="s">
        <v>454</v>
      </c>
      <c r="C68" s="48" t="s">
        <v>455</v>
      </c>
      <c r="D68" s="48" t="s">
        <v>391</v>
      </c>
      <c r="E68" s="49">
        <v>42805</v>
      </c>
      <c r="F68" s="50">
        <v>17.207609999999999</v>
      </c>
      <c r="G68" s="51">
        <v>1.426E-4</v>
      </c>
      <c r="H68" s="41" t="s">
        <v>140</v>
      </c>
    </row>
    <row r="69" spans="1:8" x14ac:dyDescent="0.2">
      <c r="A69" s="52"/>
      <c r="B69" s="52"/>
      <c r="C69" s="53" t="s">
        <v>139</v>
      </c>
      <c r="D69" s="52"/>
      <c r="E69" s="52" t="s">
        <v>140</v>
      </c>
      <c r="F69" s="54">
        <v>92115.113029999993</v>
      </c>
      <c r="G69" s="55">
        <v>0.76335416</v>
      </c>
      <c r="H69" s="41" t="s">
        <v>140</v>
      </c>
    </row>
    <row r="70" spans="1:8" x14ac:dyDescent="0.2">
      <c r="A70" s="52"/>
      <c r="B70" s="52"/>
      <c r="C70" s="56"/>
      <c r="D70" s="52"/>
      <c r="E70" s="52"/>
      <c r="F70" s="57"/>
      <c r="G70" s="57"/>
      <c r="H70" s="41" t="s">
        <v>140</v>
      </c>
    </row>
    <row r="71" spans="1:8" x14ac:dyDescent="0.2">
      <c r="A71" s="52"/>
      <c r="B71" s="52"/>
      <c r="C71" s="53" t="s">
        <v>141</v>
      </c>
      <c r="D71" s="52"/>
      <c r="E71" s="52"/>
      <c r="F71" s="52"/>
      <c r="G71" s="52"/>
      <c r="H71" s="41" t="s">
        <v>140</v>
      </c>
    </row>
    <row r="72" spans="1:8" x14ac:dyDescent="0.2">
      <c r="A72" s="52"/>
      <c r="B72" s="52"/>
      <c r="C72" s="53" t="s">
        <v>139</v>
      </c>
      <c r="D72" s="52"/>
      <c r="E72" s="52" t="s">
        <v>140</v>
      </c>
      <c r="F72" s="58" t="s">
        <v>142</v>
      </c>
      <c r="G72" s="55">
        <v>0</v>
      </c>
      <c r="H72" s="41" t="s">
        <v>140</v>
      </c>
    </row>
    <row r="73" spans="1:8" x14ac:dyDescent="0.2">
      <c r="A73" s="52"/>
      <c r="B73" s="52"/>
      <c r="C73" s="56"/>
      <c r="D73" s="52"/>
      <c r="E73" s="52"/>
      <c r="F73" s="57"/>
      <c r="G73" s="57"/>
      <c r="H73" s="41" t="s">
        <v>140</v>
      </c>
    </row>
    <row r="74" spans="1:8" x14ac:dyDescent="0.2">
      <c r="A74" s="52"/>
      <c r="B74" s="52"/>
      <c r="C74" s="53" t="s">
        <v>143</v>
      </c>
      <c r="D74" s="52"/>
      <c r="E74" s="52"/>
      <c r="F74" s="52"/>
      <c r="G74" s="52"/>
      <c r="H74" s="41" t="s">
        <v>140</v>
      </c>
    </row>
    <row r="75" spans="1:8" x14ac:dyDescent="0.2">
      <c r="A75" s="52"/>
      <c r="B75" s="52"/>
      <c r="C75" s="53" t="s">
        <v>139</v>
      </c>
      <c r="D75" s="52"/>
      <c r="E75" s="52" t="s">
        <v>140</v>
      </c>
      <c r="F75" s="58" t="s">
        <v>142</v>
      </c>
      <c r="G75" s="55">
        <v>0</v>
      </c>
      <c r="H75" s="41" t="s">
        <v>140</v>
      </c>
    </row>
    <row r="76" spans="1:8" x14ac:dyDescent="0.2">
      <c r="A76" s="52"/>
      <c r="B76" s="52"/>
      <c r="C76" s="56"/>
      <c r="D76" s="52"/>
      <c r="E76" s="52"/>
      <c r="F76" s="57"/>
      <c r="G76" s="57"/>
      <c r="H76" s="41" t="s">
        <v>140</v>
      </c>
    </row>
    <row r="77" spans="1:8" x14ac:dyDescent="0.2">
      <c r="A77" s="52"/>
      <c r="B77" s="52"/>
      <c r="C77" s="53" t="s">
        <v>144</v>
      </c>
      <c r="D77" s="52"/>
      <c r="E77" s="52"/>
      <c r="F77" s="52"/>
      <c r="G77" s="52"/>
      <c r="H77" s="41" t="s">
        <v>140</v>
      </c>
    </row>
    <row r="78" spans="1:8" x14ac:dyDescent="0.2">
      <c r="A78" s="52"/>
      <c r="B78" s="52"/>
      <c r="C78" s="53" t="s">
        <v>139</v>
      </c>
      <c r="D78" s="52"/>
      <c r="E78" s="52" t="s">
        <v>140</v>
      </c>
      <c r="F78" s="58" t="s">
        <v>142</v>
      </c>
      <c r="G78" s="55">
        <v>0</v>
      </c>
      <c r="H78" s="41" t="s">
        <v>140</v>
      </c>
    </row>
    <row r="79" spans="1:8" x14ac:dyDescent="0.2">
      <c r="A79" s="52"/>
      <c r="B79" s="52"/>
      <c r="C79" s="56"/>
      <c r="D79" s="52"/>
      <c r="E79" s="52"/>
      <c r="F79" s="57"/>
      <c r="G79" s="57"/>
      <c r="H79" s="41" t="s">
        <v>140</v>
      </c>
    </row>
    <row r="80" spans="1:8" x14ac:dyDescent="0.2">
      <c r="A80" s="52"/>
      <c r="B80" s="52"/>
      <c r="C80" s="53" t="s">
        <v>145</v>
      </c>
      <c r="D80" s="52"/>
      <c r="E80" s="52"/>
      <c r="F80" s="57"/>
      <c r="G80" s="57"/>
      <c r="H80" s="41" t="s">
        <v>140</v>
      </c>
    </row>
    <row r="81" spans="1:8" x14ac:dyDescent="0.2">
      <c r="A81" s="52"/>
      <c r="B81" s="52"/>
      <c r="C81" s="53" t="s">
        <v>139</v>
      </c>
      <c r="D81" s="52"/>
      <c r="E81" s="52" t="s">
        <v>140</v>
      </c>
      <c r="F81" s="58" t="s">
        <v>142</v>
      </c>
      <c r="G81" s="55">
        <v>0</v>
      </c>
      <c r="H81" s="41" t="s">
        <v>140</v>
      </c>
    </row>
    <row r="82" spans="1:8" x14ac:dyDescent="0.2">
      <c r="A82" s="52"/>
      <c r="B82" s="52"/>
      <c r="C82" s="56"/>
      <c r="D82" s="52"/>
      <c r="E82" s="52"/>
      <c r="F82" s="57"/>
      <c r="G82" s="57"/>
      <c r="H82" s="41" t="s">
        <v>140</v>
      </c>
    </row>
    <row r="83" spans="1:8" x14ac:dyDescent="0.2">
      <c r="A83" s="52"/>
      <c r="B83" s="52"/>
      <c r="C83" s="53" t="s">
        <v>146</v>
      </c>
      <c r="D83" s="52"/>
      <c r="E83" s="52"/>
      <c r="F83" s="57"/>
      <c r="G83" s="57"/>
      <c r="H83" s="41" t="s">
        <v>140</v>
      </c>
    </row>
    <row r="84" spans="1:8" x14ac:dyDescent="0.2">
      <c r="A84" s="47">
        <v>1</v>
      </c>
      <c r="B84" s="48"/>
      <c r="C84" s="48" t="s">
        <v>1117</v>
      </c>
      <c r="D84" s="48" t="s">
        <v>496</v>
      </c>
      <c r="E84" s="49">
        <v>-900</v>
      </c>
      <c r="F84" s="50">
        <v>-39.705300000000001</v>
      </c>
      <c r="G84" s="51">
        <f>F84/$F$166</f>
        <v>-3.2903619806417221E-4</v>
      </c>
      <c r="H84" s="41" t="s">
        <v>140</v>
      </c>
    </row>
    <row r="85" spans="1:8" x14ac:dyDescent="0.2">
      <c r="A85" s="47">
        <v>2</v>
      </c>
      <c r="B85" s="48"/>
      <c r="C85" s="48" t="s">
        <v>1098</v>
      </c>
      <c r="D85" s="48" t="s">
        <v>496</v>
      </c>
      <c r="E85" s="49">
        <v>-6600</v>
      </c>
      <c r="F85" s="50">
        <v>-291.95760000000001</v>
      </c>
      <c r="G85" s="51">
        <f t="shared" ref="G85:G104" si="0">F85/$F$166</f>
        <v>-2.4194406968324222E-3</v>
      </c>
      <c r="H85" s="41" t="s">
        <v>140</v>
      </c>
    </row>
    <row r="86" spans="1:8" x14ac:dyDescent="0.2">
      <c r="A86" s="47">
        <v>3</v>
      </c>
      <c r="B86" s="48"/>
      <c r="C86" s="48" t="s">
        <v>1054</v>
      </c>
      <c r="D86" s="48" t="s">
        <v>496</v>
      </c>
      <c r="E86" s="49">
        <v>-16500</v>
      </c>
      <c r="F86" s="50">
        <v>-337.755</v>
      </c>
      <c r="G86" s="51">
        <f t="shared" si="0"/>
        <v>-2.7989618785694728E-3</v>
      </c>
      <c r="H86" s="41" t="s">
        <v>140</v>
      </c>
    </row>
    <row r="87" spans="1:8" x14ac:dyDescent="0.2">
      <c r="A87" s="47">
        <v>4</v>
      </c>
      <c r="B87" s="48"/>
      <c r="C87" s="48" t="s">
        <v>1074</v>
      </c>
      <c r="D87" s="48" t="s">
        <v>496</v>
      </c>
      <c r="E87" s="49">
        <v>-184300</v>
      </c>
      <c r="F87" s="50">
        <v>-515.67139999999995</v>
      </c>
      <c r="G87" s="51">
        <f t="shared" si="0"/>
        <v>-4.2733478126705743E-3</v>
      </c>
      <c r="H87" s="41" t="s">
        <v>140</v>
      </c>
    </row>
    <row r="88" spans="1:8" x14ac:dyDescent="0.2">
      <c r="A88" s="47">
        <v>5</v>
      </c>
      <c r="B88" s="48"/>
      <c r="C88" s="48" t="s">
        <v>1079</v>
      </c>
      <c r="D88" s="48" t="s">
        <v>496</v>
      </c>
      <c r="E88" s="49">
        <v>-105000</v>
      </c>
      <c r="F88" s="50">
        <v>-586.95000000000005</v>
      </c>
      <c r="G88" s="51">
        <f t="shared" si="0"/>
        <v>-4.8640306572111502E-3</v>
      </c>
      <c r="H88" s="41" t="s">
        <v>140</v>
      </c>
    </row>
    <row r="89" spans="1:8" x14ac:dyDescent="0.2">
      <c r="A89" s="47">
        <v>6</v>
      </c>
      <c r="B89" s="48"/>
      <c r="C89" s="48" t="s">
        <v>1118</v>
      </c>
      <c r="D89" s="48" t="s">
        <v>496</v>
      </c>
      <c r="E89" s="49">
        <v>-178500</v>
      </c>
      <c r="F89" s="50">
        <v>-591.81674999999996</v>
      </c>
      <c r="G89" s="51">
        <f t="shared" si="0"/>
        <v>-4.9043612155227302E-3</v>
      </c>
      <c r="H89" s="41" t="s">
        <v>140</v>
      </c>
    </row>
    <row r="90" spans="1:8" x14ac:dyDescent="0.2">
      <c r="A90" s="47">
        <v>7</v>
      </c>
      <c r="B90" s="48"/>
      <c r="C90" s="48" t="s">
        <v>1119</v>
      </c>
      <c r="D90" s="48" t="s">
        <v>496</v>
      </c>
      <c r="E90" s="49">
        <v>-52250</v>
      </c>
      <c r="F90" s="50">
        <v>-621.51374999999996</v>
      </c>
      <c r="G90" s="51">
        <f t="shared" si="0"/>
        <v>-5.1504590405967565E-3</v>
      </c>
      <c r="H90" s="41" t="s">
        <v>140</v>
      </c>
    </row>
    <row r="91" spans="1:8" x14ac:dyDescent="0.2">
      <c r="A91" s="47">
        <v>8</v>
      </c>
      <c r="B91" s="48"/>
      <c r="C91" s="48" t="s">
        <v>1120</v>
      </c>
      <c r="D91" s="48" t="s">
        <v>496</v>
      </c>
      <c r="E91" s="49">
        <v>-89100</v>
      </c>
      <c r="F91" s="50">
        <v>-1044.5192999999999</v>
      </c>
      <c r="G91" s="51">
        <f t="shared" si="0"/>
        <v>-8.6558887422246017E-3</v>
      </c>
      <c r="H91" s="41" t="s">
        <v>140</v>
      </c>
    </row>
    <row r="92" spans="1:8" x14ac:dyDescent="0.2">
      <c r="A92" s="47">
        <v>9</v>
      </c>
      <c r="B92" s="48"/>
      <c r="C92" s="48" t="s">
        <v>1068</v>
      </c>
      <c r="D92" s="48" t="s">
        <v>496</v>
      </c>
      <c r="E92" s="49">
        <v>-406575</v>
      </c>
      <c r="F92" s="50">
        <v>-1210.9836375</v>
      </c>
      <c r="G92" s="51">
        <f t="shared" si="0"/>
        <v>-1.0035371902514821E-2</v>
      </c>
      <c r="H92" s="41" t="s">
        <v>140</v>
      </c>
    </row>
    <row r="93" spans="1:8" x14ac:dyDescent="0.2">
      <c r="A93" s="47">
        <v>10</v>
      </c>
      <c r="B93" s="48"/>
      <c r="C93" s="48" t="s">
        <v>1083</v>
      </c>
      <c r="D93" s="48" t="s">
        <v>496</v>
      </c>
      <c r="E93" s="49">
        <v>-55200</v>
      </c>
      <c r="F93" s="50">
        <v>-1219.4784</v>
      </c>
      <c r="G93" s="51">
        <f t="shared" si="0"/>
        <v>-1.0105767652111425E-2</v>
      </c>
      <c r="H93" s="41" t="s">
        <v>140</v>
      </c>
    </row>
    <row r="94" spans="1:8" x14ac:dyDescent="0.2">
      <c r="A94" s="47">
        <v>11</v>
      </c>
      <c r="B94" s="48"/>
      <c r="C94" s="48" t="s">
        <v>1086</v>
      </c>
      <c r="D94" s="48" t="s">
        <v>496</v>
      </c>
      <c r="E94" s="49">
        <v>-126750</v>
      </c>
      <c r="F94" s="50">
        <v>-1258.75425</v>
      </c>
      <c r="G94" s="51">
        <f t="shared" si="0"/>
        <v>-1.0431245015580251E-2</v>
      </c>
      <c r="H94" s="41" t="s">
        <v>140</v>
      </c>
    </row>
    <row r="95" spans="1:8" x14ac:dyDescent="0.2">
      <c r="A95" s="47">
        <v>12</v>
      </c>
      <c r="B95" s="48"/>
      <c r="C95" s="48" t="s">
        <v>1082</v>
      </c>
      <c r="D95" s="48" t="s">
        <v>496</v>
      </c>
      <c r="E95" s="49">
        <v>-31500</v>
      </c>
      <c r="F95" s="50">
        <v>-1293.8625</v>
      </c>
      <c r="G95" s="51">
        <f t="shared" si="0"/>
        <v>-1.07221856482083E-2</v>
      </c>
      <c r="H95" s="41" t="s">
        <v>140</v>
      </c>
    </row>
    <row r="96" spans="1:8" x14ac:dyDescent="0.2">
      <c r="A96" s="47">
        <v>13</v>
      </c>
      <c r="B96" s="48"/>
      <c r="C96" s="48" t="s">
        <v>1088</v>
      </c>
      <c r="D96" s="48" t="s">
        <v>496</v>
      </c>
      <c r="E96" s="49">
        <v>-129800</v>
      </c>
      <c r="F96" s="50">
        <v>-1294.6251999999999</v>
      </c>
      <c r="G96" s="51">
        <f t="shared" si="0"/>
        <v>-1.0728506111931367E-2</v>
      </c>
      <c r="H96" s="41" t="s">
        <v>140</v>
      </c>
    </row>
    <row r="97" spans="1:8" x14ac:dyDescent="0.2">
      <c r="A97" s="47">
        <v>14</v>
      </c>
      <c r="B97" s="48"/>
      <c r="C97" s="48" t="s">
        <v>1080</v>
      </c>
      <c r="D97" s="48" t="s">
        <v>496</v>
      </c>
      <c r="E97" s="49">
        <v>-149800</v>
      </c>
      <c r="F97" s="50">
        <v>-1333.5196000000001</v>
      </c>
      <c r="G97" s="51">
        <f t="shared" si="0"/>
        <v>-1.1050822414842747E-2</v>
      </c>
      <c r="H97" s="41" t="s">
        <v>140</v>
      </c>
    </row>
    <row r="98" spans="1:8" x14ac:dyDescent="0.2">
      <c r="A98" s="47">
        <v>15</v>
      </c>
      <c r="B98" s="48"/>
      <c r="C98" s="48" t="s">
        <v>1089</v>
      </c>
      <c r="D98" s="48" t="s">
        <v>496</v>
      </c>
      <c r="E98" s="49">
        <v>-353600</v>
      </c>
      <c r="F98" s="50">
        <v>-1433.4944</v>
      </c>
      <c r="G98" s="51">
        <f t="shared" si="0"/>
        <v>-1.1879309495767107E-2</v>
      </c>
      <c r="H98" s="41" t="s">
        <v>140</v>
      </c>
    </row>
    <row r="99" spans="1:8" x14ac:dyDescent="0.2">
      <c r="A99" s="47">
        <v>16</v>
      </c>
      <c r="B99" s="48"/>
      <c r="C99" s="48" t="s">
        <v>1065</v>
      </c>
      <c r="D99" s="48" t="s">
        <v>496</v>
      </c>
      <c r="E99" s="49">
        <v>-39000</v>
      </c>
      <c r="F99" s="50">
        <v>-1456.0260000000001</v>
      </c>
      <c r="G99" s="51">
        <f t="shared" si="0"/>
        <v>-1.20660279439416E-2</v>
      </c>
      <c r="H99" s="41" t="s">
        <v>140</v>
      </c>
    </row>
    <row r="100" spans="1:8" x14ac:dyDescent="0.2">
      <c r="A100" s="47">
        <v>17</v>
      </c>
      <c r="B100" s="48"/>
      <c r="C100" s="48" t="s">
        <v>1084</v>
      </c>
      <c r="D100" s="48" t="s">
        <v>496</v>
      </c>
      <c r="E100" s="49">
        <v>-364500</v>
      </c>
      <c r="F100" s="50">
        <v>-3595.24575</v>
      </c>
      <c r="G100" s="51">
        <f t="shared" si="0"/>
        <v>-2.9793654567183057E-2</v>
      </c>
      <c r="H100" s="41" t="s">
        <v>140</v>
      </c>
    </row>
    <row r="101" spans="1:8" x14ac:dyDescent="0.2">
      <c r="A101" s="47">
        <v>18</v>
      </c>
      <c r="B101" s="48"/>
      <c r="C101" s="48" t="s">
        <v>1087</v>
      </c>
      <c r="D101" s="48" t="s">
        <v>496</v>
      </c>
      <c r="E101" s="49">
        <v>-374375</v>
      </c>
      <c r="F101" s="50">
        <v>-4770.2862500000001</v>
      </c>
      <c r="G101" s="51">
        <f t="shared" si="0"/>
        <v>-3.9531167158485071E-2</v>
      </c>
      <c r="H101" s="41" t="s">
        <v>140</v>
      </c>
    </row>
    <row r="102" spans="1:8" x14ac:dyDescent="0.2">
      <c r="A102" s="47">
        <v>19</v>
      </c>
      <c r="B102" s="48"/>
      <c r="C102" s="48" t="s">
        <v>1090</v>
      </c>
      <c r="D102" s="48" t="s">
        <v>496</v>
      </c>
      <c r="E102" s="49">
        <v>-389900</v>
      </c>
      <c r="F102" s="50">
        <v>-5265.9894000000004</v>
      </c>
      <c r="G102" s="51">
        <f t="shared" si="0"/>
        <v>-4.3639038899648951E-2</v>
      </c>
      <c r="H102" s="41" t="s">
        <v>140</v>
      </c>
    </row>
    <row r="103" spans="1:8" x14ac:dyDescent="0.2">
      <c r="A103" s="47">
        <v>20</v>
      </c>
      <c r="B103" s="48"/>
      <c r="C103" s="48" t="s">
        <v>1091</v>
      </c>
      <c r="D103" s="48" t="s">
        <v>496</v>
      </c>
      <c r="E103" s="49">
        <v>-502000</v>
      </c>
      <c r="F103" s="50">
        <v>-7921.56</v>
      </c>
      <c r="G103" s="51">
        <f t="shared" si="0"/>
        <v>-6.564564390993706E-2</v>
      </c>
      <c r="H103" s="41" t="s">
        <v>140</v>
      </c>
    </row>
    <row r="104" spans="1:8" x14ac:dyDescent="0.2">
      <c r="A104" s="47">
        <v>21</v>
      </c>
      <c r="B104" s="48"/>
      <c r="C104" s="48" t="s">
        <v>1076</v>
      </c>
      <c r="D104" s="48" t="s">
        <v>496</v>
      </c>
      <c r="E104" s="49">
        <v>-439850</v>
      </c>
      <c r="F104" s="50">
        <v>-9319.9816499999997</v>
      </c>
      <c r="G104" s="51">
        <f t="shared" si="0"/>
        <v>-7.7234306960124982E-2</v>
      </c>
      <c r="H104" s="41" t="s">
        <v>140</v>
      </c>
    </row>
    <row r="105" spans="1:8" x14ac:dyDescent="0.2">
      <c r="A105" s="52"/>
      <c r="B105" s="52"/>
      <c r="C105" s="53" t="s">
        <v>139</v>
      </c>
      <c r="D105" s="52"/>
      <c r="E105" s="52" t="s">
        <v>140</v>
      </c>
      <c r="F105" s="54">
        <v>-45403.696137500003</v>
      </c>
      <c r="G105" s="55">
        <v>-0.3762586</v>
      </c>
      <c r="H105" s="41" t="s">
        <v>140</v>
      </c>
    </row>
    <row r="106" spans="1:8" x14ac:dyDescent="0.2">
      <c r="A106" s="52"/>
      <c r="B106" s="52"/>
      <c r="C106" s="56"/>
      <c r="D106" s="52"/>
      <c r="E106" s="52"/>
      <c r="F106" s="57"/>
      <c r="G106" s="57"/>
      <c r="H106" s="41" t="s">
        <v>140</v>
      </c>
    </row>
    <row r="107" spans="1:8" x14ac:dyDescent="0.2">
      <c r="A107" s="52"/>
      <c r="B107" s="52"/>
      <c r="C107" s="53" t="s">
        <v>147</v>
      </c>
      <c r="D107" s="52"/>
      <c r="E107" s="52"/>
      <c r="F107" s="54">
        <f>F69</f>
        <v>92115.113029999993</v>
      </c>
      <c r="G107" s="55">
        <f>G69</f>
        <v>0.76335416</v>
      </c>
      <c r="H107" s="41" t="s">
        <v>140</v>
      </c>
    </row>
    <row r="108" spans="1:8" x14ac:dyDescent="0.2">
      <c r="A108" s="52"/>
      <c r="B108" s="52"/>
      <c r="C108" s="56"/>
      <c r="D108" s="52"/>
      <c r="E108" s="52"/>
      <c r="F108" s="57"/>
      <c r="G108" s="57"/>
      <c r="H108" s="41" t="s">
        <v>140</v>
      </c>
    </row>
    <row r="109" spans="1:8" x14ac:dyDescent="0.2">
      <c r="A109" s="52"/>
      <c r="B109" s="52"/>
      <c r="C109" s="53" t="s">
        <v>148</v>
      </c>
      <c r="D109" s="52"/>
      <c r="E109" s="52"/>
      <c r="F109" s="57"/>
      <c r="G109" s="57"/>
      <c r="H109" s="41" t="s">
        <v>140</v>
      </c>
    </row>
    <row r="110" spans="1:8" x14ac:dyDescent="0.2">
      <c r="A110" s="52"/>
      <c r="B110" s="52"/>
      <c r="C110" s="53" t="s">
        <v>10</v>
      </c>
      <c r="D110" s="52"/>
      <c r="E110" s="52"/>
      <c r="F110" s="57"/>
      <c r="G110" s="57"/>
      <c r="H110" s="41" t="s">
        <v>140</v>
      </c>
    </row>
    <row r="111" spans="1:8" x14ac:dyDescent="0.2">
      <c r="A111" s="47">
        <v>1</v>
      </c>
      <c r="B111" s="48" t="s">
        <v>718</v>
      </c>
      <c r="C111" s="48" t="s">
        <v>719</v>
      </c>
      <c r="D111" s="48" t="s">
        <v>531</v>
      </c>
      <c r="E111" s="49">
        <v>250</v>
      </c>
      <c r="F111" s="50">
        <v>2491.94</v>
      </c>
      <c r="G111" s="51">
        <v>2.065061E-2</v>
      </c>
      <c r="H111" s="41">
        <v>6.9349999999999996</v>
      </c>
    </row>
    <row r="112" spans="1:8" ht="25.5" x14ac:dyDescent="0.2">
      <c r="A112" s="47">
        <v>2</v>
      </c>
      <c r="B112" s="48" t="s">
        <v>551</v>
      </c>
      <c r="C112" s="48" t="s">
        <v>552</v>
      </c>
      <c r="D112" s="48" t="s">
        <v>531</v>
      </c>
      <c r="E112" s="49">
        <v>1500</v>
      </c>
      <c r="F112" s="50">
        <v>1521.117</v>
      </c>
      <c r="G112" s="51">
        <v>1.2605430000000001E-2</v>
      </c>
      <c r="H112" s="41">
        <v>7.0049999999999999</v>
      </c>
    </row>
    <row r="113" spans="1:8" ht="25.5" x14ac:dyDescent="0.2">
      <c r="A113" s="47">
        <v>3</v>
      </c>
      <c r="B113" s="48" t="s">
        <v>529</v>
      </c>
      <c r="C113" s="48" t="s">
        <v>530</v>
      </c>
      <c r="D113" s="48" t="s">
        <v>531</v>
      </c>
      <c r="E113" s="49">
        <v>1000</v>
      </c>
      <c r="F113" s="50">
        <v>1013.072</v>
      </c>
      <c r="G113" s="51">
        <v>8.3952899999999997E-3</v>
      </c>
      <c r="H113" s="41">
        <v>6.9119000000000002</v>
      </c>
    </row>
    <row r="114" spans="1:8" ht="25.5" x14ac:dyDescent="0.2">
      <c r="A114" s="47">
        <v>4</v>
      </c>
      <c r="B114" s="48" t="s">
        <v>720</v>
      </c>
      <c r="C114" s="48" t="s">
        <v>721</v>
      </c>
      <c r="D114" s="48" t="s">
        <v>528</v>
      </c>
      <c r="E114" s="49">
        <v>1000</v>
      </c>
      <c r="F114" s="50">
        <v>1003.677</v>
      </c>
      <c r="G114" s="51">
        <v>8.3174300000000007E-3</v>
      </c>
      <c r="H114" s="41">
        <v>6.75</v>
      </c>
    </row>
    <row r="115" spans="1:8" x14ac:dyDescent="0.2">
      <c r="A115" s="47">
        <v>5</v>
      </c>
      <c r="B115" s="48" t="s">
        <v>722</v>
      </c>
      <c r="C115" s="48" t="s">
        <v>723</v>
      </c>
      <c r="D115" s="48" t="s">
        <v>528</v>
      </c>
      <c r="E115" s="49">
        <v>100</v>
      </c>
      <c r="F115" s="50">
        <v>1003.5069999999999</v>
      </c>
      <c r="G115" s="51">
        <v>8.3160200000000004E-3</v>
      </c>
      <c r="H115" s="41">
        <v>6.5949999999999998</v>
      </c>
    </row>
    <row r="116" spans="1:8" x14ac:dyDescent="0.2">
      <c r="A116" s="52"/>
      <c r="B116" s="52"/>
      <c r="C116" s="53" t="s">
        <v>139</v>
      </c>
      <c r="D116" s="52"/>
      <c r="E116" s="52" t="s">
        <v>140</v>
      </c>
      <c r="F116" s="54">
        <v>7033.3130000000001</v>
      </c>
      <c r="G116" s="55">
        <v>5.8284780000000001E-2</v>
      </c>
      <c r="H116" s="41" t="s">
        <v>140</v>
      </c>
    </row>
    <row r="117" spans="1:8" x14ac:dyDescent="0.2">
      <c r="A117" s="52"/>
      <c r="B117" s="52"/>
      <c r="C117" s="56"/>
      <c r="D117" s="52"/>
      <c r="E117" s="52"/>
      <c r="F117" s="57"/>
      <c r="G117" s="57"/>
      <c r="H117" s="41" t="s">
        <v>140</v>
      </c>
    </row>
    <row r="118" spans="1:8" x14ac:dyDescent="0.2">
      <c r="A118" s="52"/>
      <c r="B118" s="52"/>
      <c r="C118" s="53" t="s">
        <v>149</v>
      </c>
      <c r="D118" s="52"/>
      <c r="E118" s="52"/>
      <c r="F118" s="52"/>
      <c r="G118" s="52"/>
      <c r="H118" s="41" t="s">
        <v>140</v>
      </c>
    </row>
    <row r="119" spans="1:8" x14ac:dyDescent="0.2">
      <c r="A119" s="52"/>
      <c r="B119" s="52"/>
      <c r="C119" s="53" t="s">
        <v>139</v>
      </c>
      <c r="D119" s="52"/>
      <c r="E119" s="52" t="s">
        <v>140</v>
      </c>
      <c r="F119" s="58" t="s">
        <v>142</v>
      </c>
      <c r="G119" s="55">
        <v>0</v>
      </c>
      <c r="H119" s="41" t="s">
        <v>140</v>
      </c>
    </row>
    <row r="120" spans="1:8" x14ac:dyDescent="0.2">
      <c r="A120" s="52"/>
      <c r="B120" s="52"/>
      <c r="C120" s="56"/>
      <c r="D120" s="52"/>
      <c r="E120" s="52"/>
      <c r="F120" s="57"/>
      <c r="G120" s="57"/>
      <c r="H120" s="41" t="s">
        <v>140</v>
      </c>
    </row>
    <row r="121" spans="1:8" x14ac:dyDescent="0.2">
      <c r="A121" s="52"/>
      <c r="B121" s="52"/>
      <c r="C121" s="53" t="s">
        <v>150</v>
      </c>
      <c r="D121" s="52"/>
      <c r="E121" s="52"/>
      <c r="F121" s="52"/>
      <c r="G121" s="52"/>
      <c r="H121" s="41" t="s">
        <v>140</v>
      </c>
    </row>
    <row r="122" spans="1:8" x14ac:dyDescent="0.2">
      <c r="A122" s="47">
        <v>1</v>
      </c>
      <c r="B122" s="48" t="s">
        <v>609</v>
      </c>
      <c r="C122" s="48" t="s">
        <v>1168</v>
      </c>
      <c r="D122" s="48" t="s">
        <v>611</v>
      </c>
      <c r="E122" s="49">
        <v>6500000</v>
      </c>
      <c r="F122" s="50">
        <v>6686.0039999999999</v>
      </c>
      <c r="G122" s="51">
        <v>5.540664E-2</v>
      </c>
      <c r="H122" s="41">
        <v>6.7526999999999999</v>
      </c>
    </row>
    <row r="123" spans="1:8" x14ac:dyDescent="0.2">
      <c r="A123" s="47">
        <v>2</v>
      </c>
      <c r="B123" s="48" t="s">
        <v>724</v>
      </c>
      <c r="C123" s="48" t="s">
        <v>1175</v>
      </c>
      <c r="D123" s="48" t="s">
        <v>611</v>
      </c>
      <c r="E123" s="49">
        <v>1500000</v>
      </c>
      <c r="F123" s="50">
        <v>1559.6205</v>
      </c>
      <c r="G123" s="51">
        <v>1.292451E-2</v>
      </c>
      <c r="H123" s="41">
        <v>5.8967000000000001</v>
      </c>
    </row>
    <row r="124" spans="1:8" x14ac:dyDescent="0.2">
      <c r="A124" s="47">
        <v>3</v>
      </c>
      <c r="B124" s="48" t="s">
        <v>614</v>
      </c>
      <c r="C124" s="48" t="s">
        <v>1167</v>
      </c>
      <c r="D124" s="48" t="s">
        <v>611</v>
      </c>
      <c r="E124" s="49">
        <v>1500000</v>
      </c>
      <c r="F124" s="50">
        <v>1537.4594999999999</v>
      </c>
      <c r="G124" s="51">
        <v>1.274086E-2</v>
      </c>
      <c r="H124" s="41">
        <v>7.0579000000000001</v>
      </c>
    </row>
    <row r="125" spans="1:8" x14ac:dyDescent="0.2">
      <c r="A125" s="47">
        <v>4</v>
      </c>
      <c r="B125" s="48" t="s">
        <v>726</v>
      </c>
      <c r="C125" s="48" t="s">
        <v>727</v>
      </c>
      <c r="D125" s="48" t="s">
        <v>611</v>
      </c>
      <c r="E125" s="49">
        <v>500000</v>
      </c>
      <c r="F125" s="50">
        <v>515.26800000000003</v>
      </c>
      <c r="G125" s="51">
        <v>4.2700100000000003E-3</v>
      </c>
      <c r="H125" s="41">
        <v>6.1279000000000003</v>
      </c>
    </row>
    <row r="126" spans="1:8" x14ac:dyDescent="0.2">
      <c r="A126" s="52"/>
      <c r="B126" s="52"/>
      <c r="C126" s="53" t="s">
        <v>139</v>
      </c>
      <c r="D126" s="52"/>
      <c r="E126" s="52" t="s">
        <v>140</v>
      </c>
      <c r="F126" s="54">
        <v>10298.352000000001</v>
      </c>
      <c r="G126" s="55">
        <v>8.5342020000000005E-2</v>
      </c>
      <c r="H126" s="41" t="s">
        <v>140</v>
      </c>
    </row>
    <row r="127" spans="1:8" x14ac:dyDescent="0.2">
      <c r="A127" s="52"/>
      <c r="B127" s="52"/>
      <c r="C127" s="56"/>
      <c r="D127" s="52"/>
      <c r="E127" s="52"/>
      <c r="F127" s="57"/>
      <c r="G127" s="57"/>
      <c r="H127" s="41" t="s">
        <v>140</v>
      </c>
    </row>
    <row r="128" spans="1:8" x14ac:dyDescent="0.2">
      <c r="A128" s="52"/>
      <c r="B128" s="52"/>
      <c r="C128" s="53" t="s">
        <v>151</v>
      </c>
      <c r="D128" s="52"/>
      <c r="E128" s="52"/>
      <c r="F128" s="57"/>
      <c r="G128" s="57"/>
      <c r="H128" s="41" t="s">
        <v>140</v>
      </c>
    </row>
    <row r="129" spans="1:8" x14ac:dyDescent="0.2">
      <c r="A129" s="52"/>
      <c r="B129" s="52"/>
      <c r="C129" s="53" t="s">
        <v>139</v>
      </c>
      <c r="D129" s="52"/>
      <c r="E129" s="52" t="s">
        <v>140</v>
      </c>
      <c r="F129" s="58" t="s">
        <v>142</v>
      </c>
      <c r="G129" s="55">
        <v>0</v>
      </c>
      <c r="H129" s="41" t="s">
        <v>140</v>
      </c>
    </row>
    <row r="130" spans="1:8" ht="12.75" customHeight="1" x14ac:dyDescent="0.2">
      <c r="A130" s="39"/>
      <c r="B130" s="39"/>
      <c r="C130" s="40"/>
      <c r="D130" s="39"/>
      <c r="E130" s="39"/>
      <c r="F130" s="151"/>
      <c r="G130" s="139"/>
      <c r="H130" s="41" t="s">
        <v>140</v>
      </c>
    </row>
    <row r="131" spans="1:8" ht="12.75" customHeight="1" x14ac:dyDescent="0.2">
      <c r="A131" s="39"/>
      <c r="B131" s="39"/>
      <c r="C131" s="40" t="s">
        <v>984</v>
      </c>
      <c r="D131" s="39"/>
      <c r="E131" s="39"/>
      <c r="F131" s="39"/>
      <c r="G131" s="39"/>
      <c r="H131" s="41" t="s">
        <v>140</v>
      </c>
    </row>
    <row r="132" spans="1:8" ht="25.5" x14ac:dyDescent="0.2">
      <c r="A132" s="42">
        <v>1</v>
      </c>
      <c r="B132" s="43" t="s">
        <v>317</v>
      </c>
      <c r="C132" s="43" t="s">
        <v>985</v>
      </c>
      <c r="D132" s="43" t="s">
        <v>228</v>
      </c>
      <c r="E132" s="44">
        <v>36400</v>
      </c>
      <c r="F132" s="45">
        <v>3.7077040000000001</v>
      </c>
      <c r="G132" s="46" t="s">
        <v>138</v>
      </c>
      <c r="H132" s="41">
        <v>6.1050000000000004</v>
      </c>
    </row>
    <row r="133" spans="1:8" ht="12.75" customHeight="1" x14ac:dyDescent="0.2">
      <c r="A133" s="39"/>
      <c r="B133" s="39"/>
      <c r="C133" s="40" t="s">
        <v>139</v>
      </c>
      <c r="D133" s="39"/>
      <c r="E133" s="39" t="s">
        <v>140</v>
      </c>
      <c r="F133" s="138">
        <f>F132</f>
        <v>3.7077040000000001</v>
      </c>
      <c r="G133" s="139">
        <f>SUM(G132)</f>
        <v>0</v>
      </c>
      <c r="H133" s="41" t="s">
        <v>140</v>
      </c>
    </row>
    <row r="134" spans="1:8" x14ac:dyDescent="0.2">
      <c r="A134" s="52"/>
      <c r="B134" s="52"/>
      <c r="C134" s="56"/>
      <c r="D134" s="52"/>
      <c r="E134" s="52"/>
      <c r="F134" s="57"/>
      <c r="G134" s="57"/>
      <c r="H134" s="41" t="s">
        <v>140</v>
      </c>
    </row>
    <row r="135" spans="1:8" x14ac:dyDescent="0.2">
      <c r="A135" s="52"/>
      <c r="B135" s="52"/>
      <c r="C135" s="53" t="s">
        <v>152</v>
      </c>
      <c r="D135" s="52"/>
      <c r="E135" s="52"/>
      <c r="F135" s="54">
        <f>F133+F126+F116</f>
        <v>17335.372704000001</v>
      </c>
      <c r="G135" s="55">
        <f>G133+G126+G116</f>
        <v>0.1436268</v>
      </c>
      <c r="H135" s="41" t="s">
        <v>140</v>
      </c>
    </row>
    <row r="136" spans="1:8" x14ac:dyDescent="0.2">
      <c r="A136" s="52"/>
      <c r="B136" s="52"/>
      <c r="C136" s="56"/>
      <c r="D136" s="52"/>
      <c r="E136" s="52"/>
      <c r="F136" s="57"/>
      <c r="G136" s="57"/>
      <c r="H136" s="41" t="s">
        <v>140</v>
      </c>
    </row>
    <row r="137" spans="1:8" x14ac:dyDescent="0.2">
      <c r="A137" s="52"/>
      <c r="B137" s="52"/>
      <c r="C137" s="53" t="s">
        <v>153</v>
      </c>
      <c r="D137" s="52"/>
      <c r="E137" s="52"/>
      <c r="F137" s="57"/>
      <c r="G137" s="57"/>
      <c r="H137" s="41" t="s">
        <v>140</v>
      </c>
    </row>
    <row r="138" spans="1:8" x14ac:dyDescent="0.2">
      <c r="A138" s="52"/>
      <c r="B138" s="52"/>
      <c r="C138" s="53" t="s">
        <v>154</v>
      </c>
      <c r="D138" s="52"/>
      <c r="E138" s="52"/>
      <c r="F138" s="57"/>
      <c r="G138" s="57"/>
      <c r="H138" s="41" t="s">
        <v>140</v>
      </c>
    </row>
    <row r="139" spans="1:8" x14ac:dyDescent="0.2">
      <c r="A139" s="52"/>
      <c r="B139" s="52"/>
      <c r="C139" s="53" t="s">
        <v>139</v>
      </c>
      <c r="D139" s="52"/>
      <c r="E139" s="52" t="s">
        <v>140</v>
      </c>
      <c r="F139" s="58" t="s">
        <v>142</v>
      </c>
      <c r="G139" s="55">
        <v>0</v>
      </c>
      <c r="H139" s="41" t="s">
        <v>140</v>
      </c>
    </row>
    <row r="140" spans="1:8" x14ac:dyDescent="0.2">
      <c r="A140" s="52"/>
      <c r="B140" s="52"/>
      <c r="C140" s="56"/>
      <c r="D140" s="52"/>
      <c r="E140" s="52"/>
      <c r="F140" s="57"/>
      <c r="G140" s="57"/>
      <c r="H140" s="41" t="s">
        <v>140</v>
      </c>
    </row>
    <row r="141" spans="1:8" x14ac:dyDescent="0.2">
      <c r="A141" s="52"/>
      <c r="B141" s="52"/>
      <c r="C141" s="53" t="s">
        <v>155</v>
      </c>
      <c r="D141" s="52"/>
      <c r="E141" s="52"/>
      <c r="F141" s="57"/>
      <c r="G141" s="57"/>
      <c r="H141" s="41" t="s">
        <v>140</v>
      </c>
    </row>
    <row r="142" spans="1:8" x14ac:dyDescent="0.2">
      <c r="A142" s="52"/>
      <c r="B142" s="52"/>
      <c r="C142" s="53" t="s">
        <v>139</v>
      </c>
      <c r="D142" s="52"/>
      <c r="E142" s="52" t="s">
        <v>140</v>
      </c>
      <c r="F142" s="58" t="s">
        <v>142</v>
      </c>
      <c r="G142" s="55">
        <v>0</v>
      </c>
      <c r="H142" s="41" t="s">
        <v>140</v>
      </c>
    </row>
    <row r="143" spans="1:8" x14ac:dyDescent="0.2">
      <c r="A143" s="52"/>
      <c r="B143" s="52"/>
      <c r="C143" s="56"/>
      <c r="D143" s="52"/>
      <c r="E143" s="52"/>
      <c r="F143" s="57"/>
      <c r="G143" s="57"/>
      <c r="H143" s="41" t="s">
        <v>140</v>
      </c>
    </row>
    <row r="144" spans="1:8" x14ac:dyDescent="0.2">
      <c r="A144" s="52"/>
      <c r="B144" s="52"/>
      <c r="C144" s="53" t="s">
        <v>156</v>
      </c>
      <c r="D144" s="52"/>
      <c r="E144" s="52"/>
      <c r="F144" s="57"/>
      <c r="G144" s="57"/>
      <c r="H144" s="41" t="s">
        <v>140</v>
      </c>
    </row>
    <row r="145" spans="1:8" x14ac:dyDescent="0.2">
      <c r="A145" s="52"/>
      <c r="B145" s="52"/>
      <c r="C145" s="53" t="s">
        <v>139</v>
      </c>
      <c r="D145" s="52"/>
      <c r="E145" s="52" t="s">
        <v>140</v>
      </c>
      <c r="F145" s="58" t="s">
        <v>142</v>
      </c>
      <c r="G145" s="55">
        <v>0</v>
      </c>
      <c r="H145" s="41" t="s">
        <v>140</v>
      </c>
    </row>
    <row r="146" spans="1:8" x14ac:dyDescent="0.2">
      <c r="A146" s="52"/>
      <c r="B146" s="52"/>
      <c r="C146" s="56"/>
      <c r="D146" s="52"/>
      <c r="E146" s="52"/>
      <c r="F146" s="57"/>
      <c r="G146" s="57"/>
      <c r="H146" s="41" t="s">
        <v>140</v>
      </c>
    </row>
    <row r="147" spans="1:8" x14ac:dyDescent="0.2">
      <c r="A147" s="52"/>
      <c r="B147" s="52"/>
      <c r="C147" s="53" t="s">
        <v>157</v>
      </c>
      <c r="D147" s="52"/>
      <c r="E147" s="52"/>
      <c r="F147" s="57"/>
      <c r="G147" s="57"/>
      <c r="H147" s="41" t="s">
        <v>140</v>
      </c>
    </row>
    <row r="148" spans="1:8" x14ac:dyDescent="0.2">
      <c r="A148" s="47">
        <v>1</v>
      </c>
      <c r="B148" s="48"/>
      <c r="C148" s="48" t="s">
        <v>158</v>
      </c>
      <c r="D148" s="48"/>
      <c r="E148" s="59"/>
      <c r="F148" s="50">
        <v>10541.221341005001</v>
      </c>
      <c r="G148" s="51">
        <v>8.7354669999999995E-2</v>
      </c>
      <c r="H148" s="41">
        <v>5.42</v>
      </c>
    </row>
    <row r="149" spans="1:8" x14ac:dyDescent="0.2">
      <c r="A149" s="52"/>
      <c r="B149" s="52"/>
      <c r="C149" s="53" t="s">
        <v>139</v>
      </c>
      <c r="D149" s="52"/>
      <c r="E149" s="52" t="s">
        <v>140</v>
      </c>
      <c r="F149" s="54">
        <v>10541.221341005001</v>
      </c>
      <c r="G149" s="55">
        <v>8.7354669999999995E-2</v>
      </c>
      <c r="H149" s="41" t="s">
        <v>140</v>
      </c>
    </row>
    <row r="150" spans="1:8" x14ac:dyDescent="0.2">
      <c r="A150" s="52"/>
      <c r="B150" s="52"/>
      <c r="C150" s="56"/>
      <c r="D150" s="52"/>
      <c r="E150" s="52"/>
      <c r="F150" s="57"/>
      <c r="G150" s="57"/>
      <c r="H150" s="41" t="s">
        <v>140</v>
      </c>
    </row>
    <row r="151" spans="1:8" x14ac:dyDescent="0.2">
      <c r="A151" s="52"/>
      <c r="B151" s="52"/>
      <c r="C151" s="53" t="s">
        <v>159</v>
      </c>
      <c r="D151" s="52"/>
      <c r="E151" s="52"/>
      <c r="F151" s="54">
        <v>10541.221341005001</v>
      </c>
      <c r="G151" s="55">
        <v>8.7354669999999995E-2</v>
      </c>
      <c r="H151" s="41" t="s">
        <v>140</v>
      </c>
    </row>
    <row r="152" spans="1:8" x14ac:dyDescent="0.2">
      <c r="A152" s="52"/>
      <c r="B152" s="52"/>
      <c r="C152" s="57"/>
      <c r="D152" s="52"/>
      <c r="E152" s="52"/>
      <c r="F152" s="52"/>
      <c r="G152" s="52"/>
      <c r="H152" s="41" t="s">
        <v>140</v>
      </c>
    </row>
    <row r="153" spans="1:8" x14ac:dyDescent="0.2">
      <c r="A153" s="52"/>
      <c r="B153" s="52"/>
      <c r="C153" s="53" t="s">
        <v>160</v>
      </c>
      <c r="D153" s="52"/>
      <c r="E153" s="52"/>
      <c r="F153" s="52"/>
      <c r="G153" s="52"/>
      <c r="H153" s="41" t="s">
        <v>140</v>
      </c>
    </row>
    <row r="154" spans="1:8" x14ac:dyDescent="0.2">
      <c r="A154" s="52"/>
      <c r="B154" s="52"/>
      <c r="C154" s="53" t="s">
        <v>161</v>
      </c>
      <c r="D154" s="52"/>
      <c r="E154" s="52"/>
      <c r="F154" s="52"/>
      <c r="G154" s="52"/>
      <c r="H154" s="41" t="s">
        <v>140</v>
      </c>
    </row>
    <row r="155" spans="1:8" x14ac:dyDescent="0.2">
      <c r="A155" s="52"/>
      <c r="B155" s="52"/>
      <c r="C155" s="53" t="s">
        <v>139</v>
      </c>
      <c r="D155" s="52"/>
      <c r="E155" s="52" t="s">
        <v>140</v>
      </c>
      <c r="F155" s="58" t="s">
        <v>142</v>
      </c>
      <c r="G155" s="55">
        <v>0</v>
      </c>
      <c r="H155" s="41" t="s">
        <v>140</v>
      </c>
    </row>
    <row r="156" spans="1:8" x14ac:dyDescent="0.2">
      <c r="A156" s="52"/>
      <c r="B156" s="52"/>
      <c r="C156" s="56"/>
      <c r="D156" s="52"/>
      <c r="E156" s="52"/>
      <c r="F156" s="57"/>
      <c r="G156" s="57"/>
      <c r="H156" s="41" t="s">
        <v>140</v>
      </c>
    </row>
    <row r="157" spans="1:8" x14ac:dyDescent="0.2">
      <c r="A157" s="52"/>
      <c r="B157" s="52"/>
      <c r="C157" s="53" t="s">
        <v>162</v>
      </c>
      <c r="D157" s="52"/>
      <c r="E157" s="52"/>
      <c r="F157" s="52"/>
      <c r="G157" s="52"/>
      <c r="H157" s="41" t="s">
        <v>140</v>
      </c>
    </row>
    <row r="158" spans="1:8" x14ac:dyDescent="0.2">
      <c r="A158" s="52"/>
      <c r="B158" s="52"/>
      <c r="C158" s="53" t="s">
        <v>163</v>
      </c>
      <c r="D158" s="52"/>
      <c r="E158" s="52"/>
      <c r="F158" s="52"/>
      <c r="G158" s="52"/>
      <c r="H158" s="41" t="s">
        <v>140</v>
      </c>
    </row>
    <row r="159" spans="1:8" x14ac:dyDescent="0.2">
      <c r="A159" s="52"/>
      <c r="B159" s="52"/>
      <c r="C159" s="53" t="s">
        <v>139</v>
      </c>
      <c r="D159" s="52"/>
      <c r="E159" s="52" t="s">
        <v>140</v>
      </c>
      <c r="F159" s="58" t="s">
        <v>142</v>
      </c>
      <c r="G159" s="55">
        <v>0</v>
      </c>
      <c r="H159" s="41" t="s">
        <v>140</v>
      </c>
    </row>
    <row r="160" spans="1:8" x14ac:dyDescent="0.2">
      <c r="A160" s="52"/>
      <c r="B160" s="52"/>
      <c r="C160" s="56"/>
      <c r="D160" s="52"/>
      <c r="E160" s="52"/>
      <c r="F160" s="57"/>
      <c r="G160" s="57"/>
      <c r="H160" s="41" t="s">
        <v>140</v>
      </c>
    </row>
    <row r="161" spans="1:17" x14ac:dyDescent="0.2">
      <c r="A161" s="52"/>
      <c r="B161" s="52"/>
      <c r="C161" s="53" t="s">
        <v>164</v>
      </c>
      <c r="D161" s="52"/>
      <c r="E161" s="52"/>
      <c r="F161" s="57"/>
      <c r="G161" s="57"/>
      <c r="H161" s="41" t="s">
        <v>140</v>
      </c>
    </row>
    <row r="162" spans="1:17" x14ac:dyDescent="0.2">
      <c r="A162" s="52"/>
      <c r="B162" s="52"/>
      <c r="C162" s="53" t="s">
        <v>139</v>
      </c>
      <c r="D162" s="52"/>
      <c r="E162" s="52" t="s">
        <v>140</v>
      </c>
      <c r="F162" s="58" t="s">
        <v>142</v>
      </c>
      <c r="G162" s="55">
        <v>0</v>
      </c>
      <c r="H162" s="41" t="s">
        <v>140</v>
      </c>
    </row>
    <row r="163" spans="1:17" x14ac:dyDescent="0.2">
      <c r="A163" s="52"/>
      <c r="B163" s="52"/>
      <c r="C163" s="56"/>
      <c r="D163" s="52"/>
      <c r="E163" s="52"/>
      <c r="F163" s="57"/>
      <c r="G163" s="57"/>
      <c r="H163" s="41" t="s">
        <v>140</v>
      </c>
    </row>
    <row r="164" spans="1:17" x14ac:dyDescent="0.2">
      <c r="A164" s="59"/>
      <c r="B164" s="48"/>
      <c r="C164" s="48" t="s">
        <v>499</v>
      </c>
      <c r="D164" s="48"/>
      <c r="E164" s="59"/>
      <c r="F164" s="50">
        <v>749.72407669999996</v>
      </c>
      <c r="G164" s="51">
        <v>6.2129300000000002E-3</v>
      </c>
      <c r="H164" s="41" t="s">
        <v>140</v>
      </c>
    </row>
    <row r="165" spans="1:17" x14ac:dyDescent="0.2">
      <c r="A165" s="59"/>
      <c r="B165" s="48"/>
      <c r="C165" s="43" t="s">
        <v>1010</v>
      </c>
      <c r="D165" s="48"/>
      <c r="E165" s="59"/>
      <c r="F165" s="50">
        <f>45333.79059179+F105</f>
        <v>-69.905545710003935</v>
      </c>
      <c r="G165" s="51">
        <f>F165/F166</f>
        <v>-5.7930439976579696E-4</v>
      </c>
      <c r="H165" s="41" t="s">
        <v>140</v>
      </c>
    </row>
    <row r="166" spans="1:17" x14ac:dyDescent="0.2">
      <c r="A166" s="56"/>
      <c r="B166" s="56"/>
      <c r="C166" s="53" t="s">
        <v>166</v>
      </c>
      <c r="D166" s="57"/>
      <c r="E166" s="57"/>
      <c r="F166" s="54">
        <v>120671.525605995</v>
      </c>
      <c r="G166" s="60">
        <v>0.99999996000000002</v>
      </c>
      <c r="H166" s="41" t="s">
        <v>140</v>
      </c>
    </row>
    <row r="167" spans="1:17" ht="12.75" customHeight="1" x14ac:dyDescent="0.2">
      <c r="A167" s="61"/>
      <c r="B167" s="61"/>
      <c r="C167" s="62"/>
      <c r="D167" s="63"/>
      <c r="E167" s="63"/>
      <c r="F167" s="64"/>
      <c r="G167" s="65"/>
      <c r="H167" s="66"/>
    </row>
    <row r="168" spans="1:17" x14ac:dyDescent="0.2">
      <c r="A168" s="61"/>
      <c r="B168" s="227" t="s">
        <v>973</v>
      </c>
      <c r="C168" s="227"/>
      <c r="D168" s="227"/>
      <c r="E168" s="227"/>
      <c r="F168" s="227"/>
      <c r="G168" s="227"/>
      <c r="H168" s="227"/>
      <c r="J168" s="68"/>
    </row>
    <row r="169" spans="1:17" x14ac:dyDescent="0.2">
      <c r="A169" s="61"/>
      <c r="B169" s="227" t="s">
        <v>974</v>
      </c>
      <c r="C169" s="227"/>
      <c r="D169" s="227"/>
      <c r="E169" s="227"/>
      <c r="F169" s="227"/>
      <c r="G169" s="227"/>
      <c r="H169" s="227"/>
      <c r="J169" s="68"/>
    </row>
    <row r="170" spans="1:17" x14ac:dyDescent="0.2">
      <c r="A170" s="61"/>
      <c r="B170" s="227" t="s">
        <v>975</v>
      </c>
      <c r="C170" s="227"/>
      <c r="D170" s="227"/>
      <c r="E170" s="227"/>
      <c r="F170" s="227"/>
      <c r="G170" s="227"/>
      <c r="H170" s="227"/>
      <c r="J170" s="68"/>
    </row>
    <row r="171" spans="1:17" s="71" customFormat="1" ht="66.75" customHeight="1" x14ac:dyDescent="0.25">
      <c r="A171" s="69"/>
      <c r="B171" s="228" t="s">
        <v>976</v>
      </c>
      <c r="C171" s="228"/>
      <c r="D171" s="228"/>
      <c r="E171" s="228"/>
      <c r="F171" s="228"/>
      <c r="G171" s="228"/>
      <c r="H171" s="228"/>
      <c r="I171"/>
      <c r="J171" s="68"/>
      <c r="K171"/>
      <c r="L171"/>
      <c r="M171"/>
      <c r="N171"/>
      <c r="O171"/>
      <c r="P171"/>
      <c r="Q171"/>
    </row>
    <row r="172" spans="1:17" x14ac:dyDescent="0.2">
      <c r="A172" s="61"/>
      <c r="B172" s="227" t="s">
        <v>977</v>
      </c>
      <c r="C172" s="227"/>
      <c r="D172" s="227"/>
      <c r="E172" s="227"/>
      <c r="F172" s="227"/>
      <c r="G172" s="227"/>
      <c r="H172" s="227"/>
      <c r="J172" s="68"/>
    </row>
    <row r="173" spans="1:17" x14ac:dyDescent="0.2">
      <c r="A173" s="61"/>
      <c r="B173" s="61"/>
      <c r="C173" s="61"/>
      <c r="D173" s="63"/>
      <c r="E173" s="63"/>
      <c r="F173" s="63"/>
      <c r="G173" s="63"/>
    </row>
    <row r="174" spans="1:17" x14ac:dyDescent="0.2">
      <c r="A174" s="61"/>
      <c r="B174" s="229" t="s">
        <v>167</v>
      </c>
      <c r="C174" s="230"/>
      <c r="D174" s="231"/>
      <c r="E174" s="72"/>
      <c r="F174" s="63"/>
      <c r="G174" s="63"/>
    </row>
    <row r="175" spans="1:17" ht="27.75" customHeight="1" x14ac:dyDescent="0.2">
      <c r="A175" s="61"/>
      <c r="B175" s="232" t="s">
        <v>168</v>
      </c>
      <c r="C175" s="233"/>
      <c r="D175" s="40" t="s">
        <v>169</v>
      </c>
      <c r="E175" s="72"/>
      <c r="F175" s="63"/>
      <c r="G175" s="63"/>
    </row>
    <row r="176" spans="1:17" ht="12.75" customHeight="1" x14ac:dyDescent="0.2">
      <c r="A176" s="61"/>
      <c r="B176" s="232" t="s">
        <v>978</v>
      </c>
      <c r="C176" s="233"/>
      <c r="D176" s="40" t="s">
        <v>169</v>
      </c>
      <c r="E176" s="72"/>
      <c r="F176" s="63"/>
      <c r="G176" s="63"/>
    </row>
    <row r="177" spans="1:10" x14ac:dyDescent="0.2">
      <c r="A177" s="61"/>
      <c r="B177" s="232" t="s">
        <v>170</v>
      </c>
      <c r="C177" s="233"/>
      <c r="D177" s="73" t="s">
        <v>140</v>
      </c>
      <c r="E177" s="72"/>
      <c r="F177" s="63"/>
      <c r="G177" s="63"/>
    </row>
    <row r="178" spans="1:10" x14ac:dyDescent="0.2">
      <c r="A178" s="74"/>
      <c r="B178" s="75" t="s">
        <v>140</v>
      </c>
      <c r="C178" s="75" t="s">
        <v>979</v>
      </c>
      <c r="D178" s="75" t="s">
        <v>171</v>
      </c>
      <c r="E178" s="74"/>
      <c r="F178" s="74"/>
      <c r="G178" s="74"/>
      <c r="H178" s="74"/>
      <c r="J178" s="68"/>
    </row>
    <row r="179" spans="1:10" x14ac:dyDescent="0.2">
      <c r="A179" s="74"/>
      <c r="B179" s="76" t="s">
        <v>172</v>
      </c>
      <c r="C179" s="77">
        <v>45991</v>
      </c>
      <c r="D179" s="77">
        <v>46022</v>
      </c>
      <c r="E179" s="74"/>
      <c r="F179" s="74"/>
      <c r="G179" s="74"/>
      <c r="J179" s="68"/>
    </row>
    <row r="180" spans="1:10" x14ac:dyDescent="0.2">
      <c r="A180" s="78"/>
      <c r="B180" s="48" t="s">
        <v>173</v>
      </c>
      <c r="C180" s="79">
        <v>84.491900000000001</v>
      </c>
      <c r="D180" s="79">
        <v>84.236099999999993</v>
      </c>
      <c r="E180" s="78"/>
      <c r="F180" s="80"/>
      <c r="G180" s="81"/>
    </row>
    <row r="181" spans="1:10" x14ac:dyDescent="0.2">
      <c r="A181" s="78"/>
      <c r="B181" s="48" t="s">
        <v>1151</v>
      </c>
      <c r="C181" s="79">
        <v>17.448499999999999</v>
      </c>
      <c r="D181" s="79">
        <v>16.8233</v>
      </c>
      <c r="E181" s="78"/>
      <c r="F181" s="80"/>
      <c r="G181" s="81"/>
    </row>
    <row r="182" spans="1:10" x14ac:dyDescent="0.2">
      <c r="A182" s="78"/>
      <c r="B182" s="48" t="s">
        <v>174</v>
      </c>
      <c r="C182" s="79">
        <v>72.372900000000001</v>
      </c>
      <c r="D182" s="79">
        <v>72.061199999999999</v>
      </c>
      <c r="E182" s="78"/>
      <c r="F182" s="80"/>
      <c r="G182" s="81"/>
    </row>
    <row r="183" spans="1:10" x14ac:dyDescent="0.2">
      <c r="A183" s="78"/>
      <c r="B183" s="48" t="s">
        <v>1152</v>
      </c>
      <c r="C183" s="79">
        <v>16.170100000000001</v>
      </c>
      <c r="D183" s="79">
        <v>15.563800000000001</v>
      </c>
      <c r="E183" s="78"/>
      <c r="F183" s="80"/>
      <c r="G183" s="81"/>
    </row>
    <row r="184" spans="1:10" x14ac:dyDescent="0.2">
      <c r="A184" s="78"/>
      <c r="B184" s="78"/>
      <c r="C184" s="78"/>
      <c r="D184" s="78"/>
      <c r="E184" s="78"/>
      <c r="F184" s="78"/>
      <c r="G184" s="78"/>
    </row>
    <row r="185" spans="1:10" x14ac:dyDescent="0.2">
      <c r="A185" s="78"/>
      <c r="B185" s="235" t="s">
        <v>980</v>
      </c>
      <c r="C185" s="236"/>
      <c r="D185" s="53" t="s">
        <v>140</v>
      </c>
      <c r="E185" s="78"/>
      <c r="F185" s="78"/>
      <c r="G185" s="78"/>
    </row>
    <row r="186" spans="1:10" x14ac:dyDescent="0.2">
      <c r="A186" s="78"/>
      <c r="B186" s="146" t="s">
        <v>172</v>
      </c>
      <c r="C186" s="147" t="s">
        <v>642</v>
      </c>
      <c r="D186" s="147" t="s">
        <v>643</v>
      </c>
      <c r="E186" s="78"/>
      <c r="F186" s="78"/>
      <c r="G186" s="78"/>
    </row>
    <row r="187" spans="1:10" x14ac:dyDescent="0.2">
      <c r="A187" s="78"/>
      <c r="B187" s="48" t="s">
        <v>1151</v>
      </c>
      <c r="C187" s="148">
        <v>0.57199999999999995</v>
      </c>
      <c r="D187" s="59" t="s">
        <v>686</v>
      </c>
      <c r="E187" s="78"/>
      <c r="F187" s="80"/>
      <c r="G187" s="81"/>
    </row>
    <row r="188" spans="1:10" x14ac:dyDescent="0.2">
      <c r="A188" s="78"/>
      <c r="B188" s="48" t="s">
        <v>1152</v>
      </c>
      <c r="C188" s="148">
        <v>0.53700000000000003</v>
      </c>
      <c r="D188" s="148">
        <v>0.53700000000000003</v>
      </c>
      <c r="E188" s="78"/>
      <c r="F188" s="80"/>
      <c r="G188" s="81"/>
    </row>
    <row r="189" spans="1:10" x14ac:dyDescent="0.2">
      <c r="A189" s="78"/>
      <c r="B189" s="82"/>
      <c r="C189" s="82"/>
      <c r="D189" s="83"/>
      <c r="E189" s="78"/>
      <c r="F189" s="80"/>
      <c r="G189" s="81"/>
    </row>
    <row r="190" spans="1:10" x14ac:dyDescent="0.2">
      <c r="A190" s="74"/>
      <c r="B190" s="232" t="s">
        <v>175</v>
      </c>
      <c r="C190" s="233"/>
      <c r="D190" s="40" t="s">
        <v>999</v>
      </c>
      <c r="E190" s="84"/>
      <c r="F190" s="74"/>
      <c r="G190" s="74"/>
    </row>
    <row r="191" spans="1:10" x14ac:dyDescent="0.2">
      <c r="A191" s="74"/>
      <c r="B191" s="232" t="s">
        <v>176</v>
      </c>
      <c r="C191" s="233"/>
      <c r="D191" s="40" t="s">
        <v>169</v>
      </c>
      <c r="E191" s="84"/>
      <c r="F191" s="74"/>
      <c r="G191" s="74"/>
    </row>
    <row r="192" spans="1:10" ht="17.100000000000001" customHeight="1" x14ac:dyDescent="0.2">
      <c r="A192" s="74"/>
      <c r="B192" s="232" t="s">
        <v>177</v>
      </c>
      <c r="C192" s="233"/>
      <c r="D192" s="40" t="s">
        <v>169</v>
      </c>
      <c r="E192" s="84"/>
      <c r="F192" s="74"/>
      <c r="G192" s="74"/>
    </row>
    <row r="193" spans="1:7" ht="17.100000000000001" customHeight="1" x14ac:dyDescent="0.2">
      <c r="A193" s="74"/>
      <c r="B193" s="232" t="s">
        <v>178</v>
      </c>
      <c r="C193" s="233"/>
      <c r="D193" s="85">
        <v>5.2523257033808557</v>
      </c>
      <c r="E193" s="74"/>
      <c r="F193" s="67"/>
      <c r="G193" s="86"/>
    </row>
    <row r="195" spans="1:7" x14ac:dyDescent="0.2">
      <c r="B195" s="249" t="s">
        <v>1042</v>
      </c>
      <c r="C195" s="250"/>
      <c r="D195" s="251"/>
    </row>
    <row r="196" spans="1:7" ht="25.5" x14ac:dyDescent="0.2">
      <c r="B196" s="248" t="s">
        <v>1043</v>
      </c>
      <c r="C196" s="248"/>
      <c r="D196" s="162" t="s">
        <v>713</v>
      </c>
    </row>
    <row r="197" spans="1:7" x14ac:dyDescent="0.2">
      <c r="B197" s="248" t="s">
        <v>1044</v>
      </c>
      <c r="C197" s="248"/>
      <c r="D197" s="142"/>
    </row>
    <row r="198" spans="1:7" x14ac:dyDescent="0.2">
      <c r="B198" s="245"/>
      <c r="C198" s="247"/>
      <c r="D198" s="143"/>
    </row>
    <row r="199" spans="1:7" x14ac:dyDescent="0.2">
      <c r="B199" s="248" t="s">
        <v>1045</v>
      </c>
      <c r="C199" s="248"/>
      <c r="D199" s="144">
        <v>6.2528932493167684</v>
      </c>
    </row>
    <row r="200" spans="1:7" x14ac:dyDescent="0.2">
      <c r="B200" s="245"/>
      <c r="C200" s="247"/>
      <c r="D200" s="143"/>
    </row>
    <row r="201" spans="1:7" x14ac:dyDescent="0.2">
      <c r="B201" s="248" t="s">
        <v>1046</v>
      </c>
      <c r="C201" s="248"/>
      <c r="D201" s="144">
        <v>2.5816454075606394</v>
      </c>
    </row>
    <row r="202" spans="1:7" x14ac:dyDescent="0.2">
      <c r="B202" s="248" t="s">
        <v>1047</v>
      </c>
      <c r="C202" s="248"/>
      <c r="D202" s="144">
        <v>3.3511375201005209</v>
      </c>
    </row>
    <row r="203" spans="1:7" x14ac:dyDescent="0.2">
      <c r="B203" s="245"/>
      <c r="C203" s="247"/>
      <c r="D203" s="143"/>
    </row>
    <row r="204" spans="1:7" x14ac:dyDescent="0.2">
      <c r="B204" s="248" t="s">
        <v>1048</v>
      </c>
      <c r="C204" s="248"/>
      <c r="D204" s="145" t="s">
        <v>1150</v>
      </c>
    </row>
    <row r="205" spans="1:7" ht="12.75" customHeight="1" x14ac:dyDescent="0.2">
      <c r="B205" s="245" t="s">
        <v>1049</v>
      </c>
      <c r="C205" s="246"/>
      <c r="D205" s="247"/>
    </row>
    <row r="207" spans="1:7" x14ac:dyDescent="0.2">
      <c r="B207" s="234" t="s">
        <v>981</v>
      </c>
      <c r="C207" s="234"/>
    </row>
    <row r="209" spans="2:4" ht="153.75" customHeight="1" x14ac:dyDescent="0.2"/>
    <row r="212" spans="2:4" x14ac:dyDescent="0.2">
      <c r="B212" s="87" t="s">
        <v>982</v>
      </c>
      <c r="C212" s="88"/>
      <c r="D212" s="87"/>
    </row>
    <row r="213" spans="2:4" x14ac:dyDescent="0.2">
      <c r="B213" s="87" t="s">
        <v>1121</v>
      </c>
      <c r="D213" s="87"/>
    </row>
    <row r="214" spans="2:4" ht="165" customHeight="1" x14ac:dyDescent="0.2"/>
    <row r="215" spans="2:4" ht="12.75" customHeight="1" x14ac:dyDescent="0.2"/>
    <row r="216" spans="2:4" ht="12.75" customHeight="1" x14ac:dyDescent="0.2"/>
    <row r="217" spans="2:4" ht="12.75" customHeight="1" x14ac:dyDescent="0.2"/>
    <row r="218" spans="2:4" ht="12.75" customHeight="1" x14ac:dyDescent="0.2"/>
    <row r="219" spans="2:4" ht="12.75" customHeight="1" x14ac:dyDescent="0.2"/>
    <row r="220" spans="2:4" ht="12.75" customHeight="1" x14ac:dyDescent="0.2"/>
    <row r="221" spans="2:4" ht="12.75" customHeight="1" x14ac:dyDescent="0.2"/>
  </sheetData>
  <mergeCells count="29">
    <mergeCell ref="B193:C193"/>
    <mergeCell ref="B190:C190"/>
    <mergeCell ref="B195:D195"/>
    <mergeCell ref="B176:C176"/>
    <mergeCell ref="B177:C177"/>
    <mergeCell ref="B185:C185"/>
    <mergeCell ref="B191:C191"/>
    <mergeCell ref="B192:C192"/>
    <mergeCell ref="B170:H170"/>
    <mergeCell ref="B171:H171"/>
    <mergeCell ref="B172:H172"/>
    <mergeCell ref="B174:D174"/>
    <mergeCell ref="B175:C175"/>
    <mergeCell ref="A1:H1"/>
    <mergeCell ref="A2:H2"/>
    <mergeCell ref="A3:H3"/>
    <mergeCell ref="B168:H168"/>
    <mergeCell ref="B169:H169"/>
    <mergeCell ref="B196:C196"/>
    <mergeCell ref="B197:C197"/>
    <mergeCell ref="B198:C198"/>
    <mergeCell ref="B199:C199"/>
    <mergeCell ref="B200:C200"/>
    <mergeCell ref="B207:C207"/>
    <mergeCell ref="B201:C201"/>
    <mergeCell ref="B202:C202"/>
    <mergeCell ref="B203:C203"/>
    <mergeCell ref="B204:C204"/>
    <mergeCell ref="B205:D205"/>
  </mergeCells>
  <hyperlinks>
    <hyperlink ref="I1" location="Index!B2" display="Index" xr:uid="{53309A6F-B6D6-4716-A161-AB0C22A0560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215D1-38D9-4C59-9267-7601555E4299}">
  <sheetPr>
    <outlinePr summaryBelow="0" summaryRight="0"/>
  </sheetPr>
  <dimension ref="A1:Q135"/>
  <sheetViews>
    <sheetView showGridLines="0" workbookViewId="0">
      <selection sqref="A1:H1"/>
    </sheetView>
  </sheetViews>
  <sheetFormatPr defaultRowHeight="12.75" x14ac:dyDescent="0.2"/>
  <cols>
    <col min="1" max="1" width="5.85546875" bestFit="1" customWidth="1"/>
    <col min="2" max="2" width="19.570312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728</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1050896</v>
      </c>
      <c r="F7" s="50">
        <v>10416.481152</v>
      </c>
      <c r="G7" s="51">
        <v>9.4451519999999997E-2</v>
      </c>
      <c r="H7" s="41" t="s">
        <v>140</v>
      </c>
    </row>
    <row r="8" spans="1:9" x14ac:dyDescent="0.2">
      <c r="A8" s="47">
        <v>2</v>
      </c>
      <c r="B8" s="48" t="s">
        <v>11</v>
      </c>
      <c r="C8" s="48" t="s">
        <v>12</v>
      </c>
      <c r="D8" s="48" t="s">
        <v>13</v>
      </c>
      <c r="E8" s="49">
        <v>345000</v>
      </c>
      <c r="F8" s="50">
        <v>7264.32</v>
      </c>
      <c r="G8" s="51">
        <v>6.5869280000000002E-2</v>
      </c>
      <c r="H8" s="41" t="s">
        <v>140</v>
      </c>
    </row>
    <row r="9" spans="1:9" x14ac:dyDescent="0.2">
      <c r="A9" s="47">
        <v>3</v>
      </c>
      <c r="B9" s="48" t="s">
        <v>36</v>
      </c>
      <c r="C9" s="48" t="s">
        <v>37</v>
      </c>
      <c r="D9" s="48" t="s">
        <v>35</v>
      </c>
      <c r="E9" s="49">
        <v>535836</v>
      </c>
      <c r="F9" s="50">
        <v>7195.7416439999997</v>
      </c>
      <c r="G9" s="51">
        <v>6.5247440000000004E-2</v>
      </c>
      <c r="H9" s="41" t="s">
        <v>140</v>
      </c>
    </row>
    <row r="10" spans="1:9" x14ac:dyDescent="0.2">
      <c r="A10" s="47">
        <v>4</v>
      </c>
      <c r="B10" s="48" t="s">
        <v>226</v>
      </c>
      <c r="C10" s="48" t="s">
        <v>227</v>
      </c>
      <c r="D10" s="48" t="s">
        <v>228</v>
      </c>
      <c r="E10" s="49">
        <v>167610</v>
      </c>
      <c r="F10" s="50">
        <v>6234.7567799999997</v>
      </c>
      <c r="G10" s="51">
        <v>5.6533699999999999E-2</v>
      </c>
      <c r="H10" s="41" t="s">
        <v>140</v>
      </c>
    </row>
    <row r="11" spans="1:9" x14ac:dyDescent="0.2">
      <c r="A11" s="47">
        <v>5</v>
      </c>
      <c r="B11" s="48" t="s">
        <v>77</v>
      </c>
      <c r="C11" s="48" t="s">
        <v>78</v>
      </c>
      <c r="D11" s="48" t="s">
        <v>40</v>
      </c>
      <c r="E11" s="49">
        <v>75675</v>
      </c>
      <c r="F11" s="50">
        <v>5819.029125</v>
      </c>
      <c r="G11" s="51">
        <v>5.276409E-2</v>
      </c>
      <c r="H11" s="41" t="s">
        <v>140</v>
      </c>
    </row>
    <row r="12" spans="1:9" x14ac:dyDescent="0.2">
      <c r="A12" s="47">
        <v>6</v>
      </c>
      <c r="B12" s="48" t="s">
        <v>328</v>
      </c>
      <c r="C12" s="48" t="s">
        <v>329</v>
      </c>
      <c r="D12" s="48" t="s">
        <v>35</v>
      </c>
      <c r="E12" s="49">
        <v>263757</v>
      </c>
      <c r="F12" s="50">
        <v>5805.555327</v>
      </c>
      <c r="G12" s="51">
        <v>5.2641920000000002E-2</v>
      </c>
      <c r="H12" s="41" t="s">
        <v>140</v>
      </c>
    </row>
    <row r="13" spans="1:9" x14ac:dyDescent="0.2">
      <c r="A13" s="47">
        <v>7</v>
      </c>
      <c r="B13" s="48" t="s">
        <v>326</v>
      </c>
      <c r="C13" s="48" t="s">
        <v>327</v>
      </c>
      <c r="D13" s="48" t="s">
        <v>206</v>
      </c>
      <c r="E13" s="49">
        <v>306782</v>
      </c>
      <c r="F13" s="50">
        <v>4955.7564279999997</v>
      </c>
      <c r="G13" s="51">
        <v>4.4936360000000002E-2</v>
      </c>
      <c r="H13" s="41" t="s">
        <v>140</v>
      </c>
    </row>
    <row r="14" spans="1:9" x14ac:dyDescent="0.2">
      <c r="A14" s="47">
        <v>8</v>
      </c>
      <c r="B14" s="48" t="s">
        <v>29</v>
      </c>
      <c r="C14" s="48" t="s">
        <v>30</v>
      </c>
      <c r="D14" s="48" t="s">
        <v>19</v>
      </c>
      <c r="E14" s="49">
        <v>1207590</v>
      </c>
      <c r="F14" s="50">
        <v>4637.1455999999998</v>
      </c>
      <c r="G14" s="51">
        <v>4.2047349999999997E-2</v>
      </c>
      <c r="H14" s="41" t="s">
        <v>140</v>
      </c>
    </row>
    <row r="15" spans="1:9" x14ac:dyDescent="0.2">
      <c r="A15" s="47">
        <v>9</v>
      </c>
      <c r="B15" s="48" t="s">
        <v>729</v>
      </c>
      <c r="C15" s="48" t="s">
        <v>730</v>
      </c>
      <c r="D15" s="48" t="s">
        <v>50</v>
      </c>
      <c r="E15" s="49">
        <v>393192</v>
      </c>
      <c r="F15" s="50">
        <v>4518.1692720000001</v>
      </c>
      <c r="G15" s="51">
        <v>4.0968530000000003E-2</v>
      </c>
      <c r="H15" s="41" t="s">
        <v>140</v>
      </c>
    </row>
    <row r="16" spans="1:9" x14ac:dyDescent="0.2">
      <c r="A16" s="47">
        <v>10</v>
      </c>
      <c r="B16" s="48" t="s">
        <v>438</v>
      </c>
      <c r="C16" s="48" t="s">
        <v>439</v>
      </c>
      <c r="D16" s="48" t="s">
        <v>266</v>
      </c>
      <c r="E16" s="49">
        <v>180000</v>
      </c>
      <c r="F16" s="50">
        <v>3662.82</v>
      </c>
      <c r="G16" s="51">
        <v>3.3212650000000003E-2</v>
      </c>
      <c r="H16" s="41" t="s">
        <v>140</v>
      </c>
    </row>
    <row r="17" spans="1:8" x14ac:dyDescent="0.2">
      <c r="A17" s="47">
        <v>11</v>
      </c>
      <c r="B17" s="48" t="s">
        <v>731</v>
      </c>
      <c r="C17" s="48" t="s">
        <v>732</v>
      </c>
      <c r="D17" s="48" t="s">
        <v>300</v>
      </c>
      <c r="E17" s="49">
        <v>95945</v>
      </c>
      <c r="F17" s="50">
        <v>3628.8317900000002</v>
      </c>
      <c r="G17" s="51">
        <v>3.2904460000000003E-2</v>
      </c>
      <c r="H17" s="41" t="s">
        <v>140</v>
      </c>
    </row>
    <row r="18" spans="1:8" x14ac:dyDescent="0.2">
      <c r="A18" s="47">
        <v>12</v>
      </c>
      <c r="B18" s="48" t="s">
        <v>519</v>
      </c>
      <c r="C18" s="48" t="s">
        <v>520</v>
      </c>
      <c r="D18" s="48" t="s">
        <v>206</v>
      </c>
      <c r="E18" s="49">
        <v>225000</v>
      </c>
      <c r="F18" s="50">
        <v>3579.5250000000001</v>
      </c>
      <c r="G18" s="51">
        <v>3.2457369999999999E-2</v>
      </c>
      <c r="H18" s="41" t="s">
        <v>140</v>
      </c>
    </row>
    <row r="19" spans="1:8" x14ac:dyDescent="0.2">
      <c r="A19" s="47">
        <v>13</v>
      </c>
      <c r="B19" s="48" t="s">
        <v>733</v>
      </c>
      <c r="C19" s="48" t="s">
        <v>734</v>
      </c>
      <c r="D19" s="48" t="s">
        <v>35</v>
      </c>
      <c r="E19" s="49">
        <v>1155130</v>
      </c>
      <c r="F19" s="50">
        <v>3359.1180399999998</v>
      </c>
      <c r="G19" s="51">
        <v>3.0458829999999999E-2</v>
      </c>
      <c r="H19" s="41" t="s">
        <v>140</v>
      </c>
    </row>
    <row r="20" spans="1:8" x14ac:dyDescent="0.2">
      <c r="A20" s="47">
        <v>14</v>
      </c>
      <c r="B20" s="48" t="s">
        <v>107</v>
      </c>
      <c r="C20" s="48" t="s">
        <v>108</v>
      </c>
      <c r="D20" s="48" t="s">
        <v>45</v>
      </c>
      <c r="E20" s="49">
        <v>592632</v>
      </c>
      <c r="F20" s="50">
        <v>3189.8417399999998</v>
      </c>
      <c r="G20" s="51">
        <v>2.8923910000000001E-2</v>
      </c>
      <c r="H20" s="41" t="s">
        <v>140</v>
      </c>
    </row>
    <row r="21" spans="1:8" x14ac:dyDescent="0.2">
      <c r="A21" s="47">
        <v>15</v>
      </c>
      <c r="B21" s="48" t="s">
        <v>109</v>
      </c>
      <c r="C21" s="48" t="s">
        <v>110</v>
      </c>
      <c r="D21" s="48" t="s">
        <v>111</v>
      </c>
      <c r="E21" s="49">
        <v>44916</v>
      </c>
      <c r="F21" s="50">
        <v>3163.2093</v>
      </c>
      <c r="G21" s="51">
        <v>2.868242E-2</v>
      </c>
      <c r="H21" s="41" t="s">
        <v>140</v>
      </c>
    </row>
    <row r="22" spans="1:8" x14ac:dyDescent="0.2">
      <c r="A22" s="47">
        <v>16</v>
      </c>
      <c r="B22" s="48" t="s">
        <v>74</v>
      </c>
      <c r="C22" s="48" t="s">
        <v>75</v>
      </c>
      <c r="D22" s="48" t="s">
        <v>76</v>
      </c>
      <c r="E22" s="49">
        <v>60260</v>
      </c>
      <c r="F22" s="50">
        <v>3048.8546999999999</v>
      </c>
      <c r="G22" s="51">
        <v>2.7645510000000002E-2</v>
      </c>
      <c r="H22" s="41" t="s">
        <v>140</v>
      </c>
    </row>
    <row r="23" spans="1:8" x14ac:dyDescent="0.2">
      <c r="A23" s="47">
        <v>17</v>
      </c>
      <c r="B23" s="48" t="s">
        <v>292</v>
      </c>
      <c r="C23" s="48" t="s">
        <v>293</v>
      </c>
      <c r="D23" s="48" t="s">
        <v>185</v>
      </c>
      <c r="E23" s="49">
        <v>92223</v>
      </c>
      <c r="F23" s="50">
        <v>2986.365186</v>
      </c>
      <c r="G23" s="51">
        <v>2.7078890000000001E-2</v>
      </c>
      <c r="H23" s="41" t="s">
        <v>140</v>
      </c>
    </row>
    <row r="24" spans="1:8" ht="25.5" x14ac:dyDescent="0.2">
      <c r="A24" s="47">
        <v>18</v>
      </c>
      <c r="B24" s="48" t="s">
        <v>442</v>
      </c>
      <c r="C24" s="48" t="s">
        <v>443</v>
      </c>
      <c r="D24" s="48" t="s">
        <v>196</v>
      </c>
      <c r="E24" s="49">
        <v>244574</v>
      </c>
      <c r="F24" s="50">
        <v>2915.3220799999999</v>
      </c>
      <c r="G24" s="51">
        <v>2.643471E-2</v>
      </c>
      <c r="H24" s="41" t="s">
        <v>140</v>
      </c>
    </row>
    <row r="25" spans="1:8" x14ac:dyDescent="0.2">
      <c r="A25" s="47">
        <v>19</v>
      </c>
      <c r="B25" s="48" t="s">
        <v>305</v>
      </c>
      <c r="C25" s="48" t="s">
        <v>306</v>
      </c>
      <c r="D25" s="48" t="s">
        <v>300</v>
      </c>
      <c r="E25" s="49">
        <v>201908</v>
      </c>
      <c r="F25" s="50">
        <v>2692.6450880000002</v>
      </c>
      <c r="G25" s="51">
        <v>2.4415579999999999E-2</v>
      </c>
      <c r="H25" s="41" t="s">
        <v>140</v>
      </c>
    </row>
    <row r="26" spans="1:8" x14ac:dyDescent="0.2">
      <c r="A26" s="47">
        <v>20</v>
      </c>
      <c r="B26" s="48" t="s">
        <v>60</v>
      </c>
      <c r="C26" s="48" t="s">
        <v>61</v>
      </c>
      <c r="D26" s="48" t="s">
        <v>62</v>
      </c>
      <c r="E26" s="49">
        <v>34296</v>
      </c>
      <c r="F26" s="50">
        <v>2190.4855200000002</v>
      </c>
      <c r="G26" s="51">
        <v>1.986224E-2</v>
      </c>
      <c r="H26" s="41" t="s">
        <v>140</v>
      </c>
    </row>
    <row r="27" spans="1:8" x14ac:dyDescent="0.2">
      <c r="A27" s="47">
        <v>21</v>
      </c>
      <c r="B27" s="48" t="s">
        <v>324</v>
      </c>
      <c r="C27" s="48" t="s">
        <v>325</v>
      </c>
      <c r="D27" s="48" t="s">
        <v>35</v>
      </c>
      <c r="E27" s="49">
        <v>172372</v>
      </c>
      <c r="F27" s="50">
        <v>2188.0901680000002</v>
      </c>
      <c r="G27" s="51">
        <v>1.984052E-2</v>
      </c>
      <c r="H27" s="41" t="s">
        <v>140</v>
      </c>
    </row>
    <row r="28" spans="1:8" x14ac:dyDescent="0.2">
      <c r="A28" s="47">
        <v>22</v>
      </c>
      <c r="B28" s="48" t="s">
        <v>735</v>
      </c>
      <c r="C28" s="48" t="s">
        <v>736</v>
      </c>
      <c r="D28" s="48" t="s">
        <v>266</v>
      </c>
      <c r="E28" s="49">
        <v>621851</v>
      </c>
      <c r="F28" s="50">
        <v>2142.8985459999999</v>
      </c>
      <c r="G28" s="51">
        <v>1.943075E-2</v>
      </c>
      <c r="H28" s="41" t="s">
        <v>140</v>
      </c>
    </row>
    <row r="29" spans="1:8" ht="25.5" x14ac:dyDescent="0.2">
      <c r="A29" s="47">
        <v>23</v>
      </c>
      <c r="B29" s="48" t="s">
        <v>737</v>
      </c>
      <c r="C29" s="48" t="s">
        <v>738</v>
      </c>
      <c r="D29" s="48" t="s">
        <v>219</v>
      </c>
      <c r="E29" s="49">
        <v>167892</v>
      </c>
      <c r="F29" s="50">
        <v>2134.578888</v>
      </c>
      <c r="G29" s="51">
        <v>1.9355310000000001E-2</v>
      </c>
      <c r="H29" s="41" t="s">
        <v>140</v>
      </c>
    </row>
    <row r="30" spans="1:8" x14ac:dyDescent="0.2">
      <c r="A30" s="47">
        <v>24</v>
      </c>
      <c r="B30" s="48" t="s">
        <v>255</v>
      </c>
      <c r="C30" s="48" t="s">
        <v>256</v>
      </c>
      <c r="D30" s="48" t="s">
        <v>257</v>
      </c>
      <c r="E30" s="49">
        <v>98689</v>
      </c>
      <c r="F30" s="50">
        <v>2048.4875729999999</v>
      </c>
      <c r="G30" s="51">
        <v>1.857468E-2</v>
      </c>
      <c r="H30" s="41" t="s">
        <v>140</v>
      </c>
    </row>
    <row r="31" spans="1:8" x14ac:dyDescent="0.2">
      <c r="A31" s="47">
        <v>25</v>
      </c>
      <c r="B31" s="48" t="s">
        <v>517</v>
      </c>
      <c r="C31" s="48" t="s">
        <v>518</v>
      </c>
      <c r="D31" s="48" t="s">
        <v>300</v>
      </c>
      <c r="E31" s="49">
        <v>46886</v>
      </c>
      <c r="F31" s="50">
        <v>2006.2519400000001</v>
      </c>
      <c r="G31" s="51">
        <v>1.819171E-2</v>
      </c>
      <c r="H31" s="41" t="s">
        <v>140</v>
      </c>
    </row>
    <row r="32" spans="1:8" x14ac:dyDescent="0.2">
      <c r="A32" s="47">
        <v>26</v>
      </c>
      <c r="B32" s="48" t="s">
        <v>739</v>
      </c>
      <c r="C32" s="48" t="s">
        <v>740</v>
      </c>
      <c r="D32" s="48" t="s">
        <v>16</v>
      </c>
      <c r="E32" s="49">
        <v>246480</v>
      </c>
      <c r="F32" s="50">
        <v>1818.77592</v>
      </c>
      <c r="G32" s="51">
        <v>1.6491760000000001E-2</v>
      </c>
      <c r="H32" s="41" t="s">
        <v>140</v>
      </c>
    </row>
    <row r="33" spans="1:8" x14ac:dyDescent="0.2">
      <c r="A33" s="47">
        <v>27</v>
      </c>
      <c r="B33" s="48" t="s">
        <v>433</v>
      </c>
      <c r="C33" s="48" t="s">
        <v>434</v>
      </c>
      <c r="D33" s="48" t="s">
        <v>206</v>
      </c>
      <c r="E33" s="49">
        <v>101625</v>
      </c>
      <c r="F33" s="50">
        <v>1649.678625</v>
      </c>
      <c r="G33" s="51">
        <v>1.495847E-2</v>
      </c>
      <c r="H33" s="41" t="s">
        <v>140</v>
      </c>
    </row>
    <row r="34" spans="1:8" x14ac:dyDescent="0.2">
      <c r="A34" s="47">
        <v>28</v>
      </c>
      <c r="B34" s="48" t="s">
        <v>741</v>
      </c>
      <c r="C34" s="48" t="s">
        <v>742</v>
      </c>
      <c r="D34" s="48" t="s">
        <v>62</v>
      </c>
      <c r="E34" s="49">
        <v>92424</v>
      </c>
      <c r="F34" s="50">
        <v>830.98418400000003</v>
      </c>
      <c r="G34" s="51">
        <v>7.5349600000000003E-3</v>
      </c>
      <c r="H34" s="41" t="s">
        <v>140</v>
      </c>
    </row>
    <row r="35" spans="1:8" x14ac:dyDescent="0.2">
      <c r="A35" s="47">
        <v>29</v>
      </c>
      <c r="B35" s="48" t="s">
        <v>743</v>
      </c>
      <c r="C35" s="48" t="s">
        <v>744</v>
      </c>
      <c r="D35" s="48" t="s">
        <v>182</v>
      </c>
      <c r="E35" s="49">
        <v>15297</v>
      </c>
      <c r="F35" s="50">
        <v>223.94808</v>
      </c>
      <c r="G35" s="51">
        <v>2.0306500000000002E-3</v>
      </c>
      <c r="H35" s="41" t="s">
        <v>140</v>
      </c>
    </row>
    <row r="36" spans="1:8" x14ac:dyDescent="0.2">
      <c r="A36" s="52"/>
      <c r="B36" s="52"/>
      <c r="C36" s="53" t="s">
        <v>139</v>
      </c>
      <c r="D36" s="52"/>
      <c r="E36" s="52" t="s">
        <v>140</v>
      </c>
      <c r="F36" s="54">
        <v>106307.667696</v>
      </c>
      <c r="G36" s="55">
        <v>0.96394557000000003</v>
      </c>
      <c r="H36" s="41" t="s">
        <v>140</v>
      </c>
    </row>
    <row r="37" spans="1:8" x14ac:dyDescent="0.2">
      <c r="A37" s="52"/>
      <c r="B37" s="52"/>
      <c r="C37" s="56"/>
      <c r="D37" s="52"/>
      <c r="E37" s="52"/>
      <c r="F37" s="57"/>
      <c r="G37" s="57"/>
      <c r="H37" s="41" t="s">
        <v>140</v>
      </c>
    </row>
    <row r="38" spans="1:8" x14ac:dyDescent="0.2">
      <c r="A38" s="52"/>
      <c r="B38" s="52"/>
      <c r="C38" s="53" t="s">
        <v>141</v>
      </c>
      <c r="D38" s="52"/>
      <c r="E38" s="52"/>
      <c r="F38" s="52"/>
      <c r="G38" s="52"/>
      <c r="H38" s="41" t="s">
        <v>140</v>
      </c>
    </row>
    <row r="39" spans="1:8" x14ac:dyDescent="0.2">
      <c r="A39" s="52"/>
      <c r="B39" s="52"/>
      <c r="C39" s="53" t="s">
        <v>139</v>
      </c>
      <c r="D39" s="52"/>
      <c r="E39" s="52" t="s">
        <v>140</v>
      </c>
      <c r="F39" s="58" t="s">
        <v>142</v>
      </c>
      <c r="G39" s="55">
        <v>0</v>
      </c>
      <c r="H39" s="41" t="s">
        <v>140</v>
      </c>
    </row>
    <row r="40" spans="1:8" x14ac:dyDescent="0.2">
      <c r="A40" s="52"/>
      <c r="B40" s="52"/>
      <c r="C40" s="56"/>
      <c r="D40" s="52"/>
      <c r="E40" s="52"/>
      <c r="F40" s="57"/>
      <c r="G40" s="57"/>
      <c r="H40" s="41" t="s">
        <v>140</v>
      </c>
    </row>
    <row r="41" spans="1:8" x14ac:dyDescent="0.2">
      <c r="A41" s="52"/>
      <c r="B41" s="52"/>
      <c r="C41" s="53" t="s">
        <v>143</v>
      </c>
      <c r="D41" s="52"/>
      <c r="E41" s="52"/>
      <c r="F41" s="52"/>
      <c r="G41" s="52"/>
      <c r="H41" s="41" t="s">
        <v>140</v>
      </c>
    </row>
    <row r="42" spans="1:8" x14ac:dyDescent="0.2">
      <c r="A42" s="52"/>
      <c r="B42" s="52"/>
      <c r="C42" s="53" t="s">
        <v>139</v>
      </c>
      <c r="D42" s="52"/>
      <c r="E42" s="52" t="s">
        <v>140</v>
      </c>
      <c r="F42" s="58" t="s">
        <v>142</v>
      </c>
      <c r="G42" s="55">
        <v>0</v>
      </c>
      <c r="H42" s="41" t="s">
        <v>140</v>
      </c>
    </row>
    <row r="43" spans="1:8" x14ac:dyDescent="0.2">
      <c r="A43" s="52"/>
      <c r="B43" s="52"/>
      <c r="C43" s="56"/>
      <c r="D43" s="52"/>
      <c r="E43" s="52"/>
      <c r="F43" s="57"/>
      <c r="G43" s="57"/>
      <c r="H43" s="41" t="s">
        <v>140</v>
      </c>
    </row>
    <row r="44" spans="1:8" x14ac:dyDescent="0.2">
      <c r="A44" s="52"/>
      <c r="B44" s="52"/>
      <c r="C44" s="53" t="s">
        <v>144</v>
      </c>
      <c r="D44" s="52"/>
      <c r="E44" s="52"/>
      <c r="F44" s="52"/>
      <c r="G44" s="52"/>
      <c r="H44" s="41" t="s">
        <v>140</v>
      </c>
    </row>
    <row r="45" spans="1:8" x14ac:dyDescent="0.2">
      <c r="A45" s="52"/>
      <c r="B45" s="52"/>
      <c r="C45" s="53" t="s">
        <v>139</v>
      </c>
      <c r="D45" s="52"/>
      <c r="E45" s="52" t="s">
        <v>140</v>
      </c>
      <c r="F45" s="58" t="s">
        <v>142</v>
      </c>
      <c r="G45" s="55">
        <v>0</v>
      </c>
      <c r="H45" s="41" t="s">
        <v>140</v>
      </c>
    </row>
    <row r="46" spans="1:8" x14ac:dyDescent="0.2">
      <c r="A46" s="52"/>
      <c r="B46" s="52"/>
      <c r="C46" s="56"/>
      <c r="D46" s="52"/>
      <c r="E46" s="52"/>
      <c r="F46" s="57"/>
      <c r="G46" s="57"/>
      <c r="H46" s="41" t="s">
        <v>140</v>
      </c>
    </row>
    <row r="47" spans="1:8" x14ac:dyDescent="0.2">
      <c r="A47" s="52"/>
      <c r="B47" s="52"/>
      <c r="C47" s="53" t="s">
        <v>145</v>
      </c>
      <c r="D47" s="52"/>
      <c r="E47" s="52"/>
      <c r="F47" s="57"/>
      <c r="G47" s="57"/>
      <c r="H47" s="41" t="s">
        <v>140</v>
      </c>
    </row>
    <row r="48" spans="1:8" x14ac:dyDescent="0.2">
      <c r="A48" s="52"/>
      <c r="B48" s="52"/>
      <c r="C48" s="53" t="s">
        <v>139</v>
      </c>
      <c r="D48" s="52"/>
      <c r="E48" s="52" t="s">
        <v>140</v>
      </c>
      <c r="F48" s="58" t="s">
        <v>142</v>
      </c>
      <c r="G48" s="55">
        <v>0</v>
      </c>
      <c r="H48" s="41" t="s">
        <v>140</v>
      </c>
    </row>
    <row r="49" spans="1:8" x14ac:dyDescent="0.2">
      <c r="A49" s="52"/>
      <c r="B49" s="52"/>
      <c r="C49" s="56"/>
      <c r="D49" s="52"/>
      <c r="E49" s="52"/>
      <c r="F49" s="57"/>
      <c r="G49" s="57"/>
      <c r="H49" s="41" t="s">
        <v>140</v>
      </c>
    </row>
    <row r="50" spans="1:8" x14ac:dyDescent="0.2">
      <c r="A50" s="52"/>
      <c r="B50" s="52"/>
      <c r="C50" s="53" t="s">
        <v>146</v>
      </c>
      <c r="D50" s="52"/>
      <c r="E50" s="52"/>
      <c r="F50" s="57"/>
      <c r="G50" s="57"/>
      <c r="H50" s="41" t="s">
        <v>140</v>
      </c>
    </row>
    <row r="51" spans="1:8" x14ac:dyDescent="0.2">
      <c r="A51" s="52"/>
      <c r="B51" s="52"/>
      <c r="C51" s="53" t="s">
        <v>139</v>
      </c>
      <c r="D51" s="52"/>
      <c r="E51" s="52" t="s">
        <v>140</v>
      </c>
      <c r="F51" s="58" t="s">
        <v>142</v>
      </c>
      <c r="G51" s="55">
        <v>0</v>
      </c>
      <c r="H51" s="41" t="s">
        <v>140</v>
      </c>
    </row>
    <row r="52" spans="1:8" x14ac:dyDescent="0.2">
      <c r="A52" s="52"/>
      <c r="B52" s="52"/>
      <c r="C52" s="56"/>
      <c r="D52" s="52"/>
      <c r="E52" s="52"/>
      <c r="F52" s="57"/>
      <c r="G52" s="57"/>
      <c r="H52" s="41" t="s">
        <v>140</v>
      </c>
    </row>
    <row r="53" spans="1:8" x14ac:dyDescent="0.2">
      <c r="A53" s="52"/>
      <c r="B53" s="52"/>
      <c r="C53" s="53" t="s">
        <v>147</v>
      </c>
      <c r="D53" s="52"/>
      <c r="E53" s="52"/>
      <c r="F53" s="54">
        <f>F36</f>
        <v>106307.667696</v>
      </c>
      <c r="G53" s="55">
        <f>G36</f>
        <v>0.96394557000000003</v>
      </c>
      <c r="H53" s="41" t="s">
        <v>140</v>
      </c>
    </row>
    <row r="54" spans="1:8" x14ac:dyDescent="0.2">
      <c r="A54" s="52"/>
      <c r="B54" s="52"/>
      <c r="C54" s="56"/>
      <c r="D54" s="52"/>
      <c r="E54" s="52"/>
      <c r="F54" s="57"/>
      <c r="G54" s="57"/>
      <c r="H54" s="41" t="s">
        <v>140</v>
      </c>
    </row>
    <row r="55" spans="1:8" x14ac:dyDescent="0.2">
      <c r="A55" s="52"/>
      <c r="B55" s="52"/>
      <c r="C55" s="53" t="s">
        <v>148</v>
      </c>
      <c r="D55" s="52"/>
      <c r="E55" s="52"/>
      <c r="F55" s="57"/>
      <c r="G55" s="57"/>
      <c r="H55" s="41" t="s">
        <v>140</v>
      </c>
    </row>
    <row r="56" spans="1:8" x14ac:dyDescent="0.2">
      <c r="A56" s="52"/>
      <c r="B56" s="52"/>
      <c r="C56" s="53" t="s">
        <v>10</v>
      </c>
      <c r="D56" s="52"/>
      <c r="E56" s="52"/>
      <c r="F56" s="57"/>
      <c r="G56" s="57"/>
      <c r="H56" s="41" t="s">
        <v>140</v>
      </c>
    </row>
    <row r="57" spans="1:8" x14ac:dyDescent="0.2">
      <c r="A57" s="52"/>
      <c r="B57" s="52"/>
      <c r="C57" s="53" t="s">
        <v>139</v>
      </c>
      <c r="D57" s="52"/>
      <c r="E57" s="52" t="s">
        <v>140</v>
      </c>
      <c r="F57" s="58" t="s">
        <v>142</v>
      </c>
      <c r="G57" s="55">
        <v>0</v>
      </c>
      <c r="H57" s="41" t="s">
        <v>140</v>
      </c>
    </row>
    <row r="58" spans="1:8" x14ac:dyDescent="0.2">
      <c r="A58" s="52"/>
      <c r="B58" s="52"/>
      <c r="C58" s="56"/>
      <c r="D58" s="52"/>
      <c r="E58" s="52"/>
      <c r="F58" s="57"/>
      <c r="G58" s="57"/>
      <c r="H58" s="41" t="s">
        <v>140</v>
      </c>
    </row>
    <row r="59" spans="1:8" x14ac:dyDescent="0.2">
      <c r="A59" s="52"/>
      <c r="B59" s="52"/>
      <c r="C59" s="53" t="s">
        <v>149</v>
      </c>
      <c r="D59" s="52"/>
      <c r="E59" s="52"/>
      <c r="F59" s="52"/>
      <c r="G59" s="52"/>
      <c r="H59" s="41" t="s">
        <v>140</v>
      </c>
    </row>
    <row r="60" spans="1:8" x14ac:dyDescent="0.2">
      <c r="A60" s="52"/>
      <c r="B60" s="52"/>
      <c r="C60" s="53" t="s">
        <v>139</v>
      </c>
      <c r="D60" s="52"/>
      <c r="E60" s="52" t="s">
        <v>140</v>
      </c>
      <c r="F60" s="58" t="s">
        <v>142</v>
      </c>
      <c r="G60" s="55">
        <v>0</v>
      </c>
      <c r="H60" s="41" t="s">
        <v>140</v>
      </c>
    </row>
    <row r="61" spans="1:8" x14ac:dyDescent="0.2">
      <c r="A61" s="52"/>
      <c r="B61" s="52"/>
      <c r="C61" s="56"/>
      <c r="D61" s="52"/>
      <c r="E61" s="52"/>
      <c r="F61" s="57"/>
      <c r="G61" s="57"/>
      <c r="H61" s="41" t="s">
        <v>140</v>
      </c>
    </row>
    <row r="62" spans="1:8" x14ac:dyDescent="0.2">
      <c r="A62" s="52"/>
      <c r="B62" s="52"/>
      <c r="C62" s="53" t="s">
        <v>150</v>
      </c>
      <c r="D62" s="52"/>
      <c r="E62" s="52"/>
      <c r="F62" s="52"/>
      <c r="G62" s="52"/>
      <c r="H62" s="41" t="s">
        <v>140</v>
      </c>
    </row>
    <row r="63" spans="1:8" x14ac:dyDescent="0.2">
      <c r="A63" s="52"/>
      <c r="B63" s="52"/>
      <c r="C63" s="53" t="s">
        <v>139</v>
      </c>
      <c r="D63" s="52"/>
      <c r="E63" s="52" t="s">
        <v>140</v>
      </c>
      <c r="F63" s="58" t="s">
        <v>142</v>
      </c>
      <c r="G63" s="55">
        <v>0</v>
      </c>
      <c r="H63" s="41" t="s">
        <v>140</v>
      </c>
    </row>
    <row r="64" spans="1:8" x14ac:dyDescent="0.2">
      <c r="A64" s="52"/>
      <c r="B64" s="52"/>
      <c r="C64" s="56"/>
      <c r="D64" s="52"/>
      <c r="E64" s="52"/>
      <c r="F64" s="57"/>
      <c r="G64" s="57"/>
      <c r="H64" s="41" t="s">
        <v>140</v>
      </c>
    </row>
    <row r="65" spans="1:8" x14ac:dyDescent="0.2">
      <c r="A65" s="52"/>
      <c r="B65" s="52"/>
      <c r="C65" s="53" t="s">
        <v>151</v>
      </c>
      <c r="D65" s="52"/>
      <c r="E65" s="52"/>
      <c r="F65" s="57"/>
      <c r="G65" s="57"/>
      <c r="H65" s="41" t="s">
        <v>140</v>
      </c>
    </row>
    <row r="66" spans="1:8" x14ac:dyDescent="0.2">
      <c r="A66" s="52"/>
      <c r="B66" s="52"/>
      <c r="C66" s="53" t="s">
        <v>139</v>
      </c>
      <c r="D66" s="52"/>
      <c r="E66" s="52" t="s">
        <v>140</v>
      </c>
      <c r="F66" s="58" t="s">
        <v>142</v>
      </c>
      <c r="G66" s="55">
        <v>0</v>
      </c>
      <c r="H66" s="41" t="s">
        <v>140</v>
      </c>
    </row>
    <row r="67" spans="1:8" ht="12.75" customHeight="1" x14ac:dyDescent="0.2">
      <c r="A67" s="39"/>
      <c r="B67" s="39"/>
      <c r="C67" s="40"/>
      <c r="D67" s="39"/>
      <c r="E67" s="39"/>
      <c r="F67" s="151"/>
      <c r="G67" s="139"/>
      <c r="H67" s="41" t="s">
        <v>140</v>
      </c>
    </row>
    <row r="68" spans="1:8" ht="12.75" customHeight="1" x14ac:dyDescent="0.2">
      <c r="A68" s="39"/>
      <c r="B68" s="39"/>
      <c r="C68" s="40" t="s">
        <v>984</v>
      </c>
      <c r="D68" s="39"/>
      <c r="E68" s="39"/>
      <c r="F68" s="39"/>
      <c r="G68" s="39"/>
      <c r="H68" s="41" t="s">
        <v>140</v>
      </c>
    </row>
    <row r="69" spans="1:8" ht="25.5" x14ac:dyDescent="0.2">
      <c r="A69" s="42">
        <v>1</v>
      </c>
      <c r="B69" s="43" t="s">
        <v>317</v>
      </c>
      <c r="C69" s="43" t="s">
        <v>985</v>
      </c>
      <c r="D69" s="43" t="s">
        <v>228</v>
      </c>
      <c r="E69" s="44">
        <v>670440</v>
      </c>
      <c r="F69" s="45">
        <v>68.291018399999999</v>
      </c>
      <c r="G69" s="46">
        <v>6.1923000000000002E-4</v>
      </c>
      <c r="H69" s="41">
        <v>6.1050000000000004</v>
      </c>
    </row>
    <row r="70" spans="1:8" ht="12.75" customHeight="1" x14ac:dyDescent="0.2">
      <c r="A70" s="39"/>
      <c r="B70" s="39"/>
      <c r="C70" s="40" t="s">
        <v>139</v>
      </c>
      <c r="D70" s="39"/>
      <c r="E70" s="39" t="s">
        <v>140</v>
      </c>
      <c r="F70" s="138">
        <f>F69</f>
        <v>68.291018399999999</v>
      </c>
      <c r="G70" s="139">
        <f>G69</f>
        <v>6.1923000000000002E-4</v>
      </c>
      <c r="H70" s="41" t="s">
        <v>140</v>
      </c>
    </row>
    <row r="71" spans="1:8" x14ac:dyDescent="0.2">
      <c r="A71" s="52"/>
      <c r="B71" s="52"/>
      <c r="C71" s="56"/>
      <c r="D71" s="52"/>
      <c r="E71" s="52"/>
      <c r="F71" s="57"/>
      <c r="G71" s="57"/>
      <c r="H71" s="41" t="s">
        <v>140</v>
      </c>
    </row>
    <row r="72" spans="1:8" x14ac:dyDescent="0.2">
      <c r="A72" s="52"/>
      <c r="B72" s="52"/>
      <c r="C72" s="53" t="s">
        <v>152</v>
      </c>
      <c r="D72" s="52"/>
      <c r="E72" s="52"/>
      <c r="F72" s="54">
        <f>F70</f>
        <v>68.291018399999999</v>
      </c>
      <c r="G72" s="55">
        <f>G70</f>
        <v>6.1923000000000002E-4</v>
      </c>
      <c r="H72" s="41" t="s">
        <v>140</v>
      </c>
    </row>
    <row r="73" spans="1:8" x14ac:dyDescent="0.2">
      <c r="A73" s="52"/>
      <c r="B73" s="52"/>
      <c r="C73" s="56"/>
      <c r="D73" s="52"/>
      <c r="E73" s="52"/>
      <c r="F73" s="57"/>
      <c r="G73" s="57"/>
      <c r="H73" s="41" t="s">
        <v>140</v>
      </c>
    </row>
    <row r="74" spans="1:8" x14ac:dyDescent="0.2">
      <c r="A74" s="52"/>
      <c r="B74" s="52"/>
      <c r="C74" s="53" t="s">
        <v>153</v>
      </c>
      <c r="D74" s="52"/>
      <c r="E74" s="52"/>
      <c r="F74" s="57"/>
      <c r="G74" s="57"/>
      <c r="H74" s="41" t="s">
        <v>140</v>
      </c>
    </row>
    <row r="75" spans="1:8" x14ac:dyDescent="0.2">
      <c r="A75" s="52"/>
      <c r="B75" s="52"/>
      <c r="C75" s="53" t="s">
        <v>154</v>
      </c>
      <c r="D75" s="52"/>
      <c r="E75" s="52"/>
      <c r="F75" s="57"/>
      <c r="G75" s="57"/>
      <c r="H75" s="41" t="s">
        <v>140</v>
      </c>
    </row>
    <row r="76" spans="1:8" x14ac:dyDescent="0.2">
      <c r="A76" s="52"/>
      <c r="B76" s="52"/>
      <c r="C76" s="53" t="s">
        <v>139</v>
      </c>
      <c r="D76" s="52"/>
      <c r="E76" s="52" t="s">
        <v>140</v>
      </c>
      <c r="F76" s="58" t="s">
        <v>142</v>
      </c>
      <c r="G76" s="55">
        <v>0</v>
      </c>
      <c r="H76" s="41" t="s">
        <v>140</v>
      </c>
    </row>
    <row r="77" spans="1:8" x14ac:dyDescent="0.2">
      <c r="A77" s="52"/>
      <c r="B77" s="52"/>
      <c r="C77" s="56"/>
      <c r="D77" s="52"/>
      <c r="E77" s="52"/>
      <c r="F77" s="57"/>
      <c r="G77" s="57"/>
      <c r="H77" s="41" t="s">
        <v>140</v>
      </c>
    </row>
    <row r="78" spans="1:8" x14ac:dyDescent="0.2">
      <c r="A78" s="52"/>
      <c r="B78" s="52"/>
      <c r="C78" s="53" t="s">
        <v>155</v>
      </c>
      <c r="D78" s="52"/>
      <c r="E78" s="52"/>
      <c r="F78" s="57"/>
      <c r="G78" s="57"/>
      <c r="H78" s="41" t="s">
        <v>140</v>
      </c>
    </row>
    <row r="79" spans="1:8" x14ac:dyDescent="0.2">
      <c r="A79" s="52"/>
      <c r="B79" s="52"/>
      <c r="C79" s="53" t="s">
        <v>139</v>
      </c>
      <c r="D79" s="52"/>
      <c r="E79" s="52" t="s">
        <v>140</v>
      </c>
      <c r="F79" s="58" t="s">
        <v>142</v>
      </c>
      <c r="G79" s="55">
        <v>0</v>
      </c>
      <c r="H79" s="41" t="s">
        <v>140</v>
      </c>
    </row>
    <row r="80" spans="1:8" x14ac:dyDescent="0.2">
      <c r="A80" s="52"/>
      <c r="B80" s="52"/>
      <c r="C80" s="56"/>
      <c r="D80" s="52"/>
      <c r="E80" s="52"/>
      <c r="F80" s="57"/>
      <c r="G80" s="57"/>
      <c r="H80" s="41" t="s">
        <v>140</v>
      </c>
    </row>
    <row r="81" spans="1:8" x14ac:dyDescent="0.2">
      <c r="A81" s="52"/>
      <c r="B81" s="52"/>
      <c r="C81" s="53" t="s">
        <v>156</v>
      </c>
      <c r="D81" s="52"/>
      <c r="E81" s="52"/>
      <c r="F81" s="57"/>
      <c r="G81" s="57"/>
      <c r="H81" s="41" t="s">
        <v>140</v>
      </c>
    </row>
    <row r="82" spans="1:8" x14ac:dyDescent="0.2">
      <c r="A82" s="52"/>
      <c r="B82" s="52"/>
      <c r="C82" s="53" t="s">
        <v>139</v>
      </c>
      <c r="D82" s="52"/>
      <c r="E82" s="52" t="s">
        <v>140</v>
      </c>
      <c r="F82" s="58" t="s">
        <v>142</v>
      </c>
      <c r="G82" s="55">
        <v>0</v>
      </c>
      <c r="H82" s="41" t="s">
        <v>140</v>
      </c>
    </row>
    <row r="83" spans="1:8" x14ac:dyDescent="0.2">
      <c r="A83" s="52"/>
      <c r="B83" s="52"/>
      <c r="C83" s="56"/>
      <c r="D83" s="52"/>
      <c r="E83" s="52"/>
      <c r="F83" s="57"/>
      <c r="G83" s="57"/>
      <c r="H83" s="41" t="s">
        <v>140</v>
      </c>
    </row>
    <row r="84" spans="1:8" x14ac:dyDescent="0.2">
      <c r="A84" s="52"/>
      <c r="B84" s="52"/>
      <c r="C84" s="53" t="s">
        <v>157</v>
      </c>
      <c r="D84" s="52"/>
      <c r="E84" s="52"/>
      <c r="F84" s="57"/>
      <c r="G84" s="57"/>
      <c r="H84" s="41" t="s">
        <v>140</v>
      </c>
    </row>
    <row r="85" spans="1:8" x14ac:dyDescent="0.2">
      <c r="A85" s="47">
        <v>1</v>
      </c>
      <c r="B85" s="48"/>
      <c r="C85" s="48" t="s">
        <v>158</v>
      </c>
      <c r="D85" s="48"/>
      <c r="E85" s="59"/>
      <c r="F85" s="50">
        <v>3154.7509759919999</v>
      </c>
      <c r="G85" s="51">
        <v>2.8605729999999999E-2</v>
      </c>
      <c r="H85" s="41">
        <v>5.42</v>
      </c>
    </row>
    <row r="86" spans="1:8" x14ac:dyDescent="0.2">
      <c r="A86" s="52"/>
      <c r="B86" s="52"/>
      <c r="C86" s="53" t="s">
        <v>139</v>
      </c>
      <c r="D86" s="52"/>
      <c r="E86" s="52" t="s">
        <v>140</v>
      </c>
      <c r="F86" s="54">
        <v>3154.7509759919999</v>
      </c>
      <c r="G86" s="55">
        <v>2.8605729999999999E-2</v>
      </c>
      <c r="H86" s="41" t="s">
        <v>140</v>
      </c>
    </row>
    <row r="87" spans="1:8" x14ac:dyDescent="0.2">
      <c r="A87" s="52"/>
      <c r="B87" s="52"/>
      <c r="C87" s="56"/>
      <c r="D87" s="52"/>
      <c r="E87" s="52"/>
      <c r="F87" s="57"/>
      <c r="G87" s="57"/>
      <c r="H87" s="41" t="s">
        <v>140</v>
      </c>
    </row>
    <row r="88" spans="1:8" x14ac:dyDescent="0.2">
      <c r="A88" s="52"/>
      <c r="B88" s="52"/>
      <c r="C88" s="53" t="s">
        <v>159</v>
      </c>
      <c r="D88" s="52"/>
      <c r="E88" s="52"/>
      <c r="F88" s="54">
        <v>3154.7509759919999</v>
      </c>
      <c r="G88" s="55">
        <v>2.8605729999999999E-2</v>
      </c>
      <c r="H88" s="41" t="s">
        <v>140</v>
      </c>
    </row>
    <row r="89" spans="1:8" x14ac:dyDescent="0.2">
      <c r="A89" s="52"/>
      <c r="B89" s="52"/>
      <c r="C89" s="57"/>
      <c r="D89" s="52"/>
      <c r="E89" s="52"/>
      <c r="F89" s="52"/>
      <c r="G89" s="52"/>
      <c r="H89" s="41" t="s">
        <v>140</v>
      </c>
    </row>
    <row r="90" spans="1:8" x14ac:dyDescent="0.2">
      <c r="A90" s="52"/>
      <c r="B90" s="52"/>
      <c r="C90" s="53" t="s">
        <v>160</v>
      </c>
      <c r="D90" s="52"/>
      <c r="E90" s="52"/>
      <c r="F90" s="52"/>
      <c r="G90" s="52"/>
      <c r="H90" s="41" t="s">
        <v>140</v>
      </c>
    </row>
    <row r="91" spans="1:8" x14ac:dyDescent="0.2">
      <c r="A91" s="52"/>
      <c r="B91" s="52"/>
      <c r="C91" s="53" t="s">
        <v>161</v>
      </c>
      <c r="D91" s="52"/>
      <c r="E91" s="52"/>
      <c r="F91" s="52"/>
      <c r="G91" s="52"/>
      <c r="H91" s="41" t="s">
        <v>140</v>
      </c>
    </row>
    <row r="92" spans="1:8" x14ac:dyDescent="0.2">
      <c r="A92" s="52"/>
      <c r="B92" s="52"/>
      <c r="C92" s="53" t="s">
        <v>139</v>
      </c>
      <c r="D92" s="52"/>
      <c r="E92" s="52" t="s">
        <v>140</v>
      </c>
      <c r="F92" s="58" t="s">
        <v>142</v>
      </c>
      <c r="G92" s="55">
        <v>0</v>
      </c>
      <c r="H92" s="41" t="s">
        <v>140</v>
      </c>
    </row>
    <row r="93" spans="1:8" x14ac:dyDescent="0.2">
      <c r="A93" s="52"/>
      <c r="B93" s="52"/>
      <c r="C93" s="56"/>
      <c r="D93" s="52"/>
      <c r="E93" s="52"/>
      <c r="F93" s="57"/>
      <c r="G93" s="57"/>
      <c r="H93" s="41" t="s">
        <v>140</v>
      </c>
    </row>
    <row r="94" spans="1:8" x14ac:dyDescent="0.2">
      <c r="A94" s="52"/>
      <c r="B94" s="52"/>
      <c r="C94" s="53" t="s">
        <v>162</v>
      </c>
      <c r="D94" s="52"/>
      <c r="E94" s="52"/>
      <c r="F94" s="52"/>
      <c r="G94" s="52"/>
      <c r="H94" s="41" t="s">
        <v>140</v>
      </c>
    </row>
    <row r="95" spans="1:8" x14ac:dyDescent="0.2">
      <c r="A95" s="52"/>
      <c r="B95" s="52"/>
      <c r="C95" s="53" t="s">
        <v>163</v>
      </c>
      <c r="D95" s="52"/>
      <c r="E95" s="52"/>
      <c r="F95" s="52"/>
      <c r="G95" s="52"/>
      <c r="H95" s="41" t="s">
        <v>140</v>
      </c>
    </row>
    <row r="96" spans="1:8" x14ac:dyDescent="0.2">
      <c r="A96" s="52"/>
      <c r="B96" s="52"/>
      <c r="C96" s="53" t="s">
        <v>139</v>
      </c>
      <c r="D96" s="52"/>
      <c r="E96" s="52" t="s">
        <v>140</v>
      </c>
      <c r="F96" s="58" t="s">
        <v>142</v>
      </c>
      <c r="G96" s="55">
        <v>0</v>
      </c>
      <c r="H96" s="41" t="s">
        <v>140</v>
      </c>
    </row>
    <row r="97" spans="1:17" x14ac:dyDescent="0.2">
      <c r="A97" s="52"/>
      <c r="B97" s="52"/>
      <c r="C97" s="56"/>
      <c r="D97" s="52"/>
      <c r="E97" s="52"/>
      <c r="F97" s="57"/>
      <c r="G97" s="57"/>
      <c r="H97" s="41" t="s">
        <v>140</v>
      </c>
    </row>
    <row r="98" spans="1:17" x14ac:dyDescent="0.2">
      <c r="A98" s="52"/>
      <c r="B98" s="52"/>
      <c r="C98" s="53" t="s">
        <v>164</v>
      </c>
      <c r="D98" s="52"/>
      <c r="E98" s="52"/>
      <c r="F98" s="57"/>
      <c r="G98" s="57"/>
      <c r="H98" s="41" t="s">
        <v>140</v>
      </c>
    </row>
    <row r="99" spans="1:17" x14ac:dyDescent="0.2">
      <c r="A99" s="52"/>
      <c r="B99" s="52"/>
      <c r="C99" s="53" t="s">
        <v>139</v>
      </c>
      <c r="D99" s="52"/>
      <c r="E99" s="52" t="s">
        <v>140</v>
      </c>
      <c r="F99" s="58" t="s">
        <v>142</v>
      </c>
      <c r="G99" s="55">
        <v>0</v>
      </c>
      <c r="H99" s="41" t="s">
        <v>140</v>
      </c>
    </row>
    <row r="100" spans="1:17" x14ac:dyDescent="0.2">
      <c r="A100" s="52"/>
      <c r="B100" s="48"/>
      <c r="C100" s="48"/>
      <c r="D100" s="53"/>
      <c r="E100" s="52"/>
      <c r="F100" s="48"/>
      <c r="G100" s="59"/>
      <c r="H100" s="41" t="s">
        <v>140</v>
      </c>
    </row>
    <row r="101" spans="1:17" x14ac:dyDescent="0.2">
      <c r="A101" s="59"/>
      <c r="B101" s="48"/>
      <c r="C101" s="48" t="s">
        <v>165</v>
      </c>
      <c r="D101" s="48"/>
      <c r="E101" s="59"/>
      <c r="F101" s="50">
        <v>753.17963435000001</v>
      </c>
      <c r="G101" s="51">
        <v>6.8294599999999999E-3</v>
      </c>
      <c r="H101" s="41" t="s">
        <v>140</v>
      </c>
    </row>
    <row r="102" spans="1:17" x14ac:dyDescent="0.2">
      <c r="A102" s="56"/>
      <c r="B102" s="56"/>
      <c r="C102" s="53" t="s">
        <v>166</v>
      </c>
      <c r="D102" s="57"/>
      <c r="E102" s="57"/>
      <c r="F102" s="54">
        <v>110283.88932474201</v>
      </c>
      <c r="G102" s="60">
        <v>0.99999998999999995</v>
      </c>
      <c r="H102" s="41" t="s">
        <v>140</v>
      </c>
    </row>
    <row r="103" spans="1:17" ht="12.75" customHeight="1" x14ac:dyDescent="0.2">
      <c r="A103" s="61"/>
      <c r="B103" s="61"/>
      <c r="C103" s="62"/>
      <c r="D103" s="63"/>
      <c r="E103" s="63"/>
      <c r="F103" s="64"/>
      <c r="G103" s="65"/>
      <c r="H103" s="66"/>
    </row>
    <row r="104" spans="1:17" x14ac:dyDescent="0.2">
      <c r="A104" s="61"/>
      <c r="B104" s="227" t="s">
        <v>973</v>
      </c>
      <c r="C104" s="227"/>
      <c r="D104" s="227"/>
      <c r="E104" s="227"/>
      <c r="F104" s="227"/>
      <c r="G104" s="227"/>
      <c r="H104" s="227"/>
      <c r="J104" s="68"/>
    </row>
    <row r="105" spans="1:17" x14ac:dyDescent="0.2">
      <c r="A105" s="61"/>
      <c r="B105" s="227" t="s">
        <v>974</v>
      </c>
      <c r="C105" s="227"/>
      <c r="D105" s="227"/>
      <c r="E105" s="227"/>
      <c r="F105" s="227"/>
      <c r="G105" s="227"/>
      <c r="H105" s="227"/>
      <c r="J105" s="68"/>
    </row>
    <row r="106" spans="1:17" x14ac:dyDescent="0.2">
      <c r="A106" s="61"/>
      <c r="B106" s="227" t="s">
        <v>975</v>
      </c>
      <c r="C106" s="227"/>
      <c r="D106" s="227"/>
      <c r="E106" s="227"/>
      <c r="F106" s="227"/>
      <c r="G106" s="227"/>
      <c r="H106" s="227"/>
      <c r="J106" s="68"/>
    </row>
    <row r="107" spans="1:17" s="71" customFormat="1" ht="66.75" customHeight="1" x14ac:dyDescent="0.25">
      <c r="A107" s="69"/>
      <c r="B107" s="228" t="s">
        <v>976</v>
      </c>
      <c r="C107" s="228"/>
      <c r="D107" s="228"/>
      <c r="E107" s="228"/>
      <c r="F107" s="228"/>
      <c r="G107" s="228"/>
      <c r="H107" s="228"/>
      <c r="I107"/>
      <c r="J107" s="68"/>
      <c r="K107"/>
      <c r="L107"/>
      <c r="M107"/>
      <c r="N107"/>
      <c r="O107"/>
      <c r="P107"/>
      <c r="Q107"/>
    </row>
    <row r="108" spans="1:17" x14ac:dyDescent="0.2">
      <c r="A108" s="61"/>
      <c r="B108" s="227" t="s">
        <v>977</v>
      </c>
      <c r="C108" s="227"/>
      <c r="D108" s="227"/>
      <c r="E108" s="227"/>
      <c r="F108" s="227"/>
      <c r="G108" s="227"/>
      <c r="H108" s="227"/>
      <c r="J108" s="68"/>
    </row>
    <row r="109" spans="1:17" x14ac:dyDescent="0.2">
      <c r="A109" s="61"/>
      <c r="B109" s="61"/>
      <c r="C109" s="61"/>
      <c r="D109" s="63"/>
      <c r="E109" s="63"/>
      <c r="F109" s="63"/>
      <c r="G109" s="63"/>
    </row>
    <row r="110" spans="1:17" x14ac:dyDescent="0.2">
      <c r="A110" s="61"/>
      <c r="B110" s="229" t="s">
        <v>167</v>
      </c>
      <c r="C110" s="230"/>
      <c r="D110" s="231"/>
      <c r="E110" s="72"/>
      <c r="F110" s="63"/>
      <c r="G110" s="63"/>
    </row>
    <row r="111" spans="1:17" ht="27.75" customHeight="1" x14ac:dyDescent="0.2">
      <c r="A111" s="61"/>
      <c r="B111" s="232" t="s">
        <v>168</v>
      </c>
      <c r="C111" s="233"/>
      <c r="D111" s="40" t="s">
        <v>169</v>
      </c>
      <c r="E111" s="72"/>
      <c r="F111" s="63"/>
      <c r="G111" s="63"/>
    </row>
    <row r="112" spans="1:17" ht="12.75" customHeight="1" x14ac:dyDescent="0.2">
      <c r="A112" s="61"/>
      <c r="B112" s="232" t="s">
        <v>978</v>
      </c>
      <c r="C112" s="233"/>
      <c r="D112" s="40" t="s">
        <v>169</v>
      </c>
      <c r="E112" s="72"/>
      <c r="F112" s="63"/>
      <c r="G112" s="63"/>
    </row>
    <row r="113" spans="1:10" x14ac:dyDescent="0.2">
      <c r="A113" s="61"/>
      <c r="B113" s="232" t="s">
        <v>170</v>
      </c>
      <c r="C113" s="233"/>
      <c r="D113" s="73" t="s">
        <v>140</v>
      </c>
      <c r="E113" s="72"/>
      <c r="F113" s="63"/>
      <c r="G113" s="63"/>
    </row>
    <row r="114" spans="1:10" x14ac:dyDescent="0.2">
      <c r="A114" s="74"/>
      <c r="B114" s="75" t="s">
        <v>140</v>
      </c>
      <c r="C114" s="75" t="s">
        <v>979</v>
      </c>
      <c r="D114" s="75" t="s">
        <v>171</v>
      </c>
      <c r="E114" s="74"/>
      <c r="F114" s="74"/>
      <c r="G114" s="74"/>
      <c r="H114" s="74"/>
      <c r="J114" s="68"/>
    </row>
    <row r="115" spans="1:10" x14ac:dyDescent="0.2">
      <c r="A115" s="74"/>
      <c r="B115" s="76" t="s">
        <v>172</v>
      </c>
      <c r="C115" s="77">
        <v>45991</v>
      </c>
      <c r="D115" s="77">
        <v>46022</v>
      </c>
      <c r="E115" s="74"/>
      <c r="F115" s="74"/>
      <c r="G115" s="74"/>
      <c r="J115" s="68"/>
    </row>
    <row r="116" spans="1:10" x14ac:dyDescent="0.2">
      <c r="A116" s="78"/>
      <c r="B116" s="48" t="s">
        <v>173</v>
      </c>
      <c r="C116" s="79">
        <v>181.12729999999999</v>
      </c>
      <c r="D116" s="79">
        <v>181.98259999999999</v>
      </c>
      <c r="E116" s="78"/>
      <c r="F116" s="80"/>
      <c r="G116" s="81"/>
    </row>
    <row r="117" spans="1:10" ht="25.5" x14ac:dyDescent="0.2">
      <c r="A117" s="78"/>
      <c r="B117" s="48" t="s">
        <v>1153</v>
      </c>
      <c r="C117" s="79">
        <v>46.0578</v>
      </c>
      <c r="D117" s="79">
        <v>46.275300000000001</v>
      </c>
      <c r="E117" s="78"/>
      <c r="F117" s="80"/>
      <c r="G117" s="81"/>
    </row>
    <row r="118" spans="1:10" x14ac:dyDescent="0.2">
      <c r="A118" s="78"/>
      <c r="B118" s="48" t="s">
        <v>174</v>
      </c>
      <c r="C118" s="79">
        <v>162.97749999999999</v>
      </c>
      <c r="D118" s="79">
        <v>163.60939999999999</v>
      </c>
      <c r="E118" s="78"/>
      <c r="F118" s="80"/>
      <c r="G118" s="81"/>
    </row>
    <row r="119" spans="1:10" ht="25.5" x14ac:dyDescent="0.2">
      <c r="A119" s="78"/>
      <c r="B119" s="48" t="s">
        <v>1154</v>
      </c>
      <c r="C119" s="79">
        <v>42.205399999999997</v>
      </c>
      <c r="D119" s="79">
        <v>42.369</v>
      </c>
      <c r="E119" s="78"/>
      <c r="F119" s="80"/>
      <c r="G119" s="81"/>
    </row>
    <row r="120" spans="1:10" x14ac:dyDescent="0.2">
      <c r="A120" s="78"/>
      <c r="B120" s="78"/>
      <c r="C120" s="78"/>
      <c r="D120" s="78"/>
      <c r="E120" s="78"/>
      <c r="F120" s="78"/>
      <c r="G120" s="78"/>
    </row>
    <row r="121" spans="1:10" x14ac:dyDescent="0.2">
      <c r="A121" s="74"/>
      <c r="B121" s="232" t="s">
        <v>980</v>
      </c>
      <c r="C121" s="233"/>
      <c r="D121" s="40" t="s">
        <v>169</v>
      </c>
      <c r="E121" s="74"/>
      <c r="F121" s="74"/>
      <c r="G121" s="74"/>
    </row>
    <row r="122" spans="1:10" x14ac:dyDescent="0.2">
      <c r="A122" s="74"/>
      <c r="B122" s="136"/>
      <c r="C122" s="136"/>
      <c r="D122" s="136"/>
      <c r="E122" s="74"/>
      <c r="F122" s="74"/>
      <c r="G122" s="74"/>
    </row>
    <row r="123" spans="1:10" x14ac:dyDescent="0.2">
      <c r="A123" s="74"/>
      <c r="B123" s="232" t="s">
        <v>175</v>
      </c>
      <c r="C123" s="233"/>
      <c r="D123" s="40" t="s">
        <v>169</v>
      </c>
      <c r="E123" s="84"/>
      <c r="F123" s="74"/>
      <c r="G123" s="74"/>
    </row>
    <row r="124" spans="1:10" x14ac:dyDescent="0.2">
      <c r="A124" s="74"/>
      <c r="B124" s="232" t="s">
        <v>176</v>
      </c>
      <c r="C124" s="233"/>
      <c r="D124" s="40" t="s">
        <v>169</v>
      </c>
      <c r="E124" s="84"/>
      <c r="F124" s="74"/>
      <c r="G124" s="74"/>
    </row>
    <row r="125" spans="1:10" ht="17.100000000000001" customHeight="1" x14ac:dyDescent="0.2">
      <c r="A125" s="74"/>
      <c r="B125" s="232" t="s">
        <v>177</v>
      </c>
      <c r="C125" s="233"/>
      <c r="D125" s="40" t="s">
        <v>169</v>
      </c>
      <c r="E125" s="84"/>
      <c r="F125" s="74"/>
      <c r="G125" s="74"/>
    </row>
    <row r="126" spans="1:10" ht="17.100000000000001" customHeight="1" x14ac:dyDescent="0.2">
      <c r="A126" s="74"/>
      <c r="B126" s="232" t="s">
        <v>178</v>
      </c>
      <c r="C126" s="233"/>
      <c r="D126" s="85">
        <v>0.58842742480035259</v>
      </c>
      <c r="E126" s="74"/>
      <c r="F126" s="67"/>
      <c r="G126" s="86"/>
    </row>
    <row r="128" spans="1:10" x14ac:dyDescent="0.2">
      <c r="B128" s="234" t="s">
        <v>981</v>
      </c>
      <c r="C128" s="234"/>
    </row>
    <row r="130" spans="2:4" ht="153.75" customHeight="1" x14ac:dyDescent="0.2"/>
    <row r="133" spans="2:4" x14ac:dyDescent="0.2">
      <c r="B133" s="87" t="s">
        <v>982</v>
      </c>
      <c r="C133" s="88"/>
      <c r="D133" s="87" t="s">
        <v>987</v>
      </c>
    </row>
    <row r="134" spans="2:4" x14ac:dyDescent="0.2">
      <c r="B134" s="87" t="s">
        <v>1122</v>
      </c>
      <c r="D134" s="87" t="s">
        <v>1123</v>
      </c>
    </row>
    <row r="135" spans="2:4" ht="165" customHeight="1" x14ac:dyDescent="0.2"/>
  </sheetData>
  <mergeCells count="18">
    <mergeCell ref="B112:C112"/>
    <mergeCell ref="B113:C113"/>
    <mergeCell ref="B128:C128"/>
    <mergeCell ref="B121:C121"/>
    <mergeCell ref="B125:C125"/>
    <mergeCell ref="B126:C126"/>
    <mergeCell ref="B123:C123"/>
    <mergeCell ref="B124:C124"/>
    <mergeCell ref="B106:H106"/>
    <mergeCell ref="B107:H107"/>
    <mergeCell ref="B108:H108"/>
    <mergeCell ref="B110:D110"/>
    <mergeCell ref="B111:C111"/>
    <mergeCell ref="A1:H1"/>
    <mergeCell ref="A2:H2"/>
    <mergeCell ref="A3:H3"/>
    <mergeCell ref="B104:H104"/>
    <mergeCell ref="B105:H105"/>
  </mergeCells>
  <hyperlinks>
    <hyperlink ref="I1" location="Index!B2" display="Index" xr:uid="{66B084D2-F78F-49F4-A5E6-8E50EAD86B7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7D380-6B1A-4505-885F-B26F313E503C}">
  <sheetPr>
    <outlinePr summaryBelow="0" summaryRight="0"/>
  </sheetPr>
  <dimension ref="A1:Q172"/>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26" t="s">
        <v>0</v>
      </c>
      <c r="B1" s="226"/>
      <c r="C1" s="226"/>
      <c r="D1" s="226"/>
      <c r="E1" s="226"/>
      <c r="F1" s="226"/>
      <c r="G1" s="226"/>
      <c r="H1" s="226"/>
      <c r="I1" s="7" t="s">
        <v>970</v>
      </c>
    </row>
    <row r="2" spans="1:9" ht="15" x14ac:dyDescent="0.2">
      <c r="A2" s="226" t="s">
        <v>1</v>
      </c>
      <c r="B2" s="226"/>
      <c r="C2" s="226"/>
      <c r="D2" s="226"/>
      <c r="E2" s="226"/>
      <c r="F2" s="226"/>
      <c r="G2" s="226"/>
      <c r="H2" s="226"/>
    </row>
    <row r="3" spans="1:9" ht="15" x14ac:dyDescent="0.2">
      <c r="A3" s="226" t="s">
        <v>971</v>
      </c>
      <c r="B3" s="226"/>
      <c r="C3" s="226"/>
      <c r="D3" s="226"/>
      <c r="E3" s="226"/>
      <c r="F3" s="226"/>
      <c r="G3" s="226"/>
      <c r="H3" s="226"/>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11</v>
      </c>
      <c r="C7" s="48" t="s">
        <v>12</v>
      </c>
      <c r="D7" s="48" t="s">
        <v>13</v>
      </c>
      <c r="E7" s="49">
        <v>415000</v>
      </c>
      <c r="F7" s="50">
        <v>8738.24</v>
      </c>
      <c r="G7" s="51">
        <v>9.2233430000000005E-2</v>
      </c>
      <c r="H7" s="41" t="s">
        <v>140</v>
      </c>
    </row>
    <row r="8" spans="1:9" x14ac:dyDescent="0.2">
      <c r="A8" s="47">
        <v>2</v>
      </c>
      <c r="B8" s="48" t="s">
        <v>14</v>
      </c>
      <c r="C8" s="48" t="s">
        <v>15</v>
      </c>
      <c r="D8" s="48" t="s">
        <v>16</v>
      </c>
      <c r="E8" s="49">
        <v>210000</v>
      </c>
      <c r="F8" s="50">
        <v>8575.35</v>
      </c>
      <c r="G8" s="51">
        <v>9.05141E-2</v>
      </c>
      <c r="H8" s="41" t="s">
        <v>140</v>
      </c>
    </row>
    <row r="9" spans="1:9" x14ac:dyDescent="0.2">
      <c r="A9" s="47">
        <v>3</v>
      </c>
      <c r="B9" s="48" t="s">
        <v>17</v>
      </c>
      <c r="C9" s="48" t="s">
        <v>18</v>
      </c>
      <c r="D9" s="48" t="s">
        <v>19</v>
      </c>
      <c r="E9" s="49">
        <v>510000</v>
      </c>
      <c r="F9" s="50">
        <v>8009.04</v>
      </c>
      <c r="G9" s="51">
        <v>8.4536609999999998E-2</v>
      </c>
      <c r="H9" s="41" t="s">
        <v>140</v>
      </c>
    </row>
    <row r="10" spans="1:9" x14ac:dyDescent="0.2">
      <c r="A10" s="47">
        <v>4</v>
      </c>
      <c r="B10" s="48" t="s">
        <v>20</v>
      </c>
      <c r="C10" s="48" t="s">
        <v>21</v>
      </c>
      <c r="D10" s="48" t="s">
        <v>22</v>
      </c>
      <c r="E10" s="49">
        <v>1340000</v>
      </c>
      <c r="F10" s="50">
        <v>4415.97</v>
      </c>
      <c r="G10" s="51">
        <v>4.6611220000000002E-2</v>
      </c>
      <c r="H10" s="41" t="s">
        <v>140</v>
      </c>
    </row>
    <row r="11" spans="1:9" x14ac:dyDescent="0.2">
      <c r="A11" s="47">
        <v>5</v>
      </c>
      <c r="B11" s="48" t="s">
        <v>23</v>
      </c>
      <c r="C11" s="48" t="s">
        <v>24</v>
      </c>
      <c r="D11" s="48" t="s">
        <v>25</v>
      </c>
      <c r="E11" s="49">
        <v>28000</v>
      </c>
      <c r="F11" s="50">
        <v>3299.52</v>
      </c>
      <c r="G11" s="51">
        <v>3.4826929999999999E-2</v>
      </c>
      <c r="H11" s="41" t="s">
        <v>140</v>
      </c>
    </row>
    <row r="12" spans="1:9" x14ac:dyDescent="0.2">
      <c r="A12" s="47">
        <v>6</v>
      </c>
      <c r="B12" s="48" t="s">
        <v>26</v>
      </c>
      <c r="C12" s="48" t="s">
        <v>27</v>
      </c>
      <c r="D12" s="48" t="s">
        <v>28</v>
      </c>
      <c r="E12" s="49">
        <v>675000</v>
      </c>
      <c r="F12" s="50">
        <v>2697.3</v>
      </c>
      <c r="G12" s="51">
        <v>2.84704E-2</v>
      </c>
      <c r="H12" s="41" t="s">
        <v>140</v>
      </c>
    </row>
    <row r="13" spans="1:9" x14ac:dyDescent="0.2">
      <c r="A13" s="47">
        <v>7</v>
      </c>
      <c r="B13" s="48" t="s">
        <v>29</v>
      </c>
      <c r="C13" s="48" t="s">
        <v>30</v>
      </c>
      <c r="D13" s="48" t="s">
        <v>19</v>
      </c>
      <c r="E13" s="49">
        <v>575000</v>
      </c>
      <c r="F13" s="50">
        <v>2208</v>
      </c>
      <c r="G13" s="51">
        <v>2.330577E-2</v>
      </c>
      <c r="H13" s="41" t="s">
        <v>140</v>
      </c>
    </row>
    <row r="14" spans="1:9" x14ac:dyDescent="0.2">
      <c r="A14" s="47">
        <v>8</v>
      </c>
      <c r="B14" s="48" t="s">
        <v>31</v>
      </c>
      <c r="C14" s="48" t="s">
        <v>32</v>
      </c>
      <c r="D14" s="48" t="s">
        <v>22</v>
      </c>
      <c r="E14" s="49">
        <v>800000</v>
      </c>
      <c r="F14" s="50">
        <v>2116.8000000000002</v>
      </c>
      <c r="G14" s="51">
        <v>2.2343140000000001E-2</v>
      </c>
      <c r="H14" s="41" t="s">
        <v>140</v>
      </c>
    </row>
    <row r="15" spans="1:9" x14ac:dyDescent="0.2">
      <c r="A15" s="47">
        <v>9</v>
      </c>
      <c r="B15" s="48" t="s">
        <v>33</v>
      </c>
      <c r="C15" s="48" t="s">
        <v>34</v>
      </c>
      <c r="D15" s="48" t="s">
        <v>35</v>
      </c>
      <c r="E15" s="49">
        <v>200000</v>
      </c>
      <c r="F15" s="50">
        <v>1964.4</v>
      </c>
      <c r="G15" s="51">
        <v>2.0734539999999999E-2</v>
      </c>
      <c r="H15" s="41" t="s">
        <v>140</v>
      </c>
    </row>
    <row r="16" spans="1:9" x14ac:dyDescent="0.2">
      <c r="A16" s="47">
        <v>10</v>
      </c>
      <c r="B16" s="48" t="s">
        <v>36</v>
      </c>
      <c r="C16" s="48" t="s">
        <v>37</v>
      </c>
      <c r="D16" s="48" t="s">
        <v>35</v>
      </c>
      <c r="E16" s="49">
        <v>145000</v>
      </c>
      <c r="F16" s="50">
        <v>1947.2049999999999</v>
      </c>
      <c r="G16" s="51">
        <v>2.0553040000000002E-2</v>
      </c>
      <c r="H16" s="41" t="s">
        <v>140</v>
      </c>
    </row>
    <row r="17" spans="1:8" x14ac:dyDescent="0.2">
      <c r="A17" s="47">
        <v>11</v>
      </c>
      <c r="B17" s="48" t="s">
        <v>38</v>
      </c>
      <c r="C17" s="48" t="s">
        <v>39</v>
      </c>
      <c r="D17" s="48" t="s">
        <v>40</v>
      </c>
      <c r="E17" s="49">
        <v>100000</v>
      </c>
      <c r="F17" s="50">
        <v>1699.5</v>
      </c>
      <c r="G17" s="51">
        <v>1.793848E-2</v>
      </c>
      <c r="H17" s="41" t="s">
        <v>140</v>
      </c>
    </row>
    <row r="18" spans="1:8" x14ac:dyDescent="0.2">
      <c r="A18" s="47">
        <v>12</v>
      </c>
      <c r="B18" s="48" t="s">
        <v>41</v>
      </c>
      <c r="C18" s="48" t="s">
        <v>42</v>
      </c>
      <c r="D18" s="48" t="s">
        <v>16</v>
      </c>
      <c r="E18" s="49">
        <v>138000</v>
      </c>
      <c r="F18" s="50">
        <v>1659.3119999999999</v>
      </c>
      <c r="G18" s="51">
        <v>1.7514289999999998E-2</v>
      </c>
      <c r="H18" s="41" t="s">
        <v>140</v>
      </c>
    </row>
    <row r="19" spans="1:8" x14ac:dyDescent="0.2">
      <c r="A19" s="47">
        <v>13</v>
      </c>
      <c r="B19" s="48" t="s">
        <v>43</v>
      </c>
      <c r="C19" s="48" t="s">
        <v>44</v>
      </c>
      <c r="D19" s="48" t="s">
        <v>45</v>
      </c>
      <c r="E19" s="49">
        <v>51000</v>
      </c>
      <c r="F19" s="50">
        <v>1597.575</v>
      </c>
      <c r="G19" s="51">
        <v>1.6862640000000002E-2</v>
      </c>
      <c r="H19" s="41" t="s">
        <v>140</v>
      </c>
    </row>
    <row r="20" spans="1:8" x14ac:dyDescent="0.2">
      <c r="A20" s="47">
        <v>14</v>
      </c>
      <c r="B20" s="48" t="s">
        <v>46</v>
      </c>
      <c r="C20" s="48" t="s">
        <v>47</v>
      </c>
      <c r="D20" s="48" t="s">
        <v>22</v>
      </c>
      <c r="E20" s="49">
        <v>415000</v>
      </c>
      <c r="F20" s="50">
        <v>1575.34</v>
      </c>
      <c r="G20" s="51">
        <v>1.6627949999999999E-2</v>
      </c>
      <c r="H20" s="41" t="s">
        <v>140</v>
      </c>
    </row>
    <row r="21" spans="1:8" x14ac:dyDescent="0.2">
      <c r="A21" s="47">
        <v>15</v>
      </c>
      <c r="B21" s="48" t="s">
        <v>48</v>
      </c>
      <c r="C21" s="48" t="s">
        <v>49</v>
      </c>
      <c r="D21" s="48" t="s">
        <v>50</v>
      </c>
      <c r="E21" s="49">
        <v>25000</v>
      </c>
      <c r="F21" s="50">
        <v>1522.75</v>
      </c>
      <c r="G21" s="51">
        <v>1.607285E-2</v>
      </c>
      <c r="H21" s="41" t="s">
        <v>140</v>
      </c>
    </row>
    <row r="22" spans="1:8" x14ac:dyDescent="0.2">
      <c r="A22" s="47">
        <v>16</v>
      </c>
      <c r="B22" s="48" t="s">
        <v>51</v>
      </c>
      <c r="C22" s="48" t="s">
        <v>52</v>
      </c>
      <c r="D22" s="48" t="s">
        <v>53</v>
      </c>
      <c r="E22" s="49">
        <v>100000</v>
      </c>
      <c r="F22" s="50">
        <v>1469.8</v>
      </c>
      <c r="G22" s="51">
        <v>1.551396E-2</v>
      </c>
      <c r="H22" s="41" t="s">
        <v>140</v>
      </c>
    </row>
    <row r="23" spans="1:8" x14ac:dyDescent="0.2">
      <c r="A23" s="47">
        <v>17</v>
      </c>
      <c r="B23" s="48" t="s">
        <v>54</v>
      </c>
      <c r="C23" s="48" t="s">
        <v>55</v>
      </c>
      <c r="D23" s="48" t="s">
        <v>50</v>
      </c>
      <c r="E23" s="49">
        <v>33000</v>
      </c>
      <c r="F23" s="50">
        <v>1463.3520000000001</v>
      </c>
      <c r="G23" s="51">
        <v>1.54459E-2</v>
      </c>
      <c r="H23" s="41" t="s">
        <v>140</v>
      </c>
    </row>
    <row r="24" spans="1:8" x14ac:dyDescent="0.2">
      <c r="A24" s="47">
        <v>18</v>
      </c>
      <c r="B24" s="48" t="s">
        <v>56</v>
      </c>
      <c r="C24" s="48" t="s">
        <v>57</v>
      </c>
      <c r="D24" s="48" t="s">
        <v>40</v>
      </c>
      <c r="E24" s="49">
        <v>9500</v>
      </c>
      <c r="F24" s="50">
        <v>1413.41</v>
      </c>
      <c r="G24" s="51">
        <v>1.491875E-2</v>
      </c>
      <c r="H24" s="41" t="s">
        <v>140</v>
      </c>
    </row>
    <row r="25" spans="1:8" x14ac:dyDescent="0.2">
      <c r="A25" s="47">
        <v>19</v>
      </c>
      <c r="B25" s="48" t="s">
        <v>58</v>
      </c>
      <c r="C25" s="48" t="s">
        <v>59</v>
      </c>
      <c r="D25" s="48" t="s">
        <v>50</v>
      </c>
      <c r="E25" s="49">
        <v>31000</v>
      </c>
      <c r="F25" s="50">
        <v>1382.662</v>
      </c>
      <c r="G25" s="51">
        <v>1.45942E-2</v>
      </c>
      <c r="H25" s="41" t="s">
        <v>140</v>
      </c>
    </row>
    <row r="26" spans="1:8" x14ac:dyDescent="0.2">
      <c r="A26" s="47">
        <v>20</v>
      </c>
      <c r="B26" s="48" t="s">
        <v>60</v>
      </c>
      <c r="C26" s="48" t="s">
        <v>61</v>
      </c>
      <c r="D26" s="48" t="s">
        <v>62</v>
      </c>
      <c r="E26" s="49">
        <v>21500</v>
      </c>
      <c r="F26" s="50">
        <v>1373.2049999999999</v>
      </c>
      <c r="G26" s="51">
        <v>1.4494379999999999E-2</v>
      </c>
      <c r="H26" s="41" t="s">
        <v>140</v>
      </c>
    </row>
    <row r="27" spans="1:8" x14ac:dyDescent="0.2">
      <c r="A27" s="47">
        <v>21</v>
      </c>
      <c r="B27" s="48" t="s">
        <v>63</v>
      </c>
      <c r="C27" s="48" t="s">
        <v>64</v>
      </c>
      <c r="D27" s="48" t="s">
        <v>50</v>
      </c>
      <c r="E27" s="49">
        <v>112000</v>
      </c>
      <c r="F27" s="50">
        <v>1365.056</v>
      </c>
      <c r="G27" s="51">
        <v>1.440837E-2</v>
      </c>
      <c r="H27" s="41" t="s">
        <v>140</v>
      </c>
    </row>
    <row r="28" spans="1:8" x14ac:dyDescent="0.2">
      <c r="A28" s="47">
        <v>22</v>
      </c>
      <c r="B28" s="48" t="s">
        <v>65</v>
      </c>
      <c r="C28" s="48" t="s">
        <v>66</v>
      </c>
      <c r="D28" s="48" t="s">
        <v>13</v>
      </c>
      <c r="E28" s="49">
        <v>325000</v>
      </c>
      <c r="F28" s="50">
        <v>1360.9375</v>
      </c>
      <c r="G28" s="51">
        <v>1.43649E-2</v>
      </c>
      <c r="H28" s="41" t="s">
        <v>140</v>
      </c>
    </row>
    <row r="29" spans="1:8" x14ac:dyDescent="0.2">
      <c r="A29" s="47">
        <v>23</v>
      </c>
      <c r="B29" s="48" t="s">
        <v>67</v>
      </c>
      <c r="C29" s="48" t="s">
        <v>68</v>
      </c>
      <c r="D29" s="48" t="s">
        <v>69</v>
      </c>
      <c r="E29" s="49">
        <v>550000</v>
      </c>
      <c r="F29" s="50">
        <v>1322.09</v>
      </c>
      <c r="G29" s="51">
        <v>1.3954859999999999E-2</v>
      </c>
      <c r="H29" s="41" t="s">
        <v>140</v>
      </c>
    </row>
    <row r="30" spans="1:8" x14ac:dyDescent="0.2">
      <c r="A30" s="47">
        <v>24</v>
      </c>
      <c r="B30" s="48" t="s">
        <v>70</v>
      </c>
      <c r="C30" s="48" t="s">
        <v>71</v>
      </c>
      <c r="D30" s="48" t="s">
        <v>45</v>
      </c>
      <c r="E30" s="49">
        <v>2500000</v>
      </c>
      <c r="F30" s="50">
        <v>1316.75</v>
      </c>
      <c r="G30" s="51">
        <v>1.3898489999999999E-2</v>
      </c>
      <c r="H30" s="41" t="s">
        <v>140</v>
      </c>
    </row>
    <row r="31" spans="1:8" x14ac:dyDescent="0.2">
      <c r="A31" s="47">
        <v>25</v>
      </c>
      <c r="B31" s="48" t="s">
        <v>72</v>
      </c>
      <c r="C31" s="48" t="s">
        <v>73</v>
      </c>
      <c r="D31" s="48" t="s">
        <v>45</v>
      </c>
      <c r="E31" s="49">
        <v>7000</v>
      </c>
      <c r="F31" s="50">
        <v>1281.7</v>
      </c>
      <c r="G31" s="51">
        <v>1.352854E-2</v>
      </c>
      <c r="H31" s="41" t="s">
        <v>140</v>
      </c>
    </row>
    <row r="32" spans="1:8" x14ac:dyDescent="0.2">
      <c r="A32" s="47">
        <v>26</v>
      </c>
      <c r="B32" s="48" t="s">
        <v>74</v>
      </c>
      <c r="C32" s="48" t="s">
        <v>75</v>
      </c>
      <c r="D32" s="48" t="s">
        <v>76</v>
      </c>
      <c r="E32" s="49">
        <v>25000</v>
      </c>
      <c r="F32" s="50">
        <v>1264.875</v>
      </c>
      <c r="G32" s="51">
        <v>1.335094E-2</v>
      </c>
      <c r="H32" s="41" t="s">
        <v>140</v>
      </c>
    </row>
    <row r="33" spans="1:8" x14ac:dyDescent="0.2">
      <c r="A33" s="47">
        <v>27</v>
      </c>
      <c r="B33" s="48" t="s">
        <v>77</v>
      </c>
      <c r="C33" s="48" t="s">
        <v>78</v>
      </c>
      <c r="D33" s="48" t="s">
        <v>40</v>
      </c>
      <c r="E33" s="49">
        <v>16000</v>
      </c>
      <c r="F33" s="50">
        <v>1230.32</v>
      </c>
      <c r="G33" s="51">
        <v>1.298621E-2</v>
      </c>
      <c r="H33" s="41" t="s">
        <v>140</v>
      </c>
    </row>
    <row r="34" spans="1:8" x14ac:dyDescent="0.2">
      <c r="A34" s="47">
        <v>28</v>
      </c>
      <c r="B34" s="48" t="s">
        <v>79</v>
      </c>
      <c r="C34" s="48" t="s">
        <v>80</v>
      </c>
      <c r="D34" s="48" t="s">
        <v>13</v>
      </c>
      <c r="E34" s="49">
        <v>65000</v>
      </c>
      <c r="F34" s="50">
        <v>1184.105</v>
      </c>
      <c r="G34" s="51">
        <v>1.249841E-2</v>
      </c>
      <c r="H34" s="41" t="s">
        <v>140</v>
      </c>
    </row>
    <row r="35" spans="1:8" x14ac:dyDescent="0.2">
      <c r="A35" s="47">
        <v>29</v>
      </c>
      <c r="B35" s="48" t="s">
        <v>81</v>
      </c>
      <c r="C35" s="48" t="s">
        <v>82</v>
      </c>
      <c r="D35" s="48" t="s">
        <v>50</v>
      </c>
      <c r="E35" s="49">
        <v>155000</v>
      </c>
      <c r="F35" s="50">
        <v>1169.8625</v>
      </c>
      <c r="G35" s="51">
        <v>1.2348069999999999E-2</v>
      </c>
      <c r="H35" s="41" t="s">
        <v>140</v>
      </c>
    </row>
    <row r="36" spans="1:8" x14ac:dyDescent="0.2">
      <c r="A36" s="47">
        <v>30</v>
      </c>
      <c r="B36" s="48" t="s">
        <v>83</v>
      </c>
      <c r="C36" s="48" t="s">
        <v>84</v>
      </c>
      <c r="D36" s="48" t="s">
        <v>22</v>
      </c>
      <c r="E36" s="49">
        <v>88000</v>
      </c>
      <c r="F36" s="50">
        <v>1149.896</v>
      </c>
      <c r="G36" s="51">
        <v>1.213732E-2</v>
      </c>
      <c r="H36" s="41" t="s">
        <v>140</v>
      </c>
    </row>
    <row r="37" spans="1:8" x14ac:dyDescent="0.2">
      <c r="A37" s="47">
        <v>31</v>
      </c>
      <c r="B37" s="48" t="s">
        <v>85</v>
      </c>
      <c r="C37" s="48" t="s">
        <v>86</v>
      </c>
      <c r="D37" s="48" t="s">
        <v>45</v>
      </c>
      <c r="E37" s="49">
        <v>160000</v>
      </c>
      <c r="F37" s="50">
        <v>1123.28</v>
      </c>
      <c r="G37" s="51">
        <v>1.185639E-2</v>
      </c>
      <c r="H37" s="41" t="s">
        <v>140</v>
      </c>
    </row>
    <row r="38" spans="1:8" x14ac:dyDescent="0.2">
      <c r="A38" s="47">
        <v>32</v>
      </c>
      <c r="B38" s="48" t="s">
        <v>87</v>
      </c>
      <c r="C38" s="48" t="s">
        <v>88</v>
      </c>
      <c r="D38" s="48" t="s">
        <v>25</v>
      </c>
      <c r="E38" s="49">
        <v>20000</v>
      </c>
      <c r="F38" s="50">
        <v>1106.2</v>
      </c>
      <c r="G38" s="51">
        <v>1.167611E-2</v>
      </c>
      <c r="H38" s="41" t="s">
        <v>140</v>
      </c>
    </row>
    <row r="39" spans="1:8" x14ac:dyDescent="0.2">
      <c r="A39" s="47">
        <v>33</v>
      </c>
      <c r="B39" s="48" t="s">
        <v>89</v>
      </c>
      <c r="C39" s="48" t="s">
        <v>90</v>
      </c>
      <c r="D39" s="48" t="s">
        <v>91</v>
      </c>
      <c r="E39" s="49">
        <v>625000</v>
      </c>
      <c r="F39" s="50">
        <v>1076</v>
      </c>
      <c r="G39" s="51">
        <v>1.135734E-2</v>
      </c>
      <c r="H39" s="41" t="s">
        <v>140</v>
      </c>
    </row>
    <row r="40" spans="1:8" x14ac:dyDescent="0.2">
      <c r="A40" s="47">
        <v>34</v>
      </c>
      <c r="B40" s="48" t="s">
        <v>92</v>
      </c>
      <c r="C40" s="48" t="s">
        <v>93</v>
      </c>
      <c r="D40" s="48" t="s">
        <v>94</v>
      </c>
      <c r="E40" s="49">
        <v>120000</v>
      </c>
      <c r="F40" s="50">
        <v>1062</v>
      </c>
      <c r="G40" s="51">
        <v>1.120957E-2</v>
      </c>
      <c r="H40" s="41" t="s">
        <v>140</v>
      </c>
    </row>
    <row r="41" spans="1:8" x14ac:dyDescent="0.2">
      <c r="A41" s="47">
        <v>35</v>
      </c>
      <c r="B41" s="48" t="s">
        <v>95</v>
      </c>
      <c r="C41" s="48" t="s">
        <v>96</v>
      </c>
      <c r="D41" s="48" t="s">
        <v>76</v>
      </c>
      <c r="E41" s="49">
        <v>260000</v>
      </c>
      <c r="F41" s="50">
        <v>1050.01</v>
      </c>
      <c r="G41" s="51">
        <v>1.1083010000000001E-2</v>
      </c>
      <c r="H41" s="41" t="s">
        <v>140</v>
      </c>
    </row>
    <row r="42" spans="1:8" x14ac:dyDescent="0.2">
      <c r="A42" s="47">
        <v>36</v>
      </c>
      <c r="B42" s="48" t="s">
        <v>97</v>
      </c>
      <c r="C42" s="48" t="s">
        <v>98</v>
      </c>
      <c r="D42" s="48" t="s">
        <v>45</v>
      </c>
      <c r="E42" s="49">
        <v>33000</v>
      </c>
      <c r="F42" s="50">
        <v>1010.889</v>
      </c>
      <c r="G42" s="51">
        <v>1.067008E-2</v>
      </c>
      <c r="H42" s="41" t="s">
        <v>140</v>
      </c>
    </row>
    <row r="43" spans="1:8" x14ac:dyDescent="0.2">
      <c r="A43" s="47">
        <v>37</v>
      </c>
      <c r="B43" s="48" t="s">
        <v>99</v>
      </c>
      <c r="C43" s="48" t="s">
        <v>100</v>
      </c>
      <c r="D43" s="48" t="s">
        <v>94</v>
      </c>
      <c r="E43" s="49">
        <v>67000</v>
      </c>
      <c r="F43" s="50">
        <v>977.73099999999999</v>
      </c>
      <c r="G43" s="51">
        <v>1.03201E-2</v>
      </c>
      <c r="H43" s="41" t="s">
        <v>140</v>
      </c>
    </row>
    <row r="44" spans="1:8" x14ac:dyDescent="0.2">
      <c r="A44" s="47">
        <v>38</v>
      </c>
      <c r="B44" s="48" t="s">
        <v>101</v>
      </c>
      <c r="C44" s="48" t="s">
        <v>102</v>
      </c>
      <c r="D44" s="48" t="s">
        <v>25</v>
      </c>
      <c r="E44" s="49">
        <v>175000</v>
      </c>
      <c r="F44" s="50">
        <v>973.61249999999995</v>
      </c>
      <c r="G44" s="51">
        <v>1.027663E-2</v>
      </c>
      <c r="H44" s="41" t="s">
        <v>140</v>
      </c>
    </row>
    <row r="45" spans="1:8" x14ac:dyDescent="0.2">
      <c r="A45" s="47">
        <v>39</v>
      </c>
      <c r="B45" s="48" t="s">
        <v>103</v>
      </c>
      <c r="C45" s="48" t="s">
        <v>104</v>
      </c>
      <c r="D45" s="48" t="s">
        <v>40</v>
      </c>
      <c r="E45" s="49">
        <v>25000</v>
      </c>
      <c r="F45" s="50">
        <v>969.75</v>
      </c>
      <c r="G45" s="51">
        <v>1.0235859999999999E-2</v>
      </c>
      <c r="H45" s="41" t="s">
        <v>140</v>
      </c>
    </row>
    <row r="46" spans="1:8" x14ac:dyDescent="0.2">
      <c r="A46" s="47">
        <v>40</v>
      </c>
      <c r="B46" s="48" t="s">
        <v>105</v>
      </c>
      <c r="C46" s="48" t="s">
        <v>106</v>
      </c>
      <c r="D46" s="48" t="s">
        <v>45</v>
      </c>
      <c r="E46" s="49">
        <v>325000</v>
      </c>
      <c r="F46" s="50">
        <v>934.21249999999998</v>
      </c>
      <c r="G46" s="51">
        <v>9.8607499999999997E-3</v>
      </c>
      <c r="H46" s="41" t="s">
        <v>140</v>
      </c>
    </row>
    <row r="47" spans="1:8" x14ac:dyDescent="0.2">
      <c r="A47" s="47">
        <v>41</v>
      </c>
      <c r="B47" s="48" t="s">
        <v>107</v>
      </c>
      <c r="C47" s="48" t="s">
        <v>108</v>
      </c>
      <c r="D47" s="48" t="s">
        <v>45</v>
      </c>
      <c r="E47" s="49">
        <v>171524</v>
      </c>
      <c r="F47" s="50">
        <v>923.22793000000001</v>
      </c>
      <c r="G47" s="51">
        <v>9.7448099999999996E-3</v>
      </c>
      <c r="H47" s="41" t="s">
        <v>140</v>
      </c>
    </row>
    <row r="48" spans="1:8" x14ac:dyDescent="0.2">
      <c r="A48" s="47">
        <v>42</v>
      </c>
      <c r="B48" s="48" t="s">
        <v>109</v>
      </c>
      <c r="C48" s="48" t="s">
        <v>110</v>
      </c>
      <c r="D48" s="48" t="s">
        <v>111</v>
      </c>
      <c r="E48" s="49">
        <v>12500</v>
      </c>
      <c r="F48" s="50">
        <v>880.3125</v>
      </c>
      <c r="G48" s="51">
        <v>9.2918299999999992E-3</v>
      </c>
      <c r="H48" s="41" t="s">
        <v>140</v>
      </c>
    </row>
    <row r="49" spans="1:8" x14ac:dyDescent="0.2">
      <c r="A49" s="47">
        <v>43</v>
      </c>
      <c r="B49" s="48" t="s">
        <v>112</v>
      </c>
      <c r="C49" s="48" t="s">
        <v>113</v>
      </c>
      <c r="D49" s="48" t="s">
        <v>45</v>
      </c>
      <c r="E49" s="49">
        <v>175000</v>
      </c>
      <c r="F49" s="50">
        <v>842.53750000000002</v>
      </c>
      <c r="G49" s="51">
        <v>8.8931099999999992E-3</v>
      </c>
      <c r="H49" s="41" t="s">
        <v>140</v>
      </c>
    </row>
    <row r="50" spans="1:8" x14ac:dyDescent="0.2">
      <c r="A50" s="47">
        <v>44</v>
      </c>
      <c r="B50" s="48" t="s">
        <v>114</v>
      </c>
      <c r="C50" s="48" t="s">
        <v>115</v>
      </c>
      <c r="D50" s="48" t="s">
        <v>45</v>
      </c>
      <c r="E50" s="49">
        <v>16000</v>
      </c>
      <c r="F50" s="50">
        <v>827.2</v>
      </c>
      <c r="G50" s="51">
        <v>8.7312199999999996E-3</v>
      </c>
      <c r="H50" s="41" t="s">
        <v>140</v>
      </c>
    </row>
    <row r="51" spans="1:8" x14ac:dyDescent="0.2">
      <c r="A51" s="47">
        <v>45</v>
      </c>
      <c r="B51" s="48" t="s">
        <v>116</v>
      </c>
      <c r="C51" s="48" t="s">
        <v>117</v>
      </c>
      <c r="D51" s="48" t="s">
        <v>50</v>
      </c>
      <c r="E51" s="49">
        <v>60000</v>
      </c>
      <c r="F51" s="50">
        <v>635.88</v>
      </c>
      <c r="G51" s="51">
        <v>6.7118100000000003E-3</v>
      </c>
      <c r="H51" s="41" t="s">
        <v>140</v>
      </c>
    </row>
    <row r="52" spans="1:8" x14ac:dyDescent="0.2">
      <c r="A52" s="47">
        <v>46</v>
      </c>
      <c r="B52" s="48" t="s">
        <v>118</v>
      </c>
      <c r="C52" s="48" t="s">
        <v>119</v>
      </c>
      <c r="D52" s="48" t="s">
        <v>45</v>
      </c>
      <c r="E52" s="49">
        <v>20000</v>
      </c>
      <c r="F52" s="50">
        <v>604.52</v>
      </c>
      <c r="G52" s="51">
        <v>6.3807999999999998E-3</v>
      </c>
      <c r="H52" s="41" t="s">
        <v>140</v>
      </c>
    </row>
    <row r="53" spans="1:8" x14ac:dyDescent="0.2">
      <c r="A53" s="47">
        <v>47</v>
      </c>
      <c r="B53" s="48" t="s">
        <v>120</v>
      </c>
      <c r="C53" s="48" t="s">
        <v>121</v>
      </c>
      <c r="D53" s="48" t="s">
        <v>76</v>
      </c>
      <c r="E53" s="49">
        <v>112500</v>
      </c>
      <c r="F53" s="50">
        <v>590.56875000000002</v>
      </c>
      <c r="G53" s="51">
        <v>6.2335400000000001E-3</v>
      </c>
      <c r="H53" s="41" t="s">
        <v>140</v>
      </c>
    </row>
    <row r="54" spans="1:8" x14ac:dyDescent="0.2">
      <c r="A54" s="47">
        <v>48</v>
      </c>
      <c r="B54" s="48" t="s">
        <v>122</v>
      </c>
      <c r="C54" s="48" t="s">
        <v>123</v>
      </c>
      <c r="D54" s="48" t="s">
        <v>16</v>
      </c>
      <c r="E54" s="49">
        <v>70000</v>
      </c>
      <c r="F54" s="50">
        <v>527.73</v>
      </c>
      <c r="G54" s="51">
        <v>5.5702700000000004E-3</v>
      </c>
      <c r="H54" s="41" t="s">
        <v>140</v>
      </c>
    </row>
    <row r="55" spans="1:8" x14ac:dyDescent="0.2">
      <c r="A55" s="47">
        <v>49</v>
      </c>
      <c r="B55" s="48" t="s">
        <v>124</v>
      </c>
      <c r="C55" s="48" t="s">
        <v>125</v>
      </c>
      <c r="D55" s="48" t="s">
        <v>126</v>
      </c>
      <c r="E55" s="49">
        <v>50000</v>
      </c>
      <c r="F55" s="50">
        <v>526.9</v>
      </c>
      <c r="G55" s="51">
        <v>5.5615100000000004E-3</v>
      </c>
      <c r="H55" s="41" t="s">
        <v>140</v>
      </c>
    </row>
    <row r="56" spans="1:8" x14ac:dyDescent="0.2">
      <c r="A56" s="47">
        <v>50</v>
      </c>
      <c r="B56" s="48" t="s">
        <v>127</v>
      </c>
      <c r="C56" s="48" t="s">
        <v>128</v>
      </c>
      <c r="D56" s="48" t="s">
        <v>62</v>
      </c>
      <c r="E56" s="49">
        <v>4000</v>
      </c>
      <c r="F56" s="50">
        <v>484.08</v>
      </c>
      <c r="G56" s="51">
        <v>5.1095400000000001E-3</v>
      </c>
      <c r="H56" s="41" t="s">
        <v>140</v>
      </c>
    </row>
    <row r="57" spans="1:8" x14ac:dyDescent="0.2">
      <c r="A57" s="47">
        <v>51</v>
      </c>
      <c r="B57" s="48" t="s">
        <v>129</v>
      </c>
      <c r="C57" s="48" t="s">
        <v>130</v>
      </c>
      <c r="D57" s="48" t="s">
        <v>16</v>
      </c>
      <c r="E57" s="49">
        <v>300000</v>
      </c>
      <c r="F57" s="50">
        <v>481.32</v>
      </c>
      <c r="G57" s="51">
        <v>5.0803999999999997E-3</v>
      </c>
      <c r="H57" s="41" t="s">
        <v>140</v>
      </c>
    </row>
    <row r="58" spans="1:8" x14ac:dyDescent="0.2">
      <c r="A58" s="47">
        <v>52</v>
      </c>
      <c r="B58" s="48" t="s">
        <v>131</v>
      </c>
      <c r="C58" s="48" t="s">
        <v>132</v>
      </c>
      <c r="D58" s="48" t="s">
        <v>45</v>
      </c>
      <c r="E58" s="49">
        <v>18000</v>
      </c>
      <c r="F58" s="50">
        <v>460.81799999999998</v>
      </c>
      <c r="G58" s="51">
        <v>4.8640000000000003E-3</v>
      </c>
      <c r="H58" s="41" t="s">
        <v>140</v>
      </c>
    </row>
    <row r="59" spans="1:8" x14ac:dyDescent="0.2">
      <c r="A59" s="47">
        <v>53</v>
      </c>
      <c r="B59" s="48" t="s">
        <v>133</v>
      </c>
      <c r="C59" s="48" t="s">
        <v>134</v>
      </c>
      <c r="D59" s="48" t="s">
        <v>135</v>
      </c>
      <c r="E59" s="49">
        <v>115000</v>
      </c>
      <c r="F59" s="50">
        <v>370.99</v>
      </c>
      <c r="G59" s="51">
        <v>3.9158600000000002E-3</v>
      </c>
      <c r="H59" s="41" t="s">
        <v>140</v>
      </c>
    </row>
    <row r="60" spans="1:8" x14ac:dyDescent="0.2">
      <c r="A60" s="52"/>
      <c r="B60" s="52"/>
      <c r="C60" s="53" t="s">
        <v>139</v>
      </c>
      <c r="D60" s="52"/>
      <c r="E60" s="52" t="s">
        <v>140</v>
      </c>
      <c r="F60" s="54">
        <v>90214.092691188998</v>
      </c>
      <c r="G60" s="55">
        <v>0.95222322999999998</v>
      </c>
      <c r="H60" s="41" t="s">
        <v>140</v>
      </c>
    </row>
    <row r="61" spans="1:8" x14ac:dyDescent="0.2">
      <c r="A61" s="52"/>
      <c r="B61" s="52"/>
      <c r="C61" s="56"/>
      <c r="D61" s="52"/>
      <c r="E61" s="52"/>
      <c r="F61" s="57"/>
      <c r="G61" s="57"/>
      <c r="H61" s="41" t="s">
        <v>140</v>
      </c>
    </row>
    <row r="62" spans="1:8" x14ac:dyDescent="0.2">
      <c r="A62" s="52"/>
      <c r="B62" s="52"/>
      <c r="C62" s="53" t="s">
        <v>141</v>
      </c>
      <c r="D62" s="52"/>
      <c r="E62" s="52"/>
      <c r="F62" s="52"/>
      <c r="G62" s="52"/>
      <c r="H62" s="41" t="s">
        <v>140</v>
      </c>
    </row>
    <row r="63" spans="1:8" x14ac:dyDescent="0.2">
      <c r="A63" s="52"/>
      <c r="B63" s="52"/>
      <c r="C63" s="53" t="s">
        <v>139</v>
      </c>
      <c r="D63" s="52"/>
      <c r="E63" s="52" t="s">
        <v>140</v>
      </c>
      <c r="F63" s="58" t="s">
        <v>142</v>
      </c>
      <c r="G63" s="55">
        <v>0</v>
      </c>
      <c r="H63" s="41" t="s">
        <v>140</v>
      </c>
    </row>
    <row r="64" spans="1:8" x14ac:dyDescent="0.2">
      <c r="A64" s="52"/>
      <c r="B64" s="52"/>
      <c r="C64" s="56"/>
      <c r="D64" s="52"/>
      <c r="E64" s="52"/>
      <c r="F64" s="57"/>
      <c r="G64" s="57"/>
      <c r="H64" s="41" t="s">
        <v>140</v>
      </c>
    </row>
    <row r="65" spans="1:8" x14ac:dyDescent="0.2">
      <c r="A65" s="52"/>
      <c r="B65" s="52"/>
      <c r="C65" s="53" t="s">
        <v>143</v>
      </c>
      <c r="D65" s="52"/>
      <c r="E65" s="52"/>
      <c r="F65" s="52"/>
      <c r="G65" s="52"/>
      <c r="H65" s="41" t="s">
        <v>140</v>
      </c>
    </row>
    <row r="66" spans="1:8" x14ac:dyDescent="0.2">
      <c r="A66" s="47">
        <v>1</v>
      </c>
      <c r="B66" s="48" t="s">
        <v>136</v>
      </c>
      <c r="C66" s="43" t="s">
        <v>972</v>
      </c>
      <c r="D66" s="48" t="s">
        <v>137</v>
      </c>
      <c r="E66" s="49">
        <v>559425</v>
      </c>
      <c r="F66" s="50">
        <v>1.1189000000000001E-5</v>
      </c>
      <c r="G66" s="59" t="s">
        <v>138</v>
      </c>
      <c r="H66" s="41" t="s">
        <v>140</v>
      </c>
    </row>
    <row r="67" spans="1:8" x14ac:dyDescent="0.2">
      <c r="A67" s="52"/>
      <c r="B67" s="52"/>
      <c r="C67" s="53" t="s">
        <v>139</v>
      </c>
      <c r="D67" s="52"/>
      <c r="E67" s="52" t="s">
        <v>140</v>
      </c>
      <c r="F67" s="58" t="s">
        <v>142</v>
      </c>
      <c r="G67" s="55">
        <v>0</v>
      </c>
      <c r="H67" s="41" t="s">
        <v>140</v>
      </c>
    </row>
    <row r="68" spans="1:8" x14ac:dyDescent="0.2">
      <c r="A68" s="52"/>
      <c r="B68" s="52"/>
      <c r="C68" s="56"/>
      <c r="D68" s="52"/>
      <c r="E68" s="52"/>
      <c r="F68" s="57"/>
      <c r="G68" s="57"/>
      <c r="H68" s="41" t="s">
        <v>140</v>
      </c>
    </row>
    <row r="69" spans="1:8" x14ac:dyDescent="0.2">
      <c r="A69" s="52"/>
      <c r="B69" s="52"/>
      <c r="C69" s="53" t="s">
        <v>144</v>
      </c>
      <c r="D69" s="52"/>
      <c r="E69" s="52"/>
      <c r="F69" s="52"/>
      <c r="G69" s="52"/>
      <c r="H69" s="41" t="s">
        <v>140</v>
      </c>
    </row>
    <row r="70" spans="1:8" x14ac:dyDescent="0.2">
      <c r="A70" s="52"/>
      <c r="B70" s="52"/>
      <c r="C70" s="53" t="s">
        <v>139</v>
      </c>
      <c r="D70" s="52"/>
      <c r="E70" s="52" t="s">
        <v>140</v>
      </c>
      <c r="F70" s="58" t="s">
        <v>142</v>
      </c>
      <c r="G70" s="55">
        <v>0</v>
      </c>
      <c r="H70" s="41" t="s">
        <v>140</v>
      </c>
    </row>
    <row r="71" spans="1:8" x14ac:dyDescent="0.2">
      <c r="A71" s="52"/>
      <c r="B71" s="52"/>
      <c r="C71" s="56"/>
      <c r="D71" s="52"/>
      <c r="E71" s="52"/>
      <c r="F71" s="57"/>
      <c r="G71" s="57"/>
      <c r="H71" s="41" t="s">
        <v>140</v>
      </c>
    </row>
    <row r="72" spans="1:8" x14ac:dyDescent="0.2">
      <c r="A72" s="52"/>
      <c r="B72" s="52"/>
      <c r="C72" s="53" t="s">
        <v>145</v>
      </c>
      <c r="D72" s="52"/>
      <c r="E72" s="52"/>
      <c r="F72" s="57"/>
      <c r="G72" s="57"/>
      <c r="H72" s="41" t="s">
        <v>140</v>
      </c>
    </row>
    <row r="73" spans="1:8" x14ac:dyDescent="0.2">
      <c r="A73" s="52"/>
      <c r="B73" s="52"/>
      <c r="C73" s="53" t="s">
        <v>139</v>
      </c>
      <c r="D73" s="52"/>
      <c r="E73" s="52" t="s">
        <v>140</v>
      </c>
      <c r="F73" s="58" t="s">
        <v>142</v>
      </c>
      <c r="G73" s="55">
        <v>0</v>
      </c>
      <c r="H73" s="41" t="s">
        <v>140</v>
      </c>
    </row>
    <row r="74" spans="1:8" x14ac:dyDescent="0.2">
      <c r="A74" s="52"/>
      <c r="B74" s="52"/>
      <c r="C74" s="56"/>
      <c r="D74" s="52"/>
      <c r="E74" s="52"/>
      <c r="F74" s="57"/>
      <c r="G74" s="57"/>
      <c r="H74" s="41" t="s">
        <v>140</v>
      </c>
    </row>
    <row r="75" spans="1:8" x14ac:dyDescent="0.2">
      <c r="A75" s="52"/>
      <c r="B75" s="52"/>
      <c r="C75" s="53" t="s">
        <v>146</v>
      </c>
      <c r="D75" s="52"/>
      <c r="E75" s="52"/>
      <c r="F75" s="57"/>
      <c r="G75" s="57"/>
      <c r="H75" s="41" t="s">
        <v>140</v>
      </c>
    </row>
    <row r="76" spans="1:8" x14ac:dyDescent="0.2">
      <c r="A76" s="52"/>
      <c r="B76" s="52"/>
      <c r="C76" s="53" t="s">
        <v>139</v>
      </c>
      <c r="D76" s="52"/>
      <c r="E76" s="52" t="s">
        <v>140</v>
      </c>
      <c r="F76" s="58" t="s">
        <v>142</v>
      </c>
      <c r="G76" s="55">
        <v>0</v>
      </c>
      <c r="H76" s="41" t="s">
        <v>140</v>
      </c>
    </row>
    <row r="77" spans="1:8" x14ac:dyDescent="0.2">
      <c r="A77" s="52"/>
      <c r="B77" s="52"/>
      <c r="C77" s="56"/>
      <c r="D77" s="52"/>
      <c r="E77" s="52"/>
      <c r="F77" s="57"/>
      <c r="G77" s="57"/>
      <c r="H77" s="41" t="s">
        <v>140</v>
      </c>
    </row>
    <row r="78" spans="1:8" x14ac:dyDescent="0.2">
      <c r="A78" s="52"/>
      <c r="B78" s="52"/>
      <c r="C78" s="53" t="s">
        <v>147</v>
      </c>
      <c r="D78" s="52"/>
      <c r="E78" s="52"/>
      <c r="F78" s="54">
        <v>90214.092691188998</v>
      </c>
      <c r="G78" s="55">
        <v>0.95222322999999998</v>
      </c>
      <c r="H78" s="41" t="s">
        <v>140</v>
      </c>
    </row>
    <row r="79" spans="1:8" x14ac:dyDescent="0.2">
      <c r="A79" s="52"/>
      <c r="B79" s="52"/>
      <c r="C79" s="56"/>
      <c r="D79" s="52"/>
      <c r="E79" s="52"/>
      <c r="F79" s="57"/>
      <c r="G79" s="57"/>
      <c r="H79" s="41" t="s">
        <v>140</v>
      </c>
    </row>
    <row r="80" spans="1:8" x14ac:dyDescent="0.2">
      <c r="A80" s="52"/>
      <c r="B80" s="52"/>
      <c r="C80" s="53" t="s">
        <v>148</v>
      </c>
      <c r="D80" s="52"/>
      <c r="E80" s="52"/>
      <c r="F80" s="57"/>
      <c r="G80" s="57"/>
      <c r="H80" s="41" t="s">
        <v>140</v>
      </c>
    </row>
    <row r="81" spans="1:8" x14ac:dyDescent="0.2">
      <c r="A81" s="52"/>
      <c r="B81" s="52"/>
      <c r="C81" s="53" t="s">
        <v>10</v>
      </c>
      <c r="D81" s="52"/>
      <c r="E81" s="52"/>
      <c r="F81" s="57"/>
      <c r="G81" s="57"/>
      <c r="H81" s="41" t="s">
        <v>140</v>
      </c>
    </row>
    <row r="82" spans="1:8" x14ac:dyDescent="0.2">
      <c r="A82" s="52"/>
      <c r="B82" s="52"/>
      <c r="C82" s="53" t="s">
        <v>139</v>
      </c>
      <c r="D82" s="52"/>
      <c r="E82" s="52" t="s">
        <v>140</v>
      </c>
      <c r="F82" s="58" t="s">
        <v>142</v>
      </c>
      <c r="G82" s="55">
        <v>0</v>
      </c>
      <c r="H82" s="41" t="s">
        <v>140</v>
      </c>
    </row>
    <row r="83" spans="1:8" x14ac:dyDescent="0.2">
      <c r="A83" s="52"/>
      <c r="B83" s="52"/>
      <c r="C83" s="56"/>
      <c r="D83" s="52"/>
      <c r="E83" s="52"/>
      <c r="F83" s="57"/>
      <c r="G83" s="57"/>
      <c r="H83" s="41" t="s">
        <v>140</v>
      </c>
    </row>
    <row r="84" spans="1:8" x14ac:dyDescent="0.2">
      <c r="A84" s="52"/>
      <c r="B84" s="52"/>
      <c r="C84" s="53" t="s">
        <v>149</v>
      </c>
      <c r="D84" s="52"/>
      <c r="E84" s="52"/>
      <c r="F84" s="52"/>
      <c r="G84" s="52"/>
      <c r="H84" s="41" t="s">
        <v>140</v>
      </c>
    </row>
    <row r="85" spans="1:8" x14ac:dyDescent="0.2">
      <c r="A85" s="52"/>
      <c r="B85" s="52"/>
      <c r="C85" s="53" t="s">
        <v>139</v>
      </c>
      <c r="D85" s="52"/>
      <c r="E85" s="52" t="s">
        <v>140</v>
      </c>
      <c r="F85" s="58" t="s">
        <v>142</v>
      </c>
      <c r="G85" s="55">
        <v>0</v>
      </c>
      <c r="H85" s="41" t="s">
        <v>140</v>
      </c>
    </row>
    <row r="86" spans="1:8" x14ac:dyDescent="0.2">
      <c r="A86" s="52"/>
      <c r="B86" s="52"/>
      <c r="C86" s="56"/>
      <c r="D86" s="52"/>
      <c r="E86" s="52"/>
      <c r="F86" s="57"/>
      <c r="G86" s="57"/>
      <c r="H86" s="41" t="s">
        <v>140</v>
      </c>
    </row>
    <row r="87" spans="1:8" x14ac:dyDescent="0.2">
      <c r="A87" s="52"/>
      <c r="B87" s="52"/>
      <c r="C87" s="53" t="s">
        <v>150</v>
      </c>
      <c r="D87" s="52"/>
      <c r="E87" s="52"/>
      <c r="F87" s="52"/>
      <c r="G87" s="52"/>
      <c r="H87" s="41" t="s">
        <v>140</v>
      </c>
    </row>
    <row r="88" spans="1:8" x14ac:dyDescent="0.2">
      <c r="A88" s="52"/>
      <c r="B88" s="52"/>
      <c r="C88" s="53" t="s">
        <v>139</v>
      </c>
      <c r="D88" s="52"/>
      <c r="E88" s="52" t="s">
        <v>140</v>
      </c>
      <c r="F88" s="58" t="s">
        <v>142</v>
      </c>
      <c r="G88" s="55">
        <v>0</v>
      </c>
      <c r="H88" s="41" t="s">
        <v>140</v>
      </c>
    </row>
    <row r="89" spans="1:8" x14ac:dyDescent="0.2">
      <c r="A89" s="52"/>
      <c r="B89" s="52"/>
      <c r="C89" s="56"/>
      <c r="D89" s="52"/>
      <c r="E89" s="52"/>
      <c r="F89" s="57"/>
      <c r="G89" s="57"/>
      <c r="H89" s="41" t="s">
        <v>140</v>
      </c>
    </row>
    <row r="90" spans="1:8" x14ac:dyDescent="0.2">
      <c r="A90" s="52"/>
      <c r="B90" s="52"/>
      <c r="C90" s="53" t="s">
        <v>151</v>
      </c>
      <c r="D90" s="52"/>
      <c r="E90" s="52"/>
      <c r="F90" s="57"/>
      <c r="G90" s="57"/>
      <c r="H90" s="41" t="s">
        <v>140</v>
      </c>
    </row>
    <row r="91" spans="1:8" x14ac:dyDescent="0.2">
      <c r="A91" s="52"/>
      <c r="B91" s="52"/>
      <c r="C91" s="53" t="s">
        <v>139</v>
      </c>
      <c r="D91" s="52"/>
      <c r="E91" s="52" t="s">
        <v>140</v>
      </c>
      <c r="F91" s="58" t="s">
        <v>142</v>
      </c>
      <c r="G91" s="55">
        <v>0</v>
      </c>
      <c r="H91" s="41" t="s">
        <v>140</v>
      </c>
    </row>
    <row r="92" spans="1:8" x14ac:dyDescent="0.2">
      <c r="A92" s="52"/>
      <c r="B92" s="52"/>
      <c r="C92" s="56"/>
      <c r="D92" s="52"/>
      <c r="E92" s="52"/>
      <c r="F92" s="57"/>
      <c r="G92" s="57"/>
      <c r="H92" s="41" t="s">
        <v>140</v>
      </c>
    </row>
    <row r="93" spans="1:8" x14ac:dyDescent="0.2">
      <c r="A93" s="52"/>
      <c r="B93" s="52"/>
      <c r="C93" s="53" t="s">
        <v>152</v>
      </c>
      <c r="D93" s="52"/>
      <c r="E93" s="52"/>
      <c r="F93" s="54">
        <v>0</v>
      </c>
      <c r="G93" s="55">
        <v>0</v>
      </c>
      <c r="H93" s="41" t="s">
        <v>140</v>
      </c>
    </row>
    <row r="94" spans="1:8" x14ac:dyDescent="0.2">
      <c r="A94" s="52"/>
      <c r="B94" s="52"/>
      <c r="C94" s="56"/>
      <c r="D94" s="52"/>
      <c r="E94" s="52"/>
      <c r="F94" s="57"/>
      <c r="G94" s="57"/>
      <c r="H94" s="41" t="s">
        <v>140</v>
      </c>
    </row>
    <row r="95" spans="1:8" x14ac:dyDescent="0.2">
      <c r="A95" s="52"/>
      <c r="B95" s="52"/>
      <c r="C95" s="53" t="s">
        <v>153</v>
      </c>
      <c r="D95" s="52"/>
      <c r="E95" s="52"/>
      <c r="F95" s="57"/>
      <c r="G95" s="57"/>
      <c r="H95" s="41" t="s">
        <v>140</v>
      </c>
    </row>
    <row r="96" spans="1:8" x14ac:dyDescent="0.2">
      <c r="A96" s="52"/>
      <c r="B96" s="52"/>
      <c r="C96" s="53" t="s">
        <v>154</v>
      </c>
      <c r="D96" s="52"/>
      <c r="E96" s="52"/>
      <c r="F96" s="57"/>
      <c r="G96" s="57"/>
      <c r="H96" s="41" t="s">
        <v>140</v>
      </c>
    </row>
    <row r="97" spans="1:8" x14ac:dyDescent="0.2">
      <c r="A97" s="52"/>
      <c r="B97" s="52"/>
      <c r="C97" s="53" t="s">
        <v>139</v>
      </c>
      <c r="D97" s="52"/>
      <c r="E97" s="52" t="s">
        <v>140</v>
      </c>
      <c r="F97" s="58" t="s">
        <v>142</v>
      </c>
      <c r="G97" s="55">
        <v>0</v>
      </c>
      <c r="H97" s="41" t="s">
        <v>140</v>
      </c>
    </row>
    <row r="98" spans="1:8" x14ac:dyDescent="0.2">
      <c r="A98" s="52"/>
      <c r="B98" s="52"/>
      <c r="C98" s="56"/>
      <c r="D98" s="52"/>
      <c r="E98" s="52"/>
      <c r="F98" s="57"/>
      <c r="G98" s="57"/>
      <c r="H98" s="41" t="s">
        <v>140</v>
      </c>
    </row>
    <row r="99" spans="1:8" x14ac:dyDescent="0.2">
      <c r="A99" s="52"/>
      <c r="B99" s="52"/>
      <c r="C99" s="53" t="s">
        <v>155</v>
      </c>
      <c r="D99" s="52"/>
      <c r="E99" s="52"/>
      <c r="F99" s="57"/>
      <c r="G99" s="57"/>
      <c r="H99" s="41" t="s">
        <v>140</v>
      </c>
    </row>
    <row r="100" spans="1:8" x14ac:dyDescent="0.2">
      <c r="A100" s="52"/>
      <c r="B100" s="52"/>
      <c r="C100" s="53" t="s">
        <v>139</v>
      </c>
      <c r="D100" s="52"/>
      <c r="E100" s="52" t="s">
        <v>140</v>
      </c>
      <c r="F100" s="58" t="s">
        <v>142</v>
      </c>
      <c r="G100" s="55">
        <v>0</v>
      </c>
      <c r="H100" s="41" t="s">
        <v>140</v>
      </c>
    </row>
    <row r="101" spans="1:8" x14ac:dyDescent="0.2">
      <c r="A101" s="52"/>
      <c r="B101" s="52"/>
      <c r="C101" s="56"/>
      <c r="D101" s="52"/>
      <c r="E101" s="52"/>
      <c r="F101" s="57"/>
      <c r="G101" s="57"/>
      <c r="H101" s="41" t="s">
        <v>140</v>
      </c>
    </row>
    <row r="102" spans="1:8" x14ac:dyDescent="0.2">
      <c r="A102" s="52"/>
      <c r="B102" s="52"/>
      <c r="C102" s="53" t="s">
        <v>156</v>
      </c>
      <c r="D102" s="52"/>
      <c r="E102" s="52"/>
      <c r="F102" s="57"/>
      <c r="G102" s="57"/>
      <c r="H102" s="41" t="s">
        <v>140</v>
      </c>
    </row>
    <row r="103" spans="1:8" x14ac:dyDescent="0.2">
      <c r="A103" s="52"/>
      <c r="B103" s="52"/>
      <c r="C103" s="53" t="s">
        <v>139</v>
      </c>
      <c r="D103" s="52"/>
      <c r="E103" s="52" t="s">
        <v>140</v>
      </c>
      <c r="F103" s="58" t="s">
        <v>142</v>
      </c>
      <c r="G103" s="55">
        <v>0</v>
      </c>
      <c r="H103" s="41" t="s">
        <v>140</v>
      </c>
    </row>
    <row r="104" spans="1:8" x14ac:dyDescent="0.2">
      <c r="A104" s="52"/>
      <c r="B104" s="52"/>
      <c r="C104" s="56"/>
      <c r="D104" s="52"/>
      <c r="E104" s="52"/>
      <c r="F104" s="57"/>
      <c r="G104" s="57"/>
      <c r="H104" s="41" t="s">
        <v>140</v>
      </c>
    </row>
    <row r="105" spans="1:8" x14ac:dyDescent="0.2">
      <c r="A105" s="52"/>
      <c r="B105" s="52"/>
      <c r="C105" s="53" t="s">
        <v>157</v>
      </c>
      <c r="D105" s="52"/>
      <c r="E105" s="52"/>
      <c r="F105" s="57"/>
      <c r="G105" s="57"/>
      <c r="H105" s="41" t="s">
        <v>140</v>
      </c>
    </row>
    <row r="106" spans="1:8" x14ac:dyDescent="0.2">
      <c r="A106" s="47">
        <v>1</v>
      </c>
      <c r="B106" s="48"/>
      <c r="C106" s="48" t="s">
        <v>158</v>
      </c>
      <c r="D106" s="48"/>
      <c r="E106" s="59"/>
      <c r="F106" s="50">
        <v>3880.3758199839999</v>
      </c>
      <c r="G106" s="51">
        <v>4.095795E-2</v>
      </c>
      <c r="H106" s="41">
        <v>5.42</v>
      </c>
    </row>
    <row r="107" spans="1:8" x14ac:dyDescent="0.2">
      <c r="A107" s="52"/>
      <c r="B107" s="52"/>
      <c r="C107" s="53" t="s">
        <v>139</v>
      </c>
      <c r="D107" s="52"/>
      <c r="E107" s="52" t="s">
        <v>140</v>
      </c>
      <c r="F107" s="54">
        <v>3880.3758199839999</v>
      </c>
      <c r="G107" s="55">
        <v>4.095795E-2</v>
      </c>
      <c r="H107" s="41" t="s">
        <v>140</v>
      </c>
    </row>
    <row r="108" spans="1:8" x14ac:dyDescent="0.2">
      <c r="A108" s="52"/>
      <c r="B108" s="52"/>
      <c r="C108" s="56"/>
      <c r="D108" s="52"/>
      <c r="E108" s="52"/>
      <c r="F108" s="57"/>
      <c r="G108" s="57"/>
      <c r="H108" s="41" t="s">
        <v>140</v>
      </c>
    </row>
    <row r="109" spans="1:8" x14ac:dyDescent="0.2">
      <c r="A109" s="52"/>
      <c r="B109" s="52"/>
      <c r="C109" s="53" t="s">
        <v>159</v>
      </c>
      <c r="D109" s="52"/>
      <c r="E109" s="52"/>
      <c r="F109" s="54">
        <v>3880.3758199839999</v>
      </c>
      <c r="G109" s="55">
        <v>4.095795E-2</v>
      </c>
      <c r="H109" s="41" t="s">
        <v>140</v>
      </c>
    </row>
    <row r="110" spans="1:8" x14ac:dyDescent="0.2">
      <c r="A110" s="52"/>
      <c r="B110" s="52"/>
      <c r="C110" s="57"/>
      <c r="D110" s="52"/>
      <c r="E110" s="52"/>
      <c r="F110" s="52"/>
      <c r="G110" s="52"/>
      <c r="H110" s="41" t="s">
        <v>140</v>
      </c>
    </row>
    <row r="111" spans="1:8" x14ac:dyDescent="0.2">
      <c r="A111" s="52"/>
      <c r="B111" s="52"/>
      <c r="C111" s="53" t="s">
        <v>160</v>
      </c>
      <c r="D111" s="52"/>
      <c r="E111" s="52"/>
      <c r="F111" s="52"/>
      <c r="G111" s="52"/>
      <c r="H111" s="41" t="s">
        <v>140</v>
      </c>
    </row>
    <row r="112" spans="1:8" x14ac:dyDescent="0.2">
      <c r="A112" s="52"/>
      <c r="B112" s="52"/>
      <c r="C112" s="53" t="s">
        <v>161</v>
      </c>
      <c r="D112" s="52"/>
      <c r="E112" s="52"/>
      <c r="F112" s="52"/>
      <c r="G112" s="52"/>
      <c r="H112" s="41" t="s">
        <v>140</v>
      </c>
    </row>
    <row r="113" spans="1:10" x14ac:dyDescent="0.2">
      <c r="A113" s="52"/>
      <c r="B113" s="52"/>
      <c r="C113" s="53" t="s">
        <v>139</v>
      </c>
      <c r="D113" s="52"/>
      <c r="E113" s="52" t="s">
        <v>140</v>
      </c>
      <c r="F113" s="58" t="s">
        <v>142</v>
      </c>
      <c r="G113" s="55">
        <v>0</v>
      </c>
      <c r="H113" s="41" t="s">
        <v>140</v>
      </c>
    </row>
    <row r="114" spans="1:10" x14ac:dyDescent="0.2">
      <c r="A114" s="52"/>
      <c r="B114" s="52"/>
      <c r="C114" s="56"/>
      <c r="D114" s="52"/>
      <c r="E114" s="52"/>
      <c r="F114" s="57"/>
      <c r="G114" s="57"/>
      <c r="H114" s="41" t="s">
        <v>140</v>
      </c>
    </row>
    <row r="115" spans="1:10" x14ac:dyDescent="0.2">
      <c r="A115" s="52"/>
      <c r="B115" s="52"/>
      <c r="C115" s="53" t="s">
        <v>162</v>
      </c>
      <c r="D115" s="52"/>
      <c r="E115" s="52"/>
      <c r="F115" s="52"/>
      <c r="G115" s="52"/>
      <c r="H115" s="41" t="s">
        <v>140</v>
      </c>
    </row>
    <row r="116" spans="1:10" x14ac:dyDescent="0.2">
      <c r="A116" s="52"/>
      <c r="B116" s="52"/>
      <c r="C116" s="53" t="s">
        <v>163</v>
      </c>
      <c r="D116" s="52"/>
      <c r="E116" s="52"/>
      <c r="F116" s="52"/>
      <c r="G116" s="52"/>
      <c r="H116" s="41" t="s">
        <v>140</v>
      </c>
    </row>
    <row r="117" spans="1:10" x14ac:dyDescent="0.2">
      <c r="A117" s="52"/>
      <c r="B117" s="52"/>
      <c r="C117" s="53" t="s">
        <v>139</v>
      </c>
      <c r="D117" s="52"/>
      <c r="E117" s="52" t="s">
        <v>140</v>
      </c>
      <c r="F117" s="58" t="s">
        <v>142</v>
      </c>
      <c r="G117" s="55">
        <v>0</v>
      </c>
      <c r="H117" s="41" t="s">
        <v>140</v>
      </c>
    </row>
    <row r="118" spans="1:10" x14ac:dyDescent="0.2">
      <c r="A118" s="52"/>
      <c r="B118" s="52"/>
      <c r="C118" s="56"/>
      <c r="D118" s="52"/>
      <c r="E118" s="52"/>
      <c r="F118" s="57"/>
      <c r="G118" s="57"/>
      <c r="H118" s="41" t="s">
        <v>140</v>
      </c>
    </row>
    <row r="119" spans="1:10" x14ac:dyDescent="0.2">
      <c r="A119" s="52"/>
      <c r="B119" s="52"/>
      <c r="C119" s="53" t="s">
        <v>164</v>
      </c>
      <c r="D119" s="52"/>
      <c r="E119" s="52"/>
      <c r="F119" s="57"/>
      <c r="G119" s="57"/>
      <c r="H119" s="41" t="s">
        <v>140</v>
      </c>
    </row>
    <row r="120" spans="1:10" x14ac:dyDescent="0.2">
      <c r="A120" s="52"/>
      <c r="B120" s="52"/>
      <c r="C120" s="53" t="s">
        <v>139</v>
      </c>
      <c r="D120" s="52"/>
      <c r="E120" s="52" t="s">
        <v>140</v>
      </c>
      <c r="F120" s="58" t="s">
        <v>142</v>
      </c>
      <c r="G120" s="55">
        <v>0</v>
      </c>
      <c r="H120" s="41" t="s">
        <v>140</v>
      </c>
    </row>
    <row r="121" spans="1:10" x14ac:dyDescent="0.2">
      <c r="A121" s="52"/>
      <c r="B121" s="52"/>
      <c r="C121" s="56"/>
      <c r="D121" s="52"/>
      <c r="E121" s="52"/>
      <c r="F121" s="57"/>
      <c r="G121" s="57"/>
      <c r="H121" s="41" t="s">
        <v>140</v>
      </c>
    </row>
    <row r="122" spans="1:10" x14ac:dyDescent="0.2">
      <c r="A122" s="52"/>
      <c r="B122" s="48"/>
      <c r="C122" s="48"/>
      <c r="D122" s="53"/>
      <c r="E122" s="52"/>
      <c r="F122" s="48"/>
      <c r="G122" s="59"/>
      <c r="H122" s="41" t="s">
        <v>140</v>
      </c>
    </row>
    <row r="123" spans="1:10" x14ac:dyDescent="0.2">
      <c r="A123" s="59"/>
      <c r="B123" s="48"/>
      <c r="C123" s="48" t="s">
        <v>165</v>
      </c>
      <c r="D123" s="48"/>
      <c r="E123" s="59"/>
      <c r="F123" s="50">
        <v>646.02212362</v>
      </c>
      <c r="G123" s="51">
        <v>6.8188600000000004E-3</v>
      </c>
      <c r="H123" s="41" t="s">
        <v>140</v>
      </c>
    </row>
    <row r="124" spans="1:10" x14ac:dyDescent="0.2">
      <c r="A124" s="56"/>
      <c r="B124" s="56"/>
      <c r="C124" s="53" t="s">
        <v>166</v>
      </c>
      <c r="D124" s="57"/>
      <c r="E124" s="57"/>
      <c r="F124" s="54">
        <v>94740.490634792994</v>
      </c>
      <c r="G124" s="60">
        <v>1.00000004</v>
      </c>
      <c r="H124" s="41" t="s">
        <v>140</v>
      </c>
    </row>
    <row r="125" spans="1:10" ht="12.75" customHeight="1" x14ac:dyDescent="0.2">
      <c r="A125" s="61"/>
      <c r="B125" s="61"/>
      <c r="C125" s="62"/>
      <c r="D125" s="63"/>
      <c r="E125" s="63"/>
      <c r="F125" s="64"/>
      <c r="G125" s="65"/>
      <c r="H125" s="66"/>
    </row>
    <row r="126" spans="1:10" x14ac:dyDescent="0.2">
      <c r="A126" s="61"/>
      <c r="B126" s="227" t="s">
        <v>973</v>
      </c>
      <c r="C126" s="227"/>
      <c r="D126" s="227"/>
      <c r="E126" s="227"/>
      <c r="F126" s="227"/>
      <c r="G126" s="227"/>
      <c r="H126" s="227"/>
      <c r="J126" s="68"/>
    </row>
    <row r="127" spans="1:10" x14ac:dyDescent="0.2">
      <c r="A127" s="61"/>
      <c r="B127" s="227" t="s">
        <v>974</v>
      </c>
      <c r="C127" s="227"/>
      <c r="D127" s="227"/>
      <c r="E127" s="227"/>
      <c r="F127" s="227"/>
      <c r="G127" s="227"/>
      <c r="H127" s="227"/>
      <c r="J127" s="68"/>
    </row>
    <row r="128" spans="1:10" x14ac:dyDescent="0.2">
      <c r="A128" s="61"/>
      <c r="B128" s="227" t="s">
        <v>975</v>
      </c>
      <c r="C128" s="227"/>
      <c r="D128" s="227"/>
      <c r="E128" s="227"/>
      <c r="F128" s="227"/>
      <c r="G128" s="227"/>
      <c r="H128" s="227"/>
      <c r="J128" s="68"/>
    </row>
    <row r="129" spans="1:17" s="71" customFormat="1" ht="66.75" customHeight="1" x14ac:dyDescent="0.25">
      <c r="A129" s="69"/>
      <c r="B129" s="228" t="s">
        <v>976</v>
      </c>
      <c r="C129" s="228"/>
      <c r="D129" s="228"/>
      <c r="E129" s="228"/>
      <c r="F129" s="228"/>
      <c r="G129" s="228"/>
      <c r="H129" s="228"/>
      <c r="I129"/>
      <c r="J129" s="68"/>
      <c r="K129"/>
      <c r="L129"/>
      <c r="M129"/>
      <c r="N129"/>
      <c r="O129"/>
      <c r="P129"/>
      <c r="Q129"/>
    </row>
    <row r="130" spans="1:17" x14ac:dyDescent="0.2">
      <c r="A130" s="61"/>
      <c r="B130" s="227" t="s">
        <v>977</v>
      </c>
      <c r="C130" s="227"/>
      <c r="D130" s="227"/>
      <c r="E130" s="227"/>
      <c r="F130" s="227"/>
      <c r="G130" s="227"/>
      <c r="H130" s="227"/>
      <c r="J130" s="68"/>
    </row>
    <row r="131" spans="1:17" x14ac:dyDescent="0.2">
      <c r="A131" s="61"/>
      <c r="B131" s="61"/>
      <c r="C131" s="61"/>
      <c r="D131" s="63"/>
      <c r="E131" s="63"/>
      <c r="F131" s="63"/>
      <c r="G131" s="63"/>
    </row>
    <row r="132" spans="1:17" x14ac:dyDescent="0.2">
      <c r="A132" s="61"/>
      <c r="B132" s="229" t="s">
        <v>167</v>
      </c>
      <c r="C132" s="230"/>
      <c r="D132" s="231"/>
      <c r="E132" s="72"/>
      <c r="F132" s="63"/>
      <c r="G132" s="63"/>
    </row>
    <row r="133" spans="1:17" ht="27.75" customHeight="1" x14ac:dyDescent="0.2">
      <c r="A133" s="61"/>
      <c r="B133" s="232" t="s">
        <v>168</v>
      </c>
      <c r="C133" s="233"/>
      <c r="D133" s="40" t="s">
        <v>169</v>
      </c>
      <c r="E133" s="72"/>
      <c r="F133" s="63"/>
      <c r="G133" s="63"/>
    </row>
    <row r="134" spans="1:17" ht="12.75" customHeight="1" x14ac:dyDescent="0.2">
      <c r="A134" s="61"/>
      <c r="B134" s="232" t="s">
        <v>978</v>
      </c>
      <c r="C134" s="233"/>
      <c r="D134" s="40" t="str">
        <f>"Rs. "&amp;TEXT(F69,"0.00")&amp;" lacs/ "&amp;IF(ROUND((G69*100),2) = 0,"#",(TEXT((G69*100),"0.00")&amp;"%"))</f>
        <v>Rs. 0.00 lacs/ #</v>
      </c>
      <c r="E134" s="72"/>
      <c r="F134" s="63"/>
      <c r="G134" s="63"/>
    </row>
    <row r="135" spans="1:17" x14ac:dyDescent="0.2">
      <c r="A135" s="61"/>
      <c r="B135" s="232" t="s">
        <v>170</v>
      </c>
      <c r="C135" s="233"/>
      <c r="D135" s="73" t="s">
        <v>140</v>
      </c>
      <c r="E135" s="72"/>
      <c r="F135" s="63"/>
      <c r="G135" s="63"/>
    </row>
    <row r="136" spans="1:17" x14ac:dyDescent="0.2">
      <c r="A136" s="74"/>
      <c r="B136" s="75" t="s">
        <v>140</v>
      </c>
      <c r="C136" s="75" t="s">
        <v>979</v>
      </c>
      <c r="D136" s="75" t="s">
        <v>171</v>
      </c>
      <c r="E136" s="74"/>
      <c r="F136" s="74"/>
      <c r="G136" s="74"/>
      <c r="H136" s="74"/>
      <c r="J136" s="68"/>
    </row>
    <row r="137" spans="1:17" x14ac:dyDescent="0.2">
      <c r="A137" s="74"/>
      <c r="B137" s="76" t="s">
        <v>172</v>
      </c>
      <c r="C137" s="77">
        <v>45991</v>
      </c>
      <c r="D137" s="77">
        <v>46022</v>
      </c>
      <c r="E137" s="74"/>
      <c r="F137" s="74"/>
      <c r="G137" s="74"/>
      <c r="J137" s="68"/>
    </row>
    <row r="138" spans="1:17" x14ac:dyDescent="0.2">
      <c r="A138" s="78"/>
      <c r="B138" s="48" t="s">
        <v>173</v>
      </c>
      <c r="C138" s="79">
        <v>104.63330000000001</v>
      </c>
      <c r="D138" s="79">
        <v>103.6795</v>
      </c>
      <c r="E138" s="78"/>
      <c r="F138" s="80"/>
      <c r="G138" s="81"/>
    </row>
    <row r="139" spans="1:17" x14ac:dyDescent="0.2">
      <c r="A139" s="78"/>
      <c r="B139" s="48" t="s">
        <v>1151</v>
      </c>
      <c r="C139" s="79">
        <v>60.244900000000001</v>
      </c>
      <c r="D139" s="79">
        <v>59.695700000000002</v>
      </c>
      <c r="E139" s="78"/>
      <c r="F139" s="80"/>
      <c r="G139" s="81"/>
    </row>
    <row r="140" spans="1:17" x14ac:dyDescent="0.2">
      <c r="A140" s="78"/>
      <c r="B140" s="48" t="s">
        <v>174</v>
      </c>
      <c r="C140" s="79">
        <v>97.731499999999997</v>
      </c>
      <c r="D140" s="79">
        <v>96.792100000000005</v>
      </c>
      <c r="E140" s="78"/>
      <c r="F140" s="80"/>
      <c r="G140" s="81"/>
    </row>
    <row r="141" spans="1:17" x14ac:dyDescent="0.2">
      <c r="A141" s="78"/>
      <c r="B141" s="48" t="s">
        <v>1152</v>
      </c>
      <c r="C141" s="79">
        <v>55.969900000000003</v>
      </c>
      <c r="D141" s="79">
        <v>55.432000000000002</v>
      </c>
      <c r="E141" s="78"/>
      <c r="F141" s="80"/>
      <c r="G141" s="81"/>
    </row>
    <row r="142" spans="1:17" x14ac:dyDescent="0.2">
      <c r="A142" s="78"/>
      <c r="B142" s="78"/>
      <c r="C142" s="78"/>
      <c r="D142" s="78"/>
      <c r="E142" s="78"/>
      <c r="F142" s="78"/>
      <c r="G142" s="78"/>
    </row>
    <row r="143" spans="1:17" x14ac:dyDescent="0.2">
      <c r="A143" s="78"/>
      <c r="B143" s="235" t="s">
        <v>980</v>
      </c>
      <c r="C143" s="236"/>
      <c r="D143" s="53" t="s">
        <v>169</v>
      </c>
      <c r="E143" s="78"/>
      <c r="F143" s="78"/>
      <c r="G143" s="78"/>
    </row>
    <row r="144" spans="1:17" x14ac:dyDescent="0.2">
      <c r="A144" s="78"/>
      <c r="B144" s="82"/>
      <c r="C144" s="82"/>
      <c r="D144" s="83"/>
      <c r="E144" s="78"/>
      <c r="F144" s="80"/>
      <c r="G144" s="81"/>
    </row>
    <row r="145" spans="1:10" x14ac:dyDescent="0.2">
      <c r="A145" s="74"/>
      <c r="B145" s="232" t="s">
        <v>175</v>
      </c>
      <c r="C145" s="233"/>
      <c r="D145" s="40" t="s">
        <v>169</v>
      </c>
      <c r="E145" s="84"/>
      <c r="F145" s="74"/>
      <c r="G145" s="74"/>
      <c r="J145" s="68"/>
    </row>
    <row r="146" spans="1:10" x14ac:dyDescent="0.2">
      <c r="A146" s="74"/>
      <c r="B146" s="232" t="s">
        <v>176</v>
      </c>
      <c r="C146" s="233"/>
      <c r="D146" s="40" t="s">
        <v>169</v>
      </c>
      <c r="E146" s="84"/>
      <c r="F146" s="74"/>
      <c r="G146" s="74"/>
      <c r="J146" s="68"/>
    </row>
    <row r="147" spans="1:10" x14ac:dyDescent="0.2">
      <c r="A147" s="74"/>
      <c r="B147" s="232" t="s">
        <v>177</v>
      </c>
      <c r="C147" s="233"/>
      <c r="D147" s="40" t="s">
        <v>169</v>
      </c>
      <c r="E147" s="84"/>
      <c r="F147" s="74"/>
      <c r="G147" s="74"/>
      <c r="J147" s="68"/>
    </row>
    <row r="148" spans="1:10" x14ac:dyDescent="0.2">
      <c r="A148" s="74"/>
      <c r="B148" s="232" t="s">
        <v>178</v>
      </c>
      <c r="C148" s="233"/>
      <c r="D148" s="85">
        <v>0.2638113798205789</v>
      </c>
      <c r="E148" s="74"/>
      <c r="F148" s="67"/>
      <c r="G148" s="86"/>
      <c r="J148" s="68"/>
    </row>
    <row r="149" spans="1:10" x14ac:dyDescent="0.2">
      <c r="J149" s="68"/>
    </row>
    <row r="150" spans="1:10" x14ac:dyDescent="0.2">
      <c r="B150" s="234" t="s">
        <v>981</v>
      </c>
      <c r="C150" s="234"/>
    </row>
    <row r="152" spans="1:10" ht="153.75" customHeight="1" x14ac:dyDescent="0.2"/>
    <row r="155" spans="1:10" x14ac:dyDescent="0.2">
      <c r="B155" s="87" t="s">
        <v>982</v>
      </c>
      <c r="C155" s="88"/>
      <c r="D155" s="87"/>
    </row>
    <row r="156" spans="1:10" x14ac:dyDescent="0.2">
      <c r="B156" s="87" t="s">
        <v>983</v>
      </c>
      <c r="D156" s="87"/>
    </row>
    <row r="157" spans="1:10" ht="165" customHeight="1" x14ac:dyDescent="0.2"/>
    <row r="159" spans="1:10" x14ac:dyDescent="0.2">
      <c r="J159" s="38"/>
    </row>
    <row r="160" spans="1:10" x14ac:dyDescent="0.2">
      <c r="J160" s="38"/>
    </row>
    <row r="161" spans="10:10" x14ac:dyDescent="0.2">
      <c r="J161" s="38"/>
    </row>
    <row r="169" spans="10:10" ht="14.25" customHeight="1" x14ac:dyDescent="0.2"/>
    <row r="170" spans="10:10" ht="14.25" customHeight="1" x14ac:dyDescent="0.2"/>
    <row r="171" spans="10:10" ht="14.25" customHeight="1" x14ac:dyDescent="0.2"/>
    <row r="172" spans="10:10" ht="14.25" customHeight="1" x14ac:dyDescent="0.2"/>
  </sheetData>
  <mergeCells count="18">
    <mergeCell ref="B134:C134"/>
    <mergeCell ref="B135:C135"/>
    <mergeCell ref="B150:C150"/>
    <mergeCell ref="B143:C143"/>
    <mergeCell ref="B147:C147"/>
    <mergeCell ref="B148:C148"/>
    <mergeCell ref="B145:C145"/>
    <mergeCell ref="B146:C146"/>
    <mergeCell ref="B128:H128"/>
    <mergeCell ref="B129:H129"/>
    <mergeCell ref="B130:H130"/>
    <mergeCell ref="B132:D132"/>
    <mergeCell ref="B133:C133"/>
    <mergeCell ref="A1:H1"/>
    <mergeCell ref="A2:H2"/>
    <mergeCell ref="A3:H3"/>
    <mergeCell ref="B126:H126"/>
    <mergeCell ref="B127:H127"/>
  </mergeCells>
  <hyperlinks>
    <hyperlink ref="I1" location="Index!B2" display="Index" xr:uid="{94EBD02A-2868-4AD2-B520-F665DF77B8B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3FCE-BE1B-4509-AC0A-59015383686E}">
  <sheetPr>
    <outlinePr summaryBelow="0" summaryRight="0"/>
  </sheetPr>
  <dimension ref="A1:Q181"/>
  <sheetViews>
    <sheetView showGridLines="0" workbookViewId="0">
      <selection sqref="A1:H1"/>
    </sheetView>
  </sheetViews>
  <sheetFormatPr defaultRowHeight="12.75" x14ac:dyDescent="0.2"/>
  <cols>
    <col min="1" max="1" width="5.85546875" bestFit="1" customWidth="1"/>
    <col min="2" max="2" width="19.570312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745</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2030957</v>
      </c>
      <c r="F7" s="50">
        <v>20130.845784000001</v>
      </c>
      <c r="G7" s="51">
        <v>6.9233379999999997E-2</v>
      </c>
      <c r="H7" s="41" t="s">
        <v>140</v>
      </c>
    </row>
    <row r="8" spans="1:9" x14ac:dyDescent="0.2">
      <c r="A8" s="47">
        <v>2</v>
      </c>
      <c r="B8" s="48" t="s">
        <v>36</v>
      </c>
      <c r="C8" s="48" t="s">
        <v>37</v>
      </c>
      <c r="D8" s="48" t="s">
        <v>35</v>
      </c>
      <c r="E8" s="49">
        <v>1098746</v>
      </c>
      <c r="F8" s="50">
        <v>14755.060034</v>
      </c>
      <c r="G8" s="51">
        <v>5.0745150000000003E-2</v>
      </c>
      <c r="H8" s="41" t="s">
        <v>140</v>
      </c>
    </row>
    <row r="9" spans="1:9" x14ac:dyDescent="0.2">
      <c r="A9" s="47">
        <v>3</v>
      </c>
      <c r="B9" s="48" t="s">
        <v>14</v>
      </c>
      <c r="C9" s="48" t="s">
        <v>15</v>
      </c>
      <c r="D9" s="48" t="s">
        <v>16</v>
      </c>
      <c r="E9" s="49">
        <v>297963</v>
      </c>
      <c r="F9" s="50">
        <v>12167.319105</v>
      </c>
      <c r="G9" s="51">
        <v>4.1845470000000003E-2</v>
      </c>
      <c r="H9" s="41" t="s">
        <v>140</v>
      </c>
    </row>
    <row r="10" spans="1:9" x14ac:dyDescent="0.2">
      <c r="A10" s="47">
        <v>4</v>
      </c>
      <c r="B10" s="48" t="s">
        <v>328</v>
      </c>
      <c r="C10" s="48" t="s">
        <v>329</v>
      </c>
      <c r="D10" s="48" t="s">
        <v>35</v>
      </c>
      <c r="E10" s="49">
        <v>532044</v>
      </c>
      <c r="F10" s="50">
        <v>11710.820484</v>
      </c>
      <c r="G10" s="51">
        <v>4.0275489999999997E-2</v>
      </c>
      <c r="H10" s="41" t="s">
        <v>140</v>
      </c>
    </row>
    <row r="11" spans="1:9" x14ac:dyDescent="0.2">
      <c r="A11" s="47">
        <v>5</v>
      </c>
      <c r="B11" s="48" t="s">
        <v>11</v>
      </c>
      <c r="C11" s="48" t="s">
        <v>12</v>
      </c>
      <c r="D11" s="48" t="s">
        <v>13</v>
      </c>
      <c r="E11" s="49">
        <v>452129</v>
      </c>
      <c r="F11" s="50">
        <v>9520.0282239999997</v>
      </c>
      <c r="G11" s="51">
        <v>3.2740989999999998E-2</v>
      </c>
      <c r="H11" s="41" t="s">
        <v>140</v>
      </c>
    </row>
    <row r="12" spans="1:9" x14ac:dyDescent="0.2">
      <c r="A12" s="47">
        <v>6</v>
      </c>
      <c r="B12" s="48" t="s">
        <v>17</v>
      </c>
      <c r="C12" s="48" t="s">
        <v>18</v>
      </c>
      <c r="D12" s="48" t="s">
        <v>19</v>
      </c>
      <c r="E12" s="49">
        <v>592907</v>
      </c>
      <c r="F12" s="50">
        <v>9311.0115280000009</v>
      </c>
      <c r="G12" s="51">
        <v>3.2022139999999998E-2</v>
      </c>
      <c r="H12" s="41" t="s">
        <v>140</v>
      </c>
    </row>
    <row r="13" spans="1:9" x14ac:dyDescent="0.2">
      <c r="A13" s="47">
        <v>7</v>
      </c>
      <c r="B13" s="48" t="s">
        <v>180</v>
      </c>
      <c r="C13" s="48" t="s">
        <v>181</v>
      </c>
      <c r="D13" s="48" t="s">
        <v>182</v>
      </c>
      <c r="E13" s="49">
        <v>1993038</v>
      </c>
      <c r="F13" s="50">
        <v>8031.9431400000003</v>
      </c>
      <c r="G13" s="51">
        <v>2.7623209999999999E-2</v>
      </c>
      <c r="H13" s="41" t="s">
        <v>140</v>
      </c>
    </row>
    <row r="14" spans="1:9" x14ac:dyDescent="0.2">
      <c r="A14" s="47">
        <v>8</v>
      </c>
      <c r="B14" s="48" t="s">
        <v>461</v>
      </c>
      <c r="C14" s="48" t="s">
        <v>462</v>
      </c>
      <c r="D14" s="48" t="s">
        <v>35</v>
      </c>
      <c r="E14" s="49">
        <v>3919350</v>
      </c>
      <c r="F14" s="50">
        <v>6745.2013500000003</v>
      </c>
      <c r="G14" s="51">
        <v>2.3197889999999999E-2</v>
      </c>
      <c r="H14" s="41" t="s">
        <v>140</v>
      </c>
    </row>
    <row r="15" spans="1:9" x14ac:dyDescent="0.2">
      <c r="A15" s="47">
        <v>9</v>
      </c>
      <c r="B15" s="48" t="s">
        <v>330</v>
      </c>
      <c r="C15" s="48" t="s">
        <v>331</v>
      </c>
      <c r="D15" s="48" t="s">
        <v>228</v>
      </c>
      <c r="E15" s="49">
        <v>160863</v>
      </c>
      <c r="F15" s="50">
        <v>5966.7303959999999</v>
      </c>
      <c r="G15" s="51">
        <v>2.05206E-2</v>
      </c>
      <c r="H15" s="41" t="s">
        <v>140</v>
      </c>
    </row>
    <row r="16" spans="1:9" x14ac:dyDescent="0.2">
      <c r="A16" s="47">
        <v>10</v>
      </c>
      <c r="B16" s="48" t="s">
        <v>190</v>
      </c>
      <c r="C16" s="48" t="s">
        <v>191</v>
      </c>
      <c r="D16" s="48" t="s">
        <v>19</v>
      </c>
      <c r="E16" s="49">
        <v>1161716</v>
      </c>
      <c r="F16" s="50">
        <v>5797.5436980000004</v>
      </c>
      <c r="G16" s="51">
        <v>1.9938730000000002E-2</v>
      </c>
      <c r="H16" s="41" t="s">
        <v>140</v>
      </c>
    </row>
    <row r="17" spans="1:8" x14ac:dyDescent="0.2">
      <c r="A17" s="47">
        <v>11</v>
      </c>
      <c r="B17" s="48" t="s">
        <v>340</v>
      </c>
      <c r="C17" s="48" t="s">
        <v>341</v>
      </c>
      <c r="D17" s="48" t="s">
        <v>250</v>
      </c>
      <c r="E17" s="49">
        <v>321066</v>
      </c>
      <c r="F17" s="50">
        <v>5777.2616040000003</v>
      </c>
      <c r="G17" s="51">
        <v>1.9868980000000001E-2</v>
      </c>
      <c r="H17" s="41" t="s">
        <v>140</v>
      </c>
    </row>
    <row r="18" spans="1:8" x14ac:dyDescent="0.2">
      <c r="A18" s="47">
        <v>12</v>
      </c>
      <c r="B18" s="48" t="s">
        <v>58</v>
      </c>
      <c r="C18" s="48" t="s">
        <v>59</v>
      </c>
      <c r="D18" s="48" t="s">
        <v>50</v>
      </c>
      <c r="E18" s="49">
        <v>124224</v>
      </c>
      <c r="F18" s="50">
        <v>5540.6388479999996</v>
      </c>
      <c r="G18" s="51">
        <v>1.905519E-2</v>
      </c>
      <c r="H18" s="41" t="s">
        <v>140</v>
      </c>
    </row>
    <row r="19" spans="1:8" x14ac:dyDescent="0.2">
      <c r="A19" s="47">
        <v>13</v>
      </c>
      <c r="B19" s="48" t="s">
        <v>92</v>
      </c>
      <c r="C19" s="48" t="s">
        <v>93</v>
      </c>
      <c r="D19" s="48" t="s">
        <v>94</v>
      </c>
      <c r="E19" s="49">
        <v>615370</v>
      </c>
      <c r="F19" s="50">
        <v>5446.0245000000004</v>
      </c>
      <c r="G19" s="51">
        <v>1.8729800000000001E-2</v>
      </c>
      <c r="H19" s="41" t="s">
        <v>140</v>
      </c>
    </row>
    <row r="20" spans="1:8" x14ac:dyDescent="0.2">
      <c r="A20" s="47">
        <v>14</v>
      </c>
      <c r="B20" s="48" t="s">
        <v>222</v>
      </c>
      <c r="C20" s="48" t="s">
        <v>223</v>
      </c>
      <c r="D20" s="48" t="s">
        <v>182</v>
      </c>
      <c r="E20" s="49">
        <v>39406</v>
      </c>
      <c r="F20" s="50">
        <v>5430.1468000000004</v>
      </c>
      <c r="G20" s="51">
        <v>1.8675190000000001E-2</v>
      </c>
      <c r="H20" s="41" t="s">
        <v>140</v>
      </c>
    </row>
    <row r="21" spans="1:8" x14ac:dyDescent="0.2">
      <c r="A21" s="47">
        <v>15</v>
      </c>
      <c r="B21" s="48" t="s">
        <v>207</v>
      </c>
      <c r="C21" s="48" t="s">
        <v>208</v>
      </c>
      <c r="D21" s="48" t="s">
        <v>35</v>
      </c>
      <c r="E21" s="49">
        <v>638402</v>
      </c>
      <c r="F21" s="50">
        <v>5345.0207449999998</v>
      </c>
      <c r="G21" s="51">
        <v>1.8382430000000002E-2</v>
      </c>
      <c r="H21" s="41" t="s">
        <v>140</v>
      </c>
    </row>
    <row r="22" spans="1:8" x14ac:dyDescent="0.2">
      <c r="A22" s="47">
        <v>16</v>
      </c>
      <c r="B22" s="48" t="s">
        <v>433</v>
      </c>
      <c r="C22" s="48" t="s">
        <v>434</v>
      </c>
      <c r="D22" s="48" t="s">
        <v>206</v>
      </c>
      <c r="E22" s="49">
        <v>327370</v>
      </c>
      <c r="F22" s="50">
        <v>5314.1972100000003</v>
      </c>
      <c r="G22" s="51">
        <v>1.8276420000000002E-2</v>
      </c>
      <c r="H22" s="41" t="s">
        <v>140</v>
      </c>
    </row>
    <row r="23" spans="1:8" x14ac:dyDescent="0.2">
      <c r="A23" s="47">
        <v>17</v>
      </c>
      <c r="B23" s="48" t="s">
        <v>214</v>
      </c>
      <c r="C23" s="48" t="s">
        <v>215</v>
      </c>
      <c r="D23" s="48" t="s">
        <v>216</v>
      </c>
      <c r="E23" s="49">
        <v>946607</v>
      </c>
      <c r="F23" s="50">
        <v>5287.7467020000004</v>
      </c>
      <c r="G23" s="51">
        <v>1.8185460000000001E-2</v>
      </c>
      <c r="H23" s="41" t="s">
        <v>140</v>
      </c>
    </row>
    <row r="24" spans="1:8" x14ac:dyDescent="0.2">
      <c r="A24" s="47">
        <v>18</v>
      </c>
      <c r="B24" s="48" t="s">
        <v>26</v>
      </c>
      <c r="C24" s="48" t="s">
        <v>27</v>
      </c>
      <c r="D24" s="48" t="s">
        <v>28</v>
      </c>
      <c r="E24" s="49">
        <v>1280435</v>
      </c>
      <c r="F24" s="50">
        <v>5116.6182600000002</v>
      </c>
      <c r="G24" s="51">
        <v>1.7596919999999999E-2</v>
      </c>
      <c r="H24" s="41" t="s">
        <v>140</v>
      </c>
    </row>
    <row r="25" spans="1:8" x14ac:dyDescent="0.2">
      <c r="A25" s="47">
        <v>19</v>
      </c>
      <c r="B25" s="48" t="s">
        <v>746</v>
      </c>
      <c r="C25" s="48" t="s">
        <v>747</v>
      </c>
      <c r="D25" s="48" t="s">
        <v>748</v>
      </c>
      <c r="E25" s="49">
        <v>1761898</v>
      </c>
      <c r="F25" s="50">
        <v>4980.0046970000003</v>
      </c>
      <c r="G25" s="51">
        <v>1.7127079999999999E-2</v>
      </c>
      <c r="H25" s="41" t="s">
        <v>140</v>
      </c>
    </row>
    <row r="26" spans="1:8" x14ac:dyDescent="0.2">
      <c r="A26" s="47">
        <v>20</v>
      </c>
      <c r="B26" s="48" t="s">
        <v>505</v>
      </c>
      <c r="C26" s="48" t="s">
        <v>506</v>
      </c>
      <c r="D26" s="48" t="s">
        <v>40</v>
      </c>
      <c r="E26" s="49">
        <v>545651</v>
      </c>
      <c r="F26" s="50">
        <v>4962.9686705000004</v>
      </c>
      <c r="G26" s="51">
        <v>1.7068489999999999E-2</v>
      </c>
      <c r="H26" s="41" t="s">
        <v>140</v>
      </c>
    </row>
    <row r="27" spans="1:8" x14ac:dyDescent="0.2">
      <c r="A27" s="47">
        <v>21</v>
      </c>
      <c r="B27" s="48" t="s">
        <v>77</v>
      </c>
      <c r="C27" s="48" t="s">
        <v>78</v>
      </c>
      <c r="D27" s="48" t="s">
        <v>40</v>
      </c>
      <c r="E27" s="49">
        <v>63972</v>
      </c>
      <c r="F27" s="50">
        <v>4919.1269400000001</v>
      </c>
      <c r="G27" s="51">
        <v>1.6917709999999999E-2</v>
      </c>
      <c r="H27" s="41" t="s">
        <v>140</v>
      </c>
    </row>
    <row r="28" spans="1:8" x14ac:dyDescent="0.2">
      <c r="A28" s="47">
        <v>22</v>
      </c>
      <c r="B28" s="48" t="s">
        <v>54</v>
      </c>
      <c r="C28" s="48" t="s">
        <v>55</v>
      </c>
      <c r="D28" s="48" t="s">
        <v>50</v>
      </c>
      <c r="E28" s="49">
        <v>108339</v>
      </c>
      <c r="F28" s="50">
        <v>4804.1846159999996</v>
      </c>
      <c r="G28" s="51">
        <v>1.65224E-2</v>
      </c>
      <c r="H28" s="41" t="s">
        <v>140</v>
      </c>
    </row>
    <row r="29" spans="1:8" x14ac:dyDescent="0.2">
      <c r="A29" s="47">
        <v>23</v>
      </c>
      <c r="B29" s="48" t="s">
        <v>87</v>
      </c>
      <c r="C29" s="48" t="s">
        <v>88</v>
      </c>
      <c r="D29" s="48" t="s">
        <v>25</v>
      </c>
      <c r="E29" s="49">
        <v>84516</v>
      </c>
      <c r="F29" s="50">
        <v>4674.57996</v>
      </c>
      <c r="G29" s="51">
        <v>1.6076670000000001E-2</v>
      </c>
      <c r="H29" s="41" t="s">
        <v>140</v>
      </c>
    </row>
    <row r="30" spans="1:8" x14ac:dyDescent="0.2">
      <c r="A30" s="47">
        <v>24</v>
      </c>
      <c r="B30" s="48" t="s">
        <v>63</v>
      </c>
      <c r="C30" s="48" t="s">
        <v>64</v>
      </c>
      <c r="D30" s="48" t="s">
        <v>50</v>
      </c>
      <c r="E30" s="49">
        <v>371735</v>
      </c>
      <c r="F30" s="50">
        <v>4530.7061800000001</v>
      </c>
      <c r="G30" s="51">
        <v>1.5581869999999999E-2</v>
      </c>
      <c r="H30" s="41" t="s">
        <v>140</v>
      </c>
    </row>
    <row r="31" spans="1:8" x14ac:dyDescent="0.2">
      <c r="A31" s="47">
        <v>25</v>
      </c>
      <c r="B31" s="48" t="s">
        <v>23</v>
      </c>
      <c r="C31" s="48" t="s">
        <v>24</v>
      </c>
      <c r="D31" s="48" t="s">
        <v>25</v>
      </c>
      <c r="E31" s="49">
        <v>38374</v>
      </c>
      <c r="F31" s="50">
        <v>4521.9921599999998</v>
      </c>
      <c r="G31" s="51">
        <v>1.55519E-2</v>
      </c>
      <c r="H31" s="41" t="s">
        <v>140</v>
      </c>
    </row>
    <row r="32" spans="1:8" x14ac:dyDescent="0.2">
      <c r="A32" s="47">
        <v>26</v>
      </c>
      <c r="B32" s="48" t="s">
        <v>60</v>
      </c>
      <c r="C32" s="48" t="s">
        <v>61</v>
      </c>
      <c r="D32" s="48" t="s">
        <v>62</v>
      </c>
      <c r="E32" s="49">
        <v>66236</v>
      </c>
      <c r="F32" s="50">
        <v>4230.4933199999996</v>
      </c>
      <c r="G32" s="51">
        <v>1.4549380000000001E-2</v>
      </c>
      <c r="H32" s="41" t="s">
        <v>140</v>
      </c>
    </row>
    <row r="33" spans="1:8" x14ac:dyDescent="0.2">
      <c r="A33" s="47">
        <v>27</v>
      </c>
      <c r="B33" s="48" t="s">
        <v>202</v>
      </c>
      <c r="C33" s="48" t="s">
        <v>203</v>
      </c>
      <c r="D33" s="48" t="s">
        <v>111</v>
      </c>
      <c r="E33" s="49">
        <v>474344</v>
      </c>
      <c r="F33" s="50">
        <v>4193.2009600000001</v>
      </c>
      <c r="G33" s="51">
        <v>1.4421130000000001E-2</v>
      </c>
      <c r="H33" s="41" t="s">
        <v>140</v>
      </c>
    </row>
    <row r="34" spans="1:8" x14ac:dyDescent="0.2">
      <c r="A34" s="47">
        <v>28</v>
      </c>
      <c r="B34" s="48" t="s">
        <v>204</v>
      </c>
      <c r="C34" s="48" t="s">
        <v>205</v>
      </c>
      <c r="D34" s="48" t="s">
        <v>206</v>
      </c>
      <c r="E34" s="49">
        <v>250906</v>
      </c>
      <c r="F34" s="50">
        <v>4172.5667800000001</v>
      </c>
      <c r="G34" s="51">
        <v>1.4350160000000001E-2</v>
      </c>
      <c r="H34" s="41" t="s">
        <v>140</v>
      </c>
    </row>
    <row r="35" spans="1:8" x14ac:dyDescent="0.2">
      <c r="A35" s="47">
        <v>29</v>
      </c>
      <c r="B35" s="48" t="s">
        <v>46</v>
      </c>
      <c r="C35" s="48" t="s">
        <v>47</v>
      </c>
      <c r="D35" s="48" t="s">
        <v>22</v>
      </c>
      <c r="E35" s="49">
        <v>1094203</v>
      </c>
      <c r="F35" s="50">
        <v>4153.5945879999999</v>
      </c>
      <c r="G35" s="51">
        <v>1.428491E-2</v>
      </c>
      <c r="H35" s="41" t="s">
        <v>140</v>
      </c>
    </row>
    <row r="36" spans="1:8" ht="25.5" x14ac:dyDescent="0.2">
      <c r="A36" s="47">
        <v>30</v>
      </c>
      <c r="B36" s="48" t="s">
        <v>194</v>
      </c>
      <c r="C36" s="48" t="s">
        <v>195</v>
      </c>
      <c r="D36" s="48" t="s">
        <v>196</v>
      </c>
      <c r="E36" s="49">
        <v>552997</v>
      </c>
      <c r="F36" s="50">
        <v>4150.7954820000004</v>
      </c>
      <c r="G36" s="51">
        <v>1.427529E-2</v>
      </c>
      <c r="H36" s="41" t="s">
        <v>140</v>
      </c>
    </row>
    <row r="37" spans="1:8" x14ac:dyDescent="0.2">
      <c r="A37" s="47">
        <v>31</v>
      </c>
      <c r="B37" s="48" t="s">
        <v>366</v>
      </c>
      <c r="C37" s="48" t="s">
        <v>367</v>
      </c>
      <c r="D37" s="48" t="s">
        <v>206</v>
      </c>
      <c r="E37" s="49">
        <v>585264</v>
      </c>
      <c r="F37" s="50">
        <v>4048.271088</v>
      </c>
      <c r="G37" s="51">
        <v>1.392269E-2</v>
      </c>
      <c r="H37" s="41" t="s">
        <v>140</v>
      </c>
    </row>
    <row r="38" spans="1:8" x14ac:dyDescent="0.2">
      <c r="A38" s="47">
        <v>32</v>
      </c>
      <c r="B38" s="48" t="s">
        <v>305</v>
      </c>
      <c r="C38" s="48" t="s">
        <v>306</v>
      </c>
      <c r="D38" s="48" t="s">
        <v>300</v>
      </c>
      <c r="E38" s="49">
        <v>300775</v>
      </c>
      <c r="F38" s="50">
        <v>4011.1354000000001</v>
      </c>
      <c r="G38" s="51">
        <v>1.379497E-2</v>
      </c>
      <c r="H38" s="41" t="s">
        <v>140</v>
      </c>
    </row>
    <row r="39" spans="1:8" x14ac:dyDescent="0.2">
      <c r="A39" s="47">
        <v>33</v>
      </c>
      <c r="B39" s="48" t="s">
        <v>234</v>
      </c>
      <c r="C39" s="48" t="s">
        <v>235</v>
      </c>
      <c r="D39" s="48" t="s">
        <v>216</v>
      </c>
      <c r="E39" s="49">
        <v>416636</v>
      </c>
      <c r="F39" s="50">
        <v>3627.0246980000002</v>
      </c>
      <c r="G39" s="51">
        <v>1.2473949999999999E-2</v>
      </c>
      <c r="H39" s="41" t="s">
        <v>140</v>
      </c>
    </row>
    <row r="40" spans="1:8" x14ac:dyDescent="0.2">
      <c r="A40" s="47">
        <v>34</v>
      </c>
      <c r="B40" s="48" t="s">
        <v>284</v>
      </c>
      <c r="C40" s="48" t="s">
        <v>285</v>
      </c>
      <c r="D40" s="48" t="s">
        <v>216</v>
      </c>
      <c r="E40" s="49">
        <v>2407581</v>
      </c>
      <c r="F40" s="50">
        <v>3562.0160894999999</v>
      </c>
      <c r="G40" s="51">
        <v>1.225038E-2</v>
      </c>
      <c r="H40" s="41" t="s">
        <v>140</v>
      </c>
    </row>
    <row r="41" spans="1:8" x14ac:dyDescent="0.2">
      <c r="A41" s="47">
        <v>35</v>
      </c>
      <c r="B41" s="48" t="s">
        <v>229</v>
      </c>
      <c r="C41" s="48" t="s">
        <v>230</v>
      </c>
      <c r="D41" s="48" t="s">
        <v>211</v>
      </c>
      <c r="E41" s="49">
        <v>295552</v>
      </c>
      <c r="F41" s="50">
        <v>3517.0688</v>
      </c>
      <c r="G41" s="51">
        <v>1.20958E-2</v>
      </c>
      <c r="H41" s="41" t="s">
        <v>140</v>
      </c>
    </row>
    <row r="42" spans="1:8" x14ac:dyDescent="0.2">
      <c r="A42" s="47">
        <v>36</v>
      </c>
      <c r="B42" s="48" t="s">
        <v>271</v>
      </c>
      <c r="C42" s="48" t="s">
        <v>272</v>
      </c>
      <c r="D42" s="48" t="s">
        <v>50</v>
      </c>
      <c r="E42" s="49">
        <v>182448</v>
      </c>
      <c r="F42" s="50">
        <v>3492.0547200000001</v>
      </c>
      <c r="G42" s="51">
        <v>1.2009769999999999E-2</v>
      </c>
      <c r="H42" s="41" t="s">
        <v>140</v>
      </c>
    </row>
    <row r="43" spans="1:8" x14ac:dyDescent="0.2">
      <c r="A43" s="47">
        <v>37</v>
      </c>
      <c r="B43" s="48" t="s">
        <v>749</v>
      </c>
      <c r="C43" s="48" t="s">
        <v>750</v>
      </c>
      <c r="D43" s="48" t="s">
        <v>111</v>
      </c>
      <c r="E43" s="49">
        <v>174800</v>
      </c>
      <c r="F43" s="50">
        <v>3371.7172</v>
      </c>
      <c r="G43" s="51">
        <v>1.1595909999999999E-2</v>
      </c>
      <c r="H43" s="41" t="s">
        <v>140</v>
      </c>
    </row>
    <row r="44" spans="1:8" x14ac:dyDescent="0.2">
      <c r="A44" s="47">
        <v>38</v>
      </c>
      <c r="B44" s="48" t="s">
        <v>658</v>
      </c>
      <c r="C44" s="48" t="s">
        <v>659</v>
      </c>
      <c r="D44" s="48" t="s">
        <v>414</v>
      </c>
      <c r="E44" s="49">
        <v>54047</v>
      </c>
      <c r="F44" s="50">
        <v>3259.5745700000002</v>
      </c>
      <c r="G44" s="51">
        <v>1.121023E-2</v>
      </c>
      <c r="H44" s="41" t="s">
        <v>140</v>
      </c>
    </row>
    <row r="45" spans="1:8" x14ac:dyDescent="0.2">
      <c r="A45" s="47">
        <v>39</v>
      </c>
      <c r="B45" s="48" t="s">
        <v>664</v>
      </c>
      <c r="C45" s="48" t="s">
        <v>665</v>
      </c>
      <c r="D45" s="48" t="s">
        <v>182</v>
      </c>
      <c r="E45" s="49">
        <v>157579</v>
      </c>
      <c r="F45" s="50">
        <v>3214.454021</v>
      </c>
      <c r="G45" s="51">
        <v>1.105505E-2</v>
      </c>
      <c r="H45" s="41" t="s">
        <v>140</v>
      </c>
    </row>
    <row r="46" spans="1:8" ht="25.5" x14ac:dyDescent="0.2">
      <c r="A46" s="47">
        <v>40</v>
      </c>
      <c r="B46" s="48" t="s">
        <v>217</v>
      </c>
      <c r="C46" s="48" t="s">
        <v>218</v>
      </c>
      <c r="D46" s="48" t="s">
        <v>219</v>
      </c>
      <c r="E46" s="49">
        <v>151301</v>
      </c>
      <c r="F46" s="50">
        <v>3191.6945949999999</v>
      </c>
      <c r="G46" s="51">
        <v>1.097678E-2</v>
      </c>
      <c r="H46" s="41" t="s">
        <v>140</v>
      </c>
    </row>
    <row r="47" spans="1:8" x14ac:dyDescent="0.2">
      <c r="A47" s="47">
        <v>41</v>
      </c>
      <c r="B47" s="48" t="s">
        <v>412</v>
      </c>
      <c r="C47" s="48" t="s">
        <v>413</v>
      </c>
      <c r="D47" s="48" t="s">
        <v>414</v>
      </c>
      <c r="E47" s="49">
        <v>303948</v>
      </c>
      <c r="F47" s="50">
        <v>3144.9499559999999</v>
      </c>
      <c r="G47" s="51">
        <v>1.0816020000000001E-2</v>
      </c>
      <c r="H47" s="41" t="s">
        <v>140</v>
      </c>
    </row>
    <row r="48" spans="1:8" x14ac:dyDescent="0.2">
      <c r="A48" s="47">
        <v>42</v>
      </c>
      <c r="B48" s="48" t="s">
        <v>192</v>
      </c>
      <c r="C48" s="48" t="s">
        <v>193</v>
      </c>
      <c r="D48" s="48" t="s">
        <v>62</v>
      </c>
      <c r="E48" s="49">
        <v>647900</v>
      </c>
      <c r="F48" s="50">
        <v>3144.5826499999998</v>
      </c>
      <c r="G48" s="51">
        <v>1.081475E-2</v>
      </c>
      <c r="H48" s="41" t="s">
        <v>140</v>
      </c>
    </row>
    <row r="49" spans="1:8" x14ac:dyDescent="0.2">
      <c r="A49" s="47">
        <v>43</v>
      </c>
      <c r="B49" s="48" t="s">
        <v>251</v>
      </c>
      <c r="C49" s="48" t="s">
        <v>252</v>
      </c>
      <c r="D49" s="48" t="s">
        <v>182</v>
      </c>
      <c r="E49" s="49">
        <v>562025</v>
      </c>
      <c r="F49" s="50">
        <v>3032.4058875000001</v>
      </c>
      <c r="G49" s="51">
        <v>1.0428959999999999E-2</v>
      </c>
      <c r="H49" s="41" t="s">
        <v>140</v>
      </c>
    </row>
    <row r="50" spans="1:8" ht="25.5" x14ac:dyDescent="0.2">
      <c r="A50" s="47">
        <v>44</v>
      </c>
      <c r="B50" s="48" t="s">
        <v>372</v>
      </c>
      <c r="C50" s="48" t="s">
        <v>373</v>
      </c>
      <c r="D50" s="48" t="s">
        <v>219</v>
      </c>
      <c r="E50" s="49">
        <v>166051</v>
      </c>
      <c r="F50" s="50">
        <v>3021.6300470000001</v>
      </c>
      <c r="G50" s="51">
        <v>1.0391900000000001E-2</v>
      </c>
      <c r="H50" s="41" t="s">
        <v>140</v>
      </c>
    </row>
    <row r="51" spans="1:8" x14ac:dyDescent="0.2">
      <c r="A51" s="47">
        <v>45</v>
      </c>
      <c r="B51" s="48" t="s">
        <v>246</v>
      </c>
      <c r="C51" s="48" t="s">
        <v>247</v>
      </c>
      <c r="D51" s="48" t="s">
        <v>40</v>
      </c>
      <c r="E51" s="49">
        <v>582599</v>
      </c>
      <c r="F51" s="50">
        <v>2792.9796059999999</v>
      </c>
      <c r="G51" s="51">
        <v>9.6055299999999993E-3</v>
      </c>
      <c r="H51" s="41" t="s">
        <v>140</v>
      </c>
    </row>
    <row r="52" spans="1:8" ht="25.5" x14ac:dyDescent="0.2">
      <c r="A52" s="47">
        <v>46</v>
      </c>
      <c r="B52" s="48" t="s">
        <v>197</v>
      </c>
      <c r="C52" s="48" t="s">
        <v>198</v>
      </c>
      <c r="D52" s="48" t="s">
        <v>199</v>
      </c>
      <c r="E52" s="49">
        <v>148988</v>
      </c>
      <c r="F52" s="50">
        <v>2719.9249279999999</v>
      </c>
      <c r="G52" s="51">
        <v>9.3542799999999995E-3</v>
      </c>
      <c r="H52" s="41" t="s">
        <v>140</v>
      </c>
    </row>
    <row r="53" spans="1:8" x14ac:dyDescent="0.2">
      <c r="A53" s="47">
        <v>47</v>
      </c>
      <c r="B53" s="48" t="s">
        <v>231</v>
      </c>
      <c r="C53" s="48" t="s">
        <v>232</v>
      </c>
      <c r="D53" s="48" t="s">
        <v>233</v>
      </c>
      <c r="E53" s="49">
        <v>164757</v>
      </c>
      <c r="F53" s="50">
        <v>2671.8642690000001</v>
      </c>
      <c r="G53" s="51">
        <v>9.1889899999999993E-3</v>
      </c>
      <c r="H53" s="41" t="s">
        <v>140</v>
      </c>
    </row>
    <row r="54" spans="1:8" x14ac:dyDescent="0.2">
      <c r="A54" s="47">
        <v>48</v>
      </c>
      <c r="B54" s="48" t="s">
        <v>450</v>
      </c>
      <c r="C54" s="48" t="s">
        <v>451</v>
      </c>
      <c r="D54" s="48" t="s">
        <v>432</v>
      </c>
      <c r="E54" s="49">
        <v>113230</v>
      </c>
      <c r="F54" s="50">
        <v>2622.2935699999998</v>
      </c>
      <c r="G54" s="51">
        <v>9.0185100000000004E-3</v>
      </c>
      <c r="H54" s="41" t="s">
        <v>140</v>
      </c>
    </row>
    <row r="55" spans="1:8" ht="25.5" x14ac:dyDescent="0.2">
      <c r="A55" s="47">
        <v>49</v>
      </c>
      <c r="B55" s="48" t="s">
        <v>253</v>
      </c>
      <c r="C55" s="48" t="s">
        <v>254</v>
      </c>
      <c r="D55" s="48" t="s">
        <v>219</v>
      </c>
      <c r="E55" s="49">
        <v>145571</v>
      </c>
      <c r="F55" s="50">
        <v>2506.7326200000002</v>
      </c>
      <c r="G55" s="51">
        <v>8.6210799999999997E-3</v>
      </c>
      <c r="H55" s="41" t="s">
        <v>140</v>
      </c>
    </row>
    <row r="56" spans="1:8" x14ac:dyDescent="0.2">
      <c r="A56" s="47">
        <v>50</v>
      </c>
      <c r="B56" s="48" t="s">
        <v>51</v>
      </c>
      <c r="C56" s="48" t="s">
        <v>52</v>
      </c>
      <c r="D56" s="48" t="s">
        <v>53</v>
      </c>
      <c r="E56" s="49">
        <v>156942</v>
      </c>
      <c r="F56" s="50">
        <v>2306.7335159999998</v>
      </c>
      <c r="G56" s="51">
        <v>7.9332499999999993E-3</v>
      </c>
      <c r="H56" s="41" t="s">
        <v>140</v>
      </c>
    </row>
    <row r="57" spans="1:8" x14ac:dyDescent="0.2">
      <c r="A57" s="47">
        <v>51</v>
      </c>
      <c r="B57" s="48" t="s">
        <v>292</v>
      </c>
      <c r="C57" s="48" t="s">
        <v>293</v>
      </c>
      <c r="D57" s="48" t="s">
        <v>185</v>
      </c>
      <c r="E57" s="49">
        <v>62427</v>
      </c>
      <c r="F57" s="50">
        <v>2021.5111139999999</v>
      </c>
      <c r="G57" s="51">
        <v>6.9523199999999997E-3</v>
      </c>
      <c r="H57" s="41" t="s">
        <v>140</v>
      </c>
    </row>
    <row r="58" spans="1:8" x14ac:dyDescent="0.2">
      <c r="A58" s="47">
        <v>52</v>
      </c>
      <c r="B58" s="48" t="s">
        <v>751</v>
      </c>
      <c r="C58" s="48" t="s">
        <v>752</v>
      </c>
      <c r="D58" s="48" t="s">
        <v>300</v>
      </c>
      <c r="E58" s="49">
        <v>426098</v>
      </c>
      <c r="F58" s="50">
        <v>1968.1466620000001</v>
      </c>
      <c r="G58" s="51">
        <v>6.7687900000000002E-3</v>
      </c>
      <c r="H58" s="41" t="s">
        <v>140</v>
      </c>
    </row>
    <row r="59" spans="1:8" x14ac:dyDescent="0.2">
      <c r="A59" s="47">
        <v>53</v>
      </c>
      <c r="B59" s="48" t="s">
        <v>475</v>
      </c>
      <c r="C59" s="48" t="s">
        <v>476</v>
      </c>
      <c r="D59" s="48" t="s">
        <v>477</v>
      </c>
      <c r="E59" s="49">
        <v>503199</v>
      </c>
      <c r="F59" s="50">
        <v>1915.1753940000001</v>
      </c>
      <c r="G59" s="51">
        <v>6.5866099999999997E-3</v>
      </c>
      <c r="H59" s="41" t="s">
        <v>140</v>
      </c>
    </row>
    <row r="60" spans="1:8" x14ac:dyDescent="0.2">
      <c r="A60" s="47">
        <v>54</v>
      </c>
      <c r="B60" s="48" t="s">
        <v>74</v>
      </c>
      <c r="C60" s="48" t="s">
        <v>75</v>
      </c>
      <c r="D60" s="48" t="s">
        <v>76</v>
      </c>
      <c r="E60" s="49">
        <v>35421</v>
      </c>
      <c r="F60" s="50">
        <v>1792.125495</v>
      </c>
      <c r="G60" s="51">
        <v>6.1634200000000002E-3</v>
      </c>
      <c r="H60" s="41" t="s">
        <v>140</v>
      </c>
    </row>
    <row r="61" spans="1:8" ht="25.5" x14ac:dyDescent="0.2">
      <c r="A61" s="47">
        <v>55</v>
      </c>
      <c r="B61" s="48" t="s">
        <v>753</v>
      </c>
      <c r="C61" s="48" t="s">
        <v>754</v>
      </c>
      <c r="D61" s="48" t="s">
        <v>199</v>
      </c>
      <c r="E61" s="49">
        <v>634574</v>
      </c>
      <c r="F61" s="50">
        <v>1709.2250690000001</v>
      </c>
      <c r="G61" s="51">
        <v>5.8783100000000003E-3</v>
      </c>
      <c r="H61" s="41" t="s">
        <v>140</v>
      </c>
    </row>
    <row r="62" spans="1:8" x14ac:dyDescent="0.2">
      <c r="A62" s="47">
        <v>56</v>
      </c>
      <c r="B62" s="48" t="s">
        <v>755</v>
      </c>
      <c r="C62" s="48" t="s">
        <v>756</v>
      </c>
      <c r="D62" s="48" t="s">
        <v>62</v>
      </c>
      <c r="E62" s="49">
        <v>90702</v>
      </c>
      <c r="F62" s="50">
        <v>1569.7795140000001</v>
      </c>
      <c r="G62" s="51">
        <v>5.39874E-3</v>
      </c>
      <c r="H62" s="41" t="s">
        <v>140</v>
      </c>
    </row>
    <row r="63" spans="1:8" x14ac:dyDescent="0.2">
      <c r="A63" s="47">
        <v>57</v>
      </c>
      <c r="B63" s="48" t="s">
        <v>311</v>
      </c>
      <c r="C63" s="48" t="s">
        <v>312</v>
      </c>
      <c r="D63" s="48" t="s">
        <v>40</v>
      </c>
      <c r="E63" s="49">
        <v>82318</v>
      </c>
      <c r="F63" s="50">
        <v>1523.7884979999999</v>
      </c>
      <c r="G63" s="51">
        <v>5.24057E-3</v>
      </c>
      <c r="H63" s="41" t="s">
        <v>140</v>
      </c>
    </row>
    <row r="64" spans="1:8" x14ac:dyDescent="0.2">
      <c r="A64" s="47">
        <v>58</v>
      </c>
      <c r="B64" s="48" t="s">
        <v>473</v>
      </c>
      <c r="C64" s="48" t="s">
        <v>474</v>
      </c>
      <c r="D64" s="48" t="s">
        <v>135</v>
      </c>
      <c r="E64" s="49">
        <v>67627</v>
      </c>
      <c r="F64" s="50">
        <v>1319.199889</v>
      </c>
      <c r="G64" s="51">
        <v>4.5369499999999997E-3</v>
      </c>
      <c r="H64" s="41" t="s">
        <v>140</v>
      </c>
    </row>
    <row r="65" spans="1:8" x14ac:dyDescent="0.2">
      <c r="A65" s="47">
        <v>59</v>
      </c>
      <c r="B65" s="48" t="s">
        <v>209</v>
      </c>
      <c r="C65" s="48" t="s">
        <v>210</v>
      </c>
      <c r="D65" s="48" t="s">
        <v>211</v>
      </c>
      <c r="E65" s="49">
        <v>32547</v>
      </c>
      <c r="F65" s="50">
        <v>856.702134</v>
      </c>
      <c r="G65" s="51">
        <v>2.94634E-3</v>
      </c>
      <c r="H65" s="41" t="s">
        <v>140</v>
      </c>
    </row>
    <row r="66" spans="1:8" x14ac:dyDescent="0.2">
      <c r="A66" s="47">
        <v>60</v>
      </c>
      <c r="B66" s="48" t="s">
        <v>484</v>
      </c>
      <c r="C66" s="48" t="s">
        <v>485</v>
      </c>
      <c r="D66" s="48" t="s">
        <v>250</v>
      </c>
      <c r="E66" s="49">
        <v>75168</v>
      </c>
      <c r="F66" s="50">
        <v>840.22790399999997</v>
      </c>
      <c r="G66" s="51">
        <v>2.8896899999999999E-3</v>
      </c>
      <c r="H66" s="41" t="s">
        <v>140</v>
      </c>
    </row>
    <row r="67" spans="1:8" x14ac:dyDescent="0.2">
      <c r="A67" s="47">
        <v>61</v>
      </c>
      <c r="B67" s="48" t="s">
        <v>103</v>
      </c>
      <c r="C67" s="48" t="s">
        <v>104</v>
      </c>
      <c r="D67" s="48" t="s">
        <v>40</v>
      </c>
      <c r="E67" s="49">
        <v>20662</v>
      </c>
      <c r="F67" s="50">
        <v>801.47897999999998</v>
      </c>
      <c r="G67" s="51">
        <v>2.7564199999999999E-3</v>
      </c>
      <c r="H67" s="41" t="s">
        <v>140</v>
      </c>
    </row>
    <row r="68" spans="1:8" x14ac:dyDescent="0.2">
      <c r="A68" s="47">
        <v>62</v>
      </c>
      <c r="B68" s="48" t="s">
        <v>43</v>
      </c>
      <c r="C68" s="48" t="s">
        <v>44</v>
      </c>
      <c r="D68" s="48" t="s">
        <v>45</v>
      </c>
      <c r="E68" s="49">
        <v>25094</v>
      </c>
      <c r="F68" s="50">
        <v>786.06955000000005</v>
      </c>
      <c r="G68" s="51">
        <v>2.7034300000000002E-3</v>
      </c>
      <c r="H68" s="41" t="s">
        <v>140</v>
      </c>
    </row>
    <row r="69" spans="1:8" x14ac:dyDescent="0.2">
      <c r="A69" s="47">
        <v>63</v>
      </c>
      <c r="B69" s="48" t="s">
        <v>56</v>
      </c>
      <c r="C69" s="48" t="s">
        <v>57</v>
      </c>
      <c r="D69" s="48" t="s">
        <v>40</v>
      </c>
      <c r="E69" s="49">
        <v>3004</v>
      </c>
      <c r="F69" s="50">
        <v>446.93511999999998</v>
      </c>
      <c r="G69" s="51">
        <v>1.5370900000000001E-3</v>
      </c>
      <c r="H69" s="41" t="s">
        <v>140</v>
      </c>
    </row>
    <row r="70" spans="1:8" x14ac:dyDescent="0.2">
      <c r="A70" s="47">
        <v>65</v>
      </c>
      <c r="B70" s="48" t="s">
        <v>454</v>
      </c>
      <c r="C70" s="48" t="s">
        <v>455</v>
      </c>
      <c r="D70" s="48" t="s">
        <v>391</v>
      </c>
      <c r="E70" s="49">
        <v>113230</v>
      </c>
      <c r="F70" s="50">
        <v>45.518459999999997</v>
      </c>
      <c r="G70" s="51">
        <v>1.5655000000000001E-4</v>
      </c>
      <c r="H70" s="41" t="s">
        <v>140</v>
      </c>
    </row>
    <row r="71" spans="1:8" x14ac:dyDescent="0.2">
      <c r="A71" s="52"/>
      <c r="B71" s="52"/>
      <c r="C71" s="53" t="s">
        <v>139</v>
      </c>
      <c r="D71" s="52"/>
      <c r="E71" s="52" t="s">
        <v>140</v>
      </c>
      <c r="F71" s="54">
        <f>SUM(F7:F70)</f>
        <v>282543.36477950006</v>
      </c>
      <c r="G71" s="55">
        <f>SUM(G7:G70)</f>
        <v>0.97171445999999995</v>
      </c>
      <c r="H71" s="41" t="s">
        <v>140</v>
      </c>
    </row>
    <row r="72" spans="1:8" x14ac:dyDescent="0.2">
      <c r="A72" s="52"/>
      <c r="B72" s="52"/>
      <c r="C72" s="56"/>
      <c r="D72" s="52"/>
      <c r="E72" s="52"/>
      <c r="F72" s="57"/>
      <c r="G72" s="57"/>
      <c r="H72" s="41" t="s">
        <v>140</v>
      </c>
    </row>
    <row r="73" spans="1:8" x14ac:dyDescent="0.2">
      <c r="A73" s="52"/>
      <c r="B73" s="52"/>
      <c r="C73" s="53" t="s">
        <v>141</v>
      </c>
      <c r="D73" s="52"/>
      <c r="E73" s="52"/>
      <c r="F73" s="52"/>
      <c r="G73" s="52"/>
      <c r="H73" s="41" t="s">
        <v>140</v>
      </c>
    </row>
    <row r="74" spans="1:8" x14ac:dyDescent="0.2">
      <c r="A74" s="52"/>
      <c r="B74" s="52"/>
      <c r="C74" s="53" t="s">
        <v>139</v>
      </c>
      <c r="D74" s="52"/>
      <c r="E74" s="52" t="s">
        <v>140</v>
      </c>
      <c r="F74" s="58" t="s">
        <v>142</v>
      </c>
      <c r="G74" s="55">
        <v>0</v>
      </c>
      <c r="H74" s="41" t="s">
        <v>140</v>
      </c>
    </row>
    <row r="75" spans="1:8" x14ac:dyDescent="0.2">
      <c r="A75" s="52"/>
      <c r="B75" s="52"/>
      <c r="C75" s="56"/>
      <c r="D75" s="52"/>
      <c r="E75" s="52"/>
      <c r="F75" s="57"/>
      <c r="G75" s="57"/>
      <c r="H75" s="41" t="s">
        <v>140</v>
      </c>
    </row>
    <row r="76" spans="1:8" x14ac:dyDescent="0.2">
      <c r="A76" s="52"/>
      <c r="B76" s="52"/>
      <c r="C76" s="53" t="s">
        <v>143</v>
      </c>
      <c r="D76" s="52"/>
      <c r="E76" s="52"/>
      <c r="F76" s="52"/>
      <c r="G76" s="52"/>
      <c r="H76" s="41" t="s">
        <v>140</v>
      </c>
    </row>
    <row r="77" spans="1:8" x14ac:dyDescent="0.2">
      <c r="A77" s="47">
        <v>1</v>
      </c>
      <c r="B77" s="48" t="s">
        <v>525</v>
      </c>
      <c r="C77" s="48" t="s">
        <v>1004</v>
      </c>
      <c r="D77" s="48" t="s">
        <v>216</v>
      </c>
      <c r="E77" s="49">
        <v>511578</v>
      </c>
      <c r="F77" s="50">
        <v>74.332283399999994</v>
      </c>
      <c r="G77" s="51">
        <v>2.5564000000000001E-4</v>
      </c>
      <c r="H77" s="41" t="s">
        <v>140</v>
      </c>
    </row>
    <row r="78" spans="1:8" x14ac:dyDescent="0.2">
      <c r="A78" s="47">
        <v>2</v>
      </c>
      <c r="B78" s="48" t="s">
        <v>757</v>
      </c>
      <c r="C78" s="48" t="s">
        <v>1124</v>
      </c>
      <c r="D78" s="48" t="s">
        <v>211</v>
      </c>
      <c r="E78" s="49">
        <v>39500</v>
      </c>
      <c r="F78" s="50">
        <v>9.3654499999999992</v>
      </c>
      <c r="G78" s="51">
        <v>3.2209999999999998E-5</v>
      </c>
      <c r="H78" s="41" t="s">
        <v>140</v>
      </c>
    </row>
    <row r="79" spans="1:8" x14ac:dyDescent="0.2">
      <c r="A79" s="47">
        <v>3</v>
      </c>
      <c r="B79" s="48" t="s">
        <v>762</v>
      </c>
      <c r="C79" s="48" t="s">
        <v>1125</v>
      </c>
      <c r="D79" s="48"/>
      <c r="E79" s="49">
        <v>54000</v>
      </c>
      <c r="F79" s="50">
        <v>5.4000000000000002E-7</v>
      </c>
      <c r="G79" s="59" t="s">
        <v>138</v>
      </c>
      <c r="H79" s="41" t="s">
        <v>140</v>
      </c>
    </row>
    <row r="80" spans="1:8" x14ac:dyDescent="0.2">
      <c r="A80" s="47">
        <v>4</v>
      </c>
      <c r="B80" s="48" t="s">
        <v>759</v>
      </c>
      <c r="C80" s="48" t="s">
        <v>1126</v>
      </c>
      <c r="D80" s="48"/>
      <c r="E80" s="49">
        <v>200</v>
      </c>
      <c r="F80" s="50">
        <v>2.0000000000000001E-9</v>
      </c>
      <c r="G80" s="59" t="s">
        <v>138</v>
      </c>
      <c r="H80" s="41" t="s">
        <v>140</v>
      </c>
    </row>
    <row r="81" spans="1:8" x14ac:dyDescent="0.2">
      <c r="A81" s="47">
        <v>5</v>
      </c>
      <c r="B81" s="48" t="s">
        <v>758</v>
      </c>
      <c r="C81" s="48" t="s">
        <v>1127</v>
      </c>
      <c r="D81" s="48"/>
      <c r="E81" s="49">
        <v>176305</v>
      </c>
      <c r="F81" s="50">
        <v>1.7630000000000001E-6</v>
      </c>
      <c r="G81" s="59" t="s">
        <v>138</v>
      </c>
      <c r="H81" s="41" t="s">
        <v>140</v>
      </c>
    </row>
    <row r="82" spans="1:8" x14ac:dyDescent="0.2">
      <c r="A82" s="47">
        <v>6</v>
      </c>
      <c r="B82" s="48" t="s">
        <v>763</v>
      </c>
      <c r="C82" s="48" t="s">
        <v>1128</v>
      </c>
      <c r="D82" s="48"/>
      <c r="E82" s="49">
        <v>93200</v>
      </c>
      <c r="F82" s="50">
        <v>9.3200000000000003E-7</v>
      </c>
      <c r="G82" s="59" t="s">
        <v>138</v>
      </c>
      <c r="H82" s="41" t="s">
        <v>140</v>
      </c>
    </row>
    <row r="83" spans="1:8" ht="25.5" x14ac:dyDescent="0.2">
      <c r="A83" s="47">
        <v>7</v>
      </c>
      <c r="B83" s="48" t="s">
        <v>764</v>
      </c>
      <c r="C83" s="48" t="s">
        <v>1129</v>
      </c>
      <c r="D83" s="48" t="s">
        <v>765</v>
      </c>
      <c r="E83" s="49">
        <v>200000</v>
      </c>
      <c r="F83" s="50">
        <v>1.9999999999999999E-6</v>
      </c>
      <c r="G83" s="59" t="s">
        <v>138</v>
      </c>
      <c r="H83" s="41" t="s">
        <v>140</v>
      </c>
    </row>
    <row r="84" spans="1:8" ht="25.5" x14ac:dyDescent="0.2">
      <c r="A84" s="47">
        <v>8</v>
      </c>
      <c r="B84" s="48" t="s">
        <v>760</v>
      </c>
      <c r="C84" s="48" t="s">
        <v>1130</v>
      </c>
      <c r="D84" s="48" t="s">
        <v>761</v>
      </c>
      <c r="E84" s="49">
        <v>50800</v>
      </c>
      <c r="F84" s="50">
        <v>5.0800000000000005E-7</v>
      </c>
      <c r="G84" s="59" t="s">
        <v>138</v>
      </c>
      <c r="H84" s="41" t="s">
        <v>140</v>
      </c>
    </row>
    <row r="85" spans="1:8" x14ac:dyDescent="0.2">
      <c r="A85" s="52"/>
      <c r="B85" s="52"/>
      <c r="C85" s="53" t="s">
        <v>139</v>
      </c>
      <c r="D85" s="52"/>
      <c r="E85" s="52" t="s">
        <v>140</v>
      </c>
      <c r="F85" s="54">
        <f>SUM(F77:F84)</f>
        <v>83.697739144999986</v>
      </c>
      <c r="G85" s="55">
        <f>SUM(G77:G84)</f>
        <v>2.8785000000000003E-4</v>
      </c>
      <c r="H85" s="41" t="s">
        <v>140</v>
      </c>
    </row>
    <row r="86" spans="1:8" x14ac:dyDescent="0.2">
      <c r="A86" s="52"/>
      <c r="B86" s="52"/>
      <c r="C86" s="56"/>
      <c r="D86" s="52"/>
      <c r="E86" s="52"/>
      <c r="F86" s="57"/>
      <c r="G86" s="57"/>
      <c r="H86" s="41" t="s">
        <v>140</v>
      </c>
    </row>
    <row r="87" spans="1:8" x14ac:dyDescent="0.2">
      <c r="A87" s="52"/>
      <c r="B87" s="52"/>
      <c r="C87" s="53" t="s">
        <v>144</v>
      </c>
      <c r="D87" s="52"/>
      <c r="E87" s="52"/>
      <c r="F87" s="52"/>
      <c r="G87" s="52"/>
      <c r="H87" s="41" t="s">
        <v>140</v>
      </c>
    </row>
    <row r="88" spans="1:8" x14ac:dyDescent="0.2">
      <c r="A88" s="52"/>
      <c r="B88" s="52"/>
      <c r="C88" s="53" t="s">
        <v>139</v>
      </c>
      <c r="D88" s="52"/>
      <c r="E88" s="52" t="s">
        <v>140</v>
      </c>
      <c r="F88" s="58" t="s">
        <v>142</v>
      </c>
      <c r="G88" s="55">
        <v>0</v>
      </c>
      <c r="H88" s="41" t="s">
        <v>140</v>
      </c>
    </row>
    <row r="89" spans="1:8" x14ac:dyDescent="0.2">
      <c r="A89" s="52"/>
      <c r="B89" s="52"/>
      <c r="C89" s="56"/>
      <c r="D89" s="52"/>
      <c r="E89" s="52"/>
      <c r="F89" s="57"/>
      <c r="G89" s="57"/>
      <c r="H89" s="41" t="s">
        <v>140</v>
      </c>
    </row>
    <row r="90" spans="1:8" x14ac:dyDescent="0.2">
      <c r="A90" s="52"/>
      <c r="B90" s="52"/>
      <c r="C90" s="53" t="s">
        <v>145</v>
      </c>
      <c r="D90" s="52"/>
      <c r="E90" s="52"/>
      <c r="F90" s="57"/>
      <c r="G90" s="57"/>
      <c r="H90" s="41" t="s">
        <v>140</v>
      </c>
    </row>
    <row r="91" spans="1:8" x14ac:dyDescent="0.2">
      <c r="A91" s="52"/>
      <c r="B91" s="52"/>
      <c r="C91" s="53" t="s">
        <v>139</v>
      </c>
      <c r="D91" s="52"/>
      <c r="E91" s="52" t="s">
        <v>140</v>
      </c>
      <c r="F91" s="58" t="s">
        <v>142</v>
      </c>
      <c r="G91" s="55">
        <v>0</v>
      </c>
      <c r="H91" s="41" t="s">
        <v>140</v>
      </c>
    </row>
    <row r="92" spans="1:8" x14ac:dyDescent="0.2">
      <c r="A92" s="52"/>
      <c r="B92" s="52"/>
      <c r="C92" s="56"/>
      <c r="D92" s="52"/>
      <c r="E92" s="52"/>
      <c r="F92" s="57"/>
      <c r="G92" s="57"/>
      <c r="H92" s="41" t="s">
        <v>140</v>
      </c>
    </row>
    <row r="93" spans="1:8" x14ac:dyDescent="0.2">
      <c r="A93" s="52"/>
      <c r="B93" s="52"/>
      <c r="C93" s="53" t="s">
        <v>146</v>
      </c>
      <c r="D93" s="52"/>
      <c r="E93" s="52"/>
      <c r="F93" s="57"/>
      <c r="G93" s="57"/>
      <c r="H93" s="41" t="s">
        <v>140</v>
      </c>
    </row>
    <row r="94" spans="1:8" x14ac:dyDescent="0.2">
      <c r="A94" s="52"/>
      <c r="B94" s="52"/>
      <c r="C94" s="53" t="s">
        <v>139</v>
      </c>
      <c r="D94" s="52"/>
      <c r="E94" s="52" t="s">
        <v>140</v>
      </c>
      <c r="F94" s="58" t="s">
        <v>142</v>
      </c>
      <c r="G94" s="55">
        <v>0</v>
      </c>
      <c r="H94" s="41" t="s">
        <v>140</v>
      </c>
    </row>
    <row r="95" spans="1:8" x14ac:dyDescent="0.2">
      <c r="A95" s="52"/>
      <c r="B95" s="52"/>
      <c r="C95" s="56"/>
      <c r="D95" s="52"/>
      <c r="E95" s="52"/>
      <c r="F95" s="57"/>
      <c r="G95" s="57"/>
      <c r="H95" s="41" t="s">
        <v>140</v>
      </c>
    </row>
    <row r="96" spans="1:8" x14ac:dyDescent="0.2">
      <c r="A96" s="52"/>
      <c r="B96" s="52"/>
      <c r="C96" s="53" t="s">
        <v>147</v>
      </c>
      <c r="D96" s="52"/>
      <c r="E96" s="52"/>
      <c r="F96" s="54">
        <v>282627.06251864502</v>
      </c>
      <c r="G96" s="55">
        <v>0.97200231000000004</v>
      </c>
      <c r="H96" s="41" t="s">
        <v>140</v>
      </c>
    </row>
    <row r="97" spans="1:8" x14ac:dyDescent="0.2">
      <c r="A97" s="52"/>
      <c r="B97" s="52"/>
      <c r="C97" s="56"/>
      <c r="D97" s="52"/>
      <c r="E97" s="52"/>
      <c r="F97" s="57"/>
      <c r="G97" s="57"/>
      <c r="H97" s="41" t="s">
        <v>140</v>
      </c>
    </row>
    <row r="98" spans="1:8" x14ac:dyDescent="0.2">
      <c r="A98" s="52"/>
      <c r="B98" s="52"/>
      <c r="C98" s="53" t="s">
        <v>148</v>
      </c>
      <c r="D98" s="52"/>
      <c r="E98" s="52"/>
      <c r="F98" s="57"/>
      <c r="G98" s="57"/>
      <c r="H98" s="41" t="s">
        <v>140</v>
      </c>
    </row>
    <row r="99" spans="1:8" x14ac:dyDescent="0.2">
      <c r="A99" s="52"/>
      <c r="B99" s="52"/>
      <c r="C99" s="53" t="s">
        <v>10</v>
      </c>
      <c r="D99" s="52"/>
      <c r="E99" s="52"/>
      <c r="F99" s="57"/>
      <c r="G99" s="57"/>
      <c r="H99" s="41" t="s">
        <v>140</v>
      </c>
    </row>
    <row r="100" spans="1:8" x14ac:dyDescent="0.2">
      <c r="A100" s="52"/>
      <c r="B100" s="52"/>
      <c r="C100" s="53" t="s">
        <v>139</v>
      </c>
      <c r="D100" s="52"/>
      <c r="E100" s="52" t="s">
        <v>140</v>
      </c>
      <c r="F100" s="58" t="s">
        <v>142</v>
      </c>
      <c r="G100" s="55">
        <v>0</v>
      </c>
      <c r="H100" s="41" t="s">
        <v>140</v>
      </c>
    </row>
    <row r="101" spans="1:8" x14ac:dyDescent="0.2">
      <c r="A101" s="52"/>
      <c r="B101" s="52"/>
      <c r="C101" s="56"/>
      <c r="D101" s="52"/>
      <c r="E101" s="52"/>
      <c r="F101" s="57"/>
      <c r="G101" s="57"/>
      <c r="H101" s="41" t="s">
        <v>140</v>
      </c>
    </row>
    <row r="102" spans="1:8" x14ac:dyDescent="0.2">
      <c r="A102" s="52"/>
      <c r="B102" s="52"/>
      <c r="C102" s="53" t="s">
        <v>149</v>
      </c>
      <c r="D102" s="52"/>
      <c r="E102" s="52"/>
      <c r="F102" s="52"/>
      <c r="G102" s="52"/>
      <c r="H102" s="41" t="s">
        <v>140</v>
      </c>
    </row>
    <row r="103" spans="1:8" x14ac:dyDescent="0.2">
      <c r="A103" s="52"/>
      <c r="B103" s="52"/>
      <c r="C103" s="53" t="s">
        <v>139</v>
      </c>
      <c r="D103" s="52"/>
      <c r="E103" s="52" t="s">
        <v>140</v>
      </c>
      <c r="F103" s="58" t="s">
        <v>142</v>
      </c>
      <c r="G103" s="55">
        <v>0</v>
      </c>
      <c r="H103" s="41" t="s">
        <v>140</v>
      </c>
    </row>
    <row r="104" spans="1:8" x14ac:dyDescent="0.2">
      <c r="A104" s="52"/>
      <c r="B104" s="52"/>
      <c r="C104" s="56"/>
      <c r="D104" s="52"/>
      <c r="E104" s="52"/>
      <c r="F104" s="57"/>
      <c r="G104" s="57"/>
      <c r="H104" s="41" t="s">
        <v>140</v>
      </c>
    </row>
    <row r="105" spans="1:8" x14ac:dyDescent="0.2">
      <c r="A105" s="52"/>
      <c r="B105" s="52"/>
      <c r="C105" s="53" t="s">
        <v>150</v>
      </c>
      <c r="D105" s="52"/>
      <c r="E105" s="52"/>
      <c r="F105" s="52"/>
      <c r="G105" s="52"/>
      <c r="H105" s="41" t="s">
        <v>140</v>
      </c>
    </row>
    <row r="106" spans="1:8" x14ac:dyDescent="0.2">
      <c r="A106" s="52"/>
      <c r="B106" s="52"/>
      <c r="C106" s="53" t="s">
        <v>139</v>
      </c>
      <c r="D106" s="52"/>
      <c r="E106" s="52" t="s">
        <v>140</v>
      </c>
      <c r="F106" s="58" t="s">
        <v>142</v>
      </c>
      <c r="G106" s="55">
        <v>0</v>
      </c>
      <c r="H106" s="41" t="s">
        <v>140</v>
      </c>
    </row>
    <row r="107" spans="1:8" x14ac:dyDescent="0.2">
      <c r="A107" s="52"/>
      <c r="B107" s="52"/>
      <c r="C107" s="56"/>
      <c r="D107" s="52"/>
      <c r="E107" s="52"/>
      <c r="F107" s="57"/>
      <c r="G107" s="57"/>
      <c r="H107" s="41" t="s">
        <v>140</v>
      </c>
    </row>
    <row r="108" spans="1:8" x14ac:dyDescent="0.2">
      <c r="A108" s="52"/>
      <c r="B108" s="52"/>
      <c r="C108" s="53" t="s">
        <v>151</v>
      </c>
      <c r="D108" s="52"/>
      <c r="E108" s="52"/>
      <c r="F108" s="57"/>
      <c r="G108" s="57"/>
      <c r="H108" s="41" t="s">
        <v>140</v>
      </c>
    </row>
    <row r="109" spans="1:8" x14ac:dyDescent="0.2">
      <c r="A109" s="52"/>
      <c r="B109" s="52"/>
      <c r="C109" s="53" t="s">
        <v>139</v>
      </c>
      <c r="D109" s="52"/>
      <c r="E109" s="52" t="s">
        <v>140</v>
      </c>
      <c r="F109" s="58" t="s">
        <v>142</v>
      </c>
      <c r="G109" s="55">
        <v>0</v>
      </c>
      <c r="H109" s="41" t="s">
        <v>140</v>
      </c>
    </row>
    <row r="110" spans="1:8" x14ac:dyDescent="0.2">
      <c r="A110" s="52"/>
      <c r="B110" s="52"/>
      <c r="C110" s="56"/>
      <c r="D110" s="52"/>
      <c r="E110" s="52"/>
      <c r="F110" s="57"/>
      <c r="G110" s="57"/>
      <c r="H110" s="41" t="s">
        <v>140</v>
      </c>
    </row>
    <row r="111" spans="1:8" x14ac:dyDescent="0.2">
      <c r="A111" s="52"/>
      <c r="B111" s="52"/>
      <c r="C111" s="53" t="s">
        <v>152</v>
      </c>
      <c r="D111" s="52"/>
      <c r="E111" s="52"/>
      <c r="F111" s="54">
        <v>0</v>
      </c>
      <c r="G111" s="55">
        <v>0</v>
      </c>
      <c r="H111" s="41" t="s">
        <v>140</v>
      </c>
    </row>
    <row r="112" spans="1:8" x14ac:dyDescent="0.2">
      <c r="A112" s="52"/>
      <c r="B112" s="52"/>
      <c r="C112" s="56"/>
      <c r="D112" s="52"/>
      <c r="E112" s="52"/>
      <c r="F112" s="57"/>
      <c r="G112" s="57"/>
      <c r="H112" s="41" t="s">
        <v>140</v>
      </c>
    </row>
    <row r="113" spans="1:8" x14ac:dyDescent="0.2">
      <c r="A113" s="52"/>
      <c r="B113" s="52"/>
      <c r="C113" s="53" t="s">
        <v>153</v>
      </c>
      <c r="D113" s="52"/>
      <c r="E113" s="52"/>
      <c r="F113" s="57"/>
      <c r="G113" s="57"/>
      <c r="H113" s="41" t="s">
        <v>140</v>
      </c>
    </row>
    <row r="114" spans="1:8" x14ac:dyDescent="0.2">
      <c r="A114" s="52"/>
      <c r="B114" s="52"/>
      <c r="C114" s="53" t="s">
        <v>154</v>
      </c>
      <c r="D114" s="52"/>
      <c r="E114" s="52"/>
      <c r="F114" s="57"/>
      <c r="G114" s="57"/>
      <c r="H114" s="41" t="s">
        <v>140</v>
      </c>
    </row>
    <row r="115" spans="1:8" x14ac:dyDescent="0.2">
      <c r="A115" s="52"/>
      <c r="B115" s="52"/>
      <c r="C115" s="53" t="s">
        <v>139</v>
      </c>
      <c r="D115" s="52"/>
      <c r="E115" s="52" t="s">
        <v>140</v>
      </c>
      <c r="F115" s="58" t="s">
        <v>142</v>
      </c>
      <c r="G115" s="55">
        <v>0</v>
      </c>
      <c r="H115" s="41" t="s">
        <v>140</v>
      </c>
    </row>
    <row r="116" spans="1:8" x14ac:dyDescent="0.2">
      <c r="A116" s="52"/>
      <c r="B116" s="52"/>
      <c r="C116" s="56"/>
      <c r="D116" s="52"/>
      <c r="E116" s="52"/>
      <c r="F116" s="57"/>
      <c r="G116" s="57"/>
      <c r="H116" s="41" t="s">
        <v>140</v>
      </c>
    </row>
    <row r="117" spans="1:8" x14ac:dyDescent="0.2">
      <c r="A117" s="52"/>
      <c r="B117" s="52"/>
      <c r="C117" s="53" t="s">
        <v>155</v>
      </c>
      <c r="D117" s="52"/>
      <c r="E117" s="52"/>
      <c r="F117" s="57"/>
      <c r="G117" s="57"/>
      <c r="H117" s="41" t="s">
        <v>140</v>
      </c>
    </row>
    <row r="118" spans="1:8" x14ac:dyDescent="0.2">
      <c r="A118" s="52"/>
      <c r="B118" s="52"/>
      <c r="C118" s="53" t="s">
        <v>139</v>
      </c>
      <c r="D118" s="52"/>
      <c r="E118" s="52" t="s">
        <v>140</v>
      </c>
      <c r="F118" s="58" t="s">
        <v>142</v>
      </c>
      <c r="G118" s="55">
        <v>0</v>
      </c>
      <c r="H118" s="41" t="s">
        <v>140</v>
      </c>
    </row>
    <row r="119" spans="1:8" x14ac:dyDescent="0.2">
      <c r="A119" s="52"/>
      <c r="B119" s="52"/>
      <c r="C119" s="56"/>
      <c r="D119" s="52"/>
      <c r="E119" s="52"/>
      <c r="F119" s="57"/>
      <c r="G119" s="57"/>
      <c r="H119" s="41" t="s">
        <v>140</v>
      </c>
    </row>
    <row r="120" spans="1:8" x14ac:dyDescent="0.2">
      <c r="A120" s="52"/>
      <c r="B120" s="52"/>
      <c r="C120" s="53" t="s">
        <v>156</v>
      </c>
      <c r="D120" s="52"/>
      <c r="E120" s="52"/>
      <c r="F120" s="57"/>
      <c r="G120" s="57"/>
      <c r="H120" s="41" t="s">
        <v>140</v>
      </c>
    </row>
    <row r="121" spans="1:8" x14ac:dyDescent="0.2">
      <c r="A121" s="52"/>
      <c r="B121" s="52"/>
      <c r="C121" s="53" t="s">
        <v>139</v>
      </c>
      <c r="D121" s="52"/>
      <c r="E121" s="52" t="s">
        <v>140</v>
      </c>
      <c r="F121" s="58" t="s">
        <v>142</v>
      </c>
      <c r="G121" s="55">
        <v>0</v>
      </c>
      <c r="H121" s="41" t="s">
        <v>140</v>
      </c>
    </row>
    <row r="122" spans="1:8" x14ac:dyDescent="0.2">
      <c r="A122" s="52"/>
      <c r="B122" s="52"/>
      <c r="C122" s="56"/>
      <c r="D122" s="52"/>
      <c r="E122" s="52"/>
      <c r="F122" s="57"/>
      <c r="G122" s="57"/>
      <c r="H122" s="41" t="s">
        <v>140</v>
      </c>
    </row>
    <row r="123" spans="1:8" x14ac:dyDescent="0.2">
      <c r="A123" s="52"/>
      <c r="B123" s="52"/>
      <c r="C123" s="53" t="s">
        <v>157</v>
      </c>
      <c r="D123" s="52"/>
      <c r="E123" s="52"/>
      <c r="F123" s="57"/>
      <c r="G123" s="57"/>
      <c r="H123" s="41" t="s">
        <v>140</v>
      </c>
    </row>
    <row r="124" spans="1:8" x14ac:dyDescent="0.2">
      <c r="A124" s="47">
        <v>1</v>
      </c>
      <c r="B124" s="48"/>
      <c r="C124" s="48" t="s">
        <v>158</v>
      </c>
      <c r="D124" s="48"/>
      <c r="E124" s="59"/>
      <c r="F124" s="50">
        <v>6991.9970690250002</v>
      </c>
      <c r="G124" s="51">
        <v>2.4046660000000001E-2</v>
      </c>
      <c r="H124" s="41">
        <v>5.42</v>
      </c>
    </row>
    <row r="125" spans="1:8" x14ac:dyDescent="0.2">
      <c r="A125" s="52"/>
      <c r="B125" s="52"/>
      <c r="C125" s="53" t="s">
        <v>139</v>
      </c>
      <c r="D125" s="52"/>
      <c r="E125" s="52" t="s">
        <v>140</v>
      </c>
      <c r="F125" s="54">
        <v>6991.9970690250002</v>
      </c>
      <c r="G125" s="55">
        <v>2.4046660000000001E-2</v>
      </c>
      <c r="H125" s="41" t="s">
        <v>140</v>
      </c>
    </row>
    <row r="126" spans="1:8" x14ac:dyDescent="0.2">
      <c r="A126" s="52"/>
      <c r="B126" s="52"/>
      <c r="C126" s="56"/>
      <c r="D126" s="52"/>
      <c r="E126" s="52"/>
      <c r="F126" s="57"/>
      <c r="G126" s="57"/>
      <c r="H126" s="41" t="s">
        <v>140</v>
      </c>
    </row>
    <row r="127" spans="1:8" x14ac:dyDescent="0.2">
      <c r="A127" s="52"/>
      <c r="B127" s="52"/>
      <c r="C127" s="53" t="s">
        <v>159</v>
      </c>
      <c r="D127" s="52"/>
      <c r="E127" s="52"/>
      <c r="F127" s="54">
        <v>6991.9970690250002</v>
      </c>
      <c r="G127" s="55">
        <v>2.4046660000000001E-2</v>
      </c>
      <c r="H127" s="41" t="s">
        <v>140</v>
      </c>
    </row>
    <row r="128" spans="1:8" x14ac:dyDescent="0.2">
      <c r="A128" s="52"/>
      <c r="B128" s="52"/>
      <c r="C128" s="57"/>
      <c r="D128" s="52"/>
      <c r="E128" s="52"/>
      <c r="F128" s="52"/>
      <c r="G128" s="52"/>
      <c r="H128" s="41" t="s">
        <v>140</v>
      </c>
    </row>
    <row r="129" spans="1:10" x14ac:dyDescent="0.2">
      <c r="A129" s="52"/>
      <c r="B129" s="52"/>
      <c r="C129" s="53" t="s">
        <v>160</v>
      </c>
      <c r="D129" s="52"/>
      <c r="E129" s="52"/>
      <c r="F129" s="52"/>
      <c r="G129" s="52"/>
      <c r="H129" s="41" t="s">
        <v>140</v>
      </c>
    </row>
    <row r="130" spans="1:10" x14ac:dyDescent="0.2">
      <c r="A130" s="52"/>
      <c r="B130" s="52"/>
      <c r="C130" s="53" t="s">
        <v>161</v>
      </c>
      <c r="D130" s="52"/>
      <c r="E130" s="52"/>
      <c r="F130" s="52"/>
      <c r="G130" s="52"/>
      <c r="H130" s="41" t="s">
        <v>140</v>
      </c>
    </row>
    <row r="131" spans="1:10" x14ac:dyDescent="0.2">
      <c r="A131" s="52"/>
      <c r="B131" s="52"/>
      <c r="C131" s="53" t="s">
        <v>139</v>
      </c>
      <c r="D131" s="52"/>
      <c r="E131" s="52" t="s">
        <v>140</v>
      </c>
      <c r="F131" s="58" t="s">
        <v>142</v>
      </c>
      <c r="G131" s="55">
        <v>0</v>
      </c>
      <c r="H131" s="41" t="s">
        <v>140</v>
      </c>
    </row>
    <row r="132" spans="1:10" x14ac:dyDescent="0.2">
      <c r="A132" s="52"/>
      <c r="B132" s="52"/>
      <c r="C132" s="56"/>
      <c r="D132" s="52"/>
      <c r="E132" s="52"/>
      <c r="F132" s="57"/>
      <c r="G132" s="57"/>
      <c r="H132" s="41" t="s">
        <v>140</v>
      </c>
    </row>
    <row r="133" spans="1:10" x14ac:dyDescent="0.2">
      <c r="A133" s="52"/>
      <c r="B133" s="52"/>
      <c r="C133" s="53" t="s">
        <v>162</v>
      </c>
      <c r="D133" s="52"/>
      <c r="E133" s="52"/>
      <c r="F133" s="52"/>
      <c r="G133" s="52"/>
      <c r="H133" s="41" t="s">
        <v>140</v>
      </c>
    </row>
    <row r="134" spans="1:10" x14ac:dyDescent="0.2">
      <c r="A134" s="52"/>
      <c r="B134" s="52"/>
      <c r="C134" s="53" t="s">
        <v>163</v>
      </c>
      <c r="D134" s="52"/>
      <c r="E134" s="52"/>
      <c r="F134" s="52"/>
      <c r="G134" s="52"/>
      <c r="H134" s="41" t="s">
        <v>140</v>
      </c>
    </row>
    <row r="135" spans="1:10" x14ac:dyDescent="0.2">
      <c r="A135" s="52"/>
      <c r="B135" s="52"/>
      <c r="C135" s="53" t="s">
        <v>139</v>
      </c>
      <c r="D135" s="52"/>
      <c r="E135" s="52" t="s">
        <v>140</v>
      </c>
      <c r="F135" s="58" t="s">
        <v>142</v>
      </c>
      <c r="G135" s="55">
        <v>0</v>
      </c>
      <c r="H135" s="41" t="s">
        <v>140</v>
      </c>
    </row>
    <row r="136" spans="1:10" x14ac:dyDescent="0.2">
      <c r="A136" s="52"/>
      <c r="B136" s="52"/>
      <c r="C136" s="56"/>
      <c r="D136" s="52"/>
      <c r="E136" s="52"/>
      <c r="F136" s="57"/>
      <c r="G136" s="57"/>
      <c r="H136" s="41" t="s">
        <v>140</v>
      </c>
    </row>
    <row r="137" spans="1:10" x14ac:dyDescent="0.2">
      <c r="A137" s="52"/>
      <c r="B137" s="52"/>
      <c r="C137" s="53" t="s">
        <v>164</v>
      </c>
      <c r="D137" s="52"/>
      <c r="E137" s="52"/>
      <c r="F137" s="57"/>
      <c r="G137" s="57"/>
      <c r="H137" s="41" t="s">
        <v>140</v>
      </c>
    </row>
    <row r="138" spans="1:10" x14ac:dyDescent="0.2">
      <c r="A138" s="52"/>
      <c r="B138" s="52"/>
      <c r="C138" s="53" t="s">
        <v>139</v>
      </c>
      <c r="D138" s="52"/>
      <c r="E138" s="52" t="s">
        <v>140</v>
      </c>
      <c r="F138" s="58" t="s">
        <v>142</v>
      </c>
      <c r="G138" s="55">
        <v>0</v>
      </c>
      <c r="H138" s="41" t="s">
        <v>140</v>
      </c>
    </row>
    <row r="139" spans="1:10" x14ac:dyDescent="0.2">
      <c r="A139" s="52"/>
      <c r="B139" s="48"/>
      <c r="C139" s="48"/>
      <c r="D139" s="53"/>
      <c r="E139" s="52"/>
      <c r="F139" s="48"/>
      <c r="G139" s="59"/>
      <c r="H139" s="41" t="s">
        <v>140</v>
      </c>
    </row>
    <row r="140" spans="1:10" x14ac:dyDescent="0.2">
      <c r="A140" s="59"/>
      <c r="B140" s="48"/>
      <c r="C140" s="48" t="s">
        <v>165</v>
      </c>
      <c r="D140" s="48"/>
      <c r="E140" s="59"/>
      <c r="F140" s="50">
        <v>1148.8427590199999</v>
      </c>
      <c r="G140" s="51">
        <v>3.9510700000000001E-3</v>
      </c>
      <c r="H140" s="41" t="s">
        <v>140</v>
      </c>
    </row>
    <row r="141" spans="1:10" x14ac:dyDescent="0.2">
      <c r="A141" s="56"/>
      <c r="B141" s="56"/>
      <c r="C141" s="53" t="s">
        <v>166</v>
      </c>
      <c r="D141" s="57"/>
      <c r="E141" s="57"/>
      <c r="F141" s="54">
        <v>290767.90234669001</v>
      </c>
      <c r="G141" s="60">
        <v>1.00000004</v>
      </c>
      <c r="H141" s="41" t="s">
        <v>140</v>
      </c>
    </row>
    <row r="142" spans="1:10" ht="12.75" customHeight="1" x14ac:dyDescent="0.2">
      <c r="A142" s="61"/>
      <c r="B142" s="61"/>
      <c r="C142" s="62"/>
      <c r="D142" s="63"/>
      <c r="E142" s="63"/>
      <c r="F142" s="64"/>
      <c r="G142" s="65"/>
      <c r="H142" s="66"/>
    </row>
    <row r="143" spans="1:10" x14ac:dyDescent="0.2">
      <c r="A143" s="61"/>
      <c r="B143" s="227" t="s">
        <v>973</v>
      </c>
      <c r="C143" s="227"/>
      <c r="D143" s="227"/>
      <c r="E143" s="227"/>
      <c r="F143" s="227"/>
      <c r="G143" s="227"/>
      <c r="H143" s="227"/>
      <c r="J143" s="68"/>
    </row>
    <row r="144" spans="1:10" x14ac:dyDescent="0.2">
      <c r="A144" s="61"/>
      <c r="B144" s="227" t="s">
        <v>974</v>
      </c>
      <c r="C144" s="227"/>
      <c r="D144" s="227"/>
      <c r="E144" s="227"/>
      <c r="F144" s="227"/>
      <c r="G144" s="227"/>
      <c r="H144" s="227"/>
      <c r="J144" s="68"/>
    </row>
    <row r="145" spans="1:17" x14ac:dyDescent="0.2">
      <c r="A145" s="61"/>
      <c r="B145" s="227" t="s">
        <v>975</v>
      </c>
      <c r="C145" s="227"/>
      <c r="D145" s="227"/>
      <c r="E145" s="227"/>
      <c r="F145" s="227"/>
      <c r="G145" s="227"/>
      <c r="H145" s="227"/>
      <c r="J145" s="68"/>
    </row>
    <row r="146" spans="1:17" s="71" customFormat="1" ht="66.75" customHeight="1" x14ac:dyDescent="0.25">
      <c r="A146" s="69"/>
      <c r="B146" s="228" t="s">
        <v>976</v>
      </c>
      <c r="C146" s="228"/>
      <c r="D146" s="228"/>
      <c r="E146" s="228"/>
      <c r="F146" s="228"/>
      <c r="G146" s="228"/>
      <c r="H146" s="228"/>
      <c r="I146"/>
      <c r="J146" s="68"/>
      <c r="K146"/>
      <c r="L146"/>
      <c r="M146"/>
      <c r="N146"/>
      <c r="O146"/>
      <c r="P146"/>
      <c r="Q146"/>
    </row>
    <row r="147" spans="1:17" x14ac:dyDescent="0.2">
      <c r="A147" s="61"/>
      <c r="B147" s="227" t="s">
        <v>977</v>
      </c>
      <c r="C147" s="227"/>
      <c r="D147" s="227"/>
      <c r="E147" s="227"/>
      <c r="F147" s="227"/>
      <c r="G147" s="227"/>
      <c r="H147" s="227"/>
      <c r="J147" s="68"/>
    </row>
    <row r="148" spans="1:17" x14ac:dyDescent="0.2">
      <c r="A148" s="61"/>
      <c r="B148" s="61"/>
      <c r="C148" s="61"/>
      <c r="D148" s="63"/>
      <c r="E148" s="63"/>
      <c r="F148" s="63"/>
      <c r="G148" s="63"/>
    </row>
    <row r="149" spans="1:17" x14ac:dyDescent="0.2">
      <c r="A149" s="61"/>
      <c r="B149" s="229" t="s">
        <v>167</v>
      </c>
      <c r="C149" s="230"/>
      <c r="D149" s="231"/>
      <c r="E149" s="72"/>
      <c r="F149" s="63"/>
      <c r="G149" s="63"/>
    </row>
    <row r="150" spans="1:17" ht="27.75" customHeight="1" x14ac:dyDescent="0.2">
      <c r="A150" s="61"/>
      <c r="B150" s="232" t="s">
        <v>168</v>
      </c>
      <c r="C150" s="233"/>
      <c r="D150" s="40" t="s">
        <v>1011</v>
      </c>
      <c r="E150" s="72"/>
      <c r="F150" s="63"/>
      <c r="G150" s="63"/>
    </row>
    <row r="151" spans="1:17" ht="12.75" customHeight="1" x14ac:dyDescent="0.2">
      <c r="A151" s="61"/>
      <c r="B151" s="232" t="s">
        <v>978</v>
      </c>
      <c r="C151" s="233"/>
      <c r="D151" s="40" t="str">
        <f>"Rs. "&amp;TEXT(F85,"0.00")&amp;" lacs/ "&amp;IF(ROUND((G85*100),2) = 0,"#",(TEXT((G85*100),"0.00")&amp;"%"))</f>
        <v>Rs. 83.70 lacs/ 0.03%</v>
      </c>
      <c r="E151" s="72"/>
      <c r="F151" s="63"/>
      <c r="G151" s="63"/>
    </row>
    <row r="152" spans="1:17" x14ac:dyDescent="0.2">
      <c r="A152" s="61"/>
      <c r="B152" s="232" t="s">
        <v>170</v>
      </c>
      <c r="C152" s="233"/>
      <c r="D152" s="73" t="s">
        <v>140</v>
      </c>
      <c r="E152" s="72"/>
      <c r="F152" s="63"/>
      <c r="G152" s="63"/>
    </row>
    <row r="153" spans="1:17" x14ac:dyDescent="0.2">
      <c r="A153" s="74"/>
      <c r="B153" s="75" t="s">
        <v>140</v>
      </c>
      <c r="C153" s="75" t="s">
        <v>979</v>
      </c>
      <c r="D153" s="75" t="s">
        <v>171</v>
      </c>
      <c r="E153" s="74"/>
      <c r="F153" s="74"/>
      <c r="G153" s="74"/>
      <c r="H153" s="74"/>
      <c r="J153" s="68"/>
    </row>
    <row r="154" spans="1:17" x14ac:dyDescent="0.2">
      <c r="A154" s="74"/>
      <c r="B154" s="76" t="s">
        <v>172</v>
      </c>
      <c r="C154" s="77">
        <v>45991</v>
      </c>
      <c r="D154" s="77">
        <v>46022</v>
      </c>
      <c r="E154" s="74"/>
      <c r="F154" s="74"/>
      <c r="G154" s="74"/>
      <c r="J154" s="68"/>
    </row>
    <row r="155" spans="1:17" x14ac:dyDescent="0.2">
      <c r="A155" s="78"/>
      <c r="B155" s="48" t="s">
        <v>173</v>
      </c>
      <c r="C155" s="79">
        <v>439.93770000000001</v>
      </c>
      <c r="D155" s="79">
        <v>436.80610000000001</v>
      </c>
      <c r="E155" s="78"/>
      <c r="F155" s="80"/>
      <c r="G155" s="81"/>
    </row>
    <row r="156" spans="1:17" ht="25.5" x14ac:dyDescent="0.2">
      <c r="A156" s="78"/>
      <c r="B156" s="48" t="s">
        <v>1153</v>
      </c>
      <c r="C156" s="79">
        <v>87.278099999999995</v>
      </c>
      <c r="D156" s="79">
        <v>86.656800000000004</v>
      </c>
      <c r="E156" s="78"/>
      <c r="F156" s="80"/>
      <c r="G156" s="81"/>
    </row>
    <row r="157" spans="1:17" x14ac:dyDescent="0.2">
      <c r="A157" s="78"/>
      <c r="B157" s="48" t="s">
        <v>174</v>
      </c>
      <c r="C157" s="79">
        <v>393.67099999999999</v>
      </c>
      <c r="D157" s="79">
        <v>390.51549999999997</v>
      </c>
      <c r="E157" s="78"/>
      <c r="F157" s="80"/>
      <c r="G157" s="81"/>
    </row>
    <row r="158" spans="1:17" ht="25.5" x14ac:dyDescent="0.2">
      <c r="A158" s="78"/>
      <c r="B158" s="48" t="s">
        <v>1154</v>
      </c>
      <c r="C158" s="79">
        <v>64.438999999999993</v>
      </c>
      <c r="D158" s="79">
        <v>63.922499999999999</v>
      </c>
      <c r="E158" s="78"/>
      <c r="F158" s="80"/>
      <c r="G158" s="81"/>
    </row>
    <row r="159" spans="1:17" x14ac:dyDescent="0.2">
      <c r="A159" s="78"/>
      <c r="B159" s="78"/>
      <c r="C159" s="78"/>
      <c r="D159" s="78"/>
      <c r="E159" s="78"/>
      <c r="F159" s="78"/>
      <c r="G159" s="78"/>
    </row>
    <row r="160" spans="1:17" x14ac:dyDescent="0.2">
      <c r="A160" s="78"/>
      <c r="B160" s="235" t="s">
        <v>980</v>
      </c>
      <c r="C160" s="236"/>
      <c r="D160" s="53" t="s">
        <v>169</v>
      </c>
      <c r="E160" s="78"/>
      <c r="F160" s="78"/>
      <c r="G160" s="78"/>
    </row>
    <row r="161" spans="1:7" x14ac:dyDescent="0.2">
      <c r="A161" s="78"/>
      <c r="B161" s="136"/>
      <c r="C161" s="136"/>
      <c r="D161" s="136"/>
      <c r="E161" s="78"/>
      <c r="F161" s="78"/>
      <c r="G161" s="78"/>
    </row>
    <row r="162" spans="1:7" x14ac:dyDescent="0.2">
      <c r="A162" s="74"/>
      <c r="B162" s="232" t="s">
        <v>175</v>
      </c>
      <c r="C162" s="233"/>
      <c r="D162" s="40" t="s">
        <v>169</v>
      </c>
      <c r="E162" s="84"/>
      <c r="F162" s="74"/>
      <c r="G162" s="74"/>
    </row>
    <row r="163" spans="1:7" x14ac:dyDescent="0.2">
      <c r="A163" s="74"/>
      <c r="B163" s="232" t="s">
        <v>176</v>
      </c>
      <c r="C163" s="233"/>
      <c r="D163" s="40" t="s">
        <v>169</v>
      </c>
      <c r="E163" s="84"/>
      <c r="F163" s="74"/>
      <c r="G163" s="74"/>
    </row>
    <row r="164" spans="1:7" ht="17.100000000000001" customHeight="1" x14ac:dyDescent="0.2">
      <c r="A164" s="74"/>
      <c r="B164" s="232" t="s">
        <v>177</v>
      </c>
      <c r="C164" s="233"/>
      <c r="D164" s="40" t="s">
        <v>169</v>
      </c>
      <c r="E164" s="84"/>
      <c r="F164" s="74"/>
      <c r="G164" s="74"/>
    </row>
    <row r="165" spans="1:7" ht="17.100000000000001" customHeight="1" x14ac:dyDescent="0.2">
      <c r="A165" s="74"/>
      <c r="B165" s="232" t="s">
        <v>178</v>
      </c>
      <c r="C165" s="233"/>
      <c r="D165" s="85">
        <v>0.54700203429639671</v>
      </c>
      <c r="E165" s="74"/>
      <c r="F165" s="67"/>
      <c r="G165" s="86"/>
    </row>
    <row r="167" spans="1:7" x14ac:dyDescent="0.2">
      <c r="B167" s="152" t="s">
        <v>1148</v>
      </c>
    </row>
    <row r="168" spans="1:7" ht="67.5" x14ac:dyDescent="0.2">
      <c r="B168" s="158" t="s">
        <v>1107</v>
      </c>
      <c r="C168" s="158" t="s">
        <v>1108</v>
      </c>
      <c r="D168" s="158" t="s">
        <v>1109</v>
      </c>
      <c r="E168" s="158" t="s">
        <v>1110</v>
      </c>
      <c r="F168" s="158" t="s">
        <v>1111</v>
      </c>
    </row>
    <row r="169" spans="1:7" ht="13.5" x14ac:dyDescent="0.2">
      <c r="B169" s="159" t="s">
        <v>1131</v>
      </c>
      <c r="C169" s="160" t="s">
        <v>1113</v>
      </c>
      <c r="D169" s="16">
        <v>0</v>
      </c>
      <c r="E169" s="17">
        <v>0</v>
      </c>
      <c r="F169" s="161">
        <v>29.407129999999999</v>
      </c>
    </row>
    <row r="171" spans="1:7" x14ac:dyDescent="0.2">
      <c r="B171" s="234" t="s">
        <v>981</v>
      </c>
      <c r="C171" s="234"/>
    </row>
    <row r="173" spans="1:7" ht="153.75" customHeight="1" x14ac:dyDescent="0.2"/>
    <row r="176" spans="1:7" x14ac:dyDescent="0.2">
      <c r="B176" s="87" t="s">
        <v>982</v>
      </c>
      <c r="C176" s="88"/>
      <c r="D176" s="87"/>
    </row>
    <row r="177" spans="2:4" x14ac:dyDescent="0.2">
      <c r="B177" s="87" t="s">
        <v>1132</v>
      </c>
      <c r="D177" s="87"/>
    </row>
    <row r="178" spans="2:4" ht="165" customHeight="1" x14ac:dyDescent="0.2"/>
    <row r="179" spans="2:4" ht="12.75" customHeight="1" x14ac:dyDescent="0.2"/>
    <row r="180" spans="2:4" ht="12.75" customHeight="1" x14ac:dyDescent="0.2"/>
    <row r="181" spans="2:4" ht="12.75" customHeight="1" x14ac:dyDescent="0.2"/>
  </sheetData>
  <mergeCells count="18">
    <mergeCell ref="B151:C151"/>
    <mergeCell ref="B152:C152"/>
    <mergeCell ref="B160:C160"/>
    <mergeCell ref="B145:H145"/>
    <mergeCell ref="B146:H146"/>
    <mergeCell ref="B147:H147"/>
    <mergeCell ref="B149:D149"/>
    <mergeCell ref="B150:C150"/>
    <mergeCell ref="A1:H1"/>
    <mergeCell ref="A2:H2"/>
    <mergeCell ref="A3:H3"/>
    <mergeCell ref="B143:H143"/>
    <mergeCell ref="B144:H144"/>
    <mergeCell ref="B164:C164"/>
    <mergeCell ref="B165:C165"/>
    <mergeCell ref="B162:C162"/>
    <mergeCell ref="B163:C163"/>
    <mergeCell ref="B171:C171"/>
  </mergeCells>
  <hyperlinks>
    <hyperlink ref="I1" location="Index!B2" display="Index" xr:uid="{298E8EDD-5C79-4EB9-9A9D-9212BF05E5A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6A918-F025-4854-80B1-57AEEBA7ADDE}">
  <sheetPr>
    <outlinePr summaryBelow="0" summaryRight="0"/>
  </sheetPr>
  <dimension ref="A1:Q217"/>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766</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124</v>
      </c>
      <c r="C7" s="48" t="s">
        <v>125</v>
      </c>
      <c r="D7" s="48" t="s">
        <v>126</v>
      </c>
      <c r="E7" s="49">
        <v>13363</v>
      </c>
      <c r="F7" s="50">
        <v>140.81929400000001</v>
      </c>
      <c r="G7" s="51">
        <v>1.0606020000000001E-2</v>
      </c>
      <c r="H7" s="41" t="s">
        <v>140</v>
      </c>
    </row>
    <row r="8" spans="1:9" x14ac:dyDescent="0.2">
      <c r="A8" s="47">
        <v>2</v>
      </c>
      <c r="B8" s="48" t="s">
        <v>398</v>
      </c>
      <c r="C8" s="48" t="s">
        <v>399</v>
      </c>
      <c r="D8" s="48" t="s">
        <v>126</v>
      </c>
      <c r="E8" s="49">
        <v>77563</v>
      </c>
      <c r="F8" s="50">
        <v>139.67545039999999</v>
      </c>
      <c r="G8" s="51">
        <v>1.0519870000000001E-2</v>
      </c>
      <c r="H8" s="41" t="s">
        <v>140</v>
      </c>
    </row>
    <row r="9" spans="1:9" x14ac:dyDescent="0.2">
      <c r="A9" s="47">
        <v>3</v>
      </c>
      <c r="B9" s="48" t="s">
        <v>714</v>
      </c>
      <c r="C9" s="48" t="s">
        <v>715</v>
      </c>
      <c r="D9" s="48" t="s">
        <v>126</v>
      </c>
      <c r="E9" s="49">
        <v>11931</v>
      </c>
      <c r="F9" s="50">
        <v>138.97228799999999</v>
      </c>
      <c r="G9" s="51">
        <v>1.0466909999999999E-2</v>
      </c>
      <c r="H9" s="41" t="s">
        <v>140</v>
      </c>
    </row>
    <row r="10" spans="1:9" x14ac:dyDescent="0.2">
      <c r="A10" s="47">
        <v>4</v>
      </c>
      <c r="B10" s="48" t="s">
        <v>29</v>
      </c>
      <c r="C10" s="48" t="s">
        <v>30</v>
      </c>
      <c r="D10" s="48" t="s">
        <v>19</v>
      </c>
      <c r="E10" s="49">
        <v>35727</v>
      </c>
      <c r="F10" s="50">
        <v>137.19167999999999</v>
      </c>
      <c r="G10" s="51">
        <v>1.03328E-2</v>
      </c>
      <c r="H10" s="41" t="s">
        <v>140</v>
      </c>
    </row>
    <row r="11" spans="1:9" x14ac:dyDescent="0.2">
      <c r="A11" s="47">
        <v>5</v>
      </c>
      <c r="B11" s="48" t="s">
        <v>324</v>
      </c>
      <c r="C11" s="48" t="s">
        <v>325</v>
      </c>
      <c r="D11" s="48" t="s">
        <v>35</v>
      </c>
      <c r="E11" s="49">
        <v>10698</v>
      </c>
      <c r="F11" s="50">
        <v>135.80041199999999</v>
      </c>
      <c r="G11" s="51">
        <v>1.0228009999999999E-2</v>
      </c>
      <c r="H11" s="41" t="s">
        <v>140</v>
      </c>
    </row>
    <row r="12" spans="1:9" x14ac:dyDescent="0.2">
      <c r="A12" s="47">
        <v>6</v>
      </c>
      <c r="B12" s="48" t="s">
        <v>697</v>
      </c>
      <c r="C12" s="48" t="s">
        <v>698</v>
      </c>
      <c r="D12" s="48" t="s">
        <v>19</v>
      </c>
      <c r="E12" s="49">
        <v>81508</v>
      </c>
      <c r="F12" s="50">
        <v>135.6782168</v>
      </c>
      <c r="G12" s="51">
        <v>1.021881E-2</v>
      </c>
      <c r="H12" s="41" t="s">
        <v>140</v>
      </c>
    </row>
    <row r="13" spans="1:9" x14ac:dyDescent="0.2">
      <c r="A13" s="47">
        <v>7</v>
      </c>
      <c r="B13" s="48" t="s">
        <v>507</v>
      </c>
      <c r="C13" s="48" t="s">
        <v>508</v>
      </c>
      <c r="D13" s="48" t="s">
        <v>228</v>
      </c>
      <c r="E13" s="49">
        <v>1452</v>
      </c>
      <c r="F13" s="50">
        <v>135.66036</v>
      </c>
      <c r="G13" s="51">
        <v>1.0217459999999999E-2</v>
      </c>
      <c r="H13" s="41" t="s">
        <v>140</v>
      </c>
    </row>
    <row r="14" spans="1:9" x14ac:dyDescent="0.2">
      <c r="A14" s="47">
        <v>8</v>
      </c>
      <c r="B14" s="48" t="s">
        <v>313</v>
      </c>
      <c r="C14" s="48" t="s">
        <v>314</v>
      </c>
      <c r="D14" s="48" t="s">
        <v>182</v>
      </c>
      <c r="E14" s="49">
        <v>13565</v>
      </c>
      <c r="F14" s="50">
        <v>135.13453000000001</v>
      </c>
      <c r="G14" s="51">
        <v>1.017786E-2</v>
      </c>
      <c r="H14" s="41" t="s">
        <v>140</v>
      </c>
    </row>
    <row r="15" spans="1:9" x14ac:dyDescent="0.2">
      <c r="A15" s="47">
        <v>9</v>
      </c>
      <c r="B15" s="48" t="s">
        <v>332</v>
      </c>
      <c r="C15" s="48" t="s">
        <v>333</v>
      </c>
      <c r="D15" s="48" t="s">
        <v>35</v>
      </c>
      <c r="E15" s="49">
        <v>45490</v>
      </c>
      <c r="F15" s="50">
        <v>134.60490999999999</v>
      </c>
      <c r="G15" s="51">
        <v>1.013797E-2</v>
      </c>
      <c r="H15" s="41" t="s">
        <v>140</v>
      </c>
    </row>
    <row r="16" spans="1:9" x14ac:dyDescent="0.2">
      <c r="A16" s="47">
        <v>10</v>
      </c>
      <c r="B16" s="48" t="s">
        <v>767</v>
      </c>
      <c r="C16" s="48" t="s">
        <v>768</v>
      </c>
      <c r="D16" s="48" t="s">
        <v>35</v>
      </c>
      <c r="E16" s="49">
        <v>108608</v>
      </c>
      <c r="F16" s="50">
        <v>134.21776639999999</v>
      </c>
      <c r="G16" s="51">
        <v>1.0108809999999999E-2</v>
      </c>
      <c r="H16" s="41" t="s">
        <v>140</v>
      </c>
    </row>
    <row r="17" spans="1:8" x14ac:dyDescent="0.2">
      <c r="A17" s="47">
        <v>11</v>
      </c>
      <c r="B17" s="48" t="s">
        <v>330</v>
      </c>
      <c r="C17" s="48" t="s">
        <v>331</v>
      </c>
      <c r="D17" s="48" t="s">
        <v>228</v>
      </c>
      <c r="E17" s="49">
        <v>3618</v>
      </c>
      <c r="F17" s="50">
        <v>134.19885600000001</v>
      </c>
      <c r="G17" s="51">
        <v>1.0107390000000001E-2</v>
      </c>
      <c r="H17" s="41" t="s">
        <v>140</v>
      </c>
    </row>
    <row r="18" spans="1:8" x14ac:dyDescent="0.2">
      <c r="A18" s="47">
        <v>12</v>
      </c>
      <c r="B18" s="48" t="s">
        <v>444</v>
      </c>
      <c r="C18" s="48" t="s">
        <v>445</v>
      </c>
      <c r="D18" s="48" t="s">
        <v>228</v>
      </c>
      <c r="E18" s="49">
        <v>36531</v>
      </c>
      <c r="F18" s="50">
        <v>134.1966285</v>
      </c>
      <c r="G18" s="51">
        <v>1.010722E-2</v>
      </c>
      <c r="H18" s="41" t="s">
        <v>140</v>
      </c>
    </row>
    <row r="19" spans="1:8" x14ac:dyDescent="0.2">
      <c r="A19" s="47">
        <v>13</v>
      </c>
      <c r="B19" s="48" t="s">
        <v>677</v>
      </c>
      <c r="C19" s="48" t="s">
        <v>678</v>
      </c>
      <c r="D19" s="48" t="s">
        <v>35</v>
      </c>
      <c r="E19" s="49">
        <v>86625</v>
      </c>
      <c r="F19" s="50">
        <v>134.1907875</v>
      </c>
      <c r="G19" s="51">
        <v>1.0106779999999999E-2</v>
      </c>
      <c r="H19" s="41" t="s">
        <v>140</v>
      </c>
    </row>
    <row r="20" spans="1:8" x14ac:dyDescent="0.2">
      <c r="A20" s="47">
        <v>14</v>
      </c>
      <c r="B20" s="48" t="s">
        <v>226</v>
      </c>
      <c r="C20" s="48" t="s">
        <v>227</v>
      </c>
      <c r="D20" s="48" t="s">
        <v>228</v>
      </c>
      <c r="E20" s="49">
        <v>3603</v>
      </c>
      <c r="F20" s="50">
        <v>134.024394</v>
      </c>
      <c r="G20" s="51">
        <v>1.0094250000000001E-2</v>
      </c>
      <c r="H20" s="41" t="s">
        <v>140</v>
      </c>
    </row>
    <row r="21" spans="1:8" x14ac:dyDescent="0.2">
      <c r="A21" s="47">
        <v>15</v>
      </c>
      <c r="B21" s="48" t="s">
        <v>67</v>
      </c>
      <c r="C21" s="48" t="s">
        <v>68</v>
      </c>
      <c r="D21" s="48" t="s">
        <v>69</v>
      </c>
      <c r="E21" s="49">
        <v>55684</v>
      </c>
      <c r="F21" s="50">
        <v>133.85319920000001</v>
      </c>
      <c r="G21" s="51">
        <v>1.0081359999999999E-2</v>
      </c>
      <c r="H21" s="41" t="s">
        <v>140</v>
      </c>
    </row>
    <row r="22" spans="1:8" x14ac:dyDescent="0.2">
      <c r="A22" s="47">
        <v>16</v>
      </c>
      <c r="B22" s="48" t="s">
        <v>664</v>
      </c>
      <c r="C22" s="48" t="s">
        <v>665</v>
      </c>
      <c r="D22" s="48" t="s">
        <v>182</v>
      </c>
      <c r="E22" s="49">
        <v>6545</v>
      </c>
      <c r="F22" s="50">
        <v>133.51145500000001</v>
      </c>
      <c r="G22" s="51">
        <v>1.0055619999999999E-2</v>
      </c>
      <c r="H22" s="41" t="s">
        <v>140</v>
      </c>
    </row>
    <row r="23" spans="1:8" x14ac:dyDescent="0.2">
      <c r="A23" s="47">
        <v>17</v>
      </c>
      <c r="B23" s="48" t="s">
        <v>328</v>
      </c>
      <c r="C23" s="48" t="s">
        <v>329</v>
      </c>
      <c r="D23" s="48" t="s">
        <v>35</v>
      </c>
      <c r="E23" s="49">
        <v>6065</v>
      </c>
      <c r="F23" s="50">
        <v>133.49671499999999</v>
      </c>
      <c r="G23" s="51">
        <v>1.0054509999999999E-2</v>
      </c>
      <c r="H23" s="41" t="s">
        <v>140</v>
      </c>
    </row>
    <row r="24" spans="1:8" x14ac:dyDescent="0.2">
      <c r="A24" s="47">
        <v>18</v>
      </c>
      <c r="B24" s="48" t="s">
        <v>769</v>
      </c>
      <c r="C24" s="48" t="s">
        <v>770</v>
      </c>
      <c r="D24" s="48" t="s">
        <v>22</v>
      </c>
      <c r="E24" s="49">
        <v>12993</v>
      </c>
      <c r="F24" s="50">
        <v>133.4835855</v>
      </c>
      <c r="G24" s="51">
        <v>1.005352E-2</v>
      </c>
      <c r="H24" s="41" t="s">
        <v>140</v>
      </c>
    </row>
    <row r="25" spans="1:8" x14ac:dyDescent="0.2">
      <c r="A25" s="47">
        <v>19</v>
      </c>
      <c r="B25" s="48" t="s">
        <v>771</v>
      </c>
      <c r="C25" s="48" t="s">
        <v>772</v>
      </c>
      <c r="D25" s="48" t="s">
        <v>182</v>
      </c>
      <c r="E25" s="49">
        <v>1177</v>
      </c>
      <c r="F25" s="50">
        <v>133.33055999999999</v>
      </c>
      <c r="G25" s="51">
        <v>1.0041990000000001E-2</v>
      </c>
      <c r="H25" s="41" t="s">
        <v>140</v>
      </c>
    </row>
    <row r="26" spans="1:8" x14ac:dyDescent="0.2">
      <c r="A26" s="47">
        <v>20</v>
      </c>
      <c r="B26" s="48" t="s">
        <v>435</v>
      </c>
      <c r="C26" s="48" t="s">
        <v>436</v>
      </c>
      <c r="D26" s="48" t="s">
        <v>437</v>
      </c>
      <c r="E26" s="49">
        <v>15025</v>
      </c>
      <c r="F26" s="50">
        <v>133.226675</v>
      </c>
      <c r="G26" s="51">
        <v>1.003417E-2</v>
      </c>
      <c r="H26" s="41" t="s">
        <v>140</v>
      </c>
    </row>
    <row r="27" spans="1:8" x14ac:dyDescent="0.2">
      <c r="A27" s="47">
        <v>21</v>
      </c>
      <c r="B27" s="48" t="s">
        <v>511</v>
      </c>
      <c r="C27" s="48" t="s">
        <v>512</v>
      </c>
      <c r="D27" s="48" t="s">
        <v>233</v>
      </c>
      <c r="E27" s="49">
        <v>9228</v>
      </c>
      <c r="F27" s="50">
        <v>133.224636</v>
      </c>
      <c r="G27" s="51">
        <v>1.0034009999999999E-2</v>
      </c>
      <c r="H27" s="41" t="s">
        <v>140</v>
      </c>
    </row>
    <row r="28" spans="1:8" x14ac:dyDescent="0.2">
      <c r="A28" s="47">
        <v>22</v>
      </c>
      <c r="B28" s="48" t="s">
        <v>33</v>
      </c>
      <c r="C28" s="48" t="s">
        <v>34</v>
      </c>
      <c r="D28" s="48" t="s">
        <v>35</v>
      </c>
      <c r="E28" s="49">
        <v>13559</v>
      </c>
      <c r="F28" s="50">
        <v>133.17649800000001</v>
      </c>
      <c r="G28" s="51">
        <v>1.003039E-2</v>
      </c>
      <c r="H28" s="41" t="s">
        <v>140</v>
      </c>
    </row>
    <row r="29" spans="1:8" x14ac:dyDescent="0.2">
      <c r="A29" s="47">
        <v>23</v>
      </c>
      <c r="B29" s="48" t="s">
        <v>513</v>
      </c>
      <c r="C29" s="48" t="s">
        <v>514</v>
      </c>
      <c r="D29" s="48" t="s">
        <v>275</v>
      </c>
      <c r="E29" s="49">
        <v>8982</v>
      </c>
      <c r="F29" s="50">
        <v>133.149168</v>
      </c>
      <c r="G29" s="51">
        <v>1.002833E-2</v>
      </c>
      <c r="H29" s="41" t="s">
        <v>140</v>
      </c>
    </row>
    <row r="30" spans="1:8" x14ac:dyDescent="0.2">
      <c r="A30" s="47">
        <v>24</v>
      </c>
      <c r="B30" s="48" t="s">
        <v>515</v>
      </c>
      <c r="C30" s="48" t="s">
        <v>516</v>
      </c>
      <c r="D30" s="48" t="s">
        <v>233</v>
      </c>
      <c r="E30" s="49">
        <v>27181</v>
      </c>
      <c r="F30" s="50">
        <v>133.1461285</v>
      </c>
      <c r="G30" s="51">
        <v>1.00281E-2</v>
      </c>
      <c r="H30" s="41" t="s">
        <v>140</v>
      </c>
    </row>
    <row r="31" spans="1:8" x14ac:dyDescent="0.2">
      <c r="A31" s="47">
        <v>25</v>
      </c>
      <c r="B31" s="48" t="s">
        <v>20</v>
      </c>
      <c r="C31" s="48" t="s">
        <v>21</v>
      </c>
      <c r="D31" s="48" t="s">
        <v>22</v>
      </c>
      <c r="E31" s="49">
        <v>40353</v>
      </c>
      <c r="F31" s="50">
        <v>132.98331150000001</v>
      </c>
      <c r="G31" s="51">
        <v>1.001584E-2</v>
      </c>
      <c r="H31" s="41" t="s">
        <v>140</v>
      </c>
    </row>
    <row r="32" spans="1:8" x14ac:dyDescent="0.2">
      <c r="A32" s="47">
        <v>26</v>
      </c>
      <c r="B32" s="48" t="s">
        <v>699</v>
      </c>
      <c r="C32" s="48" t="s">
        <v>700</v>
      </c>
      <c r="D32" s="48" t="s">
        <v>257</v>
      </c>
      <c r="E32" s="49">
        <v>10880</v>
      </c>
      <c r="F32" s="50">
        <v>132.97535999999999</v>
      </c>
      <c r="G32" s="51">
        <v>1.001524E-2</v>
      </c>
      <c r="H32" s="41" t="s">
        <v>140</v>
      </c>
    </row>
    <row r="33" spans="1:8" x14ac:dyDescent="0.2">
      <c r="A33" s="47">
        <v>27</v>
      </c>
      <c r="B33" s="48" t="s">
        <v>773</v>
      </c>
      <c r="C33" s="48" t="s">
        <v>774</v>
      </c>
      <c r="D33" s="48" t="s">
        <v>266</v>
      </c>
      <c r="E33" s="49">
        <v>6774</v>
      </c>
      <c r="F33" s="50">
        <v>132.912654</v>
      </c>
      <c r="G33" s="51">
        <v>1.001052E-2</v>
      </c>
      <c r="H33" s="41" t="s">
        <v>140</v>
      </c>
    </row>
    <row r="34" spans="1:8" ht="25.5" x14ac:dyDescent="0.2">
      <c r="A34" s="47">
        <v>28</v>
      </c>
      <c r="B34" s="48" t="s">
        <v>442</v>
      </c>
      <c r="C34" s="48" t="s">
        <v>443</v>
      </c>
      <c r="D34" s="48" t="s">
        <v>196</v>
      </c>
      <c r="E34" s="49">
        <v>11123</v>
      </c>
      <c r="F34" s="50">
        <v>132.58616000000001</v>
      </c>
      <c r="G34" s="51">
        <v>9.9859300000000005E-3</v>
      </c>
      <c r="H34" s="41" t="s">
        <v>140</v>
      </c>
    </row>
    <row r="35" spans="1:8" x14ac:dyDescent="0.2">
      <c r="A35" s="47">
        <v>29</v>
      </c>
      <c r="B35" s="48" t="s">
        <v>428</v>
      </c>
      <c r="C35" s="48" t="s">
        <v>429</v>
      </c>
      <c r="D35" s="48" t="s">
        <v>62</v>
      </c>
      <c r="E35" s="49">
        <v>3269</v>
      </c>
      <c r="F35" s="50">
        <v>132.443535</v>
      </c>
      <c r="G35" s="51">
        <v>9.9751800000000002E-3</v>
      </c>
      <c r="H35" s="41" t="s">
        <v>140</v>
      </c>
    </row>
    <row r="36" spans="1:8" x14ac:dyDescent="0.2">
      <c r="A36" s="47">
        <v>30</v>
      </c>
      <c r="B36" s="48" t="s">
        <v>14</v>
      </c>
      <c r="C36" s="48" t="s">
        <v>15</v>
      </c>
      <c r="D36" s="48" t="s">
        <v>16</v>
      </c>
      <c r="E36" s="49">
        <v>3240</v>
      </c>
      <c r="F36" s="50">
        <v>132.30539999999999</v>
      </c>
      <c r="G36" s="51">
        <v>9.9647799999999995E-3</v>
      </c>
      <c r="H36" s="41" t="s">
        <v>140</v>
      </c>
    </row>
    <row r="37" spans="1:8" x14ac:dyDescent="0.2">
      <c r="A37" s="47">
        <v>31</v>
      </c>
      <c r="B37" s="48" t="s">
        <v>342</v>
      </c>
      <c r="C37" s="48" t="s">
        <v>343</v>
      </c>
      <c r="D37" s="48" t="s">
        <v>182</v>
      </c>
      <c r="E37" s="49">
        <v>7768</v>
      </c>
      <c r="F37" s="50">
        <v>132.22689600000001</v>
      </c>
      <c r="G37" s="51">
        <v>9.9588699999999999E-3</v>
      </c>
      <c r="H37" s="41" t="s">
        <v>140</v>
      </c>
    </row>
    <row r="38" spans="1:8" x14ac:dyDescent="0.2">
      <c r="A38" s="47">
        <v>32</v>
      </c>
      <c r="B38" s="48" t="s">
        <v>17</v>
      </c>
      <c r="C38" s="48" t="s">
        <v>18</v>
      </c>
      <c r="D38" s="48" t="s">
        <v>19</v>
      </c>
      <c r="E38" s="49">
        <v>8418</v>
      </c>
      <c r="F38" s="50">
        <v>132.19627199999999</v>
      </c>
      <c r="G38" s="51">
        <v>9.9565599999999997E-3</v>
      </c>
      <c r="H38" s="41" t="s">
        <v>140</v>
      </c>
    </row>
    <row r="39" spans="1:8" x14ac:dyDescent="0.2">
      <c r="A39" s="47">
        <v>33</v>
      </c>
      <c r="B39" s="48" t="s">
        <v>656</v>
      </c>
      <c r="C39" s="48" t="s">
        <v>657</v>
      </c>
      <c r="D39" s="48" t="s">
        <v>62</v>
      </c>
      <c r="E39" s="49">
        <v>9277</v>
      </c>
      <c r="F39" s="50">
        <v>132.187973</v>
      </c>
      <c r="G39" s="51">
        <v>9.9559399999999999E-3</v>
      </c>
      <c r="H39" s="41" t="s">
        <v>140</v>
      </c>
    </row>
    <row r="40" spans="1:8" x14ac:dyDescent="0.2">
      <c r="A40" s="47">
        <v>34</v>
      </c>
      <c r="B40" s="48" t="s">
        <v>775</v>
      </c>
      <c r="C40" s="48" t="s">
        <v>776</v>
      </c>
      <c r="D40" s="48" t="s">
        <v>266</v>
      </c>
      <c r="E40" s="49">
        <v>15460</v>
      </c>
      <c r="F40" s="50">
        <v>132.16754</v>
      </c>
      <c r="G40" s="51">
        <v>9.9544000000000004E-3</v>
      </c>
      <c r="H40" s="41" t="s">
        <v>140</v>
      </c>
    </row>
    <row r="41" spans="1:8" x14ac:dyDescent="0.2">
      <c r="A41" s="47">
        <v>35</v>
      </c>
      <c r="B41" s="48" t="s">
        <v>777</v>
      </c>
      <c r="C41" s="48" t="s">
        <v>778</v>
      </c>
      <c r="D41" s="48" t="s">
        <v>414</v>
      </c>
      <c r="E41" s="49">
        <v>10258</v>
      </c>
      <c r="F41" s="50">
        <v>132.12304</v>
      </c>
      <c r="G41" s="51">
        <v>9.9510499999999995E-3</v>
      </c>
      <c r="H41" s="41" t="s">
        <v>140</v>
      </c>
    </row>
    <row r="42" spans="1:8" x14ac:dyDescent="0.2">
      <c r="A42" s="47">
        <v>36</v>
      </c>
      <c r="B42" s="48" t="s">
        <v>89</v>
      </c>
      <c r="C42" s="48" t="s">
        <v>90</v>
      </c>
      <c r="D42" s="48" t="s">
        <v>91</v>
      </c>
      <c r="E42" s="49">
        <v>76742</v>
      </c>
      <c r="F42" s="50">
        <v>132.1190272</v>
      </c>
      <c r="G42" s="51">
        <v>9.9507399999999996E-3</v>
      </c>
      <c r="H42" s="41" t="s">
        <v>140</v>
      </c>
    </row>
    <row r="43" spans="1:8" x14ac:dyDescent="0.2">
      <c r="A43" s="47">
        <v>37</v>
      </c>
      <c r="B43" s="48" t="s">
        <v>779</v>
      </c>
      <c r="C43" s="48" t="s">
        <v>780</v>
      </c>
      <c r="D43" s="48" t="s">
        <v>25</v>
      </c>
      <c r="E43" s="49">
        <v>497</v>
      </c>
      <c r="F43" s="50">
        <v>132.07775000000001</v>
      </c>
      <c r="G43" s="51">
        <v>9.9476300000000007E-3</v>
      </c>
      <c r="H43" s="41" t="s">
        <v>140</v>
      </c>
    </row>
    <row r="44" spans="1:8" x14ac:dyDescent="0.2">
      <c r="A44" s="47">
        <v>38</v>
      </c>
      <c r="B44" s="48" t="s">
        <v>781</v>
      </c>
      <c r="C44" s="48" t="s">
        <v>782</v>
      </c>
      <c r="D44" s="48" t="s">
        <v>783</v>
      </c>
      <c r="E44" s="49">
        <v>5897</v>
      </c>
      <c r="F44" s="50">
        <v>132.075109</v>
      </c>
      <c r="G44" s="51">
        <v>9.9474400000000001E-3</v>
      </c>
      <c r="H44" s="41" t="s">
        <v>140</v>
      </c>
    </row>
    <row r="45" spans="1:8" x14ac:dyDescent="0.2">
      <c r="A45" s="47">
        <v>39</v>
      </c>
      <c r="B45" s="48" t="s">
        <v>101</v>
      </c>
      <c r="C45" s="48" t="s">
        <v>102</v>
      </c>
      <c r="D45" s="48" t="s">
        <v>25</v>
      </c>
      <c r="E45" s="49">
        <v>23730</v>
      </c>
      <c r="F45" s="50">
        <v>132.02185499999999</v>
      </c>
      <c r="G45" s="51">
        <v>9.9434199999999997E-3</v>
      </c>
      <c r="H45" s="41" t="s">
        <v>140</v>
      </c>
    </row>
    <row r="46" spans="1:8" x14ac:dyDescent="0.2">
      <c r="A46" s="47">
        <v>40</v>
      </c>
      <c r="B46" s="48" t="s">
        <v>784</v>
      </c>
      <c r="C46" s="48" t="s">
        <v>785</v>
      </c>
      <c r="D46" s="48" t="s">
        <v>40</v>
      </c>
      <c r="E46" s="49">
        <v>110058</v>
      </c>
      <c r="F46" s="50">
        <v>132.0035652</v>
      </c>
      <c r="G46" s="51">
        <v>9.9420499999999992E-3</v>
      </c>
      <c r="H46" s="41" t="s">
        <v>140</v>
      </c>
    </row>
    <row r="47" spans="1:8" x14ac:dyDescent="0.2">
      <c r="A47" s="47">
        <v>41</v>
      </c>
      <c r="B47" s="48" t="s">
        <v>703</v>
      </c>
      <c r="C47" s="48" t="s">
        <v>704</v>
      </c>
      <c r="D47" s="48" t="s">
        <v>62</v>
      </c>
      <c r="E47" s="49">
        <v>4765</v>
      </c>
      <c r="F47" s="50">
        <v>131.96667500000001</v>
      </c>
      <c r="G47" s="51">
        <v>9.93927E-3</v>
      </c>
      <c r="H47" s="41" t="s">
        <v>140</v>
      </c>
    </row>
    <row r="48" spans="1:8" x14ac:dyDescent="0.2">
      <c r="A48" s="47">
        <v>42</v>
      </c>
      <c r="B48" s="48" t="s">
        <v>660</v>
      </c>
      <c r="C48" s="48" t="s">
        <v>661</v>
      </c>
      <c r="D48" s="48" t="s">
        <v>22</v>
      </c>
      <c r="E48" s="49">
        <v>27353</v>
      </c>
      <c r="F48" s="50">
        <v>131.96454850000001</v>
      </c>
      <c r="G48" s="51">
        <v>9.9391099999999993E-3</v>
      </c>
      <c r="H48" s="41" t="s">
        <v>140</v>
      </c>
    </row>
    <row r="49" spans="1:8" x14ac:dyDescent="0.2">
      <c r="A49" s="47">
        <v>43</v>
      </c>
      <c r="B49" s="48" t="s">
        <v>438</v>
      </c>
      <c r="C49" s="48" t="s">
        <v>439</v>
      </c>
      <c r="D49" s="48" t="s">
        <v>266</v>
      </c>
      <c r="E49" s="49">
        <v>6484</v>
      </c>
      <c r="F49" s="50">
        <v>131.942916</v>
      </c>
      <c r="G49" s="51">
        <v>9.9374800000000003E-3</v>
      </c>
      <c r="H49" s="41" t="s">
        <v>140</v>
      </c>
    </row>
    <row r="50" spans="1:8" ht="25.5" x14ac:dyDescent="0.2">
      <c r="A50" s="47">
        <v>44</v>
      </c>
      <c r="B50" s="48" t="s">
        <v>737</v>
      </c>
      <c r="C50" s="48" t="s">
        <v>738</v>
      </c>
      <c r="D50" s="48" t="s">
        <v>219</v>
      </c>
      <c r="E50" s="49">
        <v>10375</v>
      </c>
      <c r="F50" s="50">
        <v>131.90774999999999</v>
      </c>
      <c r="G50" s="51">
        <v>9.9348300000000004E-3</v>
      </c>
      <c r="H50" s="41" t="s">
        <v>140</v>
      </c>
    </row>
    <row r="51" spans="1:8" x14ac:dyDescent="0.2">
      <c r="A51" s="47">
        <v>45</v>
      </c>
      <c r="B51" s="48" t="s">
        <v>786</v>
      </c>
      <c r="C51" s="48" t="s">
        <v>787</v>
      </c>
      <c r="D51" s="48" t="s">
        <v>40</v>
      </c>
      <c r="E51" s="49">
        <v>366</v>
      </c>
      <c r="F51" s="50">
        <v>131.90639999999999</v>
      </c>
      <c r="G51" s="51">
        <v>9.9347299999999993E-3</v>
      </c>
      <c r="H51" s="41" t="s">
        <v>140</v>
      </c>
    </row>
    <row r="52" spans="1:8" x14ac:dyDescent="0.2">
      <c r="A52" s="47">
        <v>46</v>
      </c>
      <c r="B52" s="48" t="s">
        <v>26</v>
      </c>
      <c r="C52" s="48" t="s">
        <v>27</v>
      </c>
      <c r="D52" s="48" t="s">
        <v>28</v>
      </c>
      <c r="E52" s="49">
        <v>32996</v>
      </c>
      <c r="F52" s="50">
        <v>131.85201599999999</v>
      </c>
      <c r="G52" s="51">
        <v>9.9306299999999993E-3</v>
      </c>
      <c r="H52" s="41" t="s">
        <v>140</v>
      </c>
    </row>
    <row r="53" spans="1:8" x14ac:dyDescent="0.2">
      <c r="A53" s="47">
        <v>47</v>
      </c>
      <c r="B53" s="48" t="s">
        <v>731</v>
      </c>
      <c r="C53" s="48" t="s">
        <v>732</v>
      </c>
      <c r="D53" s="48" t="s">
        <v>300</v>
      </c>
      <c r="E53" s="49">
        <v>3486</v>
      </c>
      <c r="F53" s="50">
        <v>131.84749199999999</v>
      </c>
      <c r="G53" s="51">
        <v>9.9302899999999996E-3</v>
      </c>
      <c r="H53" s="41" t="s">
        <v>140</v>
      </c>
    </row>
    <row r="54" spans="1:8" x14ac:dyDescent="0.2">
      <c r="A54" s="47">
        <v>48</v>
      </c>
      <c r="B54" s="48" t="s">
        <v>788</v>
      </c>
      <c r="C54" s="48" t="s">
        <v>789</v>
      </c>
      <c r="D54" s="48" t="s">
        <v>22</v>
      </c>
      <c r="E54" s="49">
        <v>92200</v>
      </c>
      <c r="F54" s="50">
        <v>131.83678</v>
      </c>
      <c r="G54" s="51">
        <v>9.9294899999999992E-3</v>
      </c>
      <c r="H54" s="41" t="s">
        <v>140</v>
      </c>
    </row>
    <row r="55" spans="1:8" x14ac:dyDescent="0.2">
      <c r="A55" s="47">
        <v>49</v>
      </c>
      <c r="B55" s="48" t="s">
        <v>790</v>
      </c>
      <c r="C55" s="48" t="s">
        <v>791</v>
      </c>
      <c r="D55" s="48" t="s">
        <v>25</v>
      </c>
      <c r="E55" s="49">
        <v>4658</v>
      </c>
      <c r="F55" s="50">
        <v>131.77482000000001</v>
      </c>
      <c r="G55" s="51">
        <v>9.9248200000000009E-3</v>
      </c>
      <c r="H55" s="41" t="s">
        <v>140</v>
      </c>
    </row>
    <row r="56" spans="1:8" ht="25.5" x14ac:dyDescent="0.2">
      <c r="A56" s="47">
        <v>50</v>
      </c>
      <c r="B56" s="48" t="s">
        <v>792</v>
      </c>
      <c r="C56" s="48" t="s">
        <v>793</v>
      </c>
      <c r="D56" s="48" t="s">
        <v>219</v>
      </c>
      <c r="E56" s="49">
        <v>3422</v>
      </c>
      <c r="F56" s="50">
        <v>131.74700000000001</v>
      </c>
      <c r="G56" s="51">
        <v>9.9227199999999995E-3</v>
      </c>
      <c r="H56" s="41" t="s">
        <v>140</v>
      </c>
    </row>
    <row r="57" spans="1:8" ht="25.5" x14ac:dyDescent="0.2">
      <c r="A57" s="47">
        <v>51</v>
      </c>
      <c r="B57" s="48" t="s">
        <v>446</v>
      </c>
      <c r="C57" s="48" t="s">
        <v>447</v>
      </c>
      <c r="D57" s="48" t="s">
        <v>219</v>
      </c>
      <c r="E57" s="49">
        <v>8715</v>
      </c>
      <c r="F57" s="50">
        <v>131.70979500000001</v>
      </c>
      <c r="G57" s="51">
        <v>9.9199200000000005E-3</v>
      </c>
      <c r="H57" s="41" t="s">
        <v>140</v>
      </c>
    </row>
    <row r="58" spans="1:8" x14ac:dyDescent="0.2">
      <c r="A58" s="47">
        <v>52</v>
      </c>
      <c r="B58" s="48" t="s">
        <v>74</v>
      </c>
      <c r="C58" s="48" t="s">
        <v>75</v>
      </c>
      <c r="D58" s="48" t="s">
        <v>76</v>
      </c>
      <c r="E58" s="49">
        <v>2602</v>
      </c>
      <c r="F58" s="50">
        <v>131.64819</v>
      </c>
      <c r="G58" s="51">
        <v>9.9152800000000003E-3</v>
      </c>
      <c r="H58" s="41" t="s">
        <v>140</v>
      </c>
    </row>
    <row r="59" spans="1:8" x14ac:dyDescent="0.2">
      <c r="A59" s="47">
        <v>53</v>
      </c>
      <c r="B59" s="48" t="s">
        <v>503</v>
      </c>
      <c r="C59" s="48" t="s">
        <v>504</v>
      </c>
      <c r="D59" s="48" t="s">
        <v>228</v>
      </c>
      <c r="E59" s="49">
        <v>788</v>
      </c>
      <c r="F59" s="50">
        <v>131.57236</v>
      </c>
      <c r="G59" s="51">
        <v>9.9095699999999995E-3</v>
      </c>
      <c r="H59" s="41" t="s">
        <v>140</v>
      </c>
    </row>
    <row r="60" spans="1:8" x14ac:dyDescent="0.2">
      <c r="A60" s="47">
        <v>54</v>
      </c>
      <c r="B60" s="48" t="s">
        <v>523</v>
      </c>
      <c r="C60" s="48" t="s">
        <v>524</v>
      </c>
      <c r="D60" s="48" t="s">
        <v>216</v>
      </c>
      <c r="E60" s="49">
        <v>17800</v>
      </c>
      <c r="F60" s="50">
        <v>131.5153</v>
      </c>
      <c r="G60" s="51">
        <v>9.9052700000000007E-3</v>
      </c>
      <c r="H60" s="41" t="s">
        <v>140</v>
      </c>
    </row>
    <row r="61" spans="1:8" x14ac:dyDescent="0.2">
      <c r="A61" s="47">
        <v>55</v>
      </c>
      <c r="B61" s="48" t="s">
        <v>501</v>
      </c>
      <c r="C61" s="48" t="s">
        <v>502</v>
      </c>
      <c r="D61" s="48" t="s">
        <v>182</v>
      </c>
      <c r="E61" s="49">
        <v>36989</v>
      </c>
      <c r="F61" s="50">
        <v>131.45890600000001</v>
      </c>
      <c r="G61" s="51">
        <v>9.9010299999999999E-3</v>
      </c>
      <c r="H61" s="41" t="s">
        <v>140</v>
      </c>
    </row>
    <row r="62" spans="1:8" x14ac:dyDescent="0.2">
      <c r="A62" s="47">
        <v>56</v>
      </c>
      <c r="B62" s="48" t="s">
        <v>794</v>
      </c>
      <c r="C62" s="48" t="s">
        <v>795</v>
      </c>
      <c r="D62" s="48" t="s">
        <v>266</v>
      </c>
      <c r="E62" s="49">
        <v>17530</v>
      </c>
      <c r="F62" s="50">
        <v>131.44870499999999</v>
      </c>
      <c r="G62" s="51">
        <v>9.9002599999999993E-3</v>
      </c>
      <c r="H62" s="41" t="s">
        <v>140</v>
      </c>
    </row>
    <row r="63" spans="1:8" x14ac:dyDescent="0.2">
      <c r="A63" s="47">
        <v>57</v>
      </c>
      <c r="B63" s="48" t="s">
        <v>695</v>
      </c>
      <c r="C63" s="48" t="s">
        <v>696</v>
      </c>
      <c r="D63" s="48" t="s">
        <v>206</v>
      </c>
      <c r="E63" s="49">
        <v>2166</v>
      </c>
      <c r="F63" s="50">
        <v>131.33541</v>
      </c>
      <c r="G63" s="51">
        <v>9.8917199999999997E-3</v>
      </c>
      <c r="H63" s="41" t="s">
        <v>140</v>
      </c>
    </row>
    <row r="64" spans="1:8" x14ac:dyDescent="0.2">
      <c r="A64" s="47">
        <v>58</v>
      </c>
      <c r="B64" s="48" t="s">
        <v>796</v>
      </c>
      <c r="C64" s="48" t="s">
        <v>797</v>
      </c>
      <c r="D64" s="48" t="s">
        <v>22</v>
      </c>
      <c r="E64" s="49">
        <v>12937</v>
      </c>
      <c r="F64" s="50">
        <v>131.323487</v>
      </c>
      <c r="G64" s="51">
        <v>9.8908299999999998E-3</v>
      </c>
      <c r="H64" s="41" t="s">
        <v>140</v>
      </c>
    </row>
    <row r="65" spans="1:8" ht="25.5" x14ac:dyDescent="0.2">
      <c r="A65" s="47">
        <v>59</v>
      </c>
      <c r="B65" s="48" t="s">
        <v>309</v>
      </c>
      <c r="C65" s="48" t="s">
        <v>310</v>
      </c>
      <c r="D65" s="48" t="s">
        <v>219</v>
      </c>
      <c r="E65" s="49">
        <v>14361</v>
      </c>
      <c r="F65" s="50">
        <v>131.30980349999999</v>
      </c>
      <c r="G65" s="51">
        <v>9.8898000000000007E-3</v>
      </c>
      <c r="H65" s="41" t="s">
        <v>140</v>
      </c>
    </row>
    <row r="66" spans="1:8" x14ac:dyDescent="0.2">
      <c r="A66" s="47">
        <v>60</v>
      </c>
      <c r="B66" s="48" t="s">
        <v>322</v>
      </c>
      <c r="C66" s="48" t="s">
        <v>323</v>
      </c>
      <c r="D66" s="48" t="s">
        <v>35</v>
      </c>
      <c r="E66" s="49">
        <v>13244</v>
      </c>
      <c r="F66" s="50">
        <v>131.274528</v>
      </c>
      <c r="G66" s="51">
        <v>9.8871400000000009E-3</v>
      </c>
      <c r="H66" s="41" t="s">
        <v>140</v>
      </c>
    </row>
    <row r="67" spans="1:8" x14ac:dyDescent="0.2">
      <c r="A67" s="47">
        <v>61</v>
      </c>
      <c r="B67" s="48" t="s">
        <v>23</v>
      </c>
      <c r="C67" s="48" t="s">
        <v>24</v>
      </c>
      <c r="D67" s="48" t="s">
        <v>25</v>
      </c>
      <c r="E67" s="49">
        <v>1114</v>
      </c>
      <c r="F67" s="50">
        <v>131.27376000000001</v>
      </c>
      <c r="G67" s="51">
        <v>9.8870799999999995E-3</v>
      </c>
      <c r="H67" s="41" t="s">
        <v>140</v>
      </c>
    </row>
    <row r="68" spans="1:8" x14ac:dyDescent="0.2">
      <c r="A68" s="47">
        <v>62</v>
      </c>
      <c r="B68" s="48" t="s">
        <v>11</v>
      </c>
      <c r="C68" s="48" t="s">
        <v>12</v>
      </c>
      <c r="D68" s="48" t="s">
        <v>13</v>
      </c>
      <c r="E68" s="49">
        <v>6234</v>
      </c>
      <c r="F68" s="50">
        <v>131.263104</v>
      </c>
      <c r="G68" s="51">
        <v>9.8862800000000008E-3</v>
      </c>
      <c r="H68" s="41" t="s">
        <v>140</v>
      </c>
    </row>
    <row r="69" spans="1:8" x14ac:dyDescent="0.2">
      <c r="A69" s="47">
        <v>63</v>
      </c>
      <c r="B69" s="48" t="s">
        <v>46</v>
      </c>
      <c r="C69" s="48" t="s">
        <v>47</v>
      </c>
      <c r="D69" s="48" t="s">
        <v>22</v>
      </c>
      <c r="E69" s="49">
        <v>34566</v>
      </c>
      <c r="F69" s="50">
        <v>131.212536</v>
      </c>
      <c r="G69" s="51">
        <v>9.8824700000000008E-3</v>
      </c>
      <c r="H69" s="41" t="s">
        <v>140</v>
      </c>
    </row>
    <row r="70" spans="1:8" x14ac:dyDescent="0.2">
      <c r="A70" s="47">
        <v>64</v>
      </c>
      <c r="B70" s="48" t="s">
        <v>114</v>
      </c>
      <c r="C70" s="48" t="s">
        <v>115</v>
      </c>
      <c r="D70" s="48" t="s">
        <v>45</v>
      </c>
      <c r="E70" s="49">
        <v>2537</v>
      </c>
      <c r="F70" s="50">
        <v>131.16290000000001</v>
      </c>
      <c r="G70" s="51">
        <v>9.8787300000000005E-3</v>
      </c>
      <c r="H70" s="41" t="s">
        <v>140</v>
      </c>
    </row>
    <row r="71" spans="1:8" x14ac:dyDescent="0.2">
      <c r="A71" s="47">
        <v>65</v>
      </c>
      <c r="B71" s="48" t="s">
        <v>645</v>
      </c>
      <c r="C71" s="48" t="s">
        <v>646</v>
      </c>
      <c r="D71" s="48" t="s">
        <v>647</v>
      </c>
      <c r="E71" s="49">
        <v>21692</v>
      </c>
      <c r="F71" s="50">
        <v>131.106448</v>
      </c>
      <c r="G71" s="51">
        <v>9.8744799999999997E-3</v>
      </c>
      <c r="H71" s="41" t="s">
        <v>140</v>
      </c>
    </row>
    <row r="72" spans="1:8" x14ac:dyDescent="0.2">
      <c r="A72" s="47">
        <v>66</v>
      </c>
      <c r="B72" s="48" t="s">
        <v>517</v>
      </c>
      <c r="C72" s="48" t="s">
        <v>518</v>
      </c>
      <c r="D72" s="48" t="s">
        <v>300</v>
      </c>
      <c r="E72" s="49">
        <v>3063</v>
      </c>
      <c r="F72" s="50">
        <v>131.06576999999999</v>
      </c>
      <c r="G72" s="51">
        <v>9.8714200000000005E-3</v>
      </c>
      <c r="H72" s="41" t="s">
        <v>140</v>
      </c>
    </row>
    <row r="73" spans="1:8" ht="25.5" x14ac:dyDescent="0.2">
      <c r="A73" s="47">
        <v>67</v>
      </c>
      <c r="B73" s="48" t="s">
        <v>344</v>
      </c>
      <c r="C73" s="48" t="s">
        <v>345</v>
      </c>
      <c r="D73" s="48" t="s">
        <v>219</v>
      </c>
      <c r="E73" s="49">
        <v>7617</v>
      </c>
      <c r="F73" s="50">
        <v>130.98954900000001</v>
      </c>
      <c r="G73" s="51">
        <v>9.86567E-3</v>
      </c>
      <c r="H73" s="41" t="s">
        <v>140</v>
      </c>
    </row>
    <row r="74" spans="1:8" x14ac:dyDescent="0.2">
      <c r="A74" s="47">
        <v>68</v>
      </c>
      <c r="B74" s="48" t="s">
        <v>652</v>
      </c>
      <c r="C74" s="48" t="s">
        <v>653</v>
      </c>
      <c r="D74" s="48" t="s">
        <v>182</v>
      </c>
      <c r="E74" s="49">
        <v>36647</v>
      </c>
      <c r="F74" s="50">
        <v>130.756496</v>
      </c>
      <c r="G74" s="51">
        <v>9.8481200000000001E-3</v>
      </c>
      <c r="H74" s="41" t="s">
        <v>140</v>
      </c>
    </row>
    <row r="75" spans="1:8" x14ac:dyDescent="0.2">
      <c r="A75" s="47">
        <v>69</v>
      </c>
      <c r="B75" s="48" t="s">
        <v>430</v>
      </c>
      <c r="C75" s="48" t="s">
        <v>431</v>
      </c>
      <c r="D75" s="48" t="s">
        <v>432</v>
      </c>
      <c r="E75" s="49">
        <v>32445</v>
      </c>
      <c r="F75" s="50">
        <v>130.75335000000001</v>
      </c>
      <c r="G75" s="51">
        <v>9.8478899999999998E-3</v>
      </c>
      <c r="H75" s="41" t="s">
        <v>140</v>
      </c>
    </row>
    <row r="76" spans="1:8" x14ac:dyDescent="0.2">
      <c r="A76" s="47">
        <v>70</v>
      </c>
      <c r="B76" s="48" t="s">
        <v>798</v>
      </c>
      <c r="C76" s="48" t="s">
        <v>799</v>
      </c>
      <c r="D76" s="48" t="s">
        <v>45</v>
      </c>
      <c r="E76" s="49">
        <v>20180</v>
      </c>
      <c r="F76" s="50">
        <v>130.74621999999999</v>
      </c>
      <c r="G76" s="51">
        <v>9.8473499999999995E-3</v>
      </c>
      <c r="H76" s="41" t="s">
        <v>140</v>
      </c>
    </row>
    <row r="77" spans="1:8" x14ac:dyDescent="0.2">
      <c r="A77" s="47">
        <v>71</v>
      </c>
      <c r="B77" s="48" t="s">
        <v>450</v>
      </c>
      <c r="C77" s="48" t="s">
        <v>451</v>
      </c>
      <c r="D77" s="48" t="s">
        <v>432</v>
      </c>
      <c r="E77" s="49">
        <v>5642</v>
      </c>
      <c r="F77" s="50">
        <v>130.66307800000001</v>
      </c>
      <c r="G77" s="51">
        <v>9.8410900000000003E-3</v>
      </c>
      <c r="H77" s="41" t="s">
        <v>140</v>
      </c>
    </row>
    <row r="78" spans="1:8" x14ac:dyDescent="0.2">
      <c r="A78" s="47">
        <v>72</v>
      </c>
      <c r="B78" s="48" t="s">
        <v>658</v>
      </c>
      <c r="C78" s="48" t="s">
        <v>659</v>
      </c>
      <c r="D78" s="48" t="s">
        <v>414</v>
      </c>
      <c r="E78" s="49">
        <v>2165</v>
      </c>
      <c r="F78" s="50">
        <v>130.57114999999999</v>
      </c>
      <c r="G78" s="51">
        <v>9.8341599999999998E-3</v>
      </c>
      <c r="H78" s="41" t="s">
        <v>140</v>
      </c>
    </row>
    <row r="79" spans="1:8" x14ac:dyDescent="0.2">
      <c r="A79" s="47">
        <v>73</v>
      </c>
      <c r="B79" s="48" t="s">
        <v>336</v>
      </c>
      <c r="C79" s="48" t="s">
        <v>337</v>
      </c>
      <c r="D79" s="48" t="s">
        <v>28</v>
      </c>
      <c r="E79" s="49">
        <v>2975</v>
      </c>
      <c r="F79" s="50">
        <v>130.56382500000001</v>
      </c>
      <c r="G79" s="51">
        <v>9.8336099999999996E-3</v>
      </c>
      <c r="H79" s="41" t="s">
        <v>140</v>
      </c>
    </row>
    <row r="80" spans="1:8" ht="25.5" x14ac:dyDescent="0.2">
      <c r="A80" s="47">
        <v>74</v>
      </c>
      <c r="B80" s="48" t="s">
        <v>800</v>
      </c>
      <c r="C80" s="48" t="s">
        <v>801</v>
      </c>
      <c r="D80" s="48" t="s">
        <v>219</v>
      </c>
      <c r="E80" s="49">
        <v>2042</v>
      </c>
      <c r="F80" s="50">
        <v>130.53485000000001</v>
      </c>
      <c r="G80" s="51">
        <v>9.8314300000000004E-3</v>
      </c>
      <c r="H80" s="41" t="s">
        <v>140</v>
      </c>
    </row>
    <row r="81" spans="1:8" x14ac:dyDescent="0.2">
      <c r="A81" s="47">
        <v>75</v>
      </c>
      <c r="B81" s="48" t="s">
        <v>31</v>
      </c>
      <c r="C81" s="48" t="s">
        <v>32</v>
      </c>
      <c r="D81" s="48" t="s">
        <v>22</v>
      </c>
      <c r="E81" s="49">
        <v>49292</v>
      </c>
      <c r="F81" s="50">
        <v>130.42663200000001</v>
      </c>
      <c r="G81" s="51">
        <v>9.8232800000000002E-3</v>
      </c>
      <c r="H81" s="41" t="s">
        <v>140</v>
      </c>
    </row>
    <row r="82" spans="1:8" x14ac:dyDescent="0.2">
      <c r="A82" s="47">
        <v>76</v>
      </c>
      <c r="B82" s="48" t="s">
        <v>802</v>
      </c>
      <c r="C82" s="48" t="s">
        <v>803</v>
      </c>
      <c r="D82" s="48" t="s">
        <v>228</v>
      </c>
      <c r="E82" s="49">
        <v>1783</v>
      </c>
      <c r="F82" s="50">
        <v>130.38187500000001</v>
      </c>
      <c r="G82" s="51">
        <v>9.8199099999999994E-3</v>
      </c>
      <c r="H82" s="41" t="s">
        <v>140</v>
      </c>
    </row>
    <row r="83" spans="1:8" x14ac:dyDescent="0.2">
      <c r="A83" s="47">
        <v>77</v>
      </c>
      <c r="B83" s="48" t="s">
        <v>452</v>
      </c>
      <c r="C83" s="48" t="s">
        <v>453</v>
      </c>
      <c r="D83" s="48" t="s">
        <v>206</v>
      </c>
      <c r="E83" s="49">
        <v>49500</v>
      </c>
      <c r="F83" s="50">
        <v>130.3236</v>
      </c>
      <c r="G83" s="51">
        <v>9.8155199999999995E-3</v>
      </c>
      <c r="H83" s="41" t="s">
        <v>140</v>
      </c>
    </row>
    <row r="84" spans="1:8" x14ac:dyDescent="0.2">
      <c r="A84" s="47">
        <v>78</v>
      </c>
      <c r="B84" s="48" t="s">
        <v>804</v>
      </c>
      <c r="C84" s="48" t="s">
        <v>805</v>
      </c>
      <c r="D84" s="48" t="s">
        <v>94</v>
      </c>
      <c r="E84" s="49">
        <v>12279</v>
      </c>
      <c r="F84" s="50">
        <v>130.317027</v>
      </c>
      <c r="G84" s="51">
        <v>9.8150200000000007E-3</v>
      </c>
      <c r="H84" s="41" t="s">
        <v>140</v>
      </c>
    </row>
    <row r="85" spans="1:8" x14ac:dyDescent="0.2">
      <c r="A85" s="47">
        <v>79</v>
      </c>
      <c r="B85" s="48" t="s">
        <v>36</v>
      </c>
      <c r="C85" s="48" t="s">
        <v>37</v>
      </c>
      <c r="D85" s="48" t="s">
        <v>35</v>
      </c>
      <c r="E85" s="49">
        <v>9702</v>
      </c>
      <c r="F85" s="50">
        <v>130.28815800000001</v>
      </c>
      <c r="G85" s="51">
        <v>9.8128499999999997E-3</v>
      </c>
      <c r="H85" s="41" t="s">
        <v>140</v>
      </c>
    </row>
    <row r="86" spans="1:8" x14ac:dyDescent="0.2">
      <c r="A86" s="47">
        <v>80</v>
      </c>
      <c r="B86" s="48" t="s">
        <v>806</v>
      </c>
      <c r="C86" s="48" t="s">
        <v>807</v>
      </c>
      <c r="D86" s="48" t="s">
        <v>182</v>
      </c>
      <c r="E86" s="49">
        <v>138094</v>
      </c>
      <c r="F86" s="50">
        <v>130.26407019999999</v>
      </c>
      <c r="G86" s="51">
        <v>9.8110300000000001E-3</v>
      </c>
      <c r="H86" s="41" t="s">
        <v>140</v>
      </c>
    </row>
    <row r="87" spans="1:8" x14ac:dyDescent="0.2">
      <c r="A87" s="47">
        <v>81</v>
      </c>
      <c r="B87" s="48" t="s">
        <v>808</v>
      </c>
      <c r="C87" s="48" t="s">
        <v>809</v>
      </c>
      <c r="D87" s="48" t="s">
        <v>182</v>
      </c>
      <c r="E87" s="49">
        <v>44141</v>
      </c>
      <c r="F87" s="50">
        <v>130.19387950000001</v>
      </c>
      <c r="G87" s="51">
        <v>9.8057500000000002E-3</v>
      </c>
      <c r="H87" s="41" t="s">
        <v>140</v>
      </c>
    </row>
    <row r="88" spans="1:8" x14ac:dyDescent="0.2">
      <c r="A88" s="47">
        <v>82</v>
      </c>
      <c r="B88" s="48" t="s">
        <v>662</v>
      </c>
      <c r="C88" s="48" t="s">
        <v>663</v>
      </c>
      <c r="D88" s="48" t="s">
        <v>94</v>
      </c>
      <c r="E88" s="49">
        <v>18935</v>
      </c>
      <c r="F88" s="50">
        <v>130.15919</v>
      </c>
      <c r="G88" s="51">
        <v>9.8031400000000001E-3</v>
      </c>
      <c r="H88" s="41" t="s">
        <v>140</v>
      </c>
    </row>
    <row r="89" spans="1:8" x14ac:dyDescent="0.2">
      <c r="A89" s="47">
        <v>83</v>
      </c>
      <c r="B89" s="48" t="s">
        <v>519</v>
      </c>
      <c r="C89" s="48" t="s">
        <v>520</v>
      </c>
      <c r="D89" s="48" t="s">
        <v>206</v>
      </c>
      <c r="E89" s="49">
        <v>8175</v>
      </c>
      <c r="F89" s="50">
        <v>130.05607499999999</v>
      </c>
      <c r="G89" s="51">
        <v>9.7953699999999994E-3</v>
      </c>
      <c r="H89" s="41" t="s">
        <v>140</v>
      </c>
    </row>
    <row r="90" spans="1:8" x14ac:dyDescent="0.2">
      <c r="A90" s="47">
        <v>84</v>
      </c>
      <c r="B90" s="48" t="s">
        <v>51</v>
      </c>
      <c r="C90" s="48" t="s">
        <v>52</v>
      </c>
      <c r="D90" s="48" t="s">
        <v>53</v>
      </c>
      <c r="E90" s="49">
        <v>8845</v>
      </c>
      <c r="F90" s="50">
        <v>130.00380999999999</v>
      </c>
      <c r="G90" s="51">
        <v>9.7914300000000003E-3</v>
      </c>
      <c r="H90" s="41" t="s">
        <v>140</v>
      </c>
    </row>
    <row r="91" spans="1:8" x14ac:dyDescent="0.2">
      <c r="A91" s="47">
        <v>85</v>
      </c>
      <c r="B91" s="48" t="s">
        <v>338</v>
      </c>
      <c r="C91" s="48" t="s">
        <v>339</v>
      </c>
      <c r="D91" s="48" t="s">
        <v>182</v>
      </c>
      <c r="E91" s="49">
        <v>13174</v>
      </c>
      <c r="F91" s="50">
        <v>130.00103200000001</v>
      </c>
      <c r="G91" s="51">
        <v>9.7912199999999998E-3</v>
      </c>
      <c r="H91" s="41" t="s">
        <v>140</v>
      </c>
    </row>
    <row r="92" spans="1:8" x14ac:dyDescent="0.2">
      <c r="A92" s="47">
        <v>86</v>
      </c>
      <c r="B92" s="48" t="s">
        <v>810</v>
      </c>
      <c r="C92" s="48" t="s">
        <v>811</v>
      </c>
      <c r="D92" s="48" t="s">
        <v>228</v>
      </c>
      <c r="E92" s="49">
        <v>5656</v>
      </c>
      <c r="F92" s="50">
        <v>129.97488000000001</v>
      </c>
      <c r="G92" s="51">
        <v>9.7892499999999993E-3</v>
      </c>
      <c r="H92" s="41" t="s">
        <v>140</v>
      </c>
    </row>
    <row r="93" spans="1:8" x14ac:dyDescent="0.2">
      <c r="A93" s="47">
        <v>87</v>
      </c>
      <c r="B93" s="48" t="s">
        <v>109</v>
      </c>
      <c r="C93" s="48" t="s">
        <v>110</v>
      </c>
      <c r="D93" s="48" t="s">
        <v>111</v>
      </c>
      <c r="E93" s="49">
        <v>1840</v>
      </c>
      <c r="F93" s="50">
        <v>129.58199999999999</v>
      </c>
      <c r="G93" s="51">
        <v>9.7596599999999999E-3</v>
      </c>
      <c r="H93" s="41" t="s">
        <v>140</v>
      </c>
    </row>
    <row r="94" spans="1:8" x14ac:dyDescent="0.2">
      <c r="A94" s="47">
        <v>88</v>
      </c>
      <c r="B94" s="48" t="s">
        <v>346</v>
      </c>
      <c r="C94" s="48" t="s">
        <v>347</v>
      </c>
      <c r="D94" s="48" t="s">
        <v>300</v>
      </c>
      <c r="E94" s="49">
        <v>46580</v>
      </c>
      <c r="F94" s="50">
        <v>129.51569000000001</v>
      </c>
      <c r="G94" s="51">
        <v>9.75467E-3</v>
      </c>
      <c r="H94" s="41" t="s">
        <v>140</v>
      </c>
    </row>
    <row r="95" spans="1:8" x14ac:dyDescent="0.2">
      <c r="A95" s="47">
        <v>89</v>
      </c>
      <c r="B95" s="48" t="s">
        <v>688</v>
      </c>
      <c r="C95" s="48" t="s">
        <v>689</v>
      </c>
      <c r="D95" s="48" t="s">
        <v>690</v>
      </c>
      <c r="E95" s="49">
        <v>32413</v>
      </c>
      <c r="F95" s="50">
        <v>129.32786999999999</v>
      </c>
      <c r="G95" s="51">
        <v>9.7405200000000008E-3</v>
      </c>
      <c r="H95" s="41" t="s">
        <v>140</v>
      </c>
    </row>
    <row r="96" spans="1:8" x14ac:dyDescent="0.2">
      <c r="A96" s="47">
        <v>90</v>
      </c>
      <c r="B96" s="48" t="s">
        <v>97</v>
      </c>
      <c r="C96" s="48" t="s">
        <v>98</v>
      </c>
      <c r="D96" s="48" t="s">
        <v>45</v>
      </c>
      <c r="E96" s="49">
        <v>4219</v>
      </c>
      <c r="F96" s="50">
        <v>129.24062699999999</v>
      </c>
      <c r="G96" s="51">
        <v>9.7339499999999999E-3</v>
      </c>
      <c r="H96" s="41" t="s">
        <v>140</v>
      </c>
    </row>
    <row r="97" spans="1:8" x14ac:dyDescent="0.2">
      <c r="A97" s="47">
        <v>91</v>
      </c>
      <c r="B97" s="48" t="s">
        <v>131</v>
      </c>
      <c r="C97" s="48" t="s">
        <v>132</v>
      </c>
      <c r="D97" s="48" t="s">
        <v>45</v>
      </c>
      <c r="E97" s="49">
        <v>5041</v>
      </c>
      <c r="F97" s="50">
        <v>129.054641</v>
      </c>
      <c r="G97" s="51">
        <v>9.7199399999999998E-3</v>
      </c>
      <c r="H97" s="41" t="s">
        <v>140</v>
      </c>
    </row>
    <row r="98" spans="1:8" x14ac:dyDescent="0.2">
      <c r="A98" s="47">
        <v>92</v>
      </c>
      <c r="B98" s="48" t="s">
        <v>812</v>
      </c>
      <c r="C98" s="48" t="s">
        <v>813</v>
      </c>
      <c r="D98" s="48" t="s">
        <v>135</v>
      </c>
      <c r="E98" s="49">
        <v>5182</v>
      </c>
      <c r="F98" s="50">
        <v>129.04216400000001</v>
      </c>
      <c r="G98" s="51">
        <v>9.7190000000000002E-3</v>
      </c>
      <c r="H98" s="41" t="s">
        <v>140</v>
      </c>
    </row>
    <row r="99" spans="1:8" x14ac:dyDescent="0.2">
      <c r="A99" s="47">
        <v>93</v>
      </c>
      <c r="B99" s="48" t="s">
        <v>814</v>
      </c>
      <c r="C99" s="48" t="s">
        <v>815</v>
      </c>
      <c r="D99" s="48" t="s">
        <v>275</v>
      </c>
      <c r="E99" s="49">
        <v>1050</v>
      </c>
      <c r="F99" s="50">
        <v>128.64599999999999</v>
      </c>
      <c r="G99" s="51">
        <v>9.6891700000000004E-3</v>
      </c>
      <c r="H99" s="41" t="s">
        <v>140</v>
      </c>
    </row>
    <row r="100" spans="1:8" x14ac:dyDescent="0.2">
      <c r="A100" s="47">
        <v>94</v>
      </c>
      <c r="B100" s="48" t="s">
        <v>326</v>
      </c>
      <c r="C100" s="48" t="s">
        <v>327</v>
      </c>
      <c r="D100" s="48" t="s">
        <v>206</v>
      </c>
      <c r="E100" s="49">
        <v>7952</v>
      </c>
      <c r="F100" s="50">
        <v>128.45660799999999</v>
      </c>
      <c r="G100" s="51">
        <v>9.6749000000000002E-3</v>
      </c>
      <c r="H100" s="41" t="s">
        <v>140</v>
      </c>
    </row>
    <row r="101" spans="1:8" x14ac:dyDescent="0.2">
      <c r="A101" s="47">
        <v>95</v>
      </c>
      <c r="B101" s="48" t="s">
        <v>440</v>
      </c>
      <c r="C101" s="48" t="s">
        <v>441</v>
      </c>
      <c r="D101" s="48" t="s">
        <v>206</v>
      </c>
      <c r="E101" s="49">
        <v>4003</v>
      </c>
      <c r="F101" s="50">
        <v>128.34418600000001</v>
      </c>
      <c r="G101" s="51">
        <v>9.6664400000000001E-3</v>
      </c>
      <c r="H101" s="41" t="s">
        <v>140</v>
      </c>
    </row>
    <row r="102" spans="1:8" x14ac:dyDescent="0.2">
      <c r="A102" s="47">
        <v>96</v>
      </c>
      <c r="B102" s="48" t="s">
        <v>433</v>
      </c>
      <c r="C102" s="48" t="s">
        <v>434</v>
      </c>
      <c r="D102" s="48" t="s">
        <v>206</v>
      </c>
      <c r="E102" s="49">
        <v>7902</v>
      </c>
      <c r="F102" s="50">
        <v>128.273166</v>
      </c>
      <c r="G102" s="51">
        <v>9.6610900000000006E-3</v>
      </c>
      <c r="H102" s="41" t="s">
        <v>140</v>
      </c>
    </row>
    <row r="103" spans="1:8" x14ac:dyDescent="0.2">
      <c r="A103" s="47">
        <v>97</v>
      </c>
      <c r="B103" s="48" t="s">
        <v>238</v>
      </c>
      <c r="C103" s="48" t="s">
        <v>239</v>
      </c>
      <c r="D103" s="48" t="s">
        <v>111</v>
      </c>
      <c r="E103" s="49">
        <v>12273</v>
      </c>
      <c r="F103" s="50">
        <v>128.26512299999999</v>
      </c>
      <c r="G103" s="51">
        <v>9.6604800000000008E-3</v>
      </c>
      <c r="H103" s="41" t="s">
        <v>140</v>
      </c>
    </row>
    <row r="104" spans="1:8" x14ac:dyDescent="0.2">
      <c r="A104" s="47">
        <v>98</v>
      </c>
      <c r="B104" s="48" t="s">
        <v>305</v>
      </c>
      <c r="C104" s="48" t="s">
        <v>306</v>
      </c>
      <c r="D104" s="48" t="s">
        <v>300</v>
      </c>
      <c r="E104" s="49">
        <v>9586</v>
      </c>
      <c r="F104" s="50">
        <v>127.83889600000001</v>
      </c>
      <c r="G104" s="51">
        <v>9.6283800000000006E-3</v>
      </c>
      <c r="H104" s="41" t="s">
        <v>140</v>
      </c>
    </row>
    <row r="105" spans="1:8" x14ac:dyDescent="0.2">
      <c r="A105" s="47">
        <v>99</v>
      </c>
      <c r="B105" s="48" t="s">
        <v>816</v>
      </c>
      <c r="C105" s="48" t="s">
        <v>817</v>
      </c>
      <c r="D105" s="48" t="s">
        <v>437</v>
      </c>
      <c r="E105" s="49">
        <v>20402</v>
      </c>
      <c r="F105" s="50">
        <v>124.952049</v>
      </c>
      <c r="G105" s="51">
        <v>9.4109499999999995E-3</v>
      </c>
      <c r="H105" s="41" t="s">
        <v>140</v>
      </c>
    </row>
    <row r="106" spans="1:8" x14ac:dyDescent="0.2">
      <c r="A106" s="47">
        <v>100</v>
      </c>
      <c r="B106" s="48" t="s">
        <v>818</v>
      </c>
      <c r="C106" s="48" t="s">
        <v>819</v>
      </c>
      <c r="D106" s="48" t="s">
        <v>182</v>
      </c>
      <c r="E106" s="49">
        <v>98346</v>
      </c>
      <c r="F106" s="50">
        <v>122.5587852</v>
      </c>
      <c r="G106" s="51">
        <v>9.2306999999999997E-3</v>
      </c>
      <c r="H106" s="41" t="s">
        <v>140</v>
      </c>
    </row>
    <row r="107" spans="1:8" x14ac:dyDescent="0.2">
      <c r="A107" s="47">
        <v>101</v>
      </c>
      <c r="B107" s="48" t="s">
        <v>454</v>
      </c>
      <c r="C107" s="48" t="s">
        <v>455</v>
      </c>
      <c r="D107" s="48" t="s">
        <v>391</v>
      </c>
      <c r="E107" s="49">
        <v>5044</v>
      </c>
      <c r="F107" s="50">
        <v>2.0276879999999999</v>
      </c>
      <c r="G107" s="51">
        <v>1.5271999999999999E-4</v>
      </c>
      <c r="H107" s="41" t="s">
        <v>140</v>
      </c>
    </row>
    <row r="108" spans="1:8" x14ac:dyDescent="0.2">
      <c r="A108" s="52"/>
      <c r="B108" s="52"/>
      <c r="C108" s="53" t="s">
        <v>139</v>
      </c>
      <c r="D108" s="52"/>
      <c r="E108" s="52" t="s">
        <v>140</v>
      </c>
      <c r="F108" s="54">
        <v>13178.891281599999</v>
      </c>
      <c r="G108" s="55">
        <v>0.99258805999999999</v>
      </c>
      <c r="H108" s="41" t="s">
        <v>140</v>
      </c>
    </row>
    <row r="109" spans="1:8" x14ac:dyDescent="0.2">
      <c r="A109" s="52"/>
      <c r="B109" s="52"/>
      <c r="C109" s="56"/>
      <c r="D109" s="52"/>
      <c r="E109" s="52"/>
      <c r="F109" s="57"/>
      <c r="G109" s="57"/>
      <c r="H109" s="41" t="s">
        <v>140</v>
      </c>
    </row>
    <row r="110" spans="1:8" x14ac:dyDescent="0.2">
      <c r="A110" s="52"/>
      <c r="B110" s="52"/>
      <c r="C110" s="53" t="s">
        <v>141</v>
      </c>
      <c r="D110" s="52"/>
      <c r="E110" s="52"/>
      <c r="F110" s="52"/>
      <c r="G110" s="52"/>
      <c r="H110" s="41" t="s">
        <v>140</v>
      </c>
    </row>
    <row r="111" spans="1:8" x14ac:dyDescent="0.2">
      <c r="A111" s="52"/>
      <c r="B111" s="52"/>
      <c r="C111" s="53" t="s">
        <v>139</v>
      </c>
      <c r="D111" s="52"/>
      <c r="E111" s="52" t="s">
        <v>140</v>
      </c>
      <c r="F111" s="58" t="s">
        <v>142</v>
      </c>
      <c r="G111" s="55">
        <v>0</v>
      </c>
      <c r="H111" s="41" t="s">
        <v>140</v>
      </c>
    </row>
    <row r="112" spans="1:8" x14ac:dyDescent="0.2">
      <c r="A112" s="52"/>
      <c r="B112" s="52"/>
      <c r="C112" s="56"/>
      <c r="D112" s="52"/>
      <c r="E112" s="52"/>
      <c r="F112" s="57"/>
      <c r="G112" s="57"/>
      <c r="H112" s="41" t="s">
        <v>140</v>
      </c>
    </row>
    <row r="113" spans="1:8" x14ac:dyDescent="0.2">
      <c r="A113" s="52"/>
      <c r="B113" s="52"/>
      <c r="C113" s="53" t="s">
        <v>143</v>
      </c>
      <c r="D113" s="52"/>
      <c r="E113" s="52"/>
      <c r="F113" s="52"/>
      <c r="G113" s="52"/>
      <c r="H113" s="41" t="s">
        <v>140</v>
      </c>
    </row>
    <row r="114" spans="1:8" x14ac:dyDescent="0.2">
      <c r="A114" s="52"/>
      <c r="B114" s="52"/>
      <c r="C114" s="53" t="s">
        <v>139</v>
      </c>
      <c r="D114" s="52"/>
      <c r="E114" s="52" t="s">
        <v>140</v>
      </c>
      <c r="F114" s="58" t="s">
        <v>142</v>
      </c>
      <c r="G114" s="55">
        <v>0</v>
      </c>
      <c r="H114" s="41" t="s">
        <v>140</v>
      </c>
    </row>
    <row r="115" spans="1:8" x14ac:dyDescent="0.2">
      <c r="A115" s="52"/>
      <c r="B115" s="52"/>
      <c r="C115" s="56"/>
      <c r="D115" s="52"/>
      <c r="E115" s="52"/>
      <c r="F115" s="57"/>
      <c r="G115" s="57"/>
      <c r="H115" s="41" t="s">
        <v>140</v>
      </c>
    </row>
    <row r="116" spans="1:8" x14ac:dyDescent="0.2">
      <c r="A116" s="52"/>
      <c r="B116" s="52"/>
      <c r="C116" s="53" t="s">
        <v>144</v>
      </c>
      <c r="D116" s="52"/>
      <c r="E116" s="52"/>
      <c r="F116" s="52"/>
      <c r="G116" s="52"/>
      <c r="H116" s="41" t="s">
        <v>140</v>
      </c>
    </row>
    <row r="117" spans="1:8" ht="38.25" x14ac:dyDescent="0.2">
      <c r="A117" s="47">
        <v>1</v>
      </c>
      <c r="B117" s="48" t="s">
        <v>317</v>
      </c>
      <c r="C117" s="48" t="s">
        <v>318</v>
      </c>
      <c r="D117" s="48" t="s">
        <v>228</v>
      </c>
      <c r="E117" s="49">
        <v>15088</v>
      </c>
      <c r="F117" s="50">
        <v>1.53686368</v>
      </c>
      <c r="G117" s="51">
        <v>1.1574999999999999E-4</v>
      </c>
      <c r="H117" s="41">
        <v>6.1050000000000004</v>
      </c>
    </row>
    <row r="118" spans="1:8" x14ac:dyDescent="0.2">
      <c r="A118" s="52"/>
      <c r="B118" s="52"/>
      <c r="C118" s="53" t="s">
        <v>139</v>
      </c>
      <c r="D118" s="52"/>
      <c r="E118" s="52" t="s">
        <v>140</v>
      </c>
      <c r="F118" s="54">
        <v>1.53686368</v>
      </c>
      <c r="G118" s="55">
        <v>1.1574999999999999E-4</v>
      </c>
      <c r="H118" s="41" t="s">
        <v>140</v>
      </c>
    </row>
    <row r="119" spans="1:8" x14ac:dyDescent="0.2">
      <c r="A119" s="52"/>
      <c r="B119" s="52"/>
      <c r="C119" s="56"/>
      <c r="D119" s="52"/>
      <c r="E119" s="52"/>
      <c r="F119" s="57"/>
      <c r="G119" s="57"/>
      <c r="H119" s="41" t="s">
        <v>140</v>
      </c>
    </row>
    <row r="120" spans="1:8" x14ac:dyDescent="0.2">
      <c r="A120" s="52"/>
      <c r="B120" s="52"/>
      <c r="C120" s="53" t="s">
        <v>145</v>
      </c>
      <c r="D120" s="52"/>
      <c r="E120" s="52"/>
      <c r="F120" s="57"/>
      <c r="G120" s="57"/>
      <c r="H120" s="41" t="s">
        <v>140</v>
      </c>
    </row>
    <row r="121" spans="1:8" x14ac:dyDescent="0.2">
      <c r="A121" s="52"/>
      <c r="B121" s="52"/>
      <c r="C121" s="53" t="s">
        <v>139</v>
      </c>
      <c r="D121" s="52"/>
      <c r="E121" s="52" t="s">
        <v>140</v>
      </c>
      <c r="F121" s="58" t="s">
        <v>142</v>
      </c>
      <c r="G121" s="55">
        <v>0</v>
      </c>
      <c r="H121" s="41" t="s">
        <v>140</v>
      </c>
    </row>
    <row r="122" spans="1:8" x14ac:dyDescent="0.2">
      <c r="A122" s="52"/>
      <c r="B122" s="52"/>
      <c r="C122" s="56"/>
      <c r="D122" s="52"/>
      <c r="E122" s="52"/>
      <c r="F122" s="57"/>
      <c r="G122" s="57"/>
      <c r="H122" s="41" t="s">
        <v>140</v>
      </c>
    </row>
    <row r="123" spans="1:8" x14ac:dyDescent="0.2">
      <c r="A123" s="52"/>
      <c r="B123" s="52"/>
      <c r="C123" s="53" t="s">
        <v>146</v>
      </c>
      <c r="D123" s="52"/>
      <c r="E123" s="52"/>
      <c r="F123" s="57"/>
      <c r="G123" s="57"/>
      <c r="H123" s="41" t="s">
        <v>140</v>
      </c>
    </row>
    <row r="124" spans="1:8" x14ac:dyDescent="0.2">
      <c r="A124" s="52"/>
      <c r="B124" s="52"/>
      <c r="C124" s="53" t="s">
        <v>139</v>
      </c>
      <c r="D124" s="52"/>
      <c r="E124" s="52" t="s">
        <v>140</v>
      </c>
      <c r="F124" s="58" t="s">
        <v>142</v>
      </c>
      <c r="G124" s="55">
        <v>0</v>
      </c>
      <c r="H124" s="41" t="s">
        <v>140</v>
      </c>
    </row>
    <row r="125" spans="1:8" x14ac:dyDescent="0.2">
      <c r="A125" s="52"/>
      <c r="B125" s="52"/>
      <c r="C125" s="56"/>
      <c r="D125" s="52"/>
      <c r="E125" s="52"/>
      <c r="F125" s="57"/>
      <c r="G125" s="57"/>
      <c r="H125" s="41" t="s">
        <v>140</v>
      </c>
    </row>
    <row r="126" spans="1:8" x14ac:dyDescent="0.2">
      <c r="A126" s="52"/>
      <c r="B126" s="52"/>
      <c r="C126" s="53" t="s">
        <v>147</v>
      </c>
      <c r="D126" s="52"/>
      <c r="E126" s="52"/>
      <c r="F126" s="54">
        <v>13180.428145280001</v>
      </c>
      <c r="G126" s="55">
        <v>0.99270380999999996</v>
      </c>
      <c r="H126" s="41" t="s">
        <v>140</v>
      </c>
    </row>
    <row r="127" spans="1:8" x14ac:dyDescent="0.2">
      <c r="A127" s="52"/>
      <c r="B127" s="52"/>
      <c r="C127" s="56"/>
      <c r="D127" s="52"/>
      <c r="E127" s="52"/>
      <c r="F127" s="57"/>
      <c r="G127" s="57"/>
      <c r="H127" s="41" t="s">
        <v>140</v>
      </c>
    </row>
    <row r="128" spans="1:8" x14ac:dyDescent="0.2">
      <c r="A128" s="52"/>
      <c r="B128" s="52"/>
      <c r="C128" s="53" t="s">
        <v>148</v>
      </c>
      <c r="D128" s="52"/>
      <c r="E128" s="52"/>
      <c r="F128" s="57"/>
      <c r="G128" s="57"/>
      <c r="H128" s="41" t="s">
        <v>140</v>
      </c>
    </row>
    <row r="129" spans="1:8" x14ac:dyDescent="0.2">
      <c r="A129" s="52"/>
      <c r="B129" s="52"/>
      <c r="C129" s="53" t="s">
        <v>10</v>
      </c>
      <c r="D129" s="52"/>
      <c r="E129" s="52"/>
      <c r="F129" s="57"/>
      <c r="G129" s="57"/>
      <c r="H129" s="41" t="s">
        <v>140</v>
      </c>
    </row>
    <row r="130" spans="1:8" x14ac:dyDescent="0.2">
      <c r="A130" s="52"/>
      <c r="B130" s="52"/>
      <c r="C130" s="53" t="s">
        <v>139</v>
      </c>
      <c r="D130" s="52"/>
      <c r="E130" s="52" t="s">
        <v>140</v>
      </c>
      <c r="F130" s="58" t="s">
        <v>142</v>
      </c>
      <c r="G130" s="55">
        <v>0</v>
      </c>
      <c r="H130" s="41" t="s">
        <v>140</v>
      </c>
    </row>
    <row r="131" spans="1:8" x14ac:dyDescent="0.2">
      <c r="A131" s="52"/>
      <c r="B131" s="52"/>
      <c r="C131" s="56"/>
      <c r="D131" s="52"/>
      <c r="E131" s="52"/>
      <c r="F131" s="57"/>
      <c r="G131" s="57"/>
      <c r="H131" s="41" t="s">
        <v>140</v>
      </c>
    </row>
    <row r="132" spans="1:8" x14ac:dyDescent="0.2">
      <c r="A132" s="52"/>
      <c r="B132" s="52"/>
      <c r="C132" s="53" t="s">
        <v>149</v>
      </c>
      <c r="D132" s="52"/>
      <c r="E132" s="52"/>
      <c r="F132" s="52"/>
      <c r="G132" s="52"/>
      <c r="H132" s="41" t="s">
        <v>140</v>
      </c>
    </row>
    <row r="133" spans="1:8" x14ac:dyDescent="0.2">
      <c r="A133" s="52"/>
      <c r="B133" s="52"/>
      <c r="C133" s="53" t="s">
        <v>139</v>
      </c>
      <c r="D133" s="52"/>
      <c r="E133" s="52" t="s">
        <v>140</v>
      </c>
      <c r="F133" s="58" t="s">
        <v>142</v>
      </c>
      <c r="G133" s="55">
        <v>0</v>
      </c>
      <c r="H133" s="41" t="s">
        <v>140</v>
      </c>
    </row>
    <row r="134" spans="1:8" x14ac:dyDescent="0.2">
      <c r="A134" s="52"/>
      <c r="B134" s="52"/>
      <c r="C134" s="56"/>
      <c r="D134" s="52"/>
      <c r="E134" s="52"/>
      <c r="F134" s="57"/>
      <c r="G134" s="57"/>
      <c r="H134" s="41" t="s">
        <v>140</v>
      </c>
    </row>
    <row r="135" spans="1:8" x14ac:dyDescent="0.2">
      <c r="A135" s="52"/>
      <c r="B135" s="52"/>
      <c r="C135" s="53" t="s">
        <v>150</v>
      </c>
      <c r="D135" s="52"/>
      <c r="E135" s="52"/>
      <c r="F135" s="52"/>
      <c r="G135" s="52"/>
      <c r="H135" s="41" t="s">
        <v>140</v>
      </c>
    </row>
    <row r="136" spans="1:8" x14ac:dyDescent="0.2">
      <c r="A136" s="52"/>
      <c r="B136" s="52"/>
      <c r="C136" s="53" t="s">
        <v>139</v>
      </c>
      <c r="D136" s="52"/>
      <c r="E136" s="52" t="s">
        <v>140</v>
      </c>
      <c r="F136" s="58" t="s">
        <v>142</v>
      </c>
      <c r="G136" s="55">
        <v>0</v>
      </c>
      <c r="H136" s="41" t="s">
        <v>140</v>
      </c>
    </row>
    <row r="137" spans="1:8" x14ac:dyDescent="0.2">
      <c r="A137" s="52"/>
      <c r="B137" s="52"/>
      <c r="C137" s="56"/>
      <c r="D137" s="52"/>
      <c r="E137" s="52"/>
      <c r="F137" s="57"/>
      <c r="G137" s="57"/>
      <c r="H137" s="41" t="s">
        <v>140</v>
      </c>
    </row>
    <row r="138" spans="1:8" x14ac:dyDescent="0.2">
      <c r="A138" s="52"/>
      <c r="B138" s="52"/>
      <c r="C138" s="53" t="s">
        <v>151</v>
      </c>
      <c r="D138" s="52"/>
      <c r="E138" s="52"/>
      <c r="F138" s="57"/>
      <c r="G138" s="57"/>
      <c r="H138" s="41" t="s">
        <v>140</v>
      </c>
    </row>
    <row r="139" spans="1:8" x14ac:dyDescent="0.2">
      <c r="A139" s="52"/>
      <c r="B139" s="52"/>
      <c r="C139" s="53" t="s">
        <v>139</v>
      </c>
      <c r="D139" s="52"/>
      <c r="E139" s="52" t="s">
        <v>140</v>
      </c>
      <c r="F139" s="58" t="s">
        <v>142</v>
      </c>
      <c r="G139" s="55">
        <v>0</v>
      </c>
      <c r="H139" s="41" t="s">
        <v>140</v>
      </c>
    </row>
    <row r="140" spans="1:8" x14ac:dyDescent="0.2">
      <c r="A140" s="52"/>
      <c r="B140" s="52"/>
      <c r="C140" s="56"/>
      <c r="D140" s="52"/>
      <c r="E140" s="52"/>
      <c r="F140" s="57"/>
      <c r="G140" s="57"/>
      <c r="H140" s="41" t="s">
        <v>140</v>
      </c>
    </row>
    <row r="141" spans="1:8" x14ac:dyDescent="0.2">
      <c r="A141" s="52"/>
      <c r="B141" s="52"/>
      <c r="C141" s="53" t="s">
        <v>152</v>
      </c>
      <c r="D141" s="52"/>
      <c r="E141" s="52"/>
      <c r="F141" s="54">
        <v>0</v>
      </c>
      <c r="G141" s="55">
        <v>0</v>
      </c>
      <c r="H141" s="41" t="s">
        <v>140</v>
      </c>
    </row>
    <row r="142" spans="1:8" x14ac:dyDescent="0.2">
      <c r="A142" s="52"/>
      <c r="B142" s="52"/>
      <c r="C142" s="56"/>
      <c r="D142" s="52"/>
      <c r="E142" s="52"/>
      <c r="F142" s="57"/>
      <c r="G142" s="57"/>
      <c r="H142" s="41" t="s">
        <v>140</v>
      </c>
    </row>
    <row r="143" spans="1:8" x14ac:dyDescent="0.2">
      <c r="A143" s="52"/>
      <c r="B143" s="52"/>
      <c r="C143" s="53" t="s">
        <v>153</v>
      </c>
      <c r="D143" s="52"/>
      <c r="E143" s="52"/>
      <c r="F143" s="57"/>
      <c r="G143" s="57"/>
      <c r="H143" s="41" t="s">
        <v>140</v>
      </c>
    </row>
    <row r="144" spans="1:8" x14ac:dyDescent="0.2">
      <c r="A144" s="52"/>
      <c r="B144" s="52"/>
      <c r="C144" s="53" t="s">
        <v>154</v>
      </c>
      <c r="D144" s="52"/>
      <c r="E144" s="52"/>
      <c r="F144" s="57"/>
      <c r="G144" s="57"/>
      <c r="H144" s="41" t="s">
        <v>140</v>
      </c>
    </row>
    <row r="145" spans="1:8" x14ac:dyDescent="0.2">
      <c r="A145" s="52"/>
      <c r="B145" s="52"/>
      <c r="C145" s="53" t="s">
        <v>139</v>
      </c>
      <c r="D145" s="52"/>
      <c r="E145" s="52" t="s">
        <v>140</v>
      </c>
      <c r="F145" s="58" t="s">
        <v>142</v>
      </c>
      <c r="G145" s="55">
        <v>0</v>
      </c>
      <c r="H145" s="41" t="s">
        <v>140</v>
      </c>
    </row>
    <row r="146" spans="1:8" x14ac:dyDescent="0.2">
      <c r="A146" s="52"/>
      <c r="B146" s="52"/>
      <c r="C146" s="56"/>
      <c r="D146" s="52"/>
      <c r="E146" s="52"/>
      <c r="F146" s="57"/>
      <c r="G146" s="57"/>
      <c r="H146" s="41" t="s">
        <v>140</v>
      </c>
    </row>
    <row r="147" spans="1:8" x14ac:dyDescent="0.2">
      <c r="A147" s="52"/>
      <c r="B147" s="52"/>
      <c r="C147" s="53" t="s">
        <v>155</v>
      </c>
      <c r="D147" s="52"/>
      <c r="E147" s="52"/>
      <c r="F147" s="57"/>
      <c r="G147" s="57"/>
      <c r="H147" s="41" t="s">
        <v>140</v>
      </c>
    </row>
    <row r="148" spans="1:8" x14ac:dyDescent="0.2">
      <c r="A148" s="52"/>
      <c r="B148" s="52"/>
      <c r="C148" s="53" t="s">
        <v>139</v>
      </c>
      <c r="D148" s="52"/>
      <c r="E148" s="52" t="s">
        <v>140</v>
      </c>
      <c r="F148" s="58" t="s">
        <v>142</v>
      </c>
      <c r="G148" s="55">
        <v>0</v>
      </c>
      <c r="H148" s="41" t="s">
        <v>140</v>
      </c>
    </row>
    <row r="149" spans="1:8" x14ac:dyDescent="0.2">
      <c r="A149" s="52"/>
      <c r="B149" s="52"/>
      <c r="C149" s="56"/>
      <c r="D149" s="52"/>
      <c r="E149" s="52"/>
      <c r="F149" s="57"/>
      <c r="G149" s="57"/>
      <c r="H149" s="41" t="s">
        <v>140</v>
      </c>
    </row>
    <row r="150" spans="1:8" x14ac:dyDescent="0.2">
      <c r="A150" s="52"/>
      <c r="B150" s="52"/>
      <c r="C150" s="53" t="s">
        <v>156</v>
      </c>
      <c r="D150" s="52"/>
      <c r="E150" s="52"/>
      <c r="F150" s="57"/>
      <c r="G150" s="57"/>
      <c r="H150" s="41" t="s">
        <v>140</v>
      </c>
    </row>
    <row r="151" spans="1:8" x14ac:dyDescent="0.2">
      <c r="A151" s="52"/>
      <c r="B151" s="52"/>
      <c r="C151" s="53" t="s">
        <v>139</v>
      </c>
      <c r="D151" s="52"/>
      <c r="E151" s="52" t="s">
        <v>140</v>
      </c>
      <c r="F151" s="58" t="s">
        <v>142</v>
      </c>
      <c r="G151" s="55">
        <v>0</v>
      </c>
      <c r="H151" s="41" t="s">
        <v>140</v>
      </c>
    </row>
    <row r="152" spans="1:8" x14ac:dyDescent="0.2">
      <c r="A152" s="52"/>
      <c r="B152" s="52"/>
      <c r="C152" s="56"/>
      <c r="D152" s="52"/>
      <c r="E152" s="52"/>
      <c r="F152" s="57"/>
      <c r="G152" s="57"/>
      <c r="H152" s="41" t="s">
        <v>140</v>
      </c>
    </row>
    <row r="153" spans="1:8" x14ac:dyDescent="0.2">
      <c r="A153" s="52"/>
      <c r="B153" s="52"/>
      <c r="C153" s="53" t="s">
        <v>157</v>
      </c>
      <c r="D153" s="52"/>
      <c r="E153" s="52"/>
      <c r="F153" s="57"/>
      <c r="G153" s="57"/>
      <c r="H153" s="41" t="s">
        <v>140</v>
      </c>
    </row>
    <row r="154" spans="1:8" x14ac:dyDescent="0.2">
      <c r="A154" s="47">
        <v>1</v>
      </c>
      <c r="B154" s="48"/>
      <c r="C154" s="48" t="s">
        <v>158</v>
      </c>
      <c r="D154" s="48"/>
      <c r="E154" s="59"/>
      <c r="F154" s="50">
        <v>179.21388300000001</v>
      </c>
      <c r="G154" s="51">
        <v>1.3497759999999999E-2</v>
      </c>
      <c r="H154" s="41">
        <v>5.42</v>
      </c>
    </row>
    <row r="155" spans="1:8" x14ac:dyDescent="0.2">
      <c r="A155" s="52"/>
      <c r="B155" s="52"/>
      <c r="C155" s="53" t="s">
        <v>139</v>
      </c>
      <c r="D155" s="52"/>
      <c r="E155" s="52" t="s">
        <v>140</v>
      </c>
      <c r="F155" s="54">
        <v>179.21388300000001</v>
      </c>
      <c r="G155" s="55">
        <v>1.3497759999999999E-2</v>
      </c>
      <c r="H155" s="41" t="s">
        <v>140</v>
      </c>
    </row>
    <row r="156" spans="1:8" x14ac:dyDescent="0.2">
      <c r="A156" s="52"/>
      <c r="B156" s="52"/>
      <c r="C156" s="56"/>
      <c r="D156" s="52"/>
      <c r="E156" s="52"/>
      <c r="F156" s="57"/>
      <c r="G156" s="57"/>
      <c r="H156" s="41" t="s">
        <v>140</v>
      </c>
    </row>
    <row r="157" spans="1:8" x14ac:dyDescent="0.2">
      <c r="A157" s="52"/>
      <c r="B157" s="52"/>
      <c r="C157" s="53" t="s">
        <v>159</v>
      </c>
      <c r="D157" s="52"/>
      <c r="E157" s="52"/>
      <c r="F157" s="54">
        <v>179.21388300000001</v>
      </c>
      <c r="G157" s="55">
        <v>1.3497759999999999E-2</v>
      </c>
      <c r="H157" s="41" t="s">
        <v>140</v>
      </c>
    </row>
    <row r="158" spans="1:8" x14ac:dyDescent="0.2">
      <c r="A158" s="52"/>
      <c r="B158" s="52"/>
      <c r="C158" s="57"/>
      <c r="D158" s="52"/>
      <c r="E158" s="52"/>
      <c r="F158" s="52"/>
      <c r="G158" s="52"/>
      <c r="H158" s="41" t="s">
        <v>140</v>
      </c>
    </row>
    <row r="159" spans="1:8" x14ac:dyDescent="0.2">
      <c r="A159" s="52"/>
      <c r="B159" s="52"/>
      <c r="C159" s="53" t="s">
        <v>160</v>
      </c>
      <c r="D159" s="52"/>
      <c r="E159" s="52"/>
      <c r="F159" s="52"/>
      <c r="G159" s="52"/>
      <c r="H159" s="41" t="s">
        <v>140</v>
      </c>
    </row>
    <row r="160" spans="1:8" x14ac:dyDescent="0.2">
      <c r="A160" s="52"/>
      <c r="B160" s="52"/>
      <c r="C160" s="53" t="s">
        <v>161</v>
      </c>
      <c r="D160" s="52"/>
      <c r="E160" s="52"/>
      <c r="F160" s="52"/>
      <c r="G160" s="52"/>
      <c r="H160" s="41" t="s">
        <v>140</v>
      </c>
    </row>
    <row r="161" spans="1:17" x14ac:dyDescent="0.2">
      <c r="A161" s="52"/>
      <c r="B161" s="52"/>
      <c r="C161" s="53" t="s">
        <v>139</v>
      </c>
      <c r="D161" s="52"/>
      <c r="E161" s="52" t="s">
        <v>140</v>
      </c>
      <c r="F161" s="58" t="s">
        <v>142</v>
      </c>
      <c r="G161" s="55">
        <v>0</v>
      </c>
      <c r="H161" s="41" t="s">
        <v>140</v>
      </c>
    </row>
    <row r="162" spans="1:17" x14ac:dyDescent="0.2">
      <c r="A162" s="52"/>
      <c r="B162" s="52"/>
      <c r="C162" s="56"/>
      <c r="D162" s="52"/>
      <c r="E162" s="52"/>
      <c r="F162" s="57"/>
      <c r="G162" s="57"/>
      <c r="H162" s="41" t="s">
        <v>140</v>
      </c>
    </row>
    <row r="163" spans="1:17" x14ac:dyDescent="0.2">
      <c r="A163" s="52"/>
      <c r="B163" s="52"/>
      <c r="C163" s="53" t="s">
        <v>162</v>
      </c>
      <c r="D163" s="52"/>
      <c r="E163" s="52"/>
      <c r="F163" s="52"/>
      <c r="G163" s="52"/>
      <c r="H163" s="41" t="s">
        <v>140</v>
      </c>
    </row>
    <row r="164" spans="1:17" x14ac:dyDescent="0.2">
      <c r="A164" s="52"/>
      <c r="B164" s="52"/>
      <c r="C164" s="53" t="s">
        <v>163</v>
      </c>
      <c r="D164" s="52"/>
      <c r="E164" s="52"/>
      <c r="F164" s="52"/>
      <c r="G164" s="52"/>
      <c r="H164" s="41" t="s">
        <v>140</v>
      </c>
    </row>
    <row r="165" spans="1:17" x14ac:dyDescent="0.2">
      <c r="A165" s="52"/>
      <c r="B165" s="52"/>
      <c r="C165" s="53" t="s">
        <v>139</v>
      </c>
      <c r="D165" s="52"/>
      <c r="E165" s="52" t="s">
        <v>140</v>
      </c>
      <c r="F165" s="58" t="s">
        <v>142</v>
      </c>
      <c r="G165" s="55">
        <v>0</v>
      </c>
      <c r="H165" s="41" t="s">
        <v>140</v>
      </c>
    </row>
    <row r="166" spans="1:17" x14ac:dyDescent="0.2">
      <c r="A166" s="52"/>
      <c r="B166" s="52"/>
      <c r="C166" s="56"/>
      <c r="D166" s="52"/>
      <c r="E166" s="52"/>
      <c r="F166" s="57"/>
      <c r="G166" s="57"/>
      <c r="H166" s="41" t="s">
        <v>140</v>
      </c>
    </row>
    <row r="167" spans="1:17" x14ac:dyDescent="0.2">
      <c r="A167" s="52"/>
      <c r="B167" s="52"/>
      <c r="C167" s="53" t="s">
        <v>164</v>
      </c>
      <c r="D167" s="52"/>
      <c r="E167" s="52"/>
      <c r="F167" s="57"/>
      <c r="G167" s="57"/>
      <c r="H167" s="41" t="s">
        <v>140</v>
      </c>
    </row>
    <row r="168" spans="1:17" x14ac:dyDescent="0.2">
      <c r="A168" s="52"/>
      <c r="B168" s="52"/>
      <c r="C168" s="53" t="s">
        <v>139</v>
      </c>
      <c r="D168" s="52"/>
      <c r="E168" s="52" t="s">
        <v>140</v>
      </c>
      <c r="F168" s="58" t="s">
        <v>142</v>
      </c>
      <c r="G168" s="55">
        <v>0</v>
      </c>
      <c r="H168" s="41" t="s">
        <v>140</v>
      </c>
    </row>
    <row r="169" spans="1:17" x14ac:dyDescent="0.2">
      <c r="A169" s="52"/>
      <c r="B169" s="52"/>
      <c r="C169" s="56"/>
      <c r="D169" s="52"/>
      <c r="E169" s="52"/>
      <c r="F169" s="57"/>
      <c r="G169" s="57"/>
      <c r="H169" s="41" t="s">
        <v>140</v>
      </c>
    </row>
    <row r="170" spans="1:17" x14ac:dyDescent="0.2">
      <c r="A170" s="59"/>
      <c r="B170" s="48"/>
      <c r="C170" s="48" t="s">
        <v>165</v>
      </c>
      <c r="D170" s="48"/>
      <c r="E170" s="59"/>
      <c r="F170" s="50">
        <v>-82.338959009999996</v>
      </c>
      <c r="G170" s="51">
        <v>-6.2014799999999997E-3</v>
      </c>
      <c r="H170" s="41" t="s">
        <v>140</v>
      </c>
    </row>
    <row r="171" spans="1:17" x14ac:dyDescent="0.2">
      <c r="A171" s="56"/>
      <c r="B171" s="56"/>
      <c r="C171" s="53" t="s">
        <v>166</v>
      </c>
      <c r="D171" s="57"/>
      <c r="E171" s="57"/>
      <c r="F171" s="54">
        <v>13277.303069269999</v>
      </c>
      <c r="G171" s="60">
        <v>1.0000000899999999</v>
      </c>
      <c r="H171" s="41" t="s">
        <v>140</v>
      </c>
    </row>
    <row r="172" spans="1:17" ht="12.75" customHeight="1" x14ac:dyDescent="0.2">
      <c r="A172" s="61"/>
      <c r="B172" s="61"/>
      <c r="C172" s="62"/>
      <c r="D172" s="63"/>
      <c r="E172" s="63"/>
      <c r="F172" s="64"/>
      <c r="G172" s="65"/>
      <c r="H172" s="66"/>
    </row>
    <row r="173" spans="1:17" x14ac:dyDescent="0.2">
      <c r="A173" s="61"/>
      <c r="B173" s="227" t="s">
        <v>973</v>
      </c>
      <c r="C173" s="227"/>
      <c r="D173" s="227"/>
      <c r="E173" s="227"/>
      <c r="F173" s="227"/>
      <c r="G173" s="227"/>
      <c r="H173" s="227"/>
      <c r="J173" s="68"/>
    </row>
    <row r="174" spans="1:17" x14ac:dyDescent="0.2">
      <c r="A174" s="61"/>
      <c r="B174" s="227" t="s">
        <v>974</v>
      </c>
      <c r="C174" s="227"/>
      <c r="D174" s="227"/>
      <c r="E174" s="227"/>
      <c r="F174" s="227"/>
      <c r="G174" s="227"/>
      <c r="H174" s="227"/>
      <c r="J174" s="68"/>
    </row>
    <row r="175" spans="1:17" x14ac:dyDescent="0.2">
      <c r="A175" s="61"/>
      <c r="B175" s="227" t="s">
        <v>975</v>
      </c>
      <c r="C175" s="227"/>
      <c r="D175" s="227"/>
      <c r="E175" s="227"/>
      <c r="F175" s="227"/>
      <c r="G175" s="227"/>
      <c r="H175" s="227"/>
      <c r="J175" s="68"/>
    </row>
    <row r="176" spans="1:17" s="71" customFormat="1" ht="66.75" customHeight="1" x14ac:dyDescent="0.25">
      <c r="A176" s="69"/>
      <c r="B176" s="228" t="s">
        <v>976</v>
      </c>
      <c r="C176" s="228"/>
      <c r="D176" s="228"/>
      <c r="E176" s="228"/>
      <c r="F176" s="228"/>
      <c r="G176" s="228"/>
      <c r="H176" s="228"/>
      <c r="I176"/>
      <c r="J176" s="68"/>
      <c r="K176"/>
      <c r="L176"/>
      <c r="M176"/>
      <c r="N176"/>
      <c r="O176"/>
      <c r="P176"/>
      <c r="Q176"/>
    </row>
    <row r="177" spans="1:10" x14ac:dyDescent="0.2">
      <c r="A177" s="61"/>
      <c r="B177" s="227" t="s">
        <v>977</v>
      </c>
      <c r="C177" s="227"/>
      <c r="D177" s="227"/>
      <c r="E177" s="227"/>
      <c r="F177" s="227"/>
      <c r="G177" s="227"/>
      <c r="H177" s="227"/>
      <c r="J177" s="68"/>
    </row>
    <row r="178" spans="1:10" x14ac:dyDescent="0.2">
      <c r="A178" s="61"/>
      <c r="B178" s="61"/>
      <c r="C178" s="61"/>
      <c r="D178" s="63"/>
      <c r="E178" s="63"/>
      <c r="F178" s="63"/>
      <c r="G178" s="63"/>
    </row>
    <row r="179" spans="1:10" x14ac:dyDescent="0.2">
      <c r="A179" s="61"/>
      <c r="B179" s="229" t="s">
        <v>167</v>
      </c>
      <c r="C179" s="230"/>
      <c r="D179" s="231"/>
      <c r="E179" s="72"/>
      <c r="F179" s="63"/>
      <c r="G179" s="63"/>
    </row>
    <row r="180" spans="1:10" ht="27.75" customHeight="1" x14ac:dyDescent="0.2">
      <c r="A180" s="61"/>
      <c r="B180" s="232" t="s">
        <v>168</v>
      </c>
      <c r="C180" s="233"/>
      <c r="D180" s="40" t="s">
        <v>169</v>
      </c>
      <c r="E180" s="72"/>
      <c r="F180" s="63"/>
      <c r="G180" s="63"/>
    </row>
    <row r="181" spans="1:10" ht="12.75" customHeight="1" x14ac:dyDescent="0.2">
      <c r="A181" s="61"/>
      <c r="B181" s="232" t="s">
        <v>978</v>
      </c>
      <c r="C181" s="233"/>
      <c r="D181" s="40" t="s">
        <v>169</v>
      </c>
      <c r="E181" s="72"/>
      <c r="F181" s="63"/>
      <c r="G181" s="63"/>
    </row>
    <row r="182" spans="1:10" x14ac:dyDescent="0.2">
      <c r="A182" s="61"/>
      <c r="B182" s="232" t="s">
        <v>170</v>
      </c>
      <c r="C182" s="233"/>
      <c r="D182" s="73" t="s">
        <v>140</v>
      </c>
      <c r="E182" s="72"/>
      <c r="F182" s="63"/>
      <c r="G182" s="63"/>
    </row>
    <row r="183" spans="1:10" x14ac:dyDescent="0.2">
      <c r="A183" s="74"/>
      <c r="B183" s="75" t="s">
        <v>140</v>
      </c>
      <c r="C183" s="75" t="s">
        <v>979</v>
      </c>
      <c r="D183" s="75" t="s">
        <v>171</v>
      </c>
      <c r="E183" s="74"/>
      <c r="F183" s="74"/>
      <c r="G183" s="74"/>
      <c r="H183" s="74"/>
      <c r="J183" s="68"/>
    </row>
    <row r="184" spans="1:10" x14ac:dyDescent="0.2">
      <c r="A184" s="74"/>
      <c r="B184" s="76" t="s">
        <v>172</v>
      </c>
      <c r="C184" s="77">
        <v>45991</v>
      </c>
      <c r="D184" s="77">
        <v>46022</v>
      </c>
      <c r="E184" s="74"/>
      <c r="F184" s="74"/>
      <c r="G184" s="74"/>
      <c r="J184" s="68"/>
    </row>
    <row r="185" spans="1:10" x14ac:dyDescent="0.2">
      <c r="A185" s="78"/>
      <c r="B185" s="48" t="s">
        <v>173</v>
      </c>
      <c r="C185" s="79">
        <v>189.65790000000001</v>
      </c>
      <c r="D185" s="79">
        <v>189.96369999999999</v>
      </c>
      <c r="E185" s="78"/>
      <c r="F185" s="80"/>
      <c r="G185" s="81"/>
    </row>
    <row r="186" spans="1:10" x14ac:dyDescent="0.2">
      <c r="A186" s="78"/>
      <c r="B186" s="48" t="s">
        <v>1151</v>
      </c>
      <c r="C186" s="79">
        <v>89.417900000000003</v>
      </c>
      <c r="D186" s="79">
        <v>83.450599999999994</v>
      </c>
      <c r="E186" s="78"/>
      <c r="F186" s="80"/>
      <c r="G186" s="81"/>
    </row>
    <row r="187" spans="1:10" x14ac:dyDescent="0.2">
      <c r="A187" s="78"/>
      <c r="B187" s="48" t="s">
        <v>174</v>
      </c>
      <c r="C187" s="79">
        <v>179.7441</v>
      </c>
      <c r="D187" s="79">
        <v>179.9581</v>
      </c>
      <c r="E187" s="78"/>
      <c r="F187" s="80"/>
      <c r="G187" s="81"/>
    </row>
    <row r="188" spans="1:10" x14ac:dyDescent="0.2">
      <c r="A188" s="78"/>
      <c r="B188" s="48" t="s">
        <v>1152</v>
      </c>
      <c r="C188" s="79">
        <v>84.747299999999996</v>
      </c>
      <c r="D188" s="79">
        <v>79.037199999999999</v>
      </c>
      <c r="E188" s="78"/>
      <c r="F188" s="80"/>
      <c r="G188" s="81"/>
    </row>
    <row r="189" spans="1:10" x14ac:dyDescent="0.2">
      <c r="A189" s="78"/>
      <c r="B189" s="78"/>
      <c r="C189" s="78"/>
      <c r="D189" s="78"/>
      <c r="E189" s="78"/>
      <c r="F189" s="78"/>
      <c r="G189" s="78"/>
    </row>
    <row r="190" spans="1:10" x14ac:dyDescent="0.2">
      <c r="A190" s="78"/>
      <c r="B190" s="235" t="s">
        <v>980</v>
      </c>
      <c r="C190" s="236"/>
      <c r="D190" s="53" t="s">
        <v>140</v>
      </c>
      <c r="E190" s="78"/>
      <c r="F190" s="78"/>
      <c r="G190" s="78"/>
    </row>
    <row r="191" spans="1:10" x14ac:dyDescent="0.2">
      <c r="A191" s="78"/>
      <c r="B191" s="146" t="s">
        <v>172</v>
      </c>
      <c r="C191" s="147" t="s">
        <v>642</v>
      </c>
      <c r="D191" s="147" t="s">
        <v>643</v>
      </c>
      <c r="E191" s="78"/>
      <c r="F191" s="78"/>
      <c r="G191" s="78"/>
    </row>
    <row r="192" spans="1:10" x14ac:dyDescent="0.2">
      <c r="A192" s="78"/>
      <c r="B192" s="48" t="s">
        <v>1151</v>
      </c>
      <c r="C192" s="148">
        <v>6.0510000000000002</v>
      </c>
      <c r="D192" s="59" t="s">
        <v>686</v>
      </c>
      <c r="E192" s="78"/>
      <c r="F192" s="80"/>
      <c r="G192" s="81"/>
    </row>
    <row r="193" spans="1:10" x14ac:dyDescent="0.2">
      <c r="A193" s="78"/>
      <c r="B193" s="48" t="s">
        <v>1152</v>
      </c>
      <c r="C193" s="148">
        <v>5.7549999999999999</v>
      </c>
      <c r="D193" s="148">
        <v>5.7549999999999999</v>
      </c>
      <c r="E193" s="78"/>
      <c r="F193" s="80"/>
      <c r="G193" s="81"/>
    </row>
    <row r="194" spans="1:10" x14ac:dyDescent="0.2">
      <c r="A194" s="78"/>
      <c r="B194" s="82"/>
      <c r="C194" s="82"/>
      <c r="D194" s="83"/>
      <c r="E194" s="78"/>
      <c r="F194" s="80"/>
      <c r="G194" s="81"/>
    </row>
    <row r="195" spans="1:10" x14ac:dyDescent="0.2">
      <c r="A195" s="74"/>
      <c r="B195" s="232" t="s">
        <v>175</v>
      </c>
      <c r="C195" s="233"/>
      <c r="D195" s="40" t="s">
        <v>169</v>
      </c>
      <c r="E195" s="84"/>
      <c r="F195" s="74"/>
      <c r="G195" s="74"/>
    </row>
    <row r="196" spans="1:10" x14ac:dyDescent="0.2">
      <c r="A196" s="74"/>
      <c r="B196" s="232" t="s">
        <v>176</v>
      </c>
      <c r="C196" s="233"/>
      <c r="D196" s="40" t="s">
        <v>169</v>
      </c>
      <c r="E196" s="84"/>
      <c r="F196" s="74"/>
      <c r="G196" s="74"/>
    </row>
    <row r="197" spans="1:10" x14ac:dyDescent="0.2">
      <c r="A197" s="74"/>
      <c r="B197" s="232" t="s">
        <v>177</v>
      </c>
      <c r="C197" s="233"/>
      <c r="D197" s="40" t="s">
        <v>169</v>
      </c>
      <c r="E197" s="84"/>
      <c r="F197" s="74"/>
      <c r="G197" s="74"/>
    </row>
    <row r="198" spans="1:10" x14ac:dyDescent="0.2">
      <c r="A198" s="74"/>
      <c r="B198" s="232" t="s">
        <v>178</v>
      </c>
      <c r="C198" s="233"/>
      <c r="D198" s="85">
        <v>0.28850470769673087</v>
      </c>
      <c r="E198" s="74"/>
      <c r="F198" s="67"/>
      <c r="G198" s="86"/>
    </row>
    <row r="200" spans="1:10" x14ac:dyDescent="0.2">
      <c r="B200" s="234" t="s">
        <v>981</v>
      </c>
      <c r="C200" s="234"/>
    </row>
    <row r="202" spans="1:10" ht="153.75" customHeight="1" x14ac:dyDescent="0.2"/>
    <row r="204" spans="1:10" x14ac:dyDescent="0.2">
      <c r="B204" s="87" t="s">
        <v>982</v>
      </c>
      <c r="C204" s="88"/>
      <c r="D204" s="87"/>
    </row>
    <row r="205" spans="1:10" x14ac:dyDescent="0.2">
      <c r="B205" s="87" t="s">
        <v>1133</v>
      </c>
      <c r="D205" s="87"/>
    </row>
    <row r="206" spans="1:10" ht="165" customHeight="1" x14ac:dyDescent="0.2"/>
    <row r="208" spans="1:10" x14ac:dyDescent="0.2">
      <c r="J208" s="38"/>
    </row>
    <row r="217" customFormat="1" ht="12.75" customHeight="1" x14ac:dyDescent="0.2"/>
  </sheetData>
  <mergeCells count="18">
    <mergeCell ref="B181:C181"/>
    <mergeCell ref="B182:C182"/>
    <mergeCell ref="B200:C200"/>
    <mergeCell ref="B190:C190"/>
    <mergeCell ref="B196:C196"/>
    <mergeCell ref="B197:C197"/>
    <mergeCell ref="B198:C198"/>
    <mergeCell ref="B195:C195"/>
    <mergeCell ref="B175:H175"/>
    <mergeCell ref="B176:H176"/>
    <mergeCell ref="B177:H177"/>
    <mergeCell ref="B179:D179"/>
    <mergeCell ref="B180:C180"/>
    <mergeCell ref="A1:H1"/>
    <mergeCell ref="A2:H2"/>
    <mergeCell ref="A3:H3"/>
    <mergeCell ref="B173:H173"/>
    <mergeCell ref="B174:H174"/>
  </mergeCells>
  <hyperlinks>
    <hyperlink ref="I1" location="Index!B2" display="Index" xr:uid="{9D9CB55C-94BA-429D-A02E-1F55D39F29D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BE359-BB95-4879-9F4C-CBD1B5FD2B4A}">
  <sheetPr>
    <outlinePr summaryBelow="0" summaryRight="0"/>
  </sheetPr>
  <dimension ref="A1:Q168"/>
  <sheetViews>
    <sheetView showGridLines="0" workbookViewId="0">
      <selection sqref="A1:H1"/>
    </sheetView>
  </sheetViews>
  <sheetFormatPr defaultRowHeight="12.75" x14ac:dyDescent="0.2"/>
  <cols>
    <col min="1" max="1" width="5.85546875" bestFit="1" customWidth="1"/>
    <col min="2" max="2" width="19.570312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820</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1238000</v>
      </c>
      <c r="F7" s="50">
        <v>12271.056</v>
      </c>
      <c r="G7" s="51">
        <v>8.7554259999999995E-2</v>
      </c>
      <c r="H7" s="41" t="s">
        <v>140</v>
      </c>
    </row>
    <row r="8" spans="1:9" x14ac:dyDescent="0.2">
      <c r="A8" s="47">
        <v>2</v>
      </c>
      <c r="B8" s="48" t="s">
        <v>36</v>
      </c>
      <c r="C8" s="48" t="s">
        <v>37</v>
      </c>
      <c r="D8" s="48" t="s">
        <v>35</v>
      </c>
      <c r="E8" s="49">
        <v>618000</v>
      </c>
      <c r="F8" s="50">
        <v>8299.1219999999994</v>
      </c>
      <c r="G8" s="51">
        <v>5.9214419999999997E-2</v>
      </c>
      <c r="H8" s="41" t="s">
        <v>140</v>
      </c>
    </row>
    <row r="9" spans="1:9" x14ac:dyDescent="0.2">
      <c r="A9" s="47">
        <v>3</v>
      </c>
      <c r="B9" s="48" t="s">
        <v>17</v>
      </c>
      <c r="C9" s="48" t="s">
        <v>18</v>
      </c>
      <c r="D9" s="48" t="s">
        <v>19</v>
      </c>
      <c r="E9" s="49">
        <v>448000</v>
      </c>
      <c r="F9" s="50">
        <v>7035.3919999999998</v>
      </c>
      <c r="G9" s="51">
        <v>5.0197680000000001E-2</v>
      </c>
      <c r="H9" s="41" t="s">
        <v>140</v>
      </c>
    </row>
    <row r="10" spans="1:9" x14ac:dyDescent="0.2">
      <c r="A10" s="47">
        <v>4</v>
      </c>
      <c r="B10" s="48" t="s">
        <v>11</v>
      </c>
      <c r="C10" s="48" t="s">
        <v>12</v>
      </c>
      <c r="D10" s="48" t="s">
        <v>13</v>
      </c>
      <c r="E10" s="49">
        <v>292000</v>
      </c>
      <c r="F10" s="50">
        <v>6148.3519999999999</v>
      </c>
      <c r="G10" s="51">
        <v>4.3868629999999999E-2</v>
      </c>
      <c r="H10" s="41" t="s">
        <v>140</v>
      </c>
    </row>
    <row r="11" spans="1:9" x14ac:dyDescent="0.2">
      <c r="A11" s="47">
        <v>5</v>
      </c>
      <c r="B11" s="48" t="s">
        <v>326</v>
      </c>
      <c r="C11" s="48" t="s">
        <v>327</v>
      </c>
      <c r="D11" s="48" t="s">
        <v>206</v>
      </c>
      <c r="E11" s="49">
        <v>348828</v>
      </c>
      <c r="F11" s="50">
        <v>5634.9675120000002</v>
      </c>
      <c r="G11" s="51">
        <v>4.0205619999999997E-2</v>
      </c>
      <c r="H11" s="41" t="s">
        <v>140</v>
      </c>
    </row>
    <row r="12" spans="1:9" x14ac:dyDescent="0.2">
      <c r="A12" s="47">
        <v>6</v>
      </c>
      <c r="B12" s="48" t="s">
        <v>324</v>
      </c>
      <c r="C12" s="48" t="s">
        <v>325</v>
      </c>
      <c r="D12" s="48" t="s">
        <v>35</v>
      </c>
      <c r="E12" s="49">
        <v>437000</v>
      </c>
      <c r="F12" s="50">
        <v>5547.2780000000002</v>
      </c>
      <c r="G12" s="51">
        <v>3.9579950000000003E-2</v>
      </c>
      <c r="H12" s="41" t="s">
        <v>140</v>
      </c>
    </row>
    <row r="13" spans="1:9" x14ac:dyDescent="0.2">
      <c r="A13" s="47">
        <v>7</v>
      </c>
      <c r="B13" s="48" t="s">
        <v>33</v>
      </c>
      <c r="C13" s="48" t="s">
        <v>34</v>
      </c>
      <c r="D13" s="48" t="s">
        <v>35</v>
      </c>
      <c r="E13" s="49">
        <v>532000</v>
      </c>
      <c r="F13" s="50">
        <v>5225.3040000000001</v>
      </c>
      <c r="G13" s="51">
        <v>3.7282660000000002E-2</v>
      </c>
      <c r="H13" s="41" t="s">
        <v>140</v>
      </c>
    </row>
    <row r="14" spans="1:9" x14ac:dyDescent="0.2">
      <c r="A14" s="47">
        <v>8</v>
      </c>
      <c r="B14" s="48" t="s">
        <v>14</v>
      </c>
      <c r="C14" s="48" t="s">
        <v>15</v>
      </c>
      <c r="D14" s="48" t="s">
        <v>16</v>
      </c>
      <c r="E14" s="49">
        <v>126000</v>
      </c>
      <c r="F14" s="50">
        <v>5145.21</v>
      </c>
      <c r="G14" s="51">
        <v>3.6711189999999998E-2</v>
      </c>
      <c r="H14" s="41" t="s">
        <v>140</v>
      </c>
    </row>
    <row r="15" spans="1:9" x14ac:dyDescent="0.2">
      <c r="A15" s="47">
        <v>9</v>
      </c>
      <c r="B15" s="48" t="s">
        <v>328</v>
      </c>
      <c r="C15" s="48" t="s">
        <v>329</v>
      </c>
      <c r="D15" s="48" t="s">
        <v>35</v>
      </c>
      <c r="E15" s="49">
        <v>190000</v>
      </c>
      <c r="F15" s="50">
        <v>4182.09</v>
      </c>
      <c r="G15" s="51">
        <v>2.9839310000000001E-2</v>
      </c>
      <c r="H15" s="41" t="s">
        <v>140</v>
      </c>
    </row>
    <row r="16" spans="1:9" x14ac:dyDescent="0.2">
      <c r="A16" s="47">
        <v>10</v>
      </c>
      <c r="B16" s="48" t="s">
        <v>430</v>
      </c>
      <c r="C16" s="48" t="s">
        <v>431</v>
      </c>
      <c r="D16" s="48" t="s">
        <v>432</v>
      </c>
      <c r="E16" s="49">
        <v>866000</v>
      </c>
      <c r="F16" s="50">
        <v>3489.98</v>
      </c>
      <c r="G16" s="51">
        <v>2.4901079999999999E-2</v>
      </c>
      <c r="H16" s="41" t="s">
        <v>140</v>
      </c>
    </row>
    <row r="17" spans="1:8" x14ac:dyDescent="0.2">
      <c r="A17" s="47">
        <v>11</v>
      </c>
      <c r="B17" s="48" t="s">
        <v>330</v>
      </c>
      <c r="C17" s="48" t="s">
        <v>331</v>
      </c>
      <c r="D17" s="48" t="s">
        <v>228</v>
      </c>
      <c r="E17" s="49">
        <v>89418</v>
      </c>
      <c r="F17" s="50">
        <v>3316.6924560000002</v>
      </c>
      <c r="G17" s="51">
        <v>2.3664669999999999E-2</v>
      </c>
      <c r="H17" s="41" t="s">
        <v>140</v>
      </c>
    </row>
    <row r="18" spans="1:8" x14ac:dyDescent="0.2">
      <c r="A18" s="47">
        <v>12</v>
      </c>
      <c r="B18" s="48" t="s">
        <v>23</v>
      </c>
      <c r="C18" s="48" t="s">
        <v>24</v>
      </c>
      <c r="D18" s="48" t="s">
        <v>25</v>
      </c>
      <c r="E18" s="49">
        <v>27000</v>
      </c>
      <c r="F18" s="50">
        <v>3181.68</v>
      </c>
      <c r="G18" s="51">
        <v>2.270136E-2</v>
      </c>
      <c r="H18" s="41" t="s">
        <v>140</v>
      </c>
    </row>
    <row r="19" spans="1:8" x14ac:dyDescent="0.2">
      <c r="A19" s="47">
        <v>13</v>
      </c>
      <c r="B19" s="48" t="s">
        <v>821</v>
      </c>
      <c r="C19" s="48" t="s">
        <v>822</v>
      </c>
      <c r="D19" s="48" t="s">
        <v>228</v>
      </c>
      <c r="E19" s="49">
        <v>14000</v>
      </c>
      <c r="F19" s="50">
        <v>2879.24</v>
      </c>
      <c r="G19" s="51">
        <v>2.054344E-2</v>
      </c>
      <c r="H19" s="41" t="s">
        <v>140</v>
      </c>
    </row>
    <row r="20" spans="1:8" ht="25.5" x14ac:dyDescent="0.2">
      <c r="A20" s="47">
        <v>14</v>
      </c>
      <c r="B20" s="48" t="s">
        <v>446</v>
      </c>
      <c r="C20" s="48" t="s">
        <v>447</v>
      </c>
      <c r="D20" s="48" t="s">
        <v>219</v>
      </c>
      <c r="E20" s="49">
        <v>169000</v>
      </c>
      <c r="F20" s="50">
        <v>2554.0970000000002</v>
      </c>
      <c r="G20" s="51">
        <v>1.822354E-2</v>
      </c>
      <c r="H20" s="41" t="s">
        <v>140</v>
      </c>
    </row>
    <row r="21" spans="1:8" x14ac:dyDescent="0.2">
      <c r="A21" s="47">
        <v>15</v>
      </c>
      <c r="B21" s="48" t="s">
        <v>63</v>
      </c>
      <c r="C21" s="48" t="s">
        <v>64</v>
      </c>
      <c r="D21" s="48" t="s">
        <v>50</v>
      </c>
      <c r="E21" s="49">
        <v>196140</v>
      </c>
      <c r="F21" s="50">
        <v>2390.5543200000002</v>
      </c>
      <c r="G21" s="51">
        <v>1.7056660000000001E-2</v>
      </c>
      <c r="H21" s="41" t="s">
        <v>140</v>
      </c>
    </row>
    <row r="22" spans="1:8" ht="25.5" x14ac:dyDescent="0.2">
      <c r="A22" s="47">
        <v>16</v>
      </c>
      <c r="B22" s="48" t="s">
        <v>344</v>
      </c>
      <c r="C22" s="48" t="s">
        <v>345</v>
      </c>
      <c r="D22" s="48" t="s">
        <v>219</v>
      </c>
      <c r="E22" s="49">
        <v>134000</v>
      </c>
      <c r="F22" s="50">
        <v>2304.3980000000001</v>
      </c>
      <c r="G22" s="51">
        <v>1.644193E-2</v>
      </c>
      <c r="H22" s="41" t="s">
        <v>140</v>
      </c>
    </row>
    <row r="23" spans="1:8" x14ac:dyDescent="0.2">
      <c r="A23" s="47">
        <v>17</v>
      </c>
      <c r="B23" s="48" t="s">
        <v>440</v>
      </c>
      <c r="C23" s="48" t="s">
        <v>441</v>
      </c>
      <c r="D23" s="48" t="s">
        <v>206</v>
      </c>
      <c r="E23" s="49">
        <v>67000</v>
      </c>
      <c r="F23" s="50">
        <v>2148.154</v>
      </c>
      <c r="G23" s="51">
        <v>1.532713E-2</v>
      </c>
      <c r="H23" s="41" t="s">
        <v>140</v>
      </c>
    </row>
    <row r="24" spans="1:8" x14ac:dyDescent="0.2">
      <c r="A24" s="47">
        <v>18</v>
      </c>
      <c r="B24" s="48" t="s">
        <v>823</v>
      </c>
      <c r="C24" s="48" t="s">
        <v>824</v>
      </c>
      <c r="D24" s="48" t="s">
        <v>35</v>
      </c>
      <c r="E24" s="49">
        <v>1394572</v>
      </c>
      <c r="F24" s="50">
        <v>2144.2939071999999</v>
      </c>
      <c r="G24" s="51">
        <v>1.529958E-2</v>
      </c>
      <c r="H24" s="41" t="s">
        <v>140</v>
      </c>
    </row>
    <row r="25" spans="1:8" x14ac:dyDescent="0.2">
      <c r="A25" s="47">
        <v>19</v>
      </c>
      <c r="B25" s="48" t="s">
        <v>433</v>
      </c>
      <c r="C25" s="48" t="s">
        <v>434</v>
      </c>
      <c r="D25" s="48" t="s">
        <v>206</v>
      </c>
      <c r="E25" s="49">
        <v>132000</v>
      </c>
      <c r="F25" s="50">
        <v>2142.7559999999999</v>
      </c>
      <c r="G25" s="51">
        <v>1.5288609999999999E-2</v>
      </c>
      <c r="H25" s="41" t="s">
        <v>140</v>
      </c>
    </row>
    <row r="26" spans="1:8" x14ac:dyDescent="0.2">
      <c r="A26" s="47">
        <v>20</v>
      </c>
      <c r="B26" s="48" t="s">
        <v>262</v>
      </c>
      <c r="C26" s="48" t="s">
        <v>263</v>
      </c>
      <c r="D26" s="48" t="s">
        <v>35</v>
      </c>
      <c r="E26" s="49">
        <v>241000</v>
      </c>
      <c r="F26" s="50">
        <v>2082.7220000000002</v>
      </c>
      <c r="G26" s="51">
        <v>1.486027E-2</v>
      </c>
      <c r="H26" s="41" t="s">
        <v>140</v>
      </c>
    </row>
    <row r="27" spans="1:8" x14ac:dyDescent="0.2">
      <c r="A27" s="47">
        <v>21</v>
      </c>
      <c r="B27" s="48" t="s">
        <v>20</v>
      </c>
      <c r="C27" s="48" t="s">
        <v>21</v>
      </c>
      <c r="D27" s="48" t="s">
        <v>22</v>
      </c>
      <c r="E27" s="49">
        <v>628000</v>
      </c>
      <c r="F27" s="50">
        <v>2069.5740000000001</v>
      </c>
      <c r="G27" s="51">
        <v>1.476646E-2</v>
      </c>
      <c r="H27" s="41" t="s">
        <v>140</v>
      </c>
    </row>
    <row r="28" spans="1:8" x14ac:dyDescent="0.2">
      <c r="A28" s="47">
        <v>22</v>
      </c>
      <c r="B28" s="48" t="s">
        <v>825</v>
      </c>
      <c r="C28" s="48" t="s">
        <v>826</v>
      </c>
      <c r="D28" s="48" t="s">
        <v>300</v>
      </c>
      <c r="E28" s="49">
        <v>503000</v>
      </c>
      <c r="F28" s="50">
        <v>1942.8375000000001</v>
      </c>
      <c r="G28" s="51">
        <v>1.386219E-2</v>
      </c>
      <c r="H28" s="41" t="s">
        <v>140</v>
      </c>
    </row>
    <row r="29" spans="1:8" x14ac:dyDescent="0.2">
      <c r="A29" s="47">
        <v>23</v>
      </c>
      <c r="B29" s="48" t="s">
        <v>284</v>
      </c>
      <c r="C29" s="48" t="s">
        <v>285</v>
      </c>
      <c r="D29" s="48" t="s">
        <v>216</v>
      </c>
      <c r="E29" s="49">
        <v>1278000</v>
      </c>
      <c r="F29" s="50">
        <v>1890.8009999999999</v>
      </c>
      <c r="G29" s="51">
        <v>1.349091E-2</v>
      </c>
      <c r="H29" s="41" t="s">
        <v>140</v>
      </c>
    </row>
    <row r="30" spans="1:8" x14ac:dyDescent="0.2">
      <c r="A30" s="47">
        <v>24</v>
      </c>
      <c r="B30" s="48" t="s">
        <v>749</v>
      </c>
      <c r="C30" s="48" t="s">
        <v>750</v>
      </c>
      <c r="D30" s="48" t="s">
        <v>111</v>
      </c>
      <c r="E30" s="49">
        <v>98000</v>
      </c>
      <c r="F30" s="50">
        <v>1890.3219999999999</v>
      </c>
      <c r="G30" s="51">
        <v>1.348749E-2</v>
      </c>
      <c r="H30" s="41" t="s">
        <v>140</v>
      </c>
    </row>
    <row r="31" spans="1:8" x14ac:dyDescent="0.2">
      <c r="A31" s="47">
        <v>25</v>
      </c>
      <c r="B31" s="48" t="s">
        <v>346</v>
      </c>
      <c r="C31" s="48" t="s">
        <v>347</v>
      </c>
      <c r="D31" s="48" t="s">
        <v>300</v>
      </c>
      <c r="E31" s="49">
        <v>677000</v>
      </c>
      <c r="F31" s="50">
        <v>1882.3985</v>
      </c>
      <c r="G31" s="51">
        <v>1.343096E-2</v>
      </c>
      <c r="H31" s="41" t="s">
        <v>140</v>
      </c>
    </row>
    <row r="32" spans="1:8" x14ac:dyDescent="0.2">
      <c r="A32" s="47">
        <v>26</v>
      </c>
      <c r="B32" s="48" t="s">
        <v>101</v>
      </c>
      <c r="C32" s="48" t="s">
        <v>102</v>
      </c>
      <c r="D32" s="48" t="s">
        <v>25</v>
      </c>
      <c r="E32" s="49">
        <v>338000</v>
      </c>
      <c r="F32" s="50">
        <v>1880.463</v>
      </c>
      <c r="G32" s="51">
        <v>1.3417149999999999E-2</v>
      </c>
      <c r="H32" s="41" t="s">
        <v>140</v>
      </c>
    </row>
    <row r="33" spans="1:8" ht="25.5" x14ac:dyDescent="0.2">
      <c r="A33" s="47">
        <v>27</v>
      </c>
      <c r="B33" s="48" t="s">
        <v>242</v>
      </c>
      <c r="C33" s="48" t="s">
        <v>243</v>
      </c>
      <c r="D33" s="48" t="s">
        <v>219</v>
      </c>
      <c r="E33" s="49">
        <v>34000</v>
      </c>
      <c r="F33" s="50">
        <v>1872.21</v>
      </c>
      <c r="G33" s="51">
        <v>1.335826E-2</v>
      </c>
      <c r="H33" s="41" t="s">
        <v>140</v>
      </c>
    </row>
    <row r="34" spans="1:8" x14ac:dyDescent="0.2">
      <c r="A34" s="47">
        <v>28</v>
      </c>
      <c r="B34" s="48" t="s">
        <v>511</v>
      </c>
      <c r="C34" s="48" t="s">
        <v>512</v>
      </c>
      <c r="D34" s="48" t="s">
        <v>233</v>
      </c>
      <c r="E34" s="49">
        <v>127000</v>
      </c>
      <c r="F34" s="50">
        <v>1833.499</v>
      </c>
      <c r="G34" s="51">
        <v>1.308206E-2</v>
      </c>
      <c r="H34" s="41" t="s">
        <v>140</v>
      </c>
    </row>
    <row r="35" spans="1:8" x14ac:dyDescent="0.2">
      <c r="A35" s="47">
        <v>29</v>
      </c>
      <c r="B35" s="48" t="s">
        <v>515</v>
      </c>
      <c r="C35" s="48" t="s">
        <v>516</v>
      </c>
      <c r="D35" s="48" t="s">
        <v>233</v>
      </c>
      <c r="E35" s="49">
        <v>364000</v>
      </c>
      <c r="F35" s="50">
        <v>1783.0540000000001</v>
      </c>
      <c r="G35" s="51">
        <v>1.272213E-2</v>
      </c>
      <c r="H35" s="41" t="s">
        <v>140</v>
      </c>
    </row>
    <row r="36" spans="1:8" x14ac:dyDescent="0.2">
      <c r="A36" s="47">
        <v>30</v>
      </c>
      <c r="B36" s="48" t="s">
        <v>269</v>
      </c>
      <c r="C36" s="48" t="s">
        <v>270</v>
      </c>
      <c r="D36" s="48" t="s">
        <v>257</v>
      </c>
      <c r="E36" s="49">
        <v>336928</v>
      </c>
      <c r="F36" s="50">
        <v>1781.0014080000001</v>
      </c>
      <c r="G36" s="51">
        <v>1.270748E-2</v>
      </c>
      <c r="H36" s="41" t="s">
        <v>140</v>
      </c>
    </row>
    <row r="37" spans="1:8" x14ac:dyDescent="0.2">
      <c r="A37" s="47">
        <v>31</v>
      </c>
      <c r="B37" s="48" t="s">
        <v>54</v>
      </c>
      <c r="C37" s="48" t="s">
        <v>55</v>
      </c>
      <c r="D37" s="48" t="s">
        <v>50</v>
      </c>
      <c r="E37" s="49">
        <v>40000</v>
      </c>
      <c r="F37" s="50">
        <v>1773.76</v>
      </c>
      <c r="G37" s="51">
        <v>1.265582E-2</v>
      </c>
      <c r="H37" s="41" t="s">
        <v>140</v>
      </c>
    </row>
    <row r="38" spans="1:8" x14ac:dyDescent="0.2">
      <c r="A38" s="47">
        <v>32</v>
      </c>
      <c r="B38" s="48" t="s">
        <v>519</v>
      </c>
      <c r="C38" s="48" t="s">
        <v>520</v>
      </c>
      <c r="D38" s="48" t="s">
        <v>206</v>
      </c>
      <c r="E38" s="49">
        <v>111209</v>
      </c>
      <c r="F38" s="50">
        <v>1769.2239810000001</v>
      </c>
      <c r="G38" s="51">
        <v>1.262345E-2</v>
      </c>
      <c r="H38" s="41" t="s">
        <v>140</v>
      </c>
    </row>
    <row r="39" spans="1:8" x14ac:dyDescent="0.2">
      <c r="A39" s="47">
        <v>33</v>
      </c>
      <c r="B39" s="48" t="s">
        <v>89</v>
      </c>
      <c r="C39" s="48" t="s">
        <v>90</v>
      </c>
      <c r="D39" s="48" t="s">
        <v>91</v>
      </c>
      <c r="E39" s="49">
        <v>967000</v>
      </c>
      <c r="F39" s="50">
        <v>1664.7872</v>
      </c>
      <c r="G39" s="51">
        <v>1.187829E-2</v>
      </c>
      <c r="H39" s="41" t="s">
        <v>140</v>
      </c>
    </row>
    <row r="40" spans="1:8" x14ac:dyDescent="0.2">
      <c r="A40" s="47">
        <v>34</v>
      </c>
      <c r="B40" s="48" t="s">
        <v>95</v>
      </c>
      <c r="C40" s="48" t="s">
        <v>96</v>
      </c>
      <c r="D40" s="48" t="s">
        <v>76</v>
      </c>
      <c r="E40" s="49">
        <v>398000</v>
      </c>
      <c r="F40" s="50">
        <v>1607.3230000000001</v>
      </c>
      <c r="G40" s="51">
        <v>1.1468290000000001E-2</v>
      </c>
      <c r="H40" s="41" t="s">
        <v>140</v>
      </c>
    </row>
    <row r="41" spans="1:8" x14ac:dyDescent="0.2">
      <c r="A41" s="47">
        <v>35</v>
      </c>
      <c r="B41" s="48" t="s">
        <v>214</v>
      </c>
      <c r="C41" s="48" t="s">
        <v>215</v>
      </c>
      <c r="D41" s="48" t="s">
        <v>216</v>
      </c>
      <c r="E41" s="49">
        <v>270000</v>
      </c>
      <c r="F41" s="50">
        <v>1508.22</v>
      </c>
      <c r="G41" s="51">
        <v>1.076118E-2</v>
      </c>
      <c r="H41" s="41" t="s">
        <v>140</v>
      </c>
    </row>
    <row r="42" spans="1:8" x14ac:dyDescent="0.2">
      <c r="A42" s="47">
        <v>36</v>
      </c>
      <c r="B42" s="48" t="s">
        <v>827</v>
      </c>
      <c r="C42" s="48" t="s">
        <v>828</v>
      </c>
      <c r="D42" s="48" t="s">
        <v>185</v>
      </c>
      <c r="E42" s="49">
        <v>185885</v>
      </c>
      <c r="F42" s="50">
        <v>1478.0645775</v>
      </c>
      <c r="G42" s="51">
        <v>1.054602E-2</v>
      </c>
      <c r="H42" s="41" t="s">
        <v>140</v>
      </c>
    </row>
    <row r="43" spans="1:8" x14ac:dyDescent="0.2">
      <c r="A43" s="47">
        <v>37</v>
      </c>
      <c r="B43" s="48" t="s">
        <v>74</v>
      </c>
      <c r="C43" s="48" t="s">
        <v>75</v>
      </c>
      <c r="D43" s="48" t="s">
        <v>76</v>
      </c>
      <c r="E43" s="49">
        <v>28445</v>
      </c>
      <c r="F43" s="50">
        <v>1439.174775</v>
      </c>
      <c r="G43" s="51">
        <v>1.026854E-2</v>
      </c>
      <c r="H43" s="41" t="s">
        <v>140</v>
      </c>
    </row>
    <row r="44" spans="1:8" ht="25.5" x14ac:dyDescent="0.2">
      <c r="A44" s="47">
        <v>38</v>
      </c>
      <c r="B44" s="48" t="s">
        <v>442</v>
      </c>
      <c r="C44" s="48" t="s">
        <v>443</v>
      </c>
      <c r="D44" s="48" t="s">
        <v>196</v>
      </c>
      <c r="E44" s="49">
        <v>120522</v>
      </c>
      <c r="F44" s="50">
        <v>1436.6222399999999</v>
      </c>
      <c r="G44" s="51">
        <v>1.025033E-2</v>
      </c>
      <c r="H44" s="41" t="s">
        <v>140</v>
      </c>
    </row>
    <row r="45" spans="1:8" x14ac:dyDescent="0.2">
      <c r="A45" s="47">
        <v>39</v>
      </c>
      <c r="B45" s="48" t="s">
        <v>340</v>
      </c>
      <c r="C45" s="48" t="s">
        <v>341</v>
      </c>
      <c r="D45" s="48" t="s">
        <v>250</v>
      </c>
      <c r="E45" s="49">
        <v>79757</v>
      </c>
      <c r="F45" s="50">
        <v>1435.1474579999999</v>
      </c>
      <c r="G45" s="51">
        <v>1.023981E-2</v>
      </c>
      <c r="H45" s="41" t="s">
        <v>140</v>
      </c>
    </row>
    <row r="46" spans="1:8" x14ac:dyDescent="0.2">
      <c r="A46" s="47">
        <v>40</v>
      </c>
      <c r="B46" s="48" t="s">
        <v>336</v>
      </c>
      <c r="C46" s="48" t="s">
        <v>337</v>
      </c>
      <c r="D46" s="48" t="s">
        <v>28</v>
      </c>
      <c r="E46" s="49">
        <v>32050</v>
      </c>
      <c r="F46" s="50">
        <v>1406.57835</v>
      </c>
      <c r="G46" s="51">
        <v>1.003597E-2</v>
      </c>
      <c r="H46" s="41" t="s">
        <v>140</v>
      </c>
    </row>
    <row r="47" spans="1:8" x14ac:dyDescent="0.2">
      <c r="A47" s="47">
        <v>41</v>
      </c>
      <c r="B47" s="48" t="s">
        <v>301</v>
      </c>
      <c r="C47" s="48" t="s">
        <v>302</v>
      </c>
      <c r="D47" s="48" t="s">
        <v>111</v>
      </c>
      <c r="E47" s="49">
        <v>268333</v>
      </c>
      <c r="F47" s="50">
        <v>1396.5390984999999</v>
      </c>
      <c r="G47" s="51">
        <v>9.9643400000000003E-3</v>
      </c>
      <c r="H47" s="41" t="s">
        <v>140</v>
      </c>
    </row>
    <row r="48" spans="1:8" x14ac:dyDescent="0.2">
      <c r="A48" s="47">
        <v>42</v>
      </c>
      <c r="B48" s="48" t="s">
        <v>342</v>
      </c>
      <c r="C48" s="48" t="s">
        <v>343</v>
      </c>
      <c r="D48" s="48" t="s">
        <v>182</v>
      </c>
      <c r="E48" s="49">
        <v>81000</v>
      </c>
      <c r="F48" s="50">
        <v>1378.7819999999999</v>
      </c>
      <c r="G48" s="51">
        <v>9.8376399999999999E-3</v>
      </c>
      <c r="H48" s="41" t="s">
        <v>140</v>
      </c>
    </row>
    <row r="49" spans="1:8" x14ac:dyDescent="0.2">
      <c r="A49" s="47">
        <v>43</v>
      </c>
      <c r="B49" s="48" t="s">
        <v>741</v>
      </c>
      <c r="C49" s="48" t="s">
        <v>742</v>
      </c>
      <c r="D49" s="48" t="s">
        <v>62</v>
      </c>
      <c r="E49" s="49">
        <v>153000</v>
      </c>
      <c r="F49" s="50">
        <v>1375.623</v>
      </c>
      <c r="G49" s="51">
        <v>9.8151000000000002E-3</v>
      </c>
      <c r="H49" s="41" t="s">
        <v>140</v>
      </c>
    </row>
    <row r="50" spans="1:8" x14ac:dyDescent="0.2">
      <c r="A50" s="47">
        <v>44</v>
      </c>
      <c r="B50" s="48" t="s">
        <v>505</v>
      </c>
      <c r="C50" s="48" t="s">
        <v>506</v>
      </c>
      <c r="D50" s="48" t="s">
        <v>40</v>
      </c>
      <c r="E50" s="49">
        <v>147000</v>
      </c>
      <c r="F50" s="50">
        <v>1337.0385000000001</v>
      </c>
      <c r="G50" s="51">
        <v>9.5397999999999993E-3</v>
      </c>
      <c r="H50" s="41" t="s">
        <v>140</v>
      </c>
    </row>
    <row r="51" spans="1:8" x14ac:dyDescent="0.2">
      <c r="A51" s="47">
        <v>45</v>
      </c>
      <c r="B51" s="48" t="s">
        <v>83</v>
      </c>
      <c r="C51" s="48" t="s">
        <v>84</v>
      </c>
      <c r="D51" s="48" t="s">
        <v>22</v>
      </c>
      <c r="E51" s="49">
        <v>101000</v>
      </c>
      <c r="F51" s="50">
        <v>1319.7670000000001</v>
      </c>
      <c r="G51" s="51">
        <v>9.4165700000000008E-3</v>
      </c>
      <c r="H51" s="41" t="s">
        <v>140</v>
      </c>
    </row>
    <row r="52" spans="1:8" ht="25.5" x14ac:dyDescent="0.2">
      <c r="A52" s="47">
        <v>46</v>
      </c>
      <c r="B52" s="48" t="s">
        <v>348</v>
      </c>
      <c r="C52" s="48" t="s">
        <v>349</v>
      </c>
      <c r="D52" s="48" t="s">
        <v>350</v>
      </c>
      <c r="E52" s="49">
        <v>298000</v>
      </c>
      <c r="F52" s="50">
        <v>1238.19</v>
      </c>
      <c r="G52" s="51">
        <v>8.8345100000000003E-3</v>
      </c>
      <c r="H52" s="41" t="s">
        <v>140</v>
      </c>
    </row>
    <row r="53" spans="1:8" x14ac:dyDescent="0.2">
      <c r="A53" s="47">
        <v>47</v>
      </c>
      <c r="B53" s="48" t="s">
        <v>450</v>
      </c>
      <c r="C53" s="48" t="s">
        <v>451</v>
      </c>
      <c r="D53" s="48" t="s">
        <v>432</v>
      </c>
      <c r="E53" s="49">
        <v>53000</v>
      </c>
      <c r="F53" s="50">
        <v>1227.4269999999999</v>
      </c>
      <c r="G53" s="51">
        <v>8.7577200000000001E-3</v>
      </c>
      <c r="H53" s="41" t="s">
        <v>140</v>
      </c>
    </row>
    <row r="54" spans="1:8" x14ac:dyDescent="0.2">
      <c r="A54" s="47">
        <v>48</v>
      </c>
      <c r="B54" s="48" t="s">
        <v>273</v>
      </c>
      <c r="C54" s="48" t="s">
        <v>274</v>
      </c>
      <c r="D54" s="48" t="s">
        <v>275</v>
      </c>
      <c r="E54" s="49">
        <v>70000</v>
      </c>
      <c r="F54" s="50">
        <v>1212.19</v>
      </c>
      <c r="G54" s="51">
        <v>8.6490000000000004E-3</v>
      </c>
      <c r="H54" s="41" t="s">
        <v>140</v>
      </c>
    </row>
    <row r="55" spans="1:8" x14ac:dyDescent="0.2">
      <c r="A55" s="47">
        <v>49</v>
      </c>
      <c r="B55" s="48" t="s">
        <v>695</v>
      </c>
      <c r="C55" s="48" t="s">
        <v>696</v>
      </c>
      <c r="D55" s="48" t="s">
        <v>206</v>
      </c>
      <c r="E55" s="49">
        <v>17500</v>
      </c>
      <c r="F55" s="50">
        <v>1061.1125</v>
      </c>
      <c r="G55" s="51">
        <v>7.5710600000000001E-3</v>
      </c>
      <c r="H55" s="41" t="s">
        <v>140</v>
      </c>
    </row>
    <row r="56" spans="1:8" x14ac:dyDescent="0.2">
      <c r="A56" s="47">
        <v>50</v>
      </c>
      <c r="B56" s="48" t="s">
        <v>43</v>
      </c>
      <c r="C56" s="48" t="s">
        <v>44</v>
      </c>
      <c r="D56" s="48" t="s">
        <v>45</v>
      </c>
      <c r="E56" s="49">
        <v>31800</v>
      </c>
      <c r="F56" s="50">
        <v>996.13499999999999</v>
      </c>
      <c r="G56" s="51">
        <v>7.1074500000000004E-3</v>
      </c>
      <c r="H56" s="41" t="s">
        <v>140</v>
      </c>
    </row>
    <row r="57" spans="1:8" x14ac:dyDescent="0.2">
      <c r="A57" s="47">
        <v>51</v>
      </c>
      <c r="B57" s="48" t="s">
        <v>133</v>
      </c>
      <c r="C57" s="48" t="s">
        <v>134</v>
      </c>
      <c r="D57" s="48" t="s">
        <v>135</v>
      </c>
      <c r="E57" s="49">
        <v>261000</v>
      </c>
      <c r="F57" s="50">
        <v>841.98599999999999</v>
      </c>
      <c r="G57" s="51">
        <v>6.0075900000000002E-3</v>
      </c>
      <c r="H57" s="41" t="s">
        <v>140</v>
      </c>
    </row>
    <row r="58" spans="1:8" x14ac:dyDescent="0.2">
      <c r="A58" s="47">
        <v>52</v>
      </c>
      <c r="B58" s="48" t="s">
        <v>829</v>
      </c>
      <c r="C58" s="48" t="s">
        <v>830</v>
      </c>
      <c r="D58" s="48" t="s">
        <v>25</v>
      </c>
      <c r="E58" s="49">
        <v>90000</v>
      </c>
      <c r="F58" s="50">
        <v>700.29</v>
      </c>
      <c r="G58" s="51">
        <v>4.9965900000000004E-3</v>
      </c>
      <c r="H58" s="41" t="s">
        <v>140</v>
      </c>
    </row>
    <row r="59" spans="1:8" x14ac:dyDescent="0.2">
      <c r="A59" s="47">
        <v>54</v>
      </c>
      <c r="B59" s="48" t="s">
        <v>454</v>
      </c>
      <c r="C59" s="48" t="s">
        <v>455</v>
      </c>
      <c r="D59" s="48" t="s">
        <v>391</v>
      </c>
      <c r="E59" s="49">
        <v>53000</v>
      </c>
      <c r="F59" s="50">
        <v>21.306000000000001</v>
      </c>
      <c r="G59" s="51">
        <v>1.5202E-4</v>
      </c>
      <c r="H59" s="41" t="s">
        <v>140</v>
      </c>
    </row>
    <row r="60" spans="1:8" x14ac:dyDescent="0.2">
      <c r="A60" s="52"/>
      <c r="B60" s="52"/>
      <c r="C60" s="53" t="s">
        <v>139</v>
      </c>
      <c r="D60" s="52"/>
      <c r="E60" s="52" t="s">
        <v>140</v>
      </c>
      <c r="F60" s="54">
        <f>SUM(F7:F59)</f>
        <v>136574.78728320004</v>
      </c>
      <c r="G60" s="55">
        <f>SUM(G7:G59)</f>
        <v>0.97446416999999996</v>
      </c>
      <c r="H60" s="41" t="s">
        <v>140</v>
      </c>
    </row>
    <row r="61" spans="1:8" x14ac:dyDescent="0.2">
      <c r="A61" s="52"/>
      <c r="B61" s="52"/>
      <c r="C61" s="56"/>
      <c r="D61" s="52"/>
      <c r="E61" s="52"/>
      <c r="F61" s="57"/>
      <c r="G61" s="57"/>
      <c r="H61" s="41" t="s">
        <v>140</v>
      </c>
    </row>
    <row r="62" spans="1:8" x14ac:dyDescent="0.2">
      <c r="A62" s="52"/>
      <c r="B62" s="52"/>
      <c r="C62" s="53" t="s">
        <v>141</v>
      </c>
      <c r="D62" s="52"/>
      <c r="E62" s="52"/>
      <c r="F62" s="52"/>
      <c r="G62" s="52"/>
      <c r="H62" s="41" t="s">
        <v>140</v>
      </c>
    </row>
    <row r="63" spans="1:8" x14ac:dyDescent="0.2">
      <c r="A63" s="52"/>
      <c r="B63" s="52"/>
      <c r="C63" s="53" t="s">
        <v>139</v>
      </c>
      <c r="D63" s="52"/>
      <c r="E63" s="52" t="s">
        <v>140</v>
      </c>
      <c r="F63" s="58" t="s">
        <v>142</v>
      </c>
      <c r="G63" s="55">
        <v>0</v>
      </c>
      <c r="H63" s="41" t="s">
        <v>140</v>
      </c>
    </row>
    <row r="64" spans="1:8" x14ac:dyDescent="0.2">
      <c r="A64" s="52"/>
      <c r="B64" s="52"/>
      <c r="C64" s="56"/>
      <c r="D64" s="52"/>
      <c r="E64" s="52"/>
      <c r="F64" s="57"/>
      <c r="G64" s="57"/>
      <c r="H64" s="41" t="s">
        <v>140</v>
      </c>
    </row>
    <row r="65" spans="1:8" x14ac:dyDescent="0.2">
      <c r="A65" s="52"/>
      <c r="B65" s="52"/>
      <c r="C65" s="53" t="s">
        <v>143</v>
      </c>
      <c r="D65" s="52"/>
      <c r="E65" s="52"/>
      <c r="F65" s="52"/>
      <c r="G65" s="52"/>
      <c r="H65" s="41" t="s">
        <v>140</v>
      </c>
    </row>
    <row r="66" spans="1:8" x14ac:dyDescent="0.2">
      <c r="A66" s="47">
        <v>1</v>
      </c>
      <c r="B66" s="48" t="s">
        <v>525</v>
      </c>
      <c r="C66" s="43" t="s">
        <v>1004</v>
      </c>
      <c r="D66" s="48" t="s">
        <v>216</v>
      </c>
      <c r="E66" s="49">
        <v>374002</v>
      </c>
      <c r="F66" s="50">
        <v>54.342490599999998</v>
      </c>
      <c r="G66" s="51">
        <v>3.8774000000000002E-4</v>
      </c>
      <c r="H66" s="41" t="s">
        <v>140</v>
      </c>
    </row>
    <row r="67" spans="1:8" x14ac:dyDescent="0.2">
      <c r="A67" s="47">
        <v>2</v>
      </c>
      <c r="B67" s="48" t="s">
        <v>758</v>
      </c>
      <c r="C67" s="43" t="s">
        <v>1127</v>
      </c>
      <c r="D67" s="48"/>
      <c r="E67" s="49">
        <v>200000</v>
      </c>
      <c r="F67" s="50">
        <v>1.9999999999999999E-6</v>
      </c>
      <c r="G67" s="59" t="s">
        <v>138</v>
      </c>
      <c r="H67" s="41" t="s">
        <v>140</v>
      </c>
    </row>
    <row r="68" spans="1:8" x14ac:dyDescent="0.2">
      <c r="A68" s="52"/>
      <c r="B68" s="52"/>
      <c r="C68" s="53" t="s">
        <v>139</v>
      </c>
      <c r="D68" s="52"/>
      <c r="E68" s="52" t="s">
        <v>140</v>
      </c>
      <c r="F68" s="54">
        <f>SUM(F66:F67)</f>
        <v>54.3424926</v>
      </c>
      <c r="G68" s="55">
        <f>SUM(G66:G67)</f>
        <v>3.8774000000000002E-4</v>
      </c>
      <c r="H68" s="41" t="s">
        <v>140</v>
      </c>
    </row>
    <row r="69" spans="1:8" x14ac:dyDescent="0.2">
      <c r="A69" s="52"/>
      <c r="B69" s="52"/>
      <c r="C69" s="56"/>
      <c r="D69" s="52"/>
      <c r="E69" s="52"/>
      <c r="F69" s="57"/>
      <c r="G69" s="57"/>
      <c r="H69" s="41" t="s">
        <v>140</v>
      </c>
    </row>
    <row r="70" spans="1:8" x14ac:dyDescent="0.2">
      <c r="A70" s="52"/>
      <c r="B70" s="52"/>
      <c r="C70" s="53" t="s">
        <v>144</v>
      </c>
      <c r="D70" s="52"/>
      <c r="E70" s="52"/>
      <c r="F70" s="52"/>
      <c r="G70" s="52"/>
      <c r="H70" s="41" t="s">
        <v>140</v>
      </c>
    </row>
    <row r="71" spans="1:8" x14ac:dyDescent="0.2">
      <c r="A71" s="52"/>
      <c r="B71" s="52"/>
      <c r="C71" s="53" t="s">
        <v>139</v>
      </c>
      <c r="D71" s="52"/>
      <c r="E71" s="52" t="s">
        <v>140</v>
      </c>
      <c r="F71" s="58" t="s">
        <v>142</v>
      </c>
      <c r="G71" s="55">
        <v>0</v>
      </c>
      <c r="H71" s="41" t="s">
        <v>140</v>
      </c>
    </row>
    <row r="72" spans="1:8" x14ac:dyDescent="0.2">
      <c r="A72" s="52"/>
      <c r="B72" s="52"/>
      <c r="C72" s="56"/>
      <c r="D72" s="52"/>
      <c r="E72" s="52"/>
      <c r="F72" s="57"/>
      <c r="G72" s="57"/>
      <c r="H72" s="41" t="s">
        <v>140</v>
      </c>
    </row>
    <row r="73" spans="1:8" x14ac:dyDescent="0.2">
      <c r="A73" s="52"/>
      <c r="B73" s="52"/>
      <c r="C73" s="53" t="s">
        <v>145</v>
      </c>
      <c r="D73" s="52"/>
      <c r="E73" s="52"/>
      <c r="F73" s="57"/>
      <c r="G73" s="57"/>
      <c r="H73" s="41" t="s">
        <v>140</v>
      </c>
    </row>
    <row r="74" spans="1:8" x14ac:dyDescent="0.2">
      <c r="A74" s="52"/>
      <c r="B74" s="52"/>
      <c r="C74" s="53" t="s">
        <v>139</v>
      </c>
      <c r="D74" s="52"/>
      <c r="E74" s="52" t="s">
        <v>140</v>
      </c>
      <c r="F74" s="58" t="s">
        <v>142</v>
      </c>
      <c r="G74" s="55">
        <v>0</v>
      </c>
      <c r="H74" s="41" t="s">
        <v>140</v>
      </c>
    </row>
    <row r="75" spans="1:8" x14ac:dyDescent="0.2">
      <c r="A75" s="52"/>
      <c r="B75" s="52"/>
      <c r="C75" s="56"/>
      <c r="D75" s="52"/>
      <c r="E75" s="52"/>
      <c r="F75" s="57"/>
      <c r="G75" s="57"/>
      <c r="H75" s="41" t="s">
        <v>140</v>
      </c>
    </row>
    <row r="76" spans="1:8" x14ac:dyDescent="0.2">
      <c r="A76" s="52"/>
      <c r="B76" s="52"/>
      <c r="C76" s="53" t="s">
        <v>146</v>
      </c>
      <c r="D76" s="52"/>
      <c r="E76" s="52"/>
      <c r="F76" s="57"/>
      <c r="G76" s="57"/>
      <c r="H76" s="41" t="s">
        <v>140</v>
      </c>
    </row>
    <row r="77" spans="1:8" x14ac:dyDescent="0.2">
      <c r="A77" s="52"/>
      <c r="B77" s="52"/>
      <c r="C77" s="53" t="s">
        <v>139</v>
      </c>
      <c r="D77" s="52"/>
      <c r="E77" s="52" t="s">
        <v>140</v>
      </c>
      <c r="F77" s="58" t="s">
        <v>142</v>
      </c>
      <c r="G77" s="55">
        <v>0</v>
      </c>
      <c r="H77" s="41" t="s">
        <v>140</v>
      </c>
    </row>
    <row r="78" spans="1:8" x14ac:dyDescent="0.2">
      <c r="A78" s="52"/>
      <c r="B78" s="52"/>
      <c r="C78" s="56"/>
      <c r="D78" s="52"/>
      <c r="E78" s="52"/>
      <c r="F78" s="57"/>
      <c r="G78" s="57"/>
      <c r="H78" s="41" t="s">
        <v>140</v>
      </c>
    </row>
    <row r="79" spans="1:8" x14ac:dyDescent="0.2">
      <c r="A79" s="52"/>
      <c r="B79" s="52"/>
      <c r="C79" s="53" t="s">
        <v>147</v>
      </c>
      <c r="D79" s="52"/>
      <c r="E79" s="52"/>
      <c r="F79" s="54">
        <v>136629.12977579999</v>
      </c>
      <c r="G79" s="55">
        <v>0.97485191000000004</v>
      </c>
      <c r="H79" s="41" t="s">
        <v>140</v>
      </c>
    </row>
    <row r="80" spans="1:8" x14ac:dyDescent="0.2">
      <c r="A80" s="52"/>
      <c r="B80" s="52"/>
      <c r="C80" s="56"/>
      <c r="D80" s="52"/>
      <c r="E80" s="52"/>
      <c r="F80" s="57"/>
      <c r="G80" s="57"/>
      <c r="H80" s="41" t="s">
        <v>140</v>
      </c>
    </row>
    <row r="81" spans="1:8" x14ac:dyDescent="0.2">
      <c r="A81" s="52"/>
      <c r="B81" s="52"/>
      <c r="C81" s="53" t="s">
        <v>148</v>
      </c>
      <c r="D81" s="52"/>
      <c r="E81" s="52"/>
      <c r="F81" s="57"/>
      <c r="G81" s="57"/>
      <c r="H81" s="41" t="s">
        <v>140</v>
      </c>
    </row>
    <row r="82" spans="1:8" x14ac:dyDescent="0.2">
      <c r="A82" s="52"/>
      <c r="B82" s="52"/>
      <c r="C82" s="53" t="s">
        <v>10</v>
      </c>
      <c r="D82" s="52"/>
      <c r="E82" s="52"/>
      <c r="F82" s="57"/>
      <c r="G82" s="57"/>
      <c r="H82" s="41" t="s">
        <v>140</v>
      </c>
    </row>
    <row r="83" spans="1:8" x14ac:dyDescent="0.2">
      <c r="A83" s="52"/>
      <c r="B83" s="52"/>
      <c r="C83" s="53" t="s">
        <v>139</v>
      </c>
      <c r="D83" s="52"/>
      <c r="E83" s="52" t="s">
        <v>140</v>
      </c>
      <c r="F83" s="58" t="s">
        <v>142</v>
      </c>
      <c r="G83" s="55">
        <v>0</v>
      </c>
      <c r="H83" s="41" t="s">
        <v>140</v>
      </c>
    </row>
    <row r="84" spans="1:8" x14ac:dyDescent="0.2">
      <c r="A84" s="52"/>
      <c r="B84" s="52"/>
      <c r="C84" s="56"/>
      <c r="D84" s="52"/>
      <c r="E84" s="52"/>
      <c r="F84" s="57"/>
      <c r="G84" s="57"/>
      <c r="H84" s="41" t="s">
        <v>140</v>
      </c>
    </row>
    <row r="85" spans="1:8" x14ac:dyDescent="0.2">
      <c r="A85" s="52"/>
      <c r="B85" s="52"/>
      <c r="C85" s="53" t="s">
        <v>149</v>
      </c>
      <c r="D85" s="52"/>
      <c r="E85" s="52"/>
      <c r="F85" s="52"/>
      <c r="G85" s="52"/>
      <c r="H85" s="41" t="s">
        <v>140</v>
      </c>
    </row>
    <row r="86" spans="1:8" x14ac:dyDescent="0.2">
      <c r="A86" s="52"/>
      <c r="B86" s="52"/>
      <c r="C86" s="53" t="s">
        <v>139</v>
      </c>
      <c r="D86" s="52"/>
      <c r="E86" s="52" t="s">
        <v>140</v>
      </c>
      <c r="F86" s="58" t="s">
        <v>142</v>
      </c>
      <c r="G86" s="55">
        <v>0</v>
      </c>
      <c r="H86" s="41" t="s">
        <v>140</v>
      </c>
    </row>
    <row r="87" spans="1:8" x14ac:dyDescent="0.2">
      <c r="A87" s="52"/>
      <c r="B87" s="52"/>
      <c r="C87" s="56"/>
      <c r="D87" s="52"/>
      <c r="E87" s="52"/>
      <c r="F87" s="57"/>
      <c r="G87" s="57"/>
      <c r="H87" s="41" t="s">
        <v>140</v>
      </c>
    </row>
    <row r="88" spans="1:8" x14ac:dyDescent="0.2">
      <c r="A88" s="52"/>
      <c r="B88" s="52"/>
      <c r="C88" s="53" t="s">
        <v>150</v>
      </c>
      <c r="D88" s="52"/>
      <c r="E88" s="52"/>
      <c r="F88" s="52"/>
      <c r="G88" s="52"/>
      <c r="H88" s="41" t="s">
        <v>140</v>
      </c>
    </row>
    <row r="89" spans="1:8" x14ac:dyDescent="0.2">
      <c r="A89" s="52"/>
      <c r="B89" s="52"/>
      <c r="C89" s="53" t="s">
        <v>139</v>
      </c>
      <c r="D89" s="52"/>
      <c r="E89" s="52" t="s">
        <v>140</v>
      </c>
      <c r="F89" s="58" t="s">
        <v>142</v>
      </c>
      <c r="G89" s="55">
        <v>0</v>
      </c>
      <c r="H89" s="41" t="s">
        <v>140</v>
      </c>
    </row>
    <row r="90" spans="1:8" x14ac:dyDescent="0.2">
      <c r="A90" s="52"/>
      <c r="B90" s="52"/>
      <c r="C90" s="56"/>
      <c r="D90" s="52"/>
      <c r="E90" s="52"/>
      <c r="F90" s="57"/>
      <c r="G90" s="57"/>
      <c r="H90" s="41" t="s">
        <v>140</v>
      </c>
    </row>
    <row r="91" spans="1:8" x14ac:dyDescent="0.2">
      <c r="A91" s="52"/>
      <c r="B91" s="52"/>
      <c r="C91" s="53" t="s">
        <v>151</v>
      </c>
      <c r="D91" s="52"/>
      <c r="E91" s="52"/>
      <c r="F91" s="57"/>
      <c r="G91" s="57"/>
      <c r="H91" s="41" t="s">
        <v>140</v>
      </c>
    </row>
    <row r="92" spans="1:8" x14ac:dyDescent="0.2">
      <c r="A92" s="52"/>
      <c r="B92" s="52"/>
      <c r="C92" s="53" t="s">
        <v>139</v>
      </c>
      <c r="D92" s="52"/>
      <c r="E92" s="52" t="s">
        <v>140</v>
      </c>
      <c r="F92" s="58" t="s">
        <v>142</v>
      </c>
      <c r="G92" s="55">
        <v>0</v>
      </c>
      <c r="H92" s="41" t="s">
        <v>140</v>
      </c>
    </row>
    <row r="93" spans="1:8" x14ac:dyDescent="0.2">
      <c r="A93" s="52"/>
      <c r="B93" s="52"/>
      <c r="C93" s="56"/>
      <c r="D93" s="52"/>
      <c r="E93" s="52"/>
      <c r="F93" s="57"/>
      <c r="G93" s="57"/>
      <c r="H93" s="41" t="s">
        <v>140</v>
      </c>
    </row>
    <row r="94" spans="1:8" x14ac:dyDescent="0.2">
      <c r="A94" s="52"/>
      <c r="B94" s="52"/>
      <c r="C94" s="53" t="s">
        <v>152</v>
      </c>
      <c r="D94" s="52"/>
      <c r="E94" s="52"/>
      <c r="F94" s="54">
        <v>0</v>
      </c>
      <c r="G94" s="55">
        <v>0</v>
      </c>
      <c r="H94" s="41" t="s">
        <v>140</v>
      </c>
    </row>
    <row r="95" spans="1:8" x14ac:dyDescent="0.2">
      <c r="A95" s="52"/>
      <c r="B95" s="52"/>
      <c r="C95" s="56"/>
      <c r="D95" s="52"/>
      <c r="E95" s="52"/>
      <c r="F95" s="57"/>
      <c r="G95" s="57"/>
      <c r="H95" s="41" t="s">
        <v>140</v>
      </c>
    </row>
    <row r="96" spans="1:8" x14ac:dyDescent="0.2">
      <c r="A96" s="52"/>
      <c r="B96" s="52"/>
      <c r="C96" s="53" t="s">
        <v>153</v>
      </c>
      <c r="D96" s="52"/>
      <c r="E96" s="52"/>
      <c r="F96" s="57"/>
      <c r="G96" s="57"/>
      <c r="H96" s="41" t="s">
        <v>140</v>
      </c>
    </row>
    <row r="97" spans="1:8" x14ac:dyDescent="0.2">
      <c r="A97" s="52"/>
      <c r="B97" s="52"/>
      <c r="C97" s="53" t="s">
        <v>154</v>
      </c>
      <c r="D97" s="52"/>
      <c r="E97" s="52"/>
      <c r="F97" s="57"/>
      <c r="G97" s="57"/>
      <c r="H97" s="41" t="s">
        <v>140</v>
      </c>
    </row>
    <row r="98" spans="1:8" x14ac:dyDescent="0.2">
      <c r="A98" s="52"/>
      <c r="B98" s="52"/>
      <c r="C98" s="53" t="s">
        <v>139</v>
      </c>
      <c r="D98" s="52"/>
      <c r="E98" s="52" t="s">
        <v>140</v>
      </c>
      <c r="F98" s="58" t="s">
        <v>142</v>
      </c>
      <c r="G98" s="55">
        <v>0</v>
      </c>
      <c r="H98" s="41" t="s">
        <v>140</v>
      </c>
    </row>
    <row r="99" spans="1:8" x14ac:dyDescent="0.2">
      <c r="A99" s="52"/>
      <c r="B99" s="52"/>
      <c r="C99" s="56"/>
      <c r="D99" s="52"/>
      <c r="E99" s="52"/>
      <c r="F99" s="57"/>
      <c r="G99" s="57"/>
      <c r="H99" s="41" t="s">
        <v>140</v>
      </c>
    </row>
    <row r="100" spans="1:8" x14ac:dyDescent="0.2">
      <c r="A100" s="52"/>
      <c r="B100" s="52"/>
      <c r="C100" s="53" t="s">
        <v>155</v>
      </c>
      <c r="D100" s="52"/>
      <c r="E100" s="52"/>
      <c r="F100" s="57"/>
      <c r="G100" s="57"/>
      <c r="H100" s="41" t="s">
        <v>140</v>
      </c>
    </row>
    <row r="101" spans="1:8" x14ac:dyDescent="0.2">
      <c r="A101" s="52"/>
      <c r="B101" s="52"/>
      <c r="C101" s="53" t="s">
        <v>139</v>
      </c>
      <c r="D101" s="52"/>
      <c r="E101" s="52" t="s">
        <v>140</v>
      </c>
      <c r="F101" s="58" t="s">
        <v>142</v>
      </c>
      <c r="G101" s="55">
        <v>0</v>
      </c>
      <c r="H101" s="41" t="s">
        <v>140</v>
      </c>
    </row>
    <row r="102" spans="1:8" x14ac:dyDescent="0.2">
      <c r="A102" s="52"/>
      <c r="B102" s="52"/>
      <c r="C102" s="56"/>
      <c r="D102" s="52"/>
      <c r="E102" s="52"/>
      <c r="F102" s="57"/>
      <c r="G102" s="57"/>
      <c r="H102" s="41" t="s">
        <v>140</v>
      </c>
    </row>
    <row r="103" spans="1:8" x14ac:dyDescent="0.2">
      <c r="A103" s="52"/>
      <c r="B103" s="52"/>
      <c r="C103" s="53" t="s">
        <v>156</v>
      </c>
      <c r="D103" s="52"/>
      <c r="E103" s="52"/>
      <c r="F103" s="57"/>
      <c r="G103" s="57"/>
      <c r="H103" s="41" t="s">
        <v>140</v>
      </c>
    </row>
    <row r="104" spans="1:8" x14ac:dyDescent="0.2">
      <c r="A104" s="52"/>
      <c r="B104" s="52"/>
      <c r="C104" s="53" t="s">
        <v>139</v>
      </c>
      <c r="D104" s="52"/>
      <c r="E104" s="52" t="s">
        <v>140</v>
      </c>
      <c r="F104" s="58" t="s">
        <v>142</v>
      </c>
      <c r="G104" s="55">
        <v>0</v>
      </c>
      <c r="H104" s="41" t="s">
        <v>140</v>
      </c>
    </row>
    <row r="105" spans="1:8" x14ac:dyDescent="0.2">
      <c r="A105" s="52"/>
      <c r="B105" s="52"/>
      <c r="C105" s="56"/>
      <c r="D105" s="52"/>
      <c r="E105" s="52"/>
      <c r="F105" s="57"/>
      <c r="G105" s="57"/>
      <c r="H105" s="41" t="s">
        <v>140</v>
      </c>
    </row>
    <row r="106" spans="1:8" x14ac:dyDescent="0.2">
      <c r="A106" s="52"/>
      <c r="B106" s="52"/>
      <c r="C106" s="53" t="s">
        <v>157</v>
      </c>
      <c r="D106" s="52"/>
      <c r="E106" s="52"/>
      <c r="F106" s="57"/>
      <c r="G106" s="57"/>
      <c r="H106" s="41" t="s">
        <v>140</v>
      </c>
    </row>
    <row r="107" spans="1:8" x14ac:dyDescent="0.2">
      <c r="A107" s="47">
        <v>1</v>
      </c>
      <c r="B107" s="48"/>
      <c r="C107" s="48" t="s">
        <v>158</v>
      </c>
      <c r="D107" s="48"/>
      <c r="E107" s="59"/>
      <c r="F107" s="50">
        <v>3807.1082870179998</v>
      </c>
      <c r="G107" s="51">
        <v>2.7163799999999998E-2</v>
      </c>
      <c r="H107" s="41">
        <v>5.42</v>
      </c>
    </row>
    <row r="108" spans="1:8" x14ac:dyDescent="0.2">
      <c r="A108" s="52"/>
      <c r="B108" s="52"/>
      <c r="C108" s="53" t="s">
        <v>139</v>
      </c>
      <c r="D108" s="52"/>
      <c r="E108" s="52" t="s">
        <v>140</v>
      </c>
      <c r="F108" s="54">
        <v>3807.1082870179998</v>
      </c>
      <c r="G108" s="55">
        <v>2.7163799999999998E-2</v>
      </c>
      <c r="H108" s="41" t="s">
        <v>140</v>
      </c>
    </row>
    <row r="109" spans="1:8" x14ac:dyDescent="0.2">
      <c r="A109" s="52"/>
      <c r="B109" s="52"/>
      <c r="C109" s="56"/>
      <c r="D109" s="52"/>
      <c r="E109" s="52"/>
      <c r="F109" s="57"/>
      <c r="G109" s="57"/>
      <c r="H109" s="41" t="s">
        <v>140</v>
      </c>
    </row>
    <row r="110" spans="1:8" x14ac:dyDescent="0.2">
      <c r="A110" s="52"/>
      <c r="B110" s="52"/>
      <c r="C110" s="53" t="s">
        <v>159</v>
      </c>
      <c r="D110" s="52"/>
      <c r="E110" s="52"/>
      <c r="F110" s="54">
        <v>3807.1082870179998</v>
      </c>
      <c r="G110" s="55">
        <v>2.7163799999999998E-2</v>
      </c>
      <c r="H110" s="41" t="s">
        <v>140</v>
      </c>
    </row>
    <row r="111" spans="1:8" x14ac:dyDescent="0.2">
      <c r="A111" s="52"/>
      <c r="B111" s="52"/>
      <c r="C111" s="57"/>
      <c r="D111" s="52"/>
      <c r="E111" s="52"/>
      <c r="F111" s="52"/>
      <c r="G111" s="52"/>
      <c r="H111" s="41" t="s">
        <v>140</v>
      </c>
    </row>
    <row r="112" spans="1:8" x14ac:dyDescent="0.2">
      <c r="A112" s="52"/>
      <c r="B112" s="52"/>
      <c r="C112" s="53" t="s">
        <v>160</v>
      </c>
      <c r="D112" s="52"/>
      <c r="E112" s="52"/>
      <c r="F112" s="52"/>
      <c r="G112" s="52"/>
      <c r="H112" s="41" t="s">
        <v>140</v>
      </c>
    </row>
    <row r="113" spans="1:10" x14ac:dyDescent="0.2">
      <c r="A113" s="52"/>
      <c r="B113" s="52"/>
      <c r="C113" s="53" t="s">
        <v>161</v>
      </c>
      <c r="D113" s="52"/>
      <c r="E113" s="52"/>
      <c r="F113" s="52"/>
      <c r="G113" s="52"/>
      <c r="H113" s="41" t="s">
        <v>140</v>
      </c>
    </row>
    <row r="114" spans="1:10" x14ac:dyDescent="0.2">
      <c r="A114" s="52"/>
      <c r="B114" s="52"/>
      <c r="C114" s="53" t="s">
        <v>139</v>
      </c>
      <c r="D114" s="52"/>
      <c r="E114" s="52" t="s">
        <v>140</v>
      </c>
      <c r="F114" s="58" t="s">
        <v>142</v>
      </c>
      <c r="G114" s="55">
        <v>0</v>
      </c>
      <c r="H114" s="41" t="s">
        <v>140</v>
      </c>
    </row>
    <row r="115" spans="1:10" x14ac:dyDescent="0.2">
      <c r="A115" s="52"/>
      <c r="B115" s="52"/>
      <c r="C115" s="56"/>
      <c r="D115" s="52"/>
      <c r="E115" s="52"/>
      <c r="F115" s="57"/>
      <c r="G115" s="57"/>
      <c r="H115" s="41" t="s">
        <v>140</v>
      </c>
    </row>
    <row r="116" spans="1:10" x14ac:dyDescent="0.2">
      <c r="A116" s="52"/>
      <c r="B116" s="52"/>
      <c r="C116" s="53" t="s">
        <v>162</v>
      </c>
      <c r="D116" s="52"/>
      <c r="E116" s="52"/>
      <c r="F116" s="52"/>
      <c r="G116" s="52"/>
      <c r="H116" s="41" t="s">
        <v>140</v>
      </c>
    </row>
    <row r="117" spans="1:10" x14ac:dyDescent="0.2">
      <c r="A117" s="52"/>
      <c r="B117" s="52"/>
      <c r="C117" s="53" t="s">
        <v>163</v>
      </c>
      <c r="D117" s="52"/>
      <c r="E117" s="52"/>
      <c r="F117" s="52"/>
      <c r="G117" s="52"/>
      <c r="H117" s="41" t="s">
        <v>140</v>
      </c>
    </row>
    <row r="118" spans="1:10" x14ac:dyDescent="0.2">
      <c r="A118" s="52"/>
      <c r="B118" s="52"/>
      <c r="C118" s="53" t="s">
        <v>139</v>
      </c>
      <c r="D118" s="52"/>
      <c r="E118" s="52" t="s">
        <v>140</v>
      </c>
      <c r="F118" s="58" t="s">
        <v>142</v>
      </c>
      <c r="G118" s="55">
        <v>0</v>
      </c>
      <c r="H118" s="41" t="s">
        <v>140</v>
      </c>
    </row>
    <row r="119" spans="1:10" x14ac:dyDescent="0.2">
      <c r="A119" s="52"/>
      <c r="B119" s="52"/>
      <c r="C119" s="56"/>
      <c r="D119" s="52"/>
      <c r="E119" s="52"/>
      <c r="F119" s="57"/>
      <c r="G119" s="57"/>
      <c r="H119" s="41" t="s">
        <v>140</v>
      </c>
    </row>
    <row r="120" spans="1:10" x14ac:dyDescent="0.2">
      <c r="A120" s="52"/>
      <c r="B120" s="52"/>
      <c r="C120" s="53" t="s">
        <v>164</v>
      </c>
      <c r="D120" s="52"/>
      <c r="E120" s="52"/>
      <c r="F120" s="57"/>
      <c r="G120" s="57"/>
      <c r="H120" s="41" t="s">
        <v>140</v>
      </c>
    </row>
    <row r="121" spans="1:10" x14ac:dyDescent="0.2">
      <c r="A121" s="52"/>
      <c r="B121" s="52"/>
      <c r="C121" s="53" t="s">
        <v>139</v>
      </c>
      <c r="D121" s="52"/>
      <c r="E121" s="52" t="s">
        <v>140</v>
      </c>
      <c r="F121" s="58" t="s">
        <v>142</v>
      </c>
      <c r="G121" s="55">
        <v>0</v>
      </c>
      <c r="H121" s="41" t="s">
        <v>140</v>
      </c>
    </row>
    <row r="122" spans="1:10" x14ac:dyDescent="0.2">
      <c r="A122" s="52"/>
      <c r="B122" s="52"/>
      <c r="C122" s="56"/>
      <c r="D122" s="52"/>
      <c r="E122" s="52"/>
      <c r="F122" s="57"/>
      <c r="G122" s="57"/>
      <c r="H122" s="41" t="s">
        <v>140</v>
      </c>
    </row>
    <row r="123" spans="1:10" x14ac:dyDescent="0.2">
      <c r="A123" s="59"/>
      <c r="B123" s="48"/>
      <c r="C123" s="48" t="s">
        <v>165</v>
      </c>
      <c r="D123" s="48"/>
      <c r="E123" s="59"/>
      <c r="F123" s="50">
        <v>-282.50243549999999</v>
      </c>
      <c r="G123" s="51">
        <v>-2.0156599999999998E-3</v>
      </c>
      <c r="H123" s="41" t="s">
        <v>140</v>
      </c>
    </row>
    <row r="124" spans="1:10" x14ac:dyDescent="0.2">
      <c r="A124" s="56"/>
      <c r="B124" s="56"/>
      <c r="C124" s="53" t="s">
        <v>166</v>
      </c>
      <c r="D124" s="57"/>
      <c r="E124" s="57"/>
      <c r="F124" s="54">
        <v>140153.735627318</v>
      </c>
      <c r="G124" s="60">
        <v>1.0000000499999999</v>
      </c>
      <c r="H124" s="41" t="s">
        <v>140</v>
      </c>
    </row>
    <row r="125" spans="1:10" ht="12.75" customHeight="1" x14ac:dyDescent="0.2">
      <c r="A125" s="61"/>
      <c r="B125" s="61"/>
      <c r="C125" s="62"/>
      <c r="D125" s="63"/>
      <c r="E125" s="63"/>
      <c r="F125" s="64"/>
      <c r="G125" s="65"/>
      <c r="H125" s="66"/>
    </row>
    <row r="126" spans="1:10" x14ac:dyDescent="0.2">
      <c r="A126" s="61"/>
      <c r="B126" s="227" t="s">
        <v>973</v>
      </c>
      <c r="C126" s="227"/>
      <c r="D126" s="227"/>
      <c r="E126" s="227"/>
      <c r="F126" s="227"/>
      <c r="G126" s="227"/>
      <c r="H126" s="227"/>
      <c r="J126" s="68"/>
    </row>
    <row r="127" spans="1:10" x14ac:dyDescent="0.2">
      <c r="A127" s="61"/>
      <c r="B127" s="227" t="s">
        <v>974</v>
      </c>
      <c r="C127" s="227"/>
      <c r="D127" s="227"/>
      <c r="E127" s="227"/>
      <c r="F127" s="227"/>
      <c r="G127" s="227"/>
      <c r="H127" s="227"/>
      <c r="J127" s="68"/>
    </row>
    <row r="128" spans="1:10" x14ac:dyDescent="0.2">
      <c r="A128" s="61"/>
      <c r="B128" s="227" t="s">
        <v>975</v>
      </c>
      <c r="C128" s="227"/>
      <c r="D128" s="227"/>
      <c r="E128" s="227"/>
      <c r="F128" s="227"/>
      <c r="G128" s="227"/>
      <c r="H128" s="227"/>
      <c r="J128" s="68"/>
    </row>
    <row r="129" spans="1:17" s="71" customFormat="1" ht="66.75" customHeight="1" x14ac:dyDescent="0.25">
      <c r="A129" s="69"/>
      <c r="B129" s="228" t="s">
        <v>976</v>
      </c>
      <c r="C129" s="228"/>
      <c r="D129" s="228"/>
      <c r="E129" s="228"/>
      <c r="F129" s="228"/>
      <c r="G129" s="228"/>
      <c r="H129" s="228"/>
      <c r="I129"/>
      <c r="J129" s="68"/>
      <c r="K129"/>
      <c r="L129"/>
      <c r="M129"/>
      <c r="N129"/>
      <c r="O129"/>
      <c r="P129"/>
      <c r="Q129"/>
    </row>
    <row r="130" spans="1:17" x14ac:dyDescent="0.2">
      <c r="A130" s="61"/>
      <c r="B130" s="227" t="s">
        <v>977</v>
      </c>
      <c r="C130" s="227"/>
      <c r="D130" s="227"/>
      <c r="E130" s="227"/>
      <c r="F130" s="227"/>
      <c r="G130" s="227"/>
      <c r="H130" s="227"/>
      <c r="J130" s="68"/>
    </row>
    <row r="131" spans="1:17" x14ac:dyDescent="0.2">
      <c r="A131" s="61"/>
      <c r="B131" s="61"/>
      <c r="C131" s="61"/>
      <c r="D131" s="63"/>
      <c r="E131" s="63"/>
      <c r="F131" s="63"/>
      <c r="G131" s="63"/>
    </row>
    <row r="132" spans="1:17" x14ac:dyDescent="0.2">
      <c r="A132" s="61"/>
      <c r="B132" s="229" t="s">
        <v>167</v>
      </c>
      <c r="C132" s="230"/>
      <c r="D132" s="231"/>
      <c r="E132" s="72"/>
      <c r="F132" s="63"/>
      <c r="G132" s="63"/>
    </row>
    <row r="133" spans="1:17" ht="27.75" customHeight="1" x14ac:dyDescent="0.2">
      <c r="A133" s="61"/>
      <c r="B133" s="232" t="s">
        <v>168</v>
      </c>
      <c r="C133" s="233"/>
      <c r="D133" s="40" t="s">
        <v>1011</v>
      </c>
      <c r="E133" s="72"/>
      <c r="F133" s="63"/>
      <c r="G133" s="63"/>
    </row>
    <row r="134" spans="1:17" ht="12.75" customHeight="1" x14ac:dyDescent="0.2">
      <c r="A134" s="61"/>
      <c r="B134" s="232" t="s">
        <v>978</v>
      </c>
      <c r="C134" s="233"/>
      <c r="D134" s="40" t="str">
        <f>"Rs. "&amp;TEXT(F68,"0.00")&amp;" lacs/ 0.04%"</f>
        <v>Rs. 54.34 lacs/ 0.04%</v>
      </c>
      <c r="E134" s="72"/>
      <c r="F134" s="63"/>
      <c r="G134" s="63"/>
    </row>
    <row r="135" spans="1:17" x14ac:dyDescent="0.2">
      <c r="A135" s="61"/>
      <c r="B135" s="232" t="s">
        <v>170</v>
      </c>
      <c r="C135" s="233"/>
      <c r="D135" s="73" t="s">
        <v>140</v>
      </c>
      <c r="E135" s="72"/>
      <c r="F135" s="63"/>
      <c r="G135" s="63"/>
    </row>
    <row r="136" spans="1:17" x14ac:dyDescent="0.2">
      <c r="A136" s="74"/>
      <c r="B136" s="75" t="s">
        <v>140</v>
      </c>
      <c r="C136" s="75" t="s">
        <v>979</v>
      </c>
      <c r="D136" s="75" t="s">
        <v>171</v>
      </c>
      <c r="E136" s="74"/>
      <c r="F136" s="74"/>
      <c r="G136" s="74"/>
      <c r="H136" s="74"/>
      <c r="J136" s="68"/>
    </row>
    <row r="137" spans="1:17" x14ac:dyDescent="0.2">
      <c r="A137" s="74"/>
      <c r="B137" s="76" t="s">
        <v>172</v>
      </c>
      <c r="C137" s="77">
        <v>45991</v>
      </c>
      <c r="D137" s="77">
        <v>46022</v>
      </c>
      <c r="E137" s="74"/>
      <c r="F137" s="74"/>
      <c r="G137" s="74"/>
      <c r="J137" s="68"/>
    </row>
    <row r="138" spans="1:17" x14ac:dyDescent="0.2">
      <c r="A138" s="78"/>
      <c r="B138" s="48" t="s">
        <v>173</v>
      </c>
      <c r="C138" s="79">
        <v>566.58349999999996</v>
      </c>
      <c r="D138" s="79">
        <v>566.20830000000001</v>
      </c>
      <c r="E138" s="78"/>
      <c r="F138" s="80"/>
      <c r="G138" s="81"/>
    </row>
    <row r="139" spans="1:17" ht="25.5" x14ac:dyDescent="0.2">
      <c r="A139" s="78"/>
      <c r="B139" s="48" t="s">
        <v>1153</v>
      </c>
      <c r="C139" s="79">
        <v>566.00689999999997</v>
      </c>
      <c r="D139" s="79">
        <v>565.63210000000004</v>
      </c>
      <c r="E139" s="78"/>
      <c r="F139" s="80"/>
      <c r="G139" s="81"/>
    </row>
    <row r="140" spans="1:17" x14ac:dyDescent="0.2">
      <c r="A140" s="78"/>
      <c r="B140" s="48" t="s">
        <v>174</v>
      </c>
      <c r="C140" s="79">
        <v>529.00260000000003</v>
      </c>
      <c r="D140" s="79">
        <v>528.40390000000002</v>
      </c>
      <c r="E140" s="78"/>
      <c r="F140" s="80"/>
      <c r="G140" s="81"/>
    </row>
    <row r="141" spans="1:17" ht="25.5" x14ac:dyDescent="0.2">
      <c r="A141" s="78"/>
      <c r="B141" s="48" t="s">
        <v>1154</v>
      </c>
      <c r="C141" s="79">
        <v>424.22910000000002</v>
      </c>
      <c r="D141" s="79">
        <v>423.74889999999999</v>
      </c>
      <c r="E141" s="78"/>
      <c r="F141" s="80"/>
      <c r="G141" s="81"/>
    </row>
    <row r="142" spans="1:17" x14ac:dyDescent="0.2">
      <c r="A142" s="78"/>
      <c r="B142" s="78"/>
      <c r="C142" s="78"/>
      <c r="D142" s="78"/>
      <c r="E142" s="78"/>
      <c r="F142" s="78"/>
      <c r="G142" s="78"/>
    </row>
    <row r="143" spans="1:17" x14ac:dyDescent="0.2">
      <c r="A143" s="74"/>
      <c r="B143" s="232" t="s">
        <v>980</v>
      </c>
      <c r="C143" s="233"/>
      <c r="D143" s="40" t="s">
        <v>169</v>
      </c>
      <c r="E143" s="74"/>
      <c r="F143" s="74"/>
      <c r="G143" s="74"/>
    </row>
    <row r="144" spans="1:17" x14ac:dyDescent="0.2">
      <c r="A144" s="74"/>
      <c r="B144" s="136"/>
      <c r="C144" s="136"/>
      <c r="D144" s="136"/>
      <c r="E144" s="74"/>
      <c r="F144" s="74"/>
      <c r="G144" s="74"/>
    </row>
    <row r="145" spans="1:7" x14ac:dyDescent="0.2">
      <c r="A145" s="74"/>
      <c r="B145" s="232" t="s">
        <v>175</v>
      </c>
      <c r="C145" s="233"/>
      <c r="D145" s="40" t="s">
        <v>169</v>
      </c>
      <c r="E145" s="84"/>
      <c r="F145" s="74"/>
      <c r="G145" s="74"/>
    </row>
    <row r="146" spans="1:7" x14ac:dyDescent="0.2">
      <c r="A146" s="74"/>
      <c r="B146" s="232" t="s">
        <v>176</v>
      </c>
      <c r="C146" s="233"/>
      <c r="D146" s="40" t="s">
        <v>169</v>
      </c>
      <c r="E146" s="84"/>
      <c r="F146" s="74"/>
      <c r="G146" s="74"/>
    </row>
    <row r="147" spans="1:7" x14ac:dyDescent="0.2">
      <c r="A147" s="74"/>
      <c r="B147" s="232" t="s">
        <v>177</v>
      </c>
      <c r="C147" s="233"/>
      <c r="D147" s="40" t="s">
        <v>169</v>
      </c>
      <c r="E147" s="84"/>
      <c r="F147" s="74"/>
      <c r="G147" s="74"/>
    </row>
    <row r="148" spans="1:7" x14ac:dyDescent="0.2">
      <c r="A148" s="74"/>
      <c r="B148" s="232" t="s">
        <v>178</v>
      </c>
      <c r="C148" s="233"/>
      <c r="D148" s="85">
        <v>0.47458581661117816</v>
      </c>
      <c r="E148" s="74"/>
      <c r="F148" s="67"/>
      <c r="G148" s="86"/>
    </row>
    <row r="150" spans="1:7" ht="13.5" x14ac:dyDescent="0.25">
      <c r="B150" s="152" t="s">
        <v>1148</v>
      </c>
      <c r="C150" s="153"/>
      <c r="D150" s="153"/>
      <c r="E150" s="18"/>
      <c r="F150" s="19"/>
    </row>
    <row r="151" spans="1:7" ht="67.5" x14ac:dyDescent="0.25">
      <c r="B151" s="154" t="s">
        <v>1107</v>
      </c>
      <c r="C151" s="154" t="s">
        <v>1108</v>
      </c>
      <c r="D151" s="154" t="s">
        <v>1109</v>
      </c>
      <c r="E151" s="154" t="s">
        <v>1110</v>
      </c>
      <c r="F151" s="154" t="s">
        <v>1111</v>
      </c>
    </row>
    <row r="152" spans="1:7" ht="13.5" x14ac:dyDescent="0.2">
      <c r="B152" s="155" t="s">
        <v>1134</v>
      </c>
      <c r="C152" s="156" t="s">
        <v>1113</v>
      </c>
      <c r="D152" s="20">
        <v>0</v>
      </c>
      <c r="E152" s="21">
        <v>0</v>
      </c>
      <c r="F152" s="157">
        <v>0.54925000000000002</v>
      </c>
    </row>
    <row r="154" spans="1:7" x14ac:dyDescent="0.2">
      <c r="B154" s="234" t="s">
        <v>981</v>
      </c>
      <c r="C154" s="234"/>
    </row>
    <row r="156" spans="1:7" ht="153.75" customHeight="1" x14ac:dyDescent="0.2"/>
    <row r="159" spans="1:7" x14ac:dyDescent="0.2">
      <c r="B159" s="87" t="s">
        <v>982</v>
      </c>
      <c r="C159" s="88"/>
      <c r="D159" s="87"/>
    </row>
    <row r="160" spans="1:7" x14ac:dyDescent="0.2">
      <c r="B160" s="87" t="s">
        <v>1135</v>
      </c>
      <c r="D160" s="87"/>
    </row>
    <row r="161" spans="10:10" ht="165" customHeight="1" x14ac:dyDescent="0.2"/>
    <row r="163" spans="10:10" x14ac:dyDescent="0.2">
      <c r="J163" s="38"/>
    </row>
    <row r="168" spans="10:10" ht="14.25" customHeight="1" x14ac:dyDescent="0.2"/>
  </sheetData>
  <mergeCells count="18">
    <mergeCell ref="B134:C134"/>
    <mergeCell ref="B135:C135"/>
    <mergeCell ref="B143:C143"/>
    <mergeCell ref="B128:H128"/>
    <mergeCell ref="B129:H129"/>
    <mergeCell ref="B130:H130"/>
    <mergeCell ref="B132:D132"/>
    <mergeCell ref="B133:C133"/>
    <mergeCell ref="A1:H1"/>
    <mergeCell ref="A2:H2"/>
    <mergeCell ref="A3:H3"/>
    <mergeCell ref="B126:H126"/>
    <mergeCell ref="B127:H127"/>
    <mergeCell ref="B147:C147"/>
    <mergeCell ref="B148:C148"/>
    <mergeCell ref="B145:C145"/>
    <mergeCell ref="B146:C146"/>
    <mergeCell ref="B154:C154"/>
  </mergeCells>
  <hyperlinks>
    <hyperlink ref="I1" location="Index!B2" display="Index" xr:uid="{AF740A76-EAA2-4C5A-A205-3BEB8C2F205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5B6D3-5199-4A38-A8CE-F32E16B97A8B}">
  <sheetPr>
    <outlinePr summaryBelow="0" summaryRight="0"/>
  </sheetPr>
  <dimension ref="A1:Q150"/>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831</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11</v>
      </c>
      <c r="C7" s="48" t="s">
        <v>12</v>
      </c>
      <c r="D7" s="48" t="s">
        <v>13</v>
      </c>
      <c r="E7" s="49">
        <v>810559</v>
      </c>
      <c r="F7" s="50">
        <v>17067.130303999998</v>
      </c>
      <c r="G7" s="51">
        <v>0.10777931</v>
      </c>
      <c r="H7" s="41" t="s">
        <v>140</v>
      </c>
    </row>
    <row r="8" spans="1:9" x14ac:dyDescent="0.2">
      <c r="A8" s="47">
        <v>2</v>
      </c>
      <c r="B8" s="48" t="s">
        <v>330</v>
      </c>
      <c r="C8" s="48" t="s">
        <v>331</v>
      </c>
      <c r="D8" s="48" t="s">
        <v>228</v>
      </c>
      <c r="E8" s="49">
        <v>423056</v>
      </c>
      <c r="F8" s="50">
        <v>15691.993151999999</v>
      </c>
      <c r="G8" s="51">
        <v>9.9095290000000003E-2</v>
      </c>
      <c r="H8" s="41" t="s">
        <v>140</v>
      </c>
    </row>
    <row r="9" spans="1:9" x14ac:dyDescent="0.2">
      <c r="A9" s="47">
        <v>3</v>
      </c>
      <c r="B9" s="48" t="s">
        <v>430</v>
      </c>
      <c r="C9" s="48" t="s">
        <v>431</v>
      </c>
      <c r="D9" s="48" t="s">
        <v>432</v>
      </c>
      <c r="E9" s="49">
        <v>3085016</v>
      </c>
      <c r="F9" s="50">
        <v>12432.61448</v>
      </c>
      <c r="G9" s="51">
        <v>7.8512239999999997E-2</v>
      </c>
      <c r="H9" s="41" t="s">
        <v>140</v>
      </c>
    </row>
    <row r="10" spans="1:9" x14ac:dyDescent="0.2">
      <c r="A10" s="47">
        <v>4</v>
      </c>
      <c r="B10" s="48" t="s">
        <v>450</v>
      </c>
      <c r="C10" s="48" t="s">
        <v>451</v>
      </c>
      <c r="D10" s="48" t="s">
        <v>432</v>
      </c>
      <c r="E10" s="49">
        <v>446824</v>
      </c>
      <c r="F10" s="50">
        <v>10347.997015999999</v>
      </c>
      <c r="G10" s="51">
        <v>6.5347829999999996E-2</v>
      </c>
      <c r="H10" s="41" t="s">
        <v>140</v>
      </c>
    </row>
    <row r="11" spans="1:9" x14ac:dyDescent="0.2">
      <c r="A11" s="47">
        <v>5</v>
      </c>
      <c r="B11" s="48" t="s">
        <v>428</v>
      </c>
      <c r="C11" s="48" t="s">
        <v>429</v>
      </c>
      <c r="D11" s="48" t="s">
        <v>62</v>
      </c>
      <c r="E11" s="49">
        <v>212692</v>
      </c>
      <c r="F11" s="50">
        <v>8617.2163799999998</v>
      </c>
      <c r="G11" s="51">
        <v>5.441791E-2</v>
      </c>
      <c r="H11" s="41" t="s">
        <v>140</v>
      </c>
    </row>
    <row r="12" spans="1:9" x14ac:dyDescent="0.2">
      <c r="A12" s="47">
        <v>6</v>
      </c>
      <c r="B12" s="48" t="s">
        <v>346</v>
      </c>
      <c r="C12" s="48" t="s">
        <v>347</v>
      </c>
      <c r="D12" s="48" t="s">
        <v>300</v>
      </c>
      <c r="E12" s="49">
        <v>2892836</v>
      </c>
      <c r="F12" s="50">
        <v>8043.5304980000001</v>
      </c>
      <c r="G12" s="51">
        <v>5.0795079999999999E-2</v>
      </c>
      <c r="H12" s="41" t="s">
        <v>140</v>
      </c>
    </row>
    <row r="13" spans="1:9" x14ac:dyDescent="0.2">
      <c r="A13" s="47">
        <v>7</v>
      </c>
      <c r="B13" s="48" t="s">
        <v>503</v>
      </c>
      <c r="C13" s="48" t="s">
        <v>504</v>
      </c>
      <c r="D13" s="48" t="s">
        <v>228</v>
      </c>
      <c r="E13" s="49">
        <v>42610</v>
      </c>
      <c r="F13" s="50">
        <v>7114.5916999999999</v>
      </c>
      <c r="G13" s="51">
        <v>4.492881E-2</v>
      </c>
      <c r="H13" s="41" t="s">
        <v>140</v>
      </c>
    </row>
    <row r="14" spans="1:9" x14ac:dyDescent="0.2">
      <c r="A14" s="47">
        <v>8</v>
      </c>
      <c r="B14" s="48" t="s">
        <v>109</v>
      </c>
      <c r="C14" s="48" t="s">
        <v>110</v>
      </c>
      <c r="D14" s="48" t="s">
        <v>111</v>
      </c>
      <c r="E14" s="49">
        <v>83568</v>
      </c>
      <c r="F14" s="50">
        <v>5885.2763999999997</v>
      </c>
      <c r="G14" s="51">
        <v>3.7165650000000001E-2</v>
      </c>
      <c r="H14" s="41" t="s">
        <v>140</v>
      </c>
    </row>
    <row r="15" spans="1:9" x14ac:dyDescent="0.2">
      <c r="A15" s="47">
        <v>9</v>
      </c>
      <c r="B15" s="48" t="s">
        <v>777</v>
      </c>
      <c r="C15" s="48" t="s">
        <v>778</v>
      </c>
      <c r="D15" s="48" t="s">
        <v>414</v>
      </c>
      <c r="E15" s="49">
        <v>443054</v>
      </c>
      <c r="F15" s="50">
        <v>5706.5355200000004</v>
      </c>
      <c r="G15" s="51">
        <v>3.6036899999999997E-2</v>
      </c>
      <c r="H15" s="41" t="s">
        <v>140</v>
      </c>
    </row>
    <row r="16" spans="1:9" x14ac:dyDescent="0.2">
      <c r="A16" s="47">
        <v>10</v>
      </c>
      <c r="B16" s="48" t="s">
        <v>517</v>
      </c>
      <c r="C16" s="48" t="s">
        <v>518</v>
      </c>
      <c r="D16" s="48" t="s">
        <v>300</v>
      </c>
      <c r="E16" s="49">
        <v>116393</v>
      </c>
      <c r="F16" s="50">
        <v>4980.4564700000001</v>
      </c>
      <c r="G16" s="51">
        <v>3.1451689999999997E-2</v>
      </c>
      <c r="H16" s="41" t="s">
        <v>140</v>
      </c>
    </row>
    <row r="17" spans="1:8" x14ac:dyDescent="0.2">
      <c r="A17" s="47">
        <v>11</v>
      </c>
      <c r="B17" s="48" t="s">
        <v>658</v>
      </c>
      <c r="C17" s="48" t="s">
        <v>659</v>
      </c>
      <c r="D17" s="48" t="s">
        <v>414</v>
      </c>
      <c r="E17" s="49">
        <v>81921</v>
      </c>
      <c r="F17" s="50">
        <v>4940.6555099999996</v>
      </c>
      <c r="G17" s="51">
        <v>3.1200350000000002E-2</v>
      </c>
      <c r="H17" s="41" t="s">
        <v>140</v>
      </c>
    </row>
    <row r="18" spans="1:8" x14ac:dyDescent="0.2">
      <c r="A18" s="47">
        <v>12</v>
      </c>
      <c r="B18" s="48" t="s">
        <v>771</v>
      </c>
      <c r="C18" s="48" t="s">
        <v>772</v>
      </c>
      <c r="D18" s="48" t="s">
        <v>182</v>
      </c>
      <c r="E18" s="49">
        <v>43357</v>
      </c>
      <c r="F18" s="50">
        <v>4911.4809599999999</v>
      </c>
      <c r="G18" s="51">
        <v>3.101611E-2</v>
      </c>
      <c r="H18" s="41" t="s">
        <v>140</v>
      </c>
    </row>
    <row r="19" spans="1:8" x14ac:dyDescent="0.2">
      <c r="A19" s="47">
        <v>13</v>
      </c>
      <c r="B19" s="48" t="s">
        <v>362</v>
      </c>
      <c r="C19" s="48" t="s">
        <v>363</v>
      </c>
      <c r="D19" s="48" t="s">
        <v>62</v>
      </c>
      <c r="E19" s="49">
        <v>225560</v>
      </c>
      <c r="F19" s="50">
        <v>4904.5766400000002</v>
      </c>
      <c r="G19" s="51">
        <v>3.0972510000000002E-2</v>
      </c>
      <c r="H19" s="41" t="s">
        <v>140</v>
      </c>
    </row>
    <row r="20" spans="1:8" x14ac:dyDescent="0.2">
      <c r="A20" s="47">
        <v>14</v>
      </c>
      <c r="B20" s="48" t="s">
        <v>38</v>
      </c>
      <c r="C20" s="48" t="s">
        <v>39</v>
      </c>
      <c r="D20" s="48" t="s">
        <v>40</v>
      </c>
      <c r="E20" s="49">
        <v>282069</v>
      </c>
      <c r="F20" s="50">
        <v>4793.7626550000004</v>
      </c>
      <c r="G20" s="51">
        <v>3.0272719999999999E-2</v>
      </c>
      <c r="H20" s="41" t="s">
        <v>140</v>
      </c>
    </row>
    <row r="21" spans="1:8" x14ac:dyDescent="0.2">
      <c r="A21" s="47">
        <v>15</v>
      </c>
      <c r="B21" s="48" t="s">
        <v>192</v>
      </c>
      <c r="C21" s="48" t="s">
        <v>193</v>
      </c>
      <c r="D21" s="48" t="s">
        <v>62</v>
      </c>
      <c r="E21" s="49">
        <v>859419</v>
      </c>
      <c r="F21" s="50">
        <v>4171.1901164999999</v>
      </c>
      <c r="G21" s="51">
        <v>2.6341159999999999E-2</v>
      </c>
      <c r="H21" s="41" t="s">
        <v>140</v>
      </c>
    </row>
    <row r="22" spans="1:8" x14ac:dyDescent="0.2">
      <c r="A22" s="47">
        <v>16</v>
      </c>
      <c r="B22" s="48" t="s">
        <v>511</v>
      </c>
      <c r="C22" s="48" t="s">
        <v>512</v>
      </c>
      <c r="D22" s="48" t="s">
        <v>233</v>
      </c>
      <c r="E22" s="49">
        <v>277137</v>
      </c>
      <c r="F22" s="50">
        <v>4001.0268689999998</v>
      </c>
      <c r="G22" s="51">
        <v>2.5266569999999999E-2</v>
      </c>
      <c r="H22" s="41" t="s">
        <v>140</v>
      </c>
    </row>
    <row r="23" spans="1:8" x14ac:dyDescent="0.2">
      <c r="A23" s="47">
        <v>17</v>
      </c>
      <c r="B23" s="48" t="s">
        <v>650</v>
      </c>
      <c r="C23" s="48" t="s">
        <v>651</v>
      </c>
      <c r="D23" s="48" t="s">
        <v>228</v>
      </c>
      <c r="E23" s="49">
        <v>58394</v>
      </c>
      <c r="F23" s="50">
        <v>3369.9177399999999</v>
      </c>
      <c r="G23" s="51">
        <v>2.1281109999999999E-2</v>
      </c>
      <c r="H23" s="41" t="s">
        <v>140</v>
      </c>
    </row>
    <row r="24" spans="1:8" x14ac:dyDescent="0.2">
      <c r="A24" s="47">
        <v>18</v>
      </c>
      <c r="B24" s="48" t="s">
        <v>92</v>
      </c>
      <c r="C24" s="48" t="s">
        <v>93</v>
      </c>
      <c r="D24" s="48" t="s">
        <v>94</v>
      </c>
      <c r="E24" s="49">
        <v>350247</v>
      </c>
      <c r="F24" s="50">
        <v>3099.68595</v>
      </c>
      <c r="G24" s="51">
        <v>1.9574589999999999E-2</v>
      </c>
      <c r="H24" s="41" t="s">
        <v>140</v>
      </c>
    </row>
    <row r="25" spans="1:8" x14ac:dyDescent="0.2">
      <c r="A25" s="47">
        <v>19</v>
      </c>
      <c r="B25" s="48" t="s">
        <v>746</v>
      </c>
      <c r="C25" s="48" t="s">
        <v>747</v>
      </c>
      <c r="D25" s="48" t="s">
        <v>748</v>
      </c>
      <c r="E25" s="49">
        <v>1028971</v>
      </c>
      <c r="F25" s="50">
        <v>2908.3865314999998</v>
      </c>
      <c r="G25" s="51">
        <v>1.8366529999999999E-2</v>
      </c>
      <c r="H25" s="41" t="s">
        <v>140</v>
      </c>
    </row>
    <row r="26" spans="1:8" x14ac:dyDescent="0.2">
      <c r="A26" s="47">
        <v>20</v>
      </c>
      <c r="B26" s="48" t="s">
        <v>305</v>
      </c>
      <c r="C26" s="48" t="s">
        <v>306</v>
      </c>
      <c r="D26" s="48" t="s">
        <v>300</v>
      </c>
      <c r="E26" s="49">
        <v>217005</v>
      </c>
      <c r="F26" s="50">
        <v>2893.9786800000002</v>
      </c>
      <c r="G26" s="51">
        <v>1.827554E-2</v>
      </c>
      <c r="H26" s="41" t="s">
        <v>140</v>
      </c>
    </row>
    <row r="27" spans="1:8" x14ac:dyDescent="0.2">
      <c r="A27" s="47">
        <v>21</v>
      </c>
      <c r="B27" s="48" t="s">
        <v>741</v>
      </c>
      <c r="C27" s="48" t="s">
        <v>742</v>
      </c>
      <c r="D27" s="48" t="s">
        <v>62</v>
      </c>
      <c r="E27" s="49">
        <v>303515</v>
      </c>
      <c r="F27" s="50">
        <v>2728.9033650000001</v>
      </c>
      <c r="G27" s="51">
        <v>1.723309E-2</v>
      </c>
      <c r="H27" s="41" t="s">
        <v>140</v>
      </c>
    </row>
    <row r="28" spans="1:8" x14ac:dyDescent="0.2">
      <c r="A28" s="47">
        <v>22</v>
      </c>
      <c r="B28" s="48" t="s">
        <v>703</v>
      </c>
      <c r="C28" s="48" t="s">
        <v>704</v>
      </c>
      <c r="D28" s="48" t="s">
        <v>62</v>
      </c>
      <c r="E28" s="49">
        <v>96237</v>
      </c>
      <c r="F28" s="50">
        <v>2665.283715</v>
      </c>
      <c r="G28" s="51">
        <v>1.6831329999999999E-2</v>
      </c>
      <c r="H28" s="41" t="s">
        <v>140</v>
      </c>
    </row>
    <row r="29" spans="1:8" x14ac:dyDescent="0.2">
      <c r="A29" s="47">
        <v>23</v>
      </c>
      <c r="B29" s="48" t="s">
        <v>731</v>
      </c>
      <c r="C29" s="48" t="s">
        <v>732</v>
      </c>
      <c r="D29" s="48" t="s">
        <v>300</v>
      </c>
      <c r="E29" s="49">
        <v>66997</v>
      </c>
      <c r="F29" s="50">
        <v>2533.9605339999998</v>
      </c>
      <c r="G29" s="51">
        <v>1.6002019999999999E-2</v>
      </c>
      <c r="H29" s="41" t="s">
        <v>140</v>
      </c>
    </row>
    <row r="30" spans="1:8" x14ac:dyDescent="0.2">
      <c r="A30" s="47">
        <v>24</v>
      </c>
      <c r="B30" s="48" t="s">
        <v>751</v>
      </c>
      <c r="C30" s="48" t="s">
        <v>752</v>
      </c>
      <c r="D30" s="48" t="s">
        <v>300</v>
      </c>
      <c r="E30" s="49">
        <v>529734</v>
      </c>
      <c r="F30" s="50">
        <v>2446.8413460000002</v>
      </c>
      <c r="G30" s="51">
        <v>1.545186E-2</v>
      </c>
      <c r="H30" s="41" t="s">
        <v>140</v>
      </c>
    </row>
    <row r="31" spans="1:8" x14ac:dyDescent="0.2">
      <c r="A31" s="47">
        <v>25</v>
      </c>
      <c r="B31" s="48" t="s">
        <v>284</v>
      </c>
      <c r="C31" s="48" t="s">
        <v>285</v>
      </c>
      <c r="D31" s="48" t="s">
        <v>216</v>
      </c>
      <c r="E31" s="49">
        <v>1490238</v>
      </c>
      <c r="F31" s="50">
        <v>2204.8071209999998</v>
      </c>
      <c r="G31" s="51">
        <v>1.3923410000000001E-2</v>
      </c>
      <c r="H31" s="41" t="s">
        <v>140</v>
      </c>
    </row>
    <row r="32" spans="1:8" x14ac:dyDescent="0.2">
      <c r="A32" s="47">
        <v>26</v>
      </c>
      <c r="B32" s="48" t="s">
        <v>214</v>
      </c>
      <c r="C32" s="48" t="s">
        <v>215</v>
      </c>
      <c r="D32" s="48" t="s">
        <v>216</v>
      </c>
      <c r="E32" s="49">
        <v>379591</v>
      </c>
      <c r="F32" s="50">
        <v>2120.3953259999998</v>
      </c>
      <c r="G32" s="51">
        <v>1.3390340000000001E-2</v>
      </c>
      <c r="H32" s="41" t="s">
        <v>140</v>
      </c>
    </row>
    <row r="33" spans="1:8" x14ac:dyDescent="0.2">
      <c r="A33" s="47">
        <v>27</v>
      </c>
      <c r="B33" s="48" t="s">
        <v>494</v>
      </c>
      <c r="C33" s="48" t="s">
        <v>495</v>
      </c>
      <c r="D33" s="48" t="s">
        <v>300</v>
      </c>
      <c r="E33" s="49">
        <v>1435051</v>
      </c>
      <c r="F33" s="50">
        <v>1480.3986116000001</v>
      </c>
      <c r="G33" s="51">
        <v>9.3487499999999994E-3</v>
      </c>
      <c r="H33" s="41" t="s">
        <v>140</v>
      </c>
    </row>
    <row r="34" spans="1:8" x14ac:dyDescent="0.2">
      <c r="A34" s="47">
        <v>28</v>
      </c>
      <c r="B34" s="48" t="s">
        <v>231</v>
      </c>
      <c r="C34" s="48" t="s">
        <v>232</v>
      </c>
      <c r="D34" s="48" t="s">
        <v>233</v>
      </c>
      <c r="E34" s="49">
        <v>56169</v>
      </c>
      <c r="F34" s="50">
        <v>910.89267299999995</v>
      </c>
      <c r="G34" s="51">
        <v>5.7523100000000001E-3</v>
      </c>
      <c r="H34" s="41" t="s">
        <v>140</v>
      </c>
    </row>
    <row r="35" spans="1:8" x14ac:dyDescent="0.2">
      <c r="A35" s="47">
        <v>29</v>
      </c>
      <c r="B35" s="48" t="s">
        <v>74</v>
      </c>
      <c r="C35" s="48" t="s">
        <v>75</v>
      </c>
      <c r="D35" s="48" t="s">
        <v>76</v>
      </c>
      <c r="E35" s="49">
        <v>16483</v>
      </c>
      <c r="F35" s="50">
        <v>833.95738500000004</v>
      </c>
      <c r="G35" s="51">
        <v>5.2664599999999997E-3</v>
      </c>
      <c r="H35" s="41" t="s">
        <v>140</v>
      </c>
    </row>
    <row r="36" spans="1:8" x14ac:dyDescent="0.2">
      <c r="A36" s="47">
        <v>30</v>
      </c>
      <c r="B36" s="48" t="s">
        <v>255</v>
      </c>
      <c r="C36" s="48" t="s">
        <v>256</v>
      </c>
      <c r="D36" s="48" t="s">
        <v>257</v>
      </c>
      <c r="E36" s="49">
        <v>38824</v>
      </c>
      <c r="F36" s="50">
        <v>805.86976800000002</v>
      </c>
      <c r="G36" s="51">
        <v>5.0890900000000001E-3</v>
      </c>
      <c r="H36" s="41" t="s">
        <v>140</v>
      </c>
    </row>
    <row r="37" spans="1:8" x14ac:dyDescent="0.2">
      <c r="A37" s="47">
        <v>31</v>
      </c>
      <c r="B37" s="48" t="s">
        <v>832</v>
      </c>
      <c r="C37" s="48" t="s">
        <v>833</v>
      </c>
      <c r="D37" s="48" t="s">
        <v>40</v>
      </c>
      <c r="E37" s="49">
        <v>128539</v>
      </c>
      <c r="F37" s="50">
        <v>652.84958099999994</v>
      </c>
      <c r="G37" s="51">
        <v>4.1227599999999996E-3</v>
      </c>
      <c r="H37" s="41" t="s">
        <v>140</v>
      </c>
    </row>
    <row r="38" spans="1:8" x14ac:dyDescent="0.2">
      <c r="A38" s="47">
        <v>32</v>
      </c>
      <c r="B38" s="48" t="s">
        <v>226</v>
      </c>
      <c r="C38" s="48" t="s">
        <v>227</v>
      </c>
      <c r="D38" s="48" t="s">
        <v>228</v>
      </c>
      <c r="E38" s="49">
        <v>16314</v>
      </c>
      <c r="F38" s="50">
        <v>606.84817199999998</v>
      </c>
      <c r="G38" s="51">
        <v>3.8322600000000001E-3</v>
      </c>
      <c r="H38" s="41" t="s">
        <v>140</v>
      </c>
    </row>
    <row r="39" spans="1:8" x14ac:dyDescent="0.2">
      <c r="A39" s="47">
        <v>33</v>
      </c>
      <c r="B39" s="48" t="s">
        <v>515</v>
      </c>
      <c r="C39" s="48" t="s">
        <v>516</v>
      </c>
      <c r="D39" s="48" t="s">
        <v>233</v>
      </c>
      <c r="E39" s="49">
        <v>90471</v>
      </c>
      <c r="F39" s="50">
        <v>443.17219349999999</v>
      </c>
      <c r="G39" s="51">
        <v>2.7986399999999998E-3</v>
      </c>
      <c r="H39" s="41" t="s">
        <v>140</v>
      </c>
    </row>
    <row r="40" spans="1:8" x14ac:dyDescent="0.2">
      <c r="A40" s="47">
        <v>34</v>
      </c>
      <c r="B40" s="48" t="s">
        <v>454</v>
      </c>
      <c r="C40" s="48" t="s">
        <v>455</v>
      </c>
      <c r="D40" s="48" t="s">
        <v>391</v>
      </c>
      <c r="E40" s="49">
        <v>446824</v>
      </c>
      <c r="F40" s="50">
        <v>179.62324799999999</v>
      </c>
      <c r="G40" s="51">
        <v>1.13433E-3</v>
      </c>
      <c r="H40" s="41" t="s">
        <v>140</v>
      </c>
    </row>
    <row r="41" spans="1:8" x14ac:dyDescent="0.2">
      <c r="A41" s="52"/>
      <c r="B41" s="52"/>
      <c r="C41" s="53" t="s">
        <v>139</v>
      </c>
      <c r="D41" s="52"/>
      <c r="E41" s="52" t="s">
        <v>140</v>
      </c>
      <c r="F41" s="54">
        <v>156495.80661110001</v>
      </c>
      <c r="G41" s="55">
        <v>0.98827454999999997</v>
      </c>
      <c r="H41" s="41" t="s">
        <v>140</v>
      </c>
    </row>
    <row r="42" spans="1:8" x14ac:dyDescent="0.2">
      <c r="A42" s="52"/>
      <c r="B42" s="52"/>
      <c r="C42" s="56"/>
      <c r="D42" s="52"/>
      <c r="E42" s="52"/>
      <c r="F42" s="57"/>
      <c r="G42" s="57"/>
      <c r="H42" s="41" t="s">
        <v>140</v>
      </c>
    </row>
    <row r="43" spans="1:8" x14ac:dyDescent="0.2">
      <c r="A43" s="52"/>
      <c r="B43" s="52"/>
      <c r="C43" s="53" t="s">
        <v>141</v>
      </c>
      <c r="D43" s="52"/>
      <c r="E43" s="52"/>
      <c r="F43" s="52"/>
      <c r="G43" s="52"/>
      <c r="H43" s="41" t="s">
        <v>140</v>
      </c>
    </row>
    <row r="44" spans="1:8" x14ac:dyDescent="0.2">
      <c r="A44" s="52"/>
      <c r="B44" s="52"/>
      <c r="C44" s="53" t="s">
        <v>139</v>
      </c>
      <c r="D44" s="52"/>
      <c r="E44" s="52" t="s">
        <v>140</v>
      </c>
      <c r="F44" s="58" t="s">
        <v>142</v>
      </c>
      <c r="G44" s="55">
        <v>0</v>
      </c>
      <c r="H44" s="41" t="s">
        <v>140</v>
      </c>
    </row>
    <row r="45" spans="1:8" x14ac:dyDescent="0.2">
      <c r="A45" s="52"/>
      <c r="B45" s="52"/>
      <c r="C45" s="56"/>
      <c r="D45" s="52"/>
      <c r="E45" s="52"/>
      <c r="F45" s="57"/>
      <c r="G45" s="57"/>
      <c r="H45" s="41" t="s">
        <v>140</v>
      </c>
    </row>
    <row r="46" spans="1:8" x14ac:dyDescent="0.2">
      <c r="A46" s="52"/>
      <c r="B46" s="52"/>
      <c r="C46" s="53" t="s">
        <v>143</v>
      </c>
      <c r="D46" s="52"/>
      <c r="E46" s="52"/>
      <c r="F46" s="52"/>
      <c r="G46" s="52"/>
      <c r="H46" s="41" t="s">
        <v>140</v>
      </c>
    </row>
    <row r="47" spans="1:8" x14ac:dyDescent="0.2">
      <c r="A47" s="52"/>
      <c r="B47" s="52"/>
      <c r="C47" s="53" t="s">
        <v>139</v>
      </c>
      <c r="D47" s="52"/>
      <c r="E47" s="52" t="s">
        <v>140</v>
      </c>
      <c r="F47" s="58" t="s">
        <v>142</v>
      </c>
      <c r="G47" s="55">
        <v>0</v>
      </c>
      <c r="H47" s="41" t="s">
        <v>140</v>
      </c>
    </row>
    <row r="48" spans="1:8" x14ac:dyDescent="0.2">
      <c r="A48" s="52"/>
      <c r="B48" s="52"/>
      <c r="C48" s="56"/>
      <c r="D48" s="52"/>
      <c r="E48" s="52"/>
      <c r="F48" s="57"/>
      <c r="G48" s="57"/>
      <c r="H48" s="41" t="s">
        <v>140</v>
      </c>
    </row>
    <row r="49" spans="1:8" x14ac:dyDescent="0.2">
      <c r="A49" s="52"/>
      <c r="B49" s="52"/>
      <c r="C49" s="53" t="s">
        <v>144</v>
      </c>
      <c r="D49" s="52"/>
      <c r="E49" s="52"/>
      <c r="F49" s="52"/>
      <c r="G49" s="52"/>
      <c r="H49" s="41" t="s">
        <v>140</v>
      </c>
    </row>
    <row r="50" spans="1:8" x14ac:dyDescent="0.2">
      <c r="A50" s="52"/>
      <c r="B50" s="52"/>
      <c r="C50" s="53" t="s">
        <v>139</v>
      </c>
      <c r="D50" s="52"/>
      <c r="E50" s="52" t="s">
        <v>140</v>
      </c>
      <c r="F50" s="58" t="s">
        <v>142</v>
      </c>
      <c r="G50" s="55">
        <v>0</v>
      </c>
      <c r="H50" s="41" t="s">
        <v>140</v>
      </c>
    </row>
    <row r="51" spans="1:8" x14ac:dyDescent="0.2">
      <c r="A51" s="52"/>
      <c r="B51" s="52"/>
      <c r="C51" s="56"/>
      <c r="D51" s="52"/>
      <c r="E51" s="52"/>
      <c r="F51" s="57"/>
      <c r="G51" s="57"/>
      <c r="H51" s="41" t="s">
        <v>140</v>
      </c>
    </row>
    <row r="52" spans="1:8" x14ac:dyDescent="0.2">
      <c r="A52" s="52"/>
      <c r="B52" s="52"/>
      <c r="C52" s="53" t="s">
        <v>145</v>
      </c>
      <c r="D52" s="52"/>
      <c r="E52" s="52"/>
      <c r="F52" s="57"/>
      <c r="G52" s="57"/>
      <c r="H52" s="41" t="s">
        <v>140</v>
      </c>
    </row>
    <row r="53" spans="1:8" x14ac:dyDescent="0.2">
      <c r="A53" s="52"/>
      <c r="B53" s="52"/>
      <c r="C53" s="53" t="s">
        <v>139</v>
      </c>
      <c r="D53" s="52"/>
      <c r="E53" s="52" t="s">
        <v>140</v>
      </c>
      <c r="F53" s="58" t="s">
        <v>142</v>
      </c>
      <c r="G53" s="55">
        <v>0</v>
      </c>
      <c r="H53" s="41" t="s">
        <v>140</v>
      </c>
    </row>
    <row r="54" spans="1:8" x14ac:dyDescent="0.2">
      <c r="A54" s="52"/>
      <c r="B54" s="52"/>
      <c r="C54" s="56"/>
      <c r="D54" s="52"/>
      <c r="E54" s="52"/>
      <c r="F54" s="57"/>
      <c r="G54" s="57"/>
      <c r="H54" s="41" t="s">
        <v>140</v>
      </c>
    </row>
    <row r="55" spans="1:8" x14ac:dyDescent="0.2">
      <c r="A55" s="52"/>
      <c r="B55" s="52"/>
      <c r="C55" s="53" t="s">
        <v>146</v>
      </c>
      <c r="D55" s="52"/>
      <c r="E55" s="52"/>
      <c r="F55" s="57"/>
      <c r="G55" s="57"/>
      <c r="H55" s="41" t="s">
        <v>140</v>
      </c>
    </row>
    <row r="56" spans="1:8" x14ac:dyDescent="0.2">
      <c r="A56" s="52"/>
      <c r="B56" s="52"/>
      <c r="C56" s="53" t="s">
        <v>139</v>
      </c>
      <c r="D56" s="52"/>
      <c r="E56" s="52" t="s">
        <v>140</v>
      </c>
      <c r="F56" s="58" t="s">
        <v>142</v>
      </c>
      <c r="G56" s="55">
        <v>0</v>
      </c>
      <c r="H56" s="41" t="s">
        <v>140</v>
      </c>
    </row>
    <row r="57" spans="1:8" x14ac:dyDescent="0.2">
      <c r="A57" s="52"/>
      <c r="B57" s="52"/>
      <c r="C57" s="56"/>
      <c r="D57" s="52"/>
      <c r="E57" s="52"/>
      <c r="F57" s="57"/>
      <c r="G57" s="57"/>
      <c r="H57" s="41" t="s">
        <v>140</v>
      </c>
    </row>
    <row r="58" spans="1:8" x14ac:dyDescent="0.2">
      <c r="A58" s="52"/>
      <c r="B58" s="52"/>
      <c r="C58" s="53" t="s">
        <v>147</v>
      </c>
      <c r="D58" s="52"/>
      <c r="E58" s="52"/>
      <c r="F58" s="54">
        <f>F41</f>
        <v>156495.80661110001</v>
      </c>
      <c r="G58" s="55">
        <f>G41</f>
        <v>0.98827454999999997</v>
      </c>
      <c r="H58" s="41" t="s">
        <v>140</v>
      </c>
    </row>
    <row r="59" spans="1:8" x14ac:dyDescent="0.2">
      <c r="A59" s="52"/>
      <c r="B59" s="52"/>
      <c r="C59" s="56"/>
      <c r="D59" s="52"/>
      <c r="E59" s="52"/>
      <c r="F59" s="57"/>
      <c r="G59" s="57"/>
      <c r="H59" s="41" t="s">
        <v>140</v>
      </c>
    </row>
    <row r="60" spans="1:8" x14ac:dyDescent="0.2">
      <c r="A60" s="52"/>
      <c r="B60" s="52"/>
      <c r="C60" s="53" t="s">
        <v>148</v>
      </c>
      <c r="D60" s="52"/>
      <c r="E60" s="52"/>
      <c r="F60" s="57"/>
      <c r="G60" s="57"/>
      <c r="H60" s="41" t="s">
        <v>140</v>
      </c>
    </row>
    <row r="61" spans="1:8" x14ac:dyDescent="0.2">
      <c r="A61" s="52"/>
      <c r="B61" s="52"/>
      <c r="C61" s="53" t="s">
        <v>10</v>
      </c>
      <c r="D61" s="52"/>
      <c r="E61" s="52"/>
      <c r="F61" s="57"/>
      <c r="G61" s="57"/>
      <c r="H61" s="41" t="s">
        <v>140</v>
      </c>
    </row>
    <row r="62" spans="1:8" x14ac:dyDescent="0.2">
      <c r="A62" s="52"/>
      <c r="B62" s="52"/>
      <c r="C62" s="53" t="s">
        <v>139</v>
      </c>
      <c r="D62" s="52"/>
      <c r="E62" s="52" t="s">
        <v>140</v>
      </c>
      <c r="F62" s="58" t="s">
        <v>142</v>
      </c>
      <c r="G62" s="55">
        <v>0</v>
      </c>
      <c r="H62" s="41" t="s">
        <v>140</v>
      </c>
    </row>
    <row r="63" spans="1:8" x14ac:dyDescent="0.2">
      <c r="A63" s="52"/>
      <c r="B63" s="52"/>
      <c r="C63" s="56"/>
      <c r="D63" s="52"/>
      <c r="E63" s="52"/>
      <c r="F63" s="57"/>
      <c r="G63" s="57"/>
      <c r="H63" s="41" t="s">
        <v>140</v>
      </c>
    </row>
    <row r="64" spans="1:8" x14ac:dyDescent="0.2">
      <c r="A64" s="52"/>
      <c r="B64" s="52"/>
      <c r="C64" s="53" t="s">
        <v>149</v>
      </c>
      <c r="D64" s="52"/>
      <c r="E64" s="52"/>
      <c r="F64" s="52"/>
      <c r="G64" s="52"/>
      <c r="H64" s="41" t="s">
        <v>140</v>
      </c>
    </row>
    <row r="65" spans="1:8" x14ac:dyDescent="0.2">
      <c r="A65" s="52"/>
      <c r="B65" s="52"/>
      <c r="C65" s="53" t="s">
        <v>139</v>
      </c>
      <c r="D65" s="52"/>
      <c r="E65" s="52" t="s">
        <v>140</v>
      </c>
      <c r="F65" s="58" t="s">
        <v>142</v>
      </c>
      <c r="G65" s="55">
        <v>0</v>
      </c>
      <c r="H65" s="41" t="s">
        <v>140</v>
      </c>
    </row>
    <row r="66" spans="1:8" x14ac:dyDescent="0.2">
      <c r="A66" s="52"/>
      <c r="B66" s="52"/>
      <c r="C66" s="56"/>
      <c r="D66" s="52"/>
      <c r="E66" s="52"/>
      <c r="F66" s="57"/>
      <c r="G66" s="57"/>
      <c r="H66" s="41" t="s">
        <v>140</v>
      </c>
    </row>
    <row r="67" spans="1:8" x14ac:dyDescent="0.2">
      <c r="A67" s="52"/>
      <c r="B67" s="52"/>
      <c r="C67" s="53" t="s">
        <v>150</v>
      </c>
      <c r="D67" s="52"/>
      <c r="E67" s="52"/>
      <c r="F67" s="52"/>
      <c r="G67" s="52"/>
      <c r="H67" s="41" t="s">
        <v>140</v>
      </c>
    </row>
    <row r="68" spans="1:8" x14ac:dyDescent="0.2">
      <c r="A68" s="52"/>
      <c r="B68" s="52"/>
      <c r="C68" s="53" t="s">
        <v>139</v>
      </c>
      <c r="D68" s="52"/>
      <c r="E68" s="52" t="s">
        <v>140</v>
      </c>
      <c r="F68" s="58" t="s">
        <v>142</v>
      </c>
      <c r="G68" s="55">
        <v>0</v>
      </c>
      <c r="H68" s="41" t="s">
        <v>140</v>
      </c>
    </row>
    <row r="69" spans="1:8" x14ac:dyDescent="0.2">
      <c r="A69" s="52"/>
      <c r="B69" s="52"/>
      <c r="C69" s="56"/>
      <c r="D69" s="52"/>
      <c r="E69" s="52"/>
      <c r="F69" s="57"/>
      <c r="G69" s="57"/>
      <c r="H69" s="41" t="s">
        <v>140</v>
      </c>
    </row>
    <row r="70" spans="1:8" x14ac:dyDescent="0.2">
      <c r="A70" s="52"/>
      <c r="B70" s="52"/>
      <c r="C70" s="53" t="s">
        <v>151</v>
      </c>
      <c r="D70" s="52"/>
      <c r="E70" s="52"/>
      <c r="F70" s="57"/>
      <c r="G70" s="57"/>
      <c r="H70" s="41" t="s">
        <v>140</v>
      </c>
    </row>
    <row r="71" spans="1:8" x14ac:dyDescent="0.2">
      <c r="A71" s="52"/>
      <c r="B71" s="52"/>
      <c r="C71" s="53" t="s">
        <v>139</v>
      </c>
      <c r="D71" s="52"/>
      <c r="E71" s="52" t="s">
        <v>140</v>
      </c>
      <c r="F71" s="58" t="s">
        <v>142</v>
      </c>
      <c r="G71" s="55">
        <v>0</v>
      </c>
      <c r="H71" s="41" t="s">
        <v>140</v>
      </c>
    </row>
    <row r="72" spans="1:8" ht="12.75" customHeight="1" x14ac:dyDescent="0.2">
      <c r="A72" s="39"/>
      <c r="B72" s="39"/>
      <c r="C72" s="40"/>
      <c r="D72" s="39"/>
      <c r="E72" s="39"/>
      <c r="F72" s="151"/>
      <c r="G72" s="139"/>
      <c r="H72" s="41" t="s">
        <v>140</v>
      </c>
    </row>
    <row r="73" spans="1:8" ht="12.75" customHeight="1" x14ac:dyDescent="0.2">
      <c r="A73" s="39"/>
      <c r="B73" s="39"/>
      <c r="C73" s="40" t="s">
        <v>984</v>
      </c>
      <c r="D73" s="39"/>
      <c r="E73" s="39"/>
      <c r="F73" s="39"/>
      <c r="G73" s="39"/>
      <c r="H73" s="41" t="s">
        <v>140</v>
      </c>
    </row>
    <row r="74" spans="1:8" ht="25.5" x14ac:dyDescent="0.2">
      <c r="A74" s="42">
        <v>1</v>
      </c>
      <c r="B74" s="43" t="s">
        <v>317</v>
      </c>
      <c r="C74" s="43" t="s">
        <v>985</v>
      </c>
      <c r="D74" s="43" t="s">
        <v>228</v>
      </c>
      <c r="E74" s="44">
        <v>65256</v>
      </c>
      <c r="F74" s="45">
        <v>6.6469761600000004</v>
      </c>
      <c r="G74" s="46" t="s">
        <v>138</v>
      </c>
      <c r="H74" s="41">
        <v>6.1050000000000004</v>
      </c>
    </row>
    <row r="75" spans="1:8" ht="12.75" customHeight="1" x14ac:dyDescent="0.2">
      <c r="A75" s="39"/>
      <c r="B75" s="39"/>
      <c r="C75" s="40" t="s">
        <v>139</v>
      </c>
      <c r="D75" s="39"/>
      <c r="E75" s="39" t="s">
        <v>140</v>
      </c>
      <c r="F75" s="138">
        <f>F74</f>
        <v>6.6469761600000004</v>
      </c>
      <c r="G75" s="139">
        <f>SUM(G74)</f>
        <v>0</v>
      </c>
      <c r="H75" s="41" t="s">
        <v>140</v>
      </c>
    </row>
    <row r="76" spans="1:8" x14ac:dyDescent="0.2">
      <c r="A76" s="52"/>
      <c r="B76" s="52"/>
      <c r="C76" s="56"/>
      <c r="D76" s="52"/>
      <c r="E76" s="52"/>
      <c r="F76" s="57"/>
      <c r="G76" s="57"/>
      <c r="H76" s="41" t="s">
        <v>140</v>
      </c>
    </row>
    <row r="77" spans="1:8" x14ac:dyDescent="0.2">
      <c r="A77" s="52"/>
      <c r="B77" s="52"/>
      <c r="C77" s="53" t="s">
        <v>152</v>
      </c>
      <c r="D77" s="52"/>
      <c r="E77" s="52"/>
      <c r="F77" s="54">
        <f>F75</f>
        <v>6.6469761600000004</v>
      </c>
      <c r="G77" s="55">
        <f>G75</f>
        <v>0</v>
      </c>
      <c r="H77" s="41" t="s">
        <v>140</v>
      </c>
    </row>
    <row r="78" spans="1:8" x14ac:dyDescent="0.2">
      <c r="A78" s="52"/>
      <c r="B78" s="52"/>
      <c r="C78" s="56"/>
      <c r="D78" s="52"/>
      <c r="E78" s="52"/>
      <c r="F78" s="57"/>
      <c r="G78" s="57"/>
      <c r="H78" s="41" t="s">
        <v>140</v>
      </c>
    </row>
    <row r="79" spans="1:8" x14ac:dyDescent="0.2">
      <c r="A79" s="52"/>
      <c r="B79" s="52"/>
      <c r="C79" s="53" t="s">
        <v>153</v>
      </c>
      <c r="D79" s="52"/>
      <c r="E79" s="52"/>
      <c r="F79" s="57"/>
      <c r="G79" s="57"/>
      <c r="H79" s="41" t="s">
        <v>140</v>
      </c>
    </row>
    <row r="80" spans="1:8" x14ac:dyDescent="0.2">
      <c r="A80" s="52"/>
      <c r="B80" s="52"/>
      <c r="C80" s="53" t="s">
        <v>154</v>
      </c>
      <c r="D80" s="52"/>
      <c r="E80" s="52"/>
      <c r="F80" s="57"/>
      <c r="G80" s="57"/>
      <c r="H80" s="41" t="s">
        <v>140</v>
      </c>
    </row>
    <row r="81" spans="1:8" x14ac:dyDescent="0.2">
      <c r="A81" s="52"/>
      <c r="B81" s="52"/>
      <c r="C81" s="53" t="s">
        <v>139</v>
      </c>
      <c r="D81" s="52"/>
      <c r="E81" s="52" t="s">
        <v>140</v>
      </c>
      <c r="F81" s="58" t="s">
        <v>142</v>
      </c>
      <c r="G81" s="55">
        <v>0</v>
      </c>
      <c r="H81" s="41" t="s">
        <v>140</v>
      </c>
    </row>
    <row r="82" spans="1:8" x14ac:dyDescent="0.2">
      <c r="A82" s="52"/>
      <c r="B82" s="52"/>
      <c r="C82" s="56"/>
      <c r="D82" s="52"/>
      <c r="E82" s="52"/>
      <c r="F82" s="57"/>
      <c r="G82" s="57"/>
      <c r="H82" s="41" t="s">
        <v>140</v>
      </c>
    </row>
    <row r="83" spans="1:8" x14ac:dyDescent="0.2">
      <c r="A83" s="52"/>
      <c r="B83" s="52"/>
      <c r="C83" s="53" t="s">
        <v>155</v>
      </c>
      <c r="D83" s="52"/>
      <c r="E83" s="52"/>
      <c r="F83" s="57"/>
      <c r="G83" s="57"/>
      <c r="H83" s="41" t="s">
        <v>140</v>
      </c>
    </row>
    <row r="84" spans="1:8" x14ac:dyDescent="0.2">
      <c r="A84" s="52"/>
      <c r="B84" s="52"/>
      <c r="C84" s="53" t="s">
        <v>139</v>
      </c>
      <c r="D84" s="52"/>
      <c r="E84" s="52" t="s">
        <v>140</v>
      </c>
      <c r="F84" s="58" t="s">
        <v>142</v>
      </c>
      <c r="G84" s="55">
        <v>0</v>
      </c>
      <c r="H84" s="41" t="s">
        <v>140</v>
      </c>
    </row>
    <row r="85" spans="1:8" x14ac:dyDescent="0.2">
      <c r="A85" s="52"/>
      <c r="B85" s="52"/>
      <c r="C85" s="56"/>
      <c r="D85" s="52"/>
      <c r="E85" s="52"/>
      <c r="F85" s="57"/>
      <c r="G85" s="57"/>
      <c r="H85" s="41" t="s">
        <v>140</v>
      </c>
    </row>
    <row r="86" spans="1:8" x14ac:dyDescent="0.2">
      <c r="A86" s="52"/>
      <c r="B86" s="52"/>
      <c r="C86" s="53" t="s">
        <v>156</v>
      </c>
      <c r="D86" s="52"/>
      <c r="E86" s="52"/>
      <c r="F86" s="57"/>
      <c r="G86" s="57"/>
      <c r="H86" s="41" t="s">
        <v>140</v>
      </c>
    </row>
    <row r="87" spans="1:8" x14ac:dyDescent="0.2">
      <c r="A87" s="52"/>
      <c r="B87" s="52"/>
      <c r="C87" s="53" t="s">
        <v>139</v>
      </c>
      <c r="D87" s="52"/>
      <c r="E87" s="52" t="s">
        <v>140</v>
      </c>
      <c r="F87" s="58" t="s">
        <v>142</v>
      </c>
      <c r="G87" s="55">
        <v>0</v>
      </c>
      <c r="H87" s="41" t="s">
        <v>140</v>
      </c>
    </row>
    <row r="88" spans="1:8" x14ac:dyDescent="0.2">
      <c r="A88" s="52"/>
      <c r="B88" s="52"/>
      <c r="C88" s="56"/>
      <c r="D88" s="52"/>
      <c r="E88" s="52"/>
      <c r="F88" s="57"/>
      <c r="G88" s="57"/>
      <c r="H88" s="41" t="s">
        <v>140</v>
      </c>
    </row>
    <row r="89" spans="1:8" x14ac:dyDescent="0.2">
      <c r="A89" s="52"/>
      <c r="B89" s="52"/>
      <c r="C89" s="53" t="s">
        <v>157</v>
      </c>
      <c r="D89" s="52"/>
      <c r="E89" s="52"/>
      <c r="F89" s="57"/>
      <c r="G89" s="57"/>
      <c r="H89" s="41" t="s">
        <v>140</v>
      </c>
    </row>
    <row r="90" spans="1:8" x14ac:dyDescent="0.2">
      <c r="A90" s="47">
        <v>1</v>
      </c>
      <c r="B90" s="48"/>
      <c r="C90" s="48" t="s">
        <v>158</v>
      </c>
      <c r="D90" s="48"/>
      <c r="E90" s="59"/>
      <c r="F90" s="50">
        <v>2289.354769002</v>
      </c>
      <c r="G90" s="51">
        <v>1.4457329999999999E-2</v>
      </c>
      <c r="H90" s="41">
        <v>5.42</v>
      </c>
    </row>
    <row r="91" spans="1:8" x14ac:dyDescent="0.2">
      <c r="A91" s="52"/>
      <c r="B91" s="52"/>
      <c r="C91" s="53" t="s">
        <v>139</v>
      </c>
      <c r="D91" s="52"/>
      <c r="E91" s="52" t="s">
        <v>140</v>
      </c>
      <c r="F91" s="54">
        <v>2289.354769002</v>
      </c>
      <c r="G91" s="55">
        <v>1.4457329999999999E-2</v>
      </c>
      <c r="H91" s="41" t="s">
        <v>140</v>
      </c>
    </row>
    <row r="92" spans="1:8" x14ac:dyDescent="0.2">
      <c r="A92" s="52"/>
      <c r="B92" s="52"/>
      <c r="C92" s="56"/>
      <c r="D92" s="52"/>
      <c r="E92" s="52"/>
      <c r="F92" s="57"/>
      <c r="G92" s="57"/>
      <c r="H92" s="41" t="s">
        <v>140</v>
      </c>
    </row>
    <row r="93" spans="1:8" x14ac:dyDescent="0.2">
      <c r="A93" s="52"/>
      <c r="B93" s="52"/>
      <c r="C93" s="53" t="s">
        <v>159</v>
      </c>
      <c r="D93" s="52"/>
      <c r="E93" s="52"/>
      <c r="F93" s="54">
        <v>2289.354769002</v>
      </c>
      <c r="G93" s="55">
        <v>1.4457329999999999E-2</v>
      </c>
      <c r="H93" s="41" t="s">
        <v>140</v>
      </c>
    </row>
    <row r="94" spans="1:8" x14ac:dyDescent="0.2">
      <c r="A94" s="52"/>
      <c r="B94" s="52"/>
      <c r="C94" s="57"/>
      <c r="D94" s="52"/>
      <c r="E94" s="52"/>
      <c r="F94" s="52"/>
      <c r="G94" s="52"/>
      <c r="H94" s="41" t="s">
        <v>140</v>
      </c>
    </row>
    <row r="95" spans="1:8" x14ac:dyDescent="0.2">
      <c r="A95" s="52"/>
      <c r="B95" s="52"/>
      <c r="C95" s="53" t="s">
        <v>160</v>
      </c>
      <c r="D95" s="52"/>
      <c r="E95" s="52"/>
      <c r="F95" s="52"/>
      <c r="G95" s="52"/>
      <c r="H95" s="41" t="s">
        <v>140</v>
      </c>
    </row>
    <row r="96" spans="1:8" x14ac:dyDescent="0.2">
      <c r="A96" s="52"/>
      <c r="B96" s="52"/>
      <c r="C96" s="53" t="s">
        <v>161</v>
      </c>
      <c r="D96" s="52"/>
      <c r="E96" s="52"/>
      <c r="F96" s="52"/>
      <c r="G96" s="52"/>
      <c r="H96" s="41" t="s">
        <v>140</v>
      </c>
    </row>
    <row r="97" spans="1:17" x14ac:dyDescent="0.2">
      <c r="A97" s="52"/>
      <c r="B97" s="52"/>
      <c r="C97" s="53" t="s">
        <v>139</v>
      </c>
      <c r="D97" s="52"/>
      <c r="E97" s="52" t="s">
        <v>140</v>
      </c>
      <c r="F97" s="58" t="s">
        <v>142</v>
      </c>
      <c r="G97" s="55">
        <v>0</v>
      </c>
      <c r="H97" s="41" t="s">
        <v>140</v>
      </c>
    </row>
    <row r="98" spans="1:17" x14ac:dyDescent="0.2">
      <c r="A98" s="52"/>
      <c r="B98" s="52"/>
      <c r="C98" s="56"/>
      <c r="D98" s="52"/>
      <c r="E98" s="52"/>
      <c r="F98" s="57"/>
      <c r="G98" s="57"/>
      <c r="H98" s="41" t="s">
        <v>140</v>
      </c>
    </row>
    <row r="99" spans="1:17" x14ac:dyDescent="0.2">
      <c r="A99" s="52"/>
      <c r="B99" s="52"/>
      <c r="C99" s="53" t="s">
        <v>162</v>
      </c>
      <c r="D99" s="52"/>
      <c r="E99" s="52"/>
      <c r="F99" s="52"/>
      <c r="G99" s="52"/>
      <c r="H99" s="41" t="s">
        <v>140</v>
      </c>
    </row>
    <row r="100" spans="1:17" x14ac:dyDescent="0.2">
      <c r="A100" s="52"/>
      <c r="B100" s="52"/>
      <c r="C100" s="53" t="s">
        <v>163</v>
      </c>
      <c r="D100" s="52"/>
      <c r="E100" s="52"/>
      <c r="F100" s="52"/>
      <c r="G100" s="52"/>
      <c r="H100" s="41" t="s">
        <v>140</v>
      </c>
    </row>
    <row r="101" spans="1:17" x14ac:dyDescent="0.2">
      <c r="A101" s="52"/>
      <c r="B101" s="52"/>
      <c r="C101" s="53" t="s">
        <v>139</v>
      </c>
      <c r="D101" s="52"/>
      <c r="E101" s="52" t="s">
        <v>140</v>
      </c>
      <c r="F101" s="58" t="s">
        <v>142</v>
      </c>
      <c r="G101" s="55">
        <v>0</v>
      </c>
      <c r="H101" s="41" t="s">
        <v>140</v>
      </c>
    </row>
    <row r="102" spans="1:17" x14ac:dyDescent="0.2">
      <c r="A102" s="52"/>
      <c r="B102" s="52"/>
      <c r="C102" s="56"/>
      <c r="D102" s="52"/>
      <c r="E102" s="52"/>
      <c r="F102" s="57"/>
      <c r="G102" s="57"/>
      <c r="H102" s="41" t="s">
        <v>140</v>
      </c>
    </row>
    <row r="103" spans="1:17" x14ac:dyDescent="0.2">
      <c r="A103" s="52"/>
      <c r="B103" s="52"/>
      <c r="C103" s="53" t="s">
        <v>164</v>
      </c>
      <c r="D103" s="52"/>
      <c r="E103" s="52"/>
      <c r="F103" s="57"/>
      <c r="G103" s="57"/>
      <c r="H103" s="41" t="s">
        <v>140</v>
      </c>
    </row>
    <row r="104" spans="1:17" x14ac:dyDescent="0.2">
      <c r="A104" s="52"/>
      <c r="B104" s="52"/>
      <c r="C104" s="53" t="s">
        <v>139</v>
      </c>
      <c r="D104" s="52"/>
      <c r="E104" s="52" t="s">
        <v>140</v>
      </c>
      <c r="F104" s="58" t="s">
        <v>142</v>
      </c>
      <c r="G104" s="55">
        <v>0</v>
      </c>
      <c r="H104" s="41" t="s">
        <v>140</v>
      </c>
    </row>
    <row r="105" spans="1:17" x14ac:dyDescent="0.2">
      <c r="A105" s="52"/>
      <c r="B105" s="52"/>
      <c r="C105" s="56"/>
      <c r="D105" s="52"/>
      <c r="E105" s="52"/>
      <c r="F105" s="57"/>
      <c r="G105" s="57"/>
      <c r="H105" s="41" t="s">
        <v>140</v>
      </c>
    </row>
    <row r="106" spans="1:17" x14ac:dyDescent="0.2">
      <c r="A106" s="59"/>
      <c r="B106" s="48"/>
      <c r="C106" s="48" t="s">
        <v>165</v>
      </c>
      <c r="D106" s="48"/>
      <c r="E106" s="59"/>
      <c r="F106" s="50">
        <v>-439.24074514</v>
      </c>
      <c r="G106" s="51">
        <v>-2.7738200000000002E-3</v>
      </c>
      <c r="H106" s="41" t="s">
        <v>140</v>
      </c>
    </row>
    <row r="107" spans="1:17" x14ac:dyDescent="0.2">
      <c r="A107" s="56"/>
      <c r="B107" s="56"/>
      <c r="C107" s="53" t="s">
        <v>166</v>
      </c>
      <c r="D107" s="57"/>
      <c r="E107" s="57"/>
      <c r="F107" s="54">
        <v>158352.56761112201</v>
      </c>
      <c r="G107" s="60">
        <v>1.00000004</v>
      </c>
      <c r="H107" s="41" t="s">
        <v>140</v>
      </c>
    </row>
    <row r="108" spans="1:17" ht="12.75" customHeight="1" x14ac:dyDescent="0.2">
      <c r="A108" s="61"/>
      <c r="B108" s="61"/>
      <c r="C108" s="62"/>
      <c r="D108" s="63"/>
      <c r="E108" s="63"/>
      <c r="F108" s="64"/>
      <c r="G108" s="65"/>
      <c r="H108" s="66"/>
    </row>
    <row r="109" spans="1:17" x14ac:dyDescent="0.2">
      <c r="A109" s="61"/>
      <c r="B109" s="227" t="s">
        <v>973</v>
      </c>
      <c r="C109" s="227"/>
      <c r="D109" s="227"/>
      <c r="E109" s="227"/>
      <c r="F109" s="227"/>
      <c r="G109" s="227"/>
      <c r="H109" s="227"/>
      <c r="J109" s="68"/>
    </row>
    <row r="110" spans="1:17" x14ac:dyDescent="0.2">
      <c r="A110" s="61"/>
      <c r="B110" s="227" t="s">
        <v>974</v>
      </c>
      <c r="C110" s="227"/>
      <c r="D110" s="227"/>
      <c r="E110" s="227"/>
      <c r="F110" s="227"/>
      <c r="G110" s="227"/>
      <c r="H110" s="227"/>
      <c r="J110" s="68"/>
    </row>
    <row r="111" spans="1:17" x14ac:dyDescent="0.2">
      <c r="A111" s="61"/>
      <c r="B111" s="227" t="s">
        <v>975</v>
      </c>
      <c r="C111" s="227"/>
      <c r="D111" s="227"/>
      <c r="E111" s="227"/>
      <c r="F111" s="227"/>
      <c r="G111" s="227"/>
      <c r="H111" s="227"/>
      <c r="J111" s="68"/>
    </row>
    <row r="112" spans="1:17" s="71" customFormat="1" ht="66.75" customHeight="1" x14ac:dyDescent="0.25">
      <c r="A112" s="69"/>
      <c r="B112" s="228" t="s">
        <v>976</v>
      </c>
      <c r="C112" s="228"/>
      <c r="D112" s="228"/>
      <c r="E112" s="228"/>
      <c r="F112" s="228"/>
      <c r="G112" s="228"/>
      <c r="H112" s="228"/>
      <c r="I112"/>
      <c r="J112" s="68"/>
      <c r="K112"/>
      <c r="L112"/>
      <c r="M112"/>
      <c r="N112"/>
      <c r="O112"/>
      <c r="P112"/>
      <c r="Q112"/>
    </row>
    <row r="113" spans="1:10" x14ac:dyDescent="0.2">
      <c r="A113" s="61"/>
      <c r="B113" s="227" t="s">
        <v>977</v>
      </c>
      <c r="C113" s="227"/>
      <c r="D113" s="227"/>
      <c r="E113" s="227"/>
      <c r="F113" s="227"/>
      <c r="G113" s="227"/>
      <c r="H113" s="227"/>
      <c r="J113" s="68"/>
    </row>
    <row r="114" spans="1:10" x14ac:dyDescent="0.2">
      <c r="A114" s="61"/>
      <c r="B114" s="61"/>
      <c r="C114" s="61"/>
      <c r="D114" s="63"/>
      <c r="E114" s="63"/>
      <c r="F114" s="63"/>
      <c r="G114" s="63"/>
    </row>
    <row r="115" spans="1:10" x14ac:dyDescent="0.2">
      <c r="A115" s="61"/>
      <c r="B115" s="229" t="s">
        <v>167</v>
      </c>
      <c r="C115" s="230"/>
      <c r="D115" s="231"/>
      <c r="E115" s="72"/>
      <c r="F115" s="63"/>
      <c r="G115" s="63"/>
    </row>
    <row r="116" spans="1:10" ht="27.75" customHeight="1" x14ac:dyDescent="0.2">
      <c r="A116" s="61"/>
      <c r="B116" s="232" t="s">
        <v>168</v>
      </c>
      <c r="C116" s="233"/>
      <c r="D116" s="40" t="s">
        <v>169</v>
      </c>
      <c r="E116" s="72"/>
      <c r="F116" s="63"/>
      <c r="G116" s="63"/>
    </row>
    <row r="117" spans="1:10" ht="12.75" customHeight="1" x14ac:dyDescent="0.2">
      <c r="A117" s="61"/>
      <c r="B117" s="232" t="s">
        <v>978</v>
      </c>
      <c r="C117" s="233"/>
      <c r="D117" s="40" t="s">
        <v>169</v>
      </c>
      <c r="E117" s="72"/>
      <c r="F117" s="63"/>
      <c r="G117" s="63"/>
    </row>
    <row r="118" spans="1:10" x14ac:dyDescent="0.2">
      <c r="A118" s="61"/>
      <c r="B118" s="232" t="s">
        <v>170</v>
      </c>
      <c r="C118" s="233"/>
      <c r="D118" s="73" t="s">
        <v>140</v>
      </c>
      <c r="E118" s="72"/>
      <c r="F118" s="63"/>
      <c r="G118" s="63"/>
    </row>
    <row r="119" spans="1:10" x14ac:dyDescent="0.2">
      <c r="A119" s="74"/>
      <c r="B119" s="75" t="s">
        <v>140</v>
      </c>
      <c r="C119" s="75" t="s">
        <v>979</v>
      </c>
      <c r="D119" s="75" t="s">
        <v>171</v>
      </c>
      <c r="E119" s="74"/>
      <c r="F119" s="74"/>
      <c r="G119" s="74"/>
      <c r="H119" s="74"/>
      <c r="J119" s="68"/>
    </row>
    <row r="120" spans="1:10" x14ac:dyDescent="0.2">
      <c r="A120" s="74"/>
      <c r="B120" s="76" t="s">
        <v>172</v>
      </c>
      <c r="C120" s="77">
        <v>45991</v>
      </c>
      <c r="D120" s="77">
        <v>46022</v>
      </c>
      <c r="E120" s="74"/>
      <c r="F120" s="74"/>
      <c r="G120" s="74"/>
      <c r="J120" s="68"/>
    </row>
    <row r="121" spans="1:10" x14ac:dyDescent="0.2">
      <c r="A121" s="78"/>
      <c r="B121" s="48" t="s">
        <v>173</v>
      </c>
      <c r="C121" s="79">
        <v>110.069</v>
      </c>
      <c r="D121" s="79">
        <v>107.8156</v>
      </c>
      <c r="E121" s="78"/>
      <c r="F121" s="80"/>
      <c r="G121" s="81"/>
    </row>
    <row r="122" spans="1:10" x14ac:dyDescent="0.2">
      <c r="A122" s="78"/>
      <c r="B122" s="48" t="s">
        <v>1151</v>
      </c>
      <c r="C122" s="79">
        <v>33.985399999999998</v>
      </c>
      <c r="D122" s="79">
        <v>30.868200000000002</v>
      </c>
      <c r="E122" s="78"/>
      <c r="F122" s="80"/>
      <c r="G122" s="81"/>
    </row>
    <row r="123" spans="1:10" x14ac:dyDescent="0.2">
      <c r="A123" s="78"/>
      <c r="B123" s="48" t="s">
        <v>174</v>
      </c>
      <c r="C123" s="79">
        <v>100.0887</v>
      </c>
      <c r="D123" s="79">
        <v>97.965400000000002</v>
      </c>
      <c r="E123" s="78"/>
      <c r="F123" s="80"/>
      <c r="G123" s="81"/>
    </row>
    <row r="124" spans="1:10" x14ac:dyDescent="0.2">
      <c r="A124" s="78"/>
      <c r="B124" s="48" t="s">
        <v>1152</v>
      </c>
      <c r="C124" s="79">
        <v>30.3916</v>
      </c>
      <c r="D124" s="79">
        <v>27.5685</v>
      </c>
      <c r="E124" s="78"/>
      <c r="F124" s="80"/>
      <c r="G124" s="81"/>
    </row>
    <row r="125" spans="1:10" x14ac:dyDescent="0.2">
      <c r="A125" s="78"/>
      <c r="B125" s="78"/>
      <c r="C125" s="78"/>
      <c r="D125" s="78"/>
      <c r="E125" s="78"/>
      <c r="F125" s="78"/>
      <c r="G125" s="78"/>
    </row>
    <row r="126" spans="1:10" x14ac:dyDescent="0.2">
      <c r="A126" s="78"/>
      <c r="B126" s="235" t="s">
        <v>980</v>
      </c>
      <c r="C126" s="236"/>
      <c r="D126" s="53" t="s">
        <v>140</v>
      </c>
      <c r="E126" s="78"/>
      <c r="F126" s="78"/>
      <c r="G126" s="78"/>
    </row>
    <row r="127" spans="1:10" x14ac:dyDescent="0.2">
      <c r="A127" s="78"/>
      <c r="B127" s="146" t="s">
        <v>172</v>
      </c>
      <c r="C127" s="147" t="s">
        <v>642</v>
      </c>
      <c r="D127" s="147" t="s">
        <v>643</v>
      </c>
      <c r="E127" s="78"/>
      <c r="F127" s="78"/>
      <c r="G127" s="78"/>
    </row>
    <row r="128" spans="1:10" x14ac:dyDescent="0.2">
      <c r="A128" s="78"/>
      <c r="B128" s="48" t="s">
        <v>1151</v>
      </c>
      <c r="C128" s="148">
        <v>2.3980000000000001</v>
      </c>
      <c r="D128" s="148">
        <v>2.3980000000000001</v>
      </c>
      <c r="E128" s="78"/>
      <c r="F128" s="80"/>
      <c r="G128" s="81"/>
    </row>
    <row r="129" spans="1:7" x14ac:dyDescent="0.2">
      <c r="A129" s="78"/>
      <c r="B129" s="48" t="s">
        <v>1152</v>
      </c>
      <c r="C129" s="148">
        <v>2.1579999999999999</v>
      </c>
      <c r="D129" s="148">
        <v>2.1579999999999999</v>
      </c>
      <c r="E129" s="78"/>
      <c r="F129" s="80"/>
      <c r="G129" s="81"/>
    </row>
    <row r="130" spans="1:7" x14ac:dyDescent="0.2">
      <c r="A130" s="78"/>
      <c r="B130" s="82"/>
      <c r="C130" s="82"/>
      <c r="D130" s="83"/>
      <c r="E130" s="78"/>
      <c r="F130" s="80"/>
      <c r="G130" s="81"/>
    </row>
    <row r="131" spans="1:7" x14ac:dyDescent="0.2">
      <c r="A131" s="74"/>
      <c r="B131" s="232" t="s">
        <v>175</v>
      </c>
      <c r="C131" s="233"/>
      <c r="D131" s="40" t="s">
        <v>169</v>
      </c>
      <c r="E131" s="84"/>
      <c r="F131" s="74"/>
      <c r="G131" s="74"/>
    </row>
    <row r="132" spans="1:7" x14ac:dyDescent="0.2">
      <c r="A132" s="74"/>
      <c r="B132" s="232" t="s">
        <v>176</v>
      </c>
      <c r="C132" s="233"/>
      <c r="D132" s="40" t="s">
        <v>169</v>
      </c>
      <c r="E132" s="84"/>
      <c r="F132" s="74"/>
      <c r="G132" s="74"/>
    </row>
    <row r="133" spans="1:7" ht="17.100000000000001" customHeight="1" x14ac:dyDescent="0.2">
      <c r="A133" s="74"/>
      <c r="B133" s="232" t="s">
        <v>177</v>
      </c>
      <c r="C133" s="233"/>
      <c r="D133" s="40" t="s">
        <v>169</v>
      </c>
      <c r="E133" s="84"/>
      <c r="F133" s="74"/>
      <c r="G133" s="74"/>
    </row>
    <row r="134" spans="1:7" ht="17.100000000000001" customHeight="1" x14ac:dyDescent="0.2">
      <c r="A134" s="74"/>
      <c r="B134" s="232" t="s">
        <v>178</v>
      </c>
      <c r="C134" s="233"/>
      <c r="D134" s="85">
        <v>0.24935391562411544</v>
      </c>
      <c r="E134" s="74"/>
      <c r="F134" s="67"/>
      <c r="G134" s="86"/>
    </row>
    <row r="136" spans="1:7" x14ac:dyDescent="0.2">
      <c r="B136" s="234" t="s">
        <v>981</v>
      </c>
      <c r="C136" s="234"/>
    </row>
    <row r="138" spans="1:7" ht="153.75" customHeight="1" x14ac:dyDescent="0.2"/>
    <row r="141" spans="1:7" x14ac:dyDescent="0.2">
      <c r="B141" s="87" t="s">
        <v>982</v>
      </c>
      <c r="C141" s="88"/>
      <c r="D141" s="87"/>
    </row>
    <row r="142" spans="1:7" x14ac:dyDescent="0.2">
      <c r="B142" s="87" t="s">
        <v>1136</v>
      </c>
      <c r="D142" s="87"/>
    </row>
    <row r="143" spans="1:7" ht="165" customHeight="1" x14ac:dyDescent="0.2"/>
    <row r="145" customFormat="1" ht="12.75" customHeight="1" x14ac:dyDescent="0.2"/>
    <row r="146" customFormat="1" ht="12.75" customHeight="1" x14ac:dyDescent="0.2"/>
    <row r="147" customFormat="1" ht="12.75" customHeight="1" x14ac:dyDescent="0.2"/>
    <row r="148" customFormat="1" ht="12.75" customHeight="1" x14ac:dyDescent="0.2"/>
    <row r="149" customFormat="1" ht="12.75" customHeight="1" x14ac:dyDescent="0.2"/>
    <row r="150" customFormat="1" ht="12.75" customHeight="1" x14ac:dyDescent="0.2"/>
  </sheetData>
  <mergeCells count="18">
    <mergeCell ref="B117:C117"/>
    <mergeCell ref="B118:C118"/>
    <mergeCell ref="B136:C136"/>
    <mergeCell ref="B126:C126"/>
    <mergeCell ref="B132:C132"/>
    <mergeCell ref="B133:C133"/>
    <mergeCell ref="B134:C134"/>
    <mergeCell ref="B131:C131"/>
    <mergeCell ref="B111:H111"/>
    <mergeCell ref="B112:H112"/>
    <mergeCell ref="B113:H113"/>
    <mergeCell ref="B115:D115"/>
    <mergeCell ref="B116:C116"/>
    <mergeCell ref="A1:H1"/>
    <mergeCell ref="A2:H2"/>
    <mergeCell ref="A3:H3"/>
    <mergeCell ref="B109:H109"/>
    <mergeCell ref="B110:H110"/>
  </mergeCells>
  <hyperlinks>
    <hyperlink ref="I1" location="Index!B2" display="Index" xr:uid="{C6E49C7C-67C8-42A8-A9D0-D4D7DD2E929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31B5-E678-49F3-995C-0D62428D6BA5}">
  <sheetPr>
    <outlinePr summaryBelow="0" summaryRight="0"/>
  </sheetPr>
  <dimension ref="A1:Q164"/>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13.570312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834</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11</v>
      </c>
      <c r="C7" s="48" t="s">
        <v>12</v>
      </c>
      <c r="D7" s="48" t="s">
        <v>13</v>
      </c>
      <c r="E7" s="49">
        <v>1811705</v>
      </c>
      <c r="F7" s="50">
        <v>38147.260479999997</v>
      </c>
      <c r="G7" s="51">
        <v>7.9327090000000003E-2</v>
      </c>
      <c r="H7" s="41" t="s">
        <v>140</v>
      </c>
    </row>
    <row r="8" spans="1:9" x14ac:dyDescent="0.2">
      <c r="A8" s="47">
        <v>2</v>
      </c>
      <c r="B8" s="48" t="s">
        <v>322</v>
      </c>
      <c r="C8" s="48" t="s">
        <v>323</v>
      </c>
      <c r="D8" s="48" t="s">
        <v>35</v>
      </c>
      <c r="E8" s="49">
        <v>3285248</v>
      </c>
      <c r="F8" s="50">
        <v>32563.378175999998</v>
      </c>
      <c r="G8" s="51">
        <v>6.7715419999999998E-2</v>
      </c>
      <c r="H8" s="41" t="s">
        <v>140</v>
      </c>
    </row>
    <row r="9" spans="1:9" x14ac:dyDescent="0.2">
      <c r="A9" s="47">
        <v>3</v>
      </c>
      <c r="B9" s="48" t="s">
        <v>17</v>
      </c>
      <c r="C9" s="48" t="s">
        <v>18</v>
      </c>
      <c r="D9" s="48" t="s">
        <v>19</v>
      </c>
      <c r="E9" s="49">
        <v>1532287</v>
      </c>
      <c r="F9" s="50">
        <v>24063.035048000002</v>
      </c>
      <c r="G9" s="51">
        <v>5.0038989999999998E-2</v>
      </c>
      <c r="H9" s="41" t="s">
        <v>140</v>
      </c>
    </row>
    <row r="10" spans="1:9" x14ac:dyDescent="0.2">
      <c r="A10" s="47">
        <v>4</v>
      </c>
      <c r="B10" s="48" t="s">
        <v>324</v>
      </c>
      <c r="C10" s="48" t="s">
        <v>325</v>
      </c>
      <c r="D10" s="48" t="s">
        <v>35</v>
      </c>
      <c r="E10" s="49">
        <v>1807958</v>
      </c>
      <c r="F10" s="50">
        <v>22950.218852000002</v>
      </c>
      <c r="G10" s="51">
        <v>4.7724900000000001E-2</v>
      </c>
      <c r="H10" s="41" t="s">
        <v>140</v>
      </c>
    </row>
    <row r="11" spans="1:9" x14ac:dyDescent="0.2">
      <c r="A11" s="47">
        <v>5</v>
      </c>
      <c r="B11" s="48" t="s">
        <v>346</v>
      </c>
      <c r="C11" s="48" t="s">
        <v>347</v>
      </c>
      <c r="D11" s="48" t="s">
        <v>300</v>
      </c>
      <c r="E11" s="49">
        <v>7051129</v>
      </c>
      <c r="F11" s="50">
        <v>19605.664184500001</v>
      </c>
      <c r="G11" s="51">
        <v>4.0769909999999999E-2</v>
      </c>
      <c r="H11" s="41" t="s">
        <v>140</v>
      </c>
    </row>
    <row r="12" spans="1:9" x14ac:dyDescent="0.2">
      <c r="A12" s="47">
        <v>6</v>
      </c>
      <c r="B12" s="48" t="s">
        <v>51</v>
      </c>
      <c r="C12" s="48" t="s">
        <v>52</v>
      </c>
      <c r="D12" s="48" t="s">
        <v>53</v>
      </c>
      <c r="E12" s="49">
        <v>1090073</v>
      </c>
      <c r="F12" s="50">
        <v>16021.892954000001</v>
      </c>
      <c r="G12" s="51">
        <v>3.3317470000000002E-2</v>
      </c>
      <c r="H12" s="41" t="s">
        <v>140</v>
      </c>
    </row>
    <row r="13" spans="1:9" x14ac:dyDescent="0.2">
      <c r="A13" s="47">
        <v>7</v>
      </c>
      <c r="B13" s="48" t="s">
        <v>313</v>
      </c>
      <c r="C13" s="48" t="s">
        <v>314</v>
      </c>
      <c r="D13" s="48" t="s">
        <v>182</v>
      </c>
      <c r="E13" s="49">
        <v>1419940</v>
      </c>
      <c r="F13" s="50">
        <v>14145.442279999999</v>
      </c>
      <c r="G13" s="51">
        <v>2.9415400000000001E-2</v>
      </c>
      <c r="H13" s="41" t="s">
        <v>140</v>
      </c>
    </row>
    <row r="14" spans="1:9" x14ac:dyDescent="0.2">
      <c r="A14" s="47">
        <v>8</v>
      </c>
      <c r="B14" s="48" t="s">
        <v>664</v>
      </c>
      <c r="C14" s="48" t="s">
        <v>665</v>
      </c>
      <c r="D14" s="48" t="s">
        <v>182</v>
      </c>
      <c r="E14" s="49">
        <v>677831</v>
      </c>
      <c r="F14" s="50">
        <v>13827.074569</v>
      </c>
      <c r="G14" s="51">
        <v>2.875335E-2</v>
      </c>
      <c r="H14" s="41" t="s">
        <v>140</v>
      </c>
    </row>
    <row r="15" spans="1:9" x14ac:dyDescent="0.2">
      <c r="A15" s="47">
        <v>9</v>
      </c>
      <c r="B15" s="48" t="s">
        <v>305</v>
      </c>
      <c r="C15" s="48" t="s">
        <v>306</v>
      </c>
      <c r="D15" s="48" t="s">
        <v>300</v>
      </c>
      <c r="E15" s="49">
        <v>998415</v>
      </c>
      <c r="F15" s="50">
        <v>13314.862440000001</v>
      </c>
      <c r="G15" s="51">
        <v>2.7688210000000001E-2</v>
      </c>
      <c r="H15" s="41" t="s">
        <v>140</v>
      </c>
    </row>
    <row r="16" spans="1:9" x14ac:dyDescent="0.2">
      <c r="A16" s="47">
        <v>10</v>
      </c>
      <c r="B16" s="48" t="s">
        <v>36</v>
      </c>
      <c r="C16" s="48" t="s">
        <v>37</v>
      </c>
      <c r="D16" s="48" t="s">
        <v>35</v>
      </c>
      <c r="E16" s="49">
        <v>982972</v>
      </c>
      <c r="F16" s="50">
        <v>13200.330988</v>
      </c>
      <c r="G16" s="51">
        <v>2.7450039999999998E-2</v>
      </c>
      <c r="H16" s="41" t="s">
        <v>140</v>
      </c>
    </row>
    <row r="17" spans="1:8" x14ac:dyDescent="0.2">
      <c r="A17" s="47">
        <v>11</v>
      </c>
      <c r="B17" s="48" t="s">
        <v>109</v>
      </c>
      <c r="C17" s="48" t="s">
        <v>110</v>
      </c>
      <c r="D17" s="48" t="s">
        <v>111</v>
      </c>
      <c r="E17" s="49">
        <v>164533</v>
      </c>
      <c r="F17" s="50">
        <v>11587.236525</v>
      </c>
      <c r="G17" s="51">
        <v>2.4095620000000002E-2</v>
      </c>
      <c r="H17" s="41" t="s">
        <v>140</v>
      </c>
    </row>
    <row r="18" spans="1:8" x14ac:dyDescent="0.2">
      <c r="A18" s="47">
        <v>12</v>
      </c>
      <c r="B18" s="48" t="s">
        <v>394</v>
      </c>
      <c r="C18" s="48" t="s">
        <v>395</v>
      </c>
      <c r="D18" s="48" t="s">
        <v>182</v>
      </c>
      <c r="E18" s="49">
        <v>1193281</v>
      </c>
      <c r="F18" s="50">
        <v>11354.068714999999</v>
      </c>
      <c r="G18" s="51">
        <v>2.3610740000000002E-2</v>
      </c>
      <c r="H18" s="41" t="s">
        <v>140</v>
      </c>
    </row>
    <row r="19" spans="1:8" x14ac:dyDescent="0.2">
      <c r="A19" s="47">
        <v>13</v>
      </c>
      <c r="B19" s="48" t="s">
        <v>65</v>
      </c>
      <c r="C19" s="48" t="s">
        <v>66</v>
      </c>
      <c r="D19" s="48" t="s">
        <v>13</v>
      </c>
      <c r="E19" s="49">
        <v>2692219</v>
      </c>
      <c r="F19" s="50">
        <v>11273.667062500001</v>
      </c>
      <c r="G19" s="51">
        <v>2.344355E-2</v>
      </c>
      <c r="H19" s="41" t="s">
        <v>140</v>
      </c>
    </row>
    <row r="20" spans="1:8" x14ac:dyDescent="0.2">
      <c r="A20" s="47">
        <v>14</v>
      </c>
      <c r="B20" s="48" t="s">
        <v>428</v>
      </c>
      <c r="C20" s="48" t="s">
        <v>429</v>
      </c>
      <c r="D20" s="48" t="s">
        <v>62</v>
      </c>
      <c r="E20" s="49">
        <v>275874</v>
      </c>
      <c r="F20" s="50">
        <v>11177.035110000001</v>
      </c>
      <c r="G20" s="51">
        <v>2.3242599999999999E-2</v>
      </c>
      <c r="H20" s="41" t="s">
        <v>140</v>
      </c>
    </row>
    <row r="21" spans="1:8" x14ac:dyDescent="0.2">
      <c r="A21" s="47">
        <v>15</v>
      </c>
      <c r="B21" s="48" t="s">
        <v>366</v>
      </c>
      <c r="C21" s="48" t="s">
        <v>367</v>
      </c>
      <c r="D21" s="48" t="s">
        <v>206</v>
      </c>
      <c r="E21" s="49">
        <v>1608752</v>
      </c>
      <c r="F21" s="50">
        <v>11127.737584</v>
      </c>
      <c r="G21" s="51">
        <v>2.3140089999999999E-2</v>
      </c>
      <c r="H21" s="41" t="s">
        <v>140</v>
      </c>
    </row>
    <row r="22" spans="1:8" x14ac:dyDescent="0.2">
      <c r="A22" s="47">
        <v>16</v>
      </c>
      <c r="B22" s="48" t="s">
        <v>340</v>
      </c>
      <c r="C22" s="48" t="s">
        <v>341</v>
      </c>
      <c r="D22" s="48" t="s">
        <v>250</v>
      </c>
      <c r="E22" s="49">
        <v>572917</v>
      </c>
      <c r="F22" s="50">
        <v>10309.068498000001</v>
      </c>
      <c r="G22" s="51">
        <v>2.1437669999999999E-2</v>
      </c>
      <c r="H22" s="41" t="s">
        <v>140</v>
      </c>
    </row>
    <row r="23" spans="1:8" x14ac:dyDescent="0.2">
      <c r="A23" s="47">
        <v>17</v>
      </c>
      <c r="B23" s="48" t="s">
        <v>356</v>
      </c>
      <c r="C23" s="48" t="s">
        <v>357</v>
      </c>
      <c r="D23" s="48" t="s">
        <v>111</v>
      </c>
      <c r="E23" s="49">
        <v>1639820</v>
      </c>
      <c r="F23" s="50">
        <v>10115.229670000001</v>
      </c>
      <c r="G23" s="51">
        <v>2.1034580000000001E-2</v>
      </c>
      <c r="H23" s="41" t="s">
        <v>140</v>
      </c>
    </row>
    <row r="24" spans="1:8" x14ac:dyDescent="0.2">
      <c r="A24" s="47">
        <v>18</v>
      </c>
      <c r="B24" s="48" t="s">
        <v>835</v>
      </c>
      <c r="C24" s="48" t="s">
        <v>836</v>
      </c>
      <c r="D24" s="48" t="s">
        <v>266</v>
      </c>
      <c r="E24" s="49">
        <v>1434034</v>
      </c>
      <c r="F24" s="50">
        <v>9582.9322049999992</v>
      </c>
      <c r="G24" s="51">
        <v>1.9927670000000001E-2</v>
      </c>
      <c r="H24" s="41" t="s">
        <v>140</v>
      </c>
    </row>
    <row r="25" spans="1:8" x14ac:dyDescent="0.2">
      <c r="A25" s="47">
        <v>19</v>
      </c>
      <c r="B25" s="48" t="s">
        <v>200</v>
      </c>
      <c r="C25" s="48" t="s">
        <v>201</v>
      </c>
      <c r="D25" s="48" t="s">
        <v>94</v>
      </c>
      <c r="E25" s="49">
        <v>457842</v>
      </c>
      <c r="F25" s="50">
        <v>8486.1014699999996</v>
      </c>
      <c r="G25" s="51">
        <v>1.7646820000000001E-2</v>
      </c>
      <c r="H25" s="41" t="s">
        <v>140</v>
      </c>
    </row>
    <row r="26" spans="1:8" x14ac:dyDescent="0.2">
      <c r="A26" s="47">
        <v>20</v>
      </c>
      <c r="B26" s="48" t="s">
        <v>360</v>
      </c>
      <c r="C26" s="48" t="s">
        <v>361</v>
      </c>
      <c r="D26" s="48" t="s">
        <v>35</v>
      </c>
      <c r="E26" s="49">
        <v>13917467</v>
      </c>
      <c r="F26" s="50">
        <v>7374.8657633000003</v>
      </c>
      <c r="G26" s="51">
        <v>1.5336010000000001E-2</v>
      </c>
      <c r="H26" s="41" t="s">
        <v>140</v>
      </c>
    </row>
    <row r="27" spans="1:8" x14ac:dyDescent="0.2">
      <c r="A27" s="47">
        <v>21</v>
      </c>
      <c r="B27" s="48" t="s">
        <v>74</v>
      </c>
      <c r="C27" s="48" t="s">
        <v>75</v>
      </c>
      <c r="D27" s="48" t="s">
        <v>76</v>
      </c>
      <c r="E27" s="49">
        <v>145233</v>
      </c>
      <c r="F27" s="50">
        <v>7348.0636350000004</v>
      </c>
      <c r="G27" s="51">
        <v>1.528027E-2</v>
      </c>
      <c r="H27" s="41" t="s">
        <v>140</v>
      </c>
    </row>
    <row r="28" spans="1:8" x14ac:dyDescent="0.2">
      <c r="A28" s="47">
        <v>22</v>
      </c>
      <c r="B28" s="48" t="s">
        <v>358</v>
      </c>
      <c r="C28" s="48" t="s">
        <v>359</v>
      </c>
      <c r="D28" s="48" t="s">
        <v>35</v>
      </c>
      <c r="E28" s="49">
        <v>1508495</v>
      </c>
      <c r="F28" s="50">
        <v>6925.5005449999999</v>
      </c>
      <c r="G28" s="51">
        <v>1.4401550000000001E-2</v>
      </c>
      <c r="H28" s="41" t="s">
        <v>140</v>
      </c>
    </row>
    <row r="29" spans="1:8" x14ac:dyDescent="0.2">
      <c r="A29" s="47">
        <v>23</v>
      </c>
      <c r="B29" s="48" t="s">
        <v>364</v>
      </c>
      <c r="C29" s="48" t="s">
        <v>365</v>
      </c>
      <c r="D29" s="48" t="s">
        <v>216</v>
      </c>
      <c r="E29" s="49">
        <v>2477742</v>
      </c>
      <c r="F29" s="50">
        <v>6369.0358109999997</v>
      </c>
      <c r="G29" s="51">
        <v>1.324439E-2</v>
      </c>
      <c r="H29" s="41" t="s">
        <v>140</v>
      </c>
    </row>
    <row r="30" spans="1:8" x14ac:dyDescent="0.2">
      <c r="A30" s="47">
        <v>24</v>
      </c>
      <c r="B30" s="48" t="s">
        <v>387</v>
      </c>
      <c r="C30" s="48" t="s">
        <v>388</v>
      </c>
      <c r="D30" s="48" t="s">
        <v>182</v>
      </c>
      <c r="E30" s="49">
        <v>351287</v>
      </c>
      <c r="F30" s="50">
        <v>6368.4820229999996</v>
      </c>
      <c r="G30" s="51">
        <v>1.324324E-2</v>
      </c>
      <c r="H30" s="41" t="s">
        <v>140</v>
      </c>
    </row>
    <row r="31" spans="1:8" x14ac:dyDescent="0.2">
      <c r="A31" s="47">
        <v>25</v>
      </c>
      <c r="B31" s="48" t="s">
        <v>326</v>
      </c>
      <c r="C31" s="48" t="s">
        <v>327</v>
      </c>
      <c r="D31" s="48" t="s">
        <v>206</v>
      </c>
      <c r="E31" s="49">
        <v>359855</v>
      </c>
      <c r="F31" s="50">
        <v>5813.0976700000001</v>
      </c>
      <c r="G31" s="51">
        <v>1.208832E-2</v>
      </c>
      <c r="H31" s="41" t="s">
        <v>140</v>
      </c>
    </row>
    <row r="32" spans="1:8" x14ac:dyDescent="0.2">
      <c r="A32" s="47">
        <v>26</v>
      </c>
      <c r="B32" s="48" t="s">
        <v>234</v>
      </c>
      <c r="C32" s="48" t="s">
        <v>235</v>
      </c>
      <c r="D32" s="48" t="s">
        <v>216</v>
      </c>
      <c r="E32" s="49">
        <v>663825</v>
      </c>
      <c r="F32" s="50">
        <v>5778.9285374999999</v>
      </c>
      <c r="G32" s="51">
        <v>1.201726E-2</v>
      </c>
      <c r="H32" s="41" t="s">
        <v>140</v>
      </c>
    </row>
    <row r="33" spans="1:8" x14ac:dyDescent="0.2">
      <c r="A33" s="47">
        <v>27</v>
      </c>
      <c r="B33" s="48" t="s">
        <v>342</v>
      </c>
      <c r="C33" s="48" t="s">
        <v>343</v>
      </c>
      <c r="D33" s="48" t="s">
        <v>182</v>
      </c>
      <c r="E33" s="49">
        <v>333014</v>
      </c>
      <c r="F33" s="50">
        <v>5668.564308</v>
      </c>
      <c r="G33" s="51">
        <v>1.178776E-2</v>
      </c>
      <c r="H33" s="41" t="s">
        <v>140</v>
      </c>
    </row>
    <row r="34" spans="1:8" x14ac:dyDescent="0.2">
      <c r="A34" s="47">
        <v>28</v>
      </c>
      <c r="B34" s="48" t="s">
        <v>695</v>
      </c>
      <c r="C34" s="48" t="s">
        <v>696</v>
      </c>
      <c r="D34" s="48" t="s">
        <v>206</v>
      </c>
      <c r="E34" s="49">
        <v>90405</v>
      </c>
      <c r="F34" s="50">
        <v>5481.7071749999996</v>
      </c>
      <c r="G34" s="51">
        <v>1.139919E-2</v>
      </c>
      <c r="H34" s="41" t="s">
        <v>140</v>
      </c>
    </row>
    <row r="35" spans="1:8" x14ac:dyDescent="0.2">
      <c r="A35" s="47">
        <v>29</v>
      </c>
      <c r="B35" s="48" t="s">
        <v>95</v>
      </c>
      <c r="C35" s="48" t="s">
        <v>96</v>
      </c>
      <c r="D35" s="48" t="s">
        <v>76</v>
      </c>
      <c r="E35" s="49">
        <v>1343146</v>
      </c>
      <c r="F35" s="50">
        <v>5424.2951210000001</v>
      </c>
      <c r="G35" s="51">
        <v>1.12798E-2</v>
      </c>
      <c r="H35" s="41" t="s">
        <v>140</v>
      </c>
    </row>
    <row r="36" spans="1:8" x14ac:dyDescent="0.2">
      <c r="A36" s="47">
        <v>30</v>
      </c>
      <c r="B36" s="48" t="s">
        <v>482</v>
      </c>
      <c r="C36" s="48" t="s">
        <v>483</v>
      </c>
      <c r="D36" s="48" t="s">
        <v>62</v>
      </c>
      <c r="E36" s="49">
        <v>1639084</v>
      </c>
      <c r="F36" s="50">
        <v>5211.4675779999998</v>
      </c>
      <c r="G36" s="51">
        <v>1.083723E-2</v>
      </c>
      <c r="H36" s="41" t="s">
        <v>140</v>
      </c>
    </row>
    <row r="37" spans="1:8" x14ac:dyDescent="0.2">
      <c r="A37" s="47">
        <v>31</v>
      </c>
      <c r="B37" s="48" t="s">
        <v>417</v>
      </c>
      <c r="C37" s="48" t="s">
        <v>418</v>
      </c>
      <c r="D37" s="48" t="s">
        <v>228</v>
      </c>
      <c r="E37" s="49">
        <v>1100371</v>
      </c>
      <c r="F37" s="50">
        <v>5194.8514910000004</v>
      </c>
      <c r="G37" s="51">
        <v>1.080267E-2</v>
      </c>
      <c r="H37" s="41" t="s">
        <v>140</v>
      </c>
    </row>
    <row r="38" spans="1:8" x14ac:dyDescent="0.2">
      <c r="A38" s="47">
        <v>32</v>
      </c>
      <c r="B38" s="48" t="s">
        <v>469</v>
      </c>
      <c r="C38" s="48" t="s">
        <v>470</v>
      </c>
      <c r="D38" s="48" t="s">
        <v>266</v>
      </c>
      <c r="E38" s="49">
        <v>1124763</v>
      </c>
      <c r="F38" s="50">
        <v>5167.7236034999996</v>
      </c>
      <c r="G38" s="51">
        <v>1.0746260000000001E-2</v>
      </c>
      <c r="H38" s="41" t="s">
        <v>140</v>
      </c>
    </row>
    <row r="39" spans="1:8" x14ac:dyDescent="0.2">
      <c r="A39" s="47">
        <v>33</v>
      </c>
      <c r="B39" s="48" t="s">
        <v>378</v>
      </c>
      <c r="C39" s="48" t="s">
        <v>379</v>
      </c>
      <c r="D39" s="48" t="s">
        <v>211</v>
      </c>
      <c r="E39" s="49">
        <v>204748</v>
      </c>
      <c r="F39" s="50">
        <v>4799.2931200000003</v>
      </c>
      <c r="G39" s="51">
        <v>9.9801100000000004E-3</v>
      </c>
      <c r="H39" s="41" t="s">
        <v>140</v>
      </c>
    </row>
    <row r="40" spans="1:8" x14ac:dyDescent="0.2">
      <c r="A40" s="47">
        <v>34</v>
      </c>
      <c r="B40" s="48" t="s">
        <v>328</v>
      </c>
      <c r="C40" s="48" t="s">
        <v>329</v>
      </c>
      <c r="D40" s="48" t="s">
        <v>35</v>
      </c>
      <c r="E40" s="49">
        <v>216759</v>
      </c>
      <c r="F40" s="50">
        <v>4771.0823490000002</v>
      </c>
      <c r="G40" s="51">
        <v>9.9214500000000001E-3</v>
      </c>
      <c r="H40" s="41" t="s">
        <v>140</v>
      </c>
    </row>
    <row r="41" spans="1:8" x14ac:dyDescent="0.2">
      <c r="A41" s="47">
        <v>35</v>
      </c>
      <c r="B41" s="48" t="s">
        <v>837</v>
      </c>
      <c r="C41" s="48" t="s">
        <v>838</v>
      </c>
      <c r="D41" s="48" t="s">
        <v>35</v>
      </c>
      <c r="E41" s="49">
        <v>3168712</v>
      </c>
      <c r="F41" s="50">
        <v>4620.6158384</v>
      </c>
      <c r="G41" s="51">
        <v>9.6085500000000004E-3</v>
      </c>
      <c r="H41" s="41" t="s">
        <v>140</v>
      </c>
    </row>
    <row r="42" spans="1:8" x14ac:dyDescent="0.2">
      <c r="A42" s="47">
        <v>36</v>
      </c>
      <c r="B42" s="48" t="s">
        <v>652</v>
      </c>
      <c r="C42" s="48" t="s">
        <v>653</v>
      </c>
      <c r="D42" s="48" t="s">
        <v>182</v>
      </c>
      <c r="E42" s="49">
        <v>1260897</v>
      </c>
      <c r="F42" s="50">
        <v>4498.8804959999998</v>
      </c>
      <c r="G42" s="51">
        <v>9.3554099999999998E-3</v>
      </c>
      <c r="H42" s="41" t="s">
        <v>140</v>
      </c>
    </row>
    <row r="43" spans="1:8" x14ac:dyDescent="0.2">
      <c r="A43" s="47">
        <v>37</v>
      </c>
      <c r="B43" s="48" t="s">
        <v>374</v>
      </c>
      <c r="C43" s="48" t="s">
        <v>375</v>
      </c>
      <c r="D43" s="48" t="s">
        <v>35</v>
      </c>
      <c r="E43" s="49">
        <v>7120524</v>
      </c>
      <c r="F43" s="50">
        <v>4485.2180675999998</v>
      </c>
      <c r="G43" s="51">
        <v>9.3269900000000003E-3</v>
      </c>
      <c r="H43" s="41" t="s">
        <v>140</v>
      </c>
    </row>
    <row r="44" spans="1:8" x14ac:dyDescent="0.2">
      <c r="A44" s="47">
        <v>38</v>
      </c>
      <c r="B44" s="48" t="s">
        <v>402</v>
      </c>
      <c r="C44" s="48" t="s">
        <v>403</v>
      </c>
      <c r="D44" s="48" t="s">
        <v>250</v>
      </c>
      <c r="E44" s="49">
        <v>1096915</v>
      </c>
      <c r="F44" s="50">
        <v>4437.5696324999999</v>
      </c>
      <c r="G44" s="51">
        <v>9.2279100000000006E-3</v>
      </c>
      <c r="H44" s="41" t="s">
        <v>140</v>
      </c>
    </row>
    <row r="45" spans="1:8" x14ac:dyDescent="0.2">
      <c r="A45" s="47">
        <v>39</v>
      </c>
      <c r="B45" s="48" t="s">
        <v>519</v>
      </c>
      <c r="C45" s="48" t="s">
        <v>520</v>
      </c>
      <c r="D45" s="48" t="s">
        <v>206</v>
      </c>
      <c r="E45" s="49">
        <v>275867</v>
      </c>
      <c r="F45" s="50">
        <v>4388.7681030000003</v>
      </c>
      <c r="G45" s="51">
        <v>9.1264299999999996E-3</v>
      </c>
      <c r="H45" s="41" t="s">
        <v>140</v>
      </c>
    </row>
    <row r="46" spans="1:8" x14ac:dyDescent="0.2">
      <c r="A46" s="47">
        <v>40</v>
      </c>
      <c r="B46" s="48" t="s">
        <v>204</v>
      </c>
      <c r="C46" s="48" t="s">
        <v>205</v>
      </c>
      <c r="D46" s="48" t="s">
        <v>206</v>
      </c>
      <c r="E46" s="49">
        <v>257972</v>
      </c>
      <c r="F46" s="50">
        <v>4290.0743599999996</v>
      </c>
      <c r="G46" s="51">
        <v>8.9211900000000007E-3</v>
      </c>
      <c r="H46" s="41" t="s">
        <v>140</v>
      </c>
    </row>
    <row r="47" spans="1:8" x14ac:dyDescent="0.2">
      <c r="A47" s="47">
        <v>41</v>
      </c>
      <c r="B47" s="48" t="s">
        <v>486</v>
      </c>
      <c r="C47" s="48" t="s">
        <v>487</v>
      </c>
      <c r="D47" s="48" t="s">
        <v>211</v>
      </c>
      <c r="E47" s="49">
        <v>369884</v>
      </c>
      <c r="F47" s="50">
        <v>4177.8397800000002</v>
      </c>
      <c r="G47" s="51">
        <v>8.6878000000000007E-3</v>
      </c>
      <c r="H47" s="41" t="s">
        <v>140</v>
      </c>
    </row>
    <row r="48" spans="1:8" x14ac:dyDescent="0.2">
      <c r="A48" s="47">
        <v>42</v>
      </c>
      <c r="B48" s="48" t="s">
        <v>404</v>
      </c>
      <c r="C48" s="48" t="s">
        <v>405</v>
      </c>
      <c r="D48" s="48" t="s">
        <v>216</v>
      </c>
      <c r="E48" s="49">
        <v>717133</v>
      </c>
      <c r="F48" s="50">
        <v>4019.8890314999999</v>
      </c>
      <c r="G48" s="51">
        <v>8.3593399999999998E-3</v>
      </c>
      <c r="H48" s="41" t="s">
        <v>140</v>
      </c>
    </row>
    <row r="49" spans="1:8" x14ac:dyDescent="0.2">
      <c r="A49" s="47">
        <v>43</v>
      </c>
      <c r="B49" s="48" t="s">
        <v>749</v>
      </c>
      <c r="C49" s="48" t="s">
        <v>750</v>
      </c>
      <c r="D49" s="48" t="s">
        <v>111</v>
      </c>
      <c r="E49" s="49">
        <v>206251</v>
      </c>
      <c r="F49" s="50">
        <v>3978.3755390000001</v>
      </c>
      <c r="G49" s="51">
        <v>8.2730200000000007E-3</v>
      </c>
      <c r="H49" s="41" t="s">
        <v>140</v>
      </c>
    </row>
    <row r="50" spans="1:8" x14ac:dyDescent="0.2">
      <c r="A50" s="47">
        <v>44</v>
      </c>
      <c r="B50" s="48" t="s">
        <v>743</v>
      </c>
      <c r="C50" s="48" t="s">
        <v>744</v>
      </c>
      <c r="D50" s="48" t="s">
        <v>182</v>
      </c>
      <c r="E50" s="49">
        <v>265123</v>
      </c>
      <c r="F50" s="50">
        <v>3881.4007200000001</v>
      </c>
      <c r="G50" s="51">
        <v>8.0713599999999996E-3</v>
      </c>
      <c r="H50" s="41" t="s">
        <v>140</v>
      </c>
    </row>
    <row r="51" spans="1:8" ht="25.5" x14ac:dyDescent="0.2">
      <c r="A51" s="47">
        <v>45</v>
      </c>
      <c r="B51" s="48" t="s">
        <v>197</v>
      </c>
      <c r="C51" s="48" t="s">
        <v>198</v>
      </c>
      <c r="D51" s="48" t="s">
        <v>199</v>
      </c>
      <c r="E51" s="49">
        <v>208079</v>
      </c>
      <c r="F51" s="50">
        <v>3798.6902239999999</v>
      </c>
      <c r="G51" s="51">
        <v>7.8993599999999994E-3</v>
      </c>
      <c r="H51" s="41" t="s">
        <v>140</v>
      </c>
    </row>
    <row r="52" spans="1:8" x14ac:dyDescent="0.2">
      <c r="A52" s="47">
        <v>46</v>
      </c>
      <c r="B52" s="48" t="s">
        <v>384</v>
      </c>
      <c r="C52" s="48" t="s">
        <v>385</v>
      </c>
      <c r="D52" s="48" t="s">
        <v>386</v>
      </c>
      <c r="E52" s="49">
        <v>352255</v>
      </c>
      <c r="F52" s="50">
        <v>3576.09276</v>
      </c>
      <c r="G52" s="51">
        <v>7.4364699999999997E-3</v>
      </c>
      <c r="H52" s="41" t="s">
        <v>140</v>
      </c>
    </row>
    <row r="53" spans="1:8" x14ac:dyDescent="0.2">
      <c r="A53" s="47">
        <v>47</v>
      </c>
      <c r="B53" s="48" t="s">
        <v>480</v>
      </c>
      <c r="C53" s="48" t="s">
        <v>481</v>
      </c>
      <c r="D53" s="48" t="s">
        <v>211</v>
      </c>
      <c r="E53" s="49">
        <v>130000</v>
      </c>
      <c r="F53" s="50">
        <v>3312.92</v>
      </c>
      <c r="G53" s="51">
        <v>6.8892099999999998E-3</v>
      </c>
      <c r="H53" s="41" t="s">
        <v>140</v>
      </c>
    </row>
    <row r="54" spans="1:8" x14ac:dyDescent="0.2">
      <c r="A54" s="47">
        <v>48</v>
      </c>
      <c r="B54" s="48" t="s">
        <v>389</v>
      </c>
      <c r="C54" s="48" t="s">
        <v>390</v>
      </c>
      <c r="D54" s="48" t="s">
        <v>391</v>
      </c>
      <c r="E54" s="49">
        <v>908373</v>
      </c>
      <c r="F54" s="50">
        <v>3028.515582</v>
      </c>
      <c r="G54" s="51">
        <v>6.2977900000000002E-3</v>
      </c>
      <c r="H54" s="41" t="s">
        <v>140</v>
      </c>
    </row>
    <row r="55" spans="1:8" x14ac:dyDescent="0.2">
      <c r="A55" s="47">
        <v>49</v>
      </c>
      <c r="B55" s="48" t="s">
        <v>202</v>
      </c>
      <c r="C55" s="48" t="s">
        <v>203</v>
      </c>
      <c r="D55" s="48" t="s">
        <v>111</v>
      </c>
      <c r="E55" s="49">
        <v>331338</v>
      </c>
      <c r="F55" s="50">
        <v>2929.02792</v>
      </c>
      <c r="G55" s="51">
        <v>6.0908999999999998E-3</v>
      </c>
      <c r="H55" s="41" t="s">
        <v>140</v>
      </c>
    </row>
    <row r="56" spans="1:8" x14ac:dyDescent="0.2">
      <c r="A56" s="47">
        <v>50</v>
      </c>
      <c r="B56" s="48" t="s">
        <v>262</v>
      </c>
      <c r="C56" s="48" t="s">
        <v>263</v>
      </c>
      <c r="D56" s="48" t="s">
        <v>35</v>
      </c>
      <c r="E56" s="49">
        <v>332975</v>
      </c>
      <c r="F56" s="50">
        <v>2877.5699500000001</v>
      </c>
      <c r="G56" s="51">
        <v>5.9839000000000003E-3</v>
      </c>
      <c r="H56" s="41" t="s">
        <v>140</v>
      </c>
    </row>
    <row r="57" spans="1:8" x14ac:dyDescent="0.2">
      <c r="A57" s="47">
        <v>51</v>
      </c>
      <c r="B57" s="48" t="s">
        <v>209</v>
      </c>
      <c r="C57" s="48" t="s">
        <v>210</v>
      </c>
      <c r="D57" s="48" t="s">
        <v>211</v>
      </c>
      <c r="E57" s="49">
        <v>94906</v>
      </c>
      <c r="F57" s="50">
        <v>2498.1157320000002</v>
      </c>
      <c r="G57" s="51">
        <v>5.1948200000000002E-3</v>
      </c>
      <c r="H57" s="41" t="s">
        <v>140</v>
      </c>
    </row>
    <row r="58" spans="1:8" x14ac:dyDescent="0.2">
      <c r="A58" s="47">
        <v>52</v>
      </c>
      <c r="B58" s="48" t="s">
        <v>825</v>
      </c>
      <c r="C58" s="48" t="s">
        <v>826</v>
      </c>
      <c r="D58" s="48" t="s">
        <v>300</v>
      </c>
      <c r="E58" s="49">
        <v>354103</v>
      </c>
      <c r="F58" s="50">
        <v>1367.7228375</v>
      </c>
      <c r="G58" s="51">
        <v>2.84418E-3</v>
      </c>
      <c r="H58" s="41" t="s">
        <v>140</v>
      </c>
    </row>
    <row r="59" spans="1:8" x14ac:dyDescent="0.2">
      <c r="A59" s="52"/>
      <c r="B59" s="52"/>
      <c r="C59" s="53" t="s">
        <v>139</v>
      </c>
      <c r="D59" s="52"/>
      <c r="E59" s="52" t="s">
        <v>140</v>
      </c>
      <c r="F59" s="54">
        <v>456716.48211480002</v>
      </c>
      <c r="G59" s="55">
        <v>0.94974026</v>
      </c>
      <c r="H59" s="41" t="s">
        <v>140</v>
      </c>
    </row>
    <row r="60" spans="1:8" x14ac:dyDescent="0.2">
      <c r="A60" s="52"/>
      <c r="B60" s="52"/>
      <c r="C60" s="56"/>
      <c r="D60" s="52"/>
      <c r="E60" s="52"/>
      <c r="F60" s="57"/>
      <c r="G60" s="57"/>
      <c r="H60" s="41" t="s">
        <v>140</v>
      </c>
    </row>
    <row r="61" spans="1:8" x14ac:dyDescent="0.2">
      <c r="A61" s="52"/>
      <c r="B61" s="52"/>
      <c r="C61" s="53" t="s">
        <v>141</v>
      </c>
      <c r="D61" s="52"/>
      <c r="E61" s="52"/>
      <c r="F61" s="52"/>
      <c r="G61" s="52"/>
      <c r="H61" s="41" t="s">
        <v>140</v>
      </c>
    </row>
    <row r="62" spans="1:8" x14ac:dyDescent="0.2">
      <c r="A62" s="47">
        <v>1</v>
      </c>
      <c r="B62" s="48" t="s">
        <v>839</v>
      </c>
      <c r="C62" s="43" t="s">
        <v>1137</v>
      </c>
      <c r="D62" s="48" t="s">
        <v>216</v>
      </c>
      <c r="E62" s="49">
        <v>74187</v>
      </c>
      <c r="F62" s="50">
        <v>5478.1268223750003</v>
      </c>
      <c r="G62" s="51">
        <v>1.1391739999999999E-2</v>
      </c>
      <c r="H62" s="41" t="s">
        <v>140</v>
      </c>
    </row>
    <row r="63" spans="1:8" x14ac:dyDescent="0.2">
      <c r="A63" s="52"/>
      <c r="B63" s="52"/>
      <c r="C63" s="53" t="s">
        <v>139</v>
      </c>
      <c r="D63" s="52"/>
      <c r="E63" s="52" t="s">
        <v>140</v>
      </c>
      <c r="F63" s="54">
        <v>5478.1268223750003</v>
      </c>
      <c r="G63" s="55">
        <v>1.1391739999999999E-2</v>
      </c>
      <c r="H63" s="41" t="s">
        <v>140</v>
      </c>
    </row>
    <row r="64" spans="1:8" x14ac:dyDescent="0.2">
      <c r="A64" s="52"/>
      <c r="B64" s="52"/>
      <c r="C64" s="56"/>
      <c r="D64" s="52"/>
      <c r="E64" s="52"/>
      <c r="F64" s="57"/>
      <c r="G64" s="57"/>
      <c r="H64" s="41" t="s">
        <v>140</v>
      </c>
    </row>
    <row r="65" spans="1:8" x14ac:dyDescent="0.2">
      <c r="A65" s="52"/>
      <c r="B65" s="52"/>
      <c r="C65" s="53" t="s">
        <v>143</v>
      </c>
      <c r="D65" s="52"/>
      <c r="E65" s="52"/>
      <c r="F65" s="52"/>
      <c r="G65" s="52"/>
      <c r="H65" s="41" t="s">
        <v>140</v>
      </c>
    </row>
    <row r="66" spans="1:8" x14ac:dyDescent="0.2">
      <c r="A66" s="52"/>
      <c r="B66" s="52"/>
      <c r="C66" s="53" t="s">
        <v>139</v>
      </c>
      <c r="D66" s="52"/>
      <c r="E66" s="52" t="s">
        <v>140</v>
      </c>
      <c r="F66" s="58" t="s">
        <v>142</v>
      </c>
      <c r="G66" s="55">
        <v>0</v>
      </c>
      <c r="H66" s="41" t="s">
        <v>140</v>
      </c>
    </row>
    <row r="67" spans="1:8" x14ac:dyDescent="0.2">
      <c r="A67" s="52"/>
      <c r="B67" s="52"/>
      <c r="C67" s="56"/>
      <c r="D67" s="52"/>
      <c r="E67" s="52"/>
      <c r="F67" s="57"/>
      <c r="G67" s="57"/>
      <c r="H67" s="41" t="s">
        <v>140</v>
      </c>
    </row>
    <row r="68" spans="1:8" x14ac:dyDescent="0.2">
      <c r="A68" s="52"/>
      <c r="B68" s="52"/>
      <c r="C68" s="53" t="s">
        <v>144</v>
      </c>
      <c r="D68" s="52"/>
      <c r="E68" s="52"/>
      <c r="F68" s="52"/>
      <c r="G68" s="52"/>
      <c r="H68" s="41" t="s">
        <v>140</v>
      </c>
    </row>
    <row r="69" spans="1:8" x14ac:dyDescent="0.2">
      <c r="A69" s="52"/>
      <c r="B69" s="52"/>
      <c r="C69" s="53" t="s">
        <v>139</v>
      </c>
      <c r="D69" s="52"/>
      <c r="E69" s="52" t="s">
        <v>140</v>
      </c>
      <c r="F69" s="58" t="s">
        <v>142</v>
      </c>
      <c r="G69" s="55">
        <v>0</v>
      </c>
      <c r="H69" s="41" t="s">
        <v>140</v>
      </c>
    </row>
    <row r="70" spans="1:8" x14ac:dyDescent="0.2">
      <c r="A70" s="52"/>
      <c r="B70" s="52"/>
      <c r="C70" s="56"/>
      <c r="D70" s="52"/>
      <c r="E70" s="52"/>
      <c r="F70" s="57"/>
      <c r="G70" s="57"/>
      <c r="H70" s="41" t="s">
        <v>140</v>
      </c>
    </row>
    <row r="71" spans="1:8" x14ac:dyDescent="0.2">
      <c r="A71" s="52"/>
      <c r="B71" s="52"/>
      <c r="C71" s="53" t="s">
        <v>145</v>
      </c>
      <c r="D71" s="52"/>
      <c r="E71" s="52"/>
      <c r="F71" s="57"/>
      <c r="G71" s="57"/>
      <c r="H71" s="41" t="s">
        <v>140</v>
      </c>
    </row>
    <row r="72" spans="1:8" x14ac:dyDescent="0.2">
      <c r="A72" s="52"/>
      <c r="B72" s="52"/>
      <c r="C72" s="53" t="s">
        <v>139</v>
      </c>
      <c r="D72" s="52"/>
      <c r="E72" s="52" t="s">
        <v>140</v>
      </c>
      <c r="F72" s="58" t="s">
        <v>142</v>
      </c>
      <c r="G72" s="55">
        <v>0</v>
      </c>
      <c r="H72" s="41" t="s">
        <v>140</v>
      </c>
    </row>
    <row r="73" spans="1:8" x14ac:dyDescent="0.2">
      <c r="A73" s="52"/>
      <c r="B73" s="52"/>
      <c r="C73" s="56"/>
      <c r="D73" s="52"/>
      <c r="E73" s="52"/>
      <c r="F73" s="57"/>
      <c r="G73" s="57"/>
      <c r="H73" s="41" t="s">
        <v>140</v>
      </c>
    </row>
    <row r="74" spans="1:8" x14ac:dyDescent="0.2">
      <c r="A74" s="52"/>
      <c r="B74" s="52"/>
      <c r="C74" s="53" t="s">
        <v>146</v>
      </c>
      <c r="D74" s="52"/>
      <c r="E74" s="52"/>
      <c r="F74" s="57"/>
      <c r="G74" s="57"/>
      <c r="H74" s="41" t="s">
        <v>140</v>
      </c>
    </row>
    <row r="75" spans="1:8" x14ac:dyDescent="0.2">
      <c r="A75" s="52"/>
      <c r="B75" s="52"/>
      <c r="C75" s="53" t="s">
        <v>139</v>
      </c>
      <c r="D75" s="52"/>
      <c r="E75" s="52" t="s">
        <v>140</v>
      </c>
      <c r="F75" s="58" t="s">
        <v>142</v>
      </c>
      <c r="G75" s="55">
        <v>0</v>
      </c>
      <c r="H75" s="41" t="s">
        <v>140</v>
      </c>
    </row>
    <row r="76" spans="1:8" x14ac:dyDescent="0.2">
      <c r="A76" s="52"/>
      <c r="B76" s="52"/>
      <c r="C76" s="56"/>
      <c r="D76" s="52"/>
      <c r="E76" s="52"/>
      <c r="F76" s="57"/>
      <c r="G76" s="57"/>
      <c r="H76" s="41" t="s">
        <v>140</v>
      </c>
    </row>
    <row r="77" spans="1:8" x14ac:dyDescent="0.2">
      <c r="A77" s="52"/>
      <c r="B77" s="52"/>
      <c r="C77" s="53" t="s">
        <v>147</v>
      </c>
      <c r="D77" s="52"/>
      <c r="E77" s="52"/>
      <c r="F77" s="54">
        <v>462194.60893717501</v>
      </c>
      <c r="G77" s="55">
        <v>0.96113199999999999</v>
      </c>
      <c r="H77" s="41" t="s">
        <v>140</v>
      </c>
    </row>
    <row r="78" spans="1:8" x14ac:dyDescent="0.2">
      <c r="A78" s="52"/>
      <c r="B78" s="52"/>
      <c r="C78" s="56"/>
      <c r="D78" s="52"/>
      <c r="E78" s="52"/>
      <c r="F78" s="57"/>
      <c r="G78" s="57"/>
      <c r="H78" s="41" t="s">
        <v>140</v>
      </c>
    </row>
    <row r="79" spans="1:8" x14ac:dyDescent="0.2">
      <c r="A79" s="52"/>
      <c r="B79" s="52"/>
      <c r="C79" s="53" t="s">
        <v>148</v>
      </c>
      <c r="D79" s="52"/>
      <c r="E79" s="52"/>
      <c r="F79" s="57"/>
      <c r="G79" s="57"/>
      <c r="H79" s="41" t="s">
        <v>140</v>
      </c>
    </row>
    <row r="80" spans="1:8" x14ac:dyDescent="0.2">
      <c r="A80" s="52"/>
      <c r="B80" s="52"/>
      <c r="C80" s="53" t="s">
        <v>10</v>
      </c>
      <c r="D80" s="52"/>
      <c r="E80" s="52"/>
      <c r="F80" s="57"/>
      <c r="G80" s="57"/>
      <c r="H80" s="41" t="s">
        <v>140</v>
      </c>
    </row>
    <row r="81" spans="1:8" x14ac:dyDescent="0.2">
      <c r="A81" s="52"/>
      <c r="B81" s="52"/>
      <c r="C81" s="53" t="s">
        <v>139</v>
      </c>
      <c r="D81" s="52"/>
      <c r="E81" s="52" t="s">
        <v>140</v>
      </c>
      <c r="F81" s="58" t="s">
        <v>142</v>
      </c>
      <c r="G81" s="55">
        <v>0</v>
      </c>
      <c r="H81" s="41" t="s">
        <v>140</v>
      </c>
    </row>
    <row r="82" spans="1:8" x14ac:dyDescent="0.2">
      <c r="A82" s="52"/>
      <c r="B82" s="52"/>
      <c r="C82" s="56"/>
      <c r="D82" s="52"/>
      <c r="E82" s="52"/>
      <c r="F82" s="57"/>
      <c r="G82" s="57"/>
      <c r="H82" s="41" t="s">
        <v>140</v>
      </c>
    </row>
    <row r="83" spans="1:8" x14ac:dyDescent="0.2">
      <c r="A83" s="52"/>
      <c r="B83" s="52"/>
      <c r="C83" s="53" t="s">
        <v>149</v>
      </c>
      <c r="D83" s="52"/>
      <c r="E83" s="52"/>
      <c r="F83" s="52"/>
      <c r="G83" s="52"/>
      <c r="H83" s="41" t="s">
        <v>140</v>
      </c>
    </row>
    <row r="84" spans="1:8" x14ac:dyDescent="0.2">
      <c r="A84" s="52"/>
      <c r="B84" s="52"/>
      <c r="C84" s="53" t="s">
        <v>139</v>
      </c>
      <c r="D84" s="52"/>
      <c r="E84" s="52" t="s">
        <v>140</v>
      </c>
      <c r="F84" s="58" t="s">
        <v>142</v>
      </c>
      <c r="G84" s="55">
        <v>0</v>
      </c>
      <c r="H84" s="41" t="s">
        <v>140</v>
      </c>
    </row>
    <row r="85" spans="1:8" x14ac:dyDescent="0.2">
      <c r="A85" s="52"/>
      <c r="B85" s="52"/>
      <c r="C85" s="56"/>
      <c r="D85" s="52"/>
      <c r="E85" s="52"/>
      <c r="F85" s="57"/>
      <c r="G85" s="57"/>
      <c r="H85" s="41" t="s">
        <v>140</v>
      </c>
    </row>
    <row r="86" spans="1:8" x14ac:dyDescent="0.2">
      <c r="A86" s="52"/>
      <c r="B86" s="52"/>
      <c r="C86" s="53" t="s">
        <v>150</v>
      </c>
      <c r="D86" s="52"/>
      <c r="E86" s="52"/>
      <c r="F86" s="52"/>
      <c r="G86" s="52"/>
      <c r="H86" s="41" t="s">
        <v>140</v>
      </c>
    </row>
    <row r="87" spans="1:8" x14ac:dyDescent="0.2">
      <c r="A87" s="52"/>
      <c r="B87" s="52"/>
      <c r="C87" s="53" t="s">
        <v>139</v>
      </c>
      <c r="D87" s="52"/>
      <c r="E87" s="52" t="s">
        <v>140</v>
      </c>
      <c r="F87" s="58" t="s">
        <v>142</v>
      </c>
      <c r="G87" s="55">
        <v>0</v>
      </c>
      <c r="H87" s="41" t="s">
        <v>140</v>
      </c>
    </row>
    <row r="88" spans="1:8" x14ac:dyDescent="0.2">
      <c r="A88" s="52"/>
      <c r="B88" s="52"/>
      <c r="C88" s="56"/>
      <c r="D88" s="52"/>
      <c r="E88" s="52"/>
      <c r="F88" s="57"/>
      <c r="G88" s="57"/>
      <c r="H88" s="41" t="s">
        <v>140</v>
      </c>
    </row>
    <row r="89" spans="1:8" x14ac:dyDescent="0.2">
      <c r="A89" s="52"/>
      <c r="B89" s="52"/>
      <c r="C89" s="53" t="s">
        <v>151</v>
      </c>
      <c r="D89" s="52"/>
      <c r="E89" s="52"/>
      <c r="F89" s="57"/>
      <c r="G89" s="57"/>
      <c r="H89" s="41" t="s">
        <v>140</v>
      </c>
    </row>
    <row r="90" spans="1:8" x14ac:dyDescent="0.2">
      <c r="A90" s="52"/>
      <c r="B90" s="52"/>
      <c r="C90" s="53" t="s">
        <v>139</v>
      </c>
      <c r="D90" s="52"/>
      <c r="E90" s="52" t="s">
        <v>140</v>
      </c>
      <c r="F90" s="58" t="s">
        <v>142</v>
      </c>
      <c r="G90" s="55">
        <v>0</v>
      </c>
      <c r="H90" s="41" t="s">
        <v>140</v>
      </c>
    </row>
    <row r="91" spans="1:8" x14ac:dyDescent="0.2">
      <c r="A91" s="52"/>
      <c r="B91" s="52"/>
      <c r="C91" s="56"/>
      <c r="D91" s="52"/>
      <c r="E91" s="52"/>
      <c r="F91" s="57"/>
      <c r="G91" s="57"/>
      <c r="H91" s="41" t="s">
        <v>140</v>
      </c>
    </row>
    <row r="92" spans="1:8" x14ac:dyDescent="0.2">
      <c r="A92" s="52"/>
      <c r="B92" s="52"/>
      <c r="C92" s="53" t="s">
        <v>152</v>
      </c>
      <c r="D92" s="52"/>
      <c r="E92" s="52"/>
      <c r="F92" s="54">
        <v>0</v>
      </c>
      <c r="G92" s="55">
        <v>0</v>
      </c>
      <c r="H92" s="41" t="s">
        <v>140</v>
      </c>
    </row>
    <row r="93" spans="1:8" x14ac:dyDescent="0.2">
      <c r="A93" s="52"/>
      <c r="B93" s="52"/>
      <c r="C93" s="56"/>
      <c r="D93" s="52"/>
      <c r="E93" s="52"/>
      <c r="F93" s="57"/>
      <c r="G93" s="57"/>
      <c r="H93" s="41" t="s">
        <v>140</v>
      </c>
    </row>
    <row r="94" spans="1:8" x14ac:dyDescent="0.2">
      <c r="A94" s="52"/>
      <c r="B94" s="52"/>
      <c r="C94" s="53" t="s">
        <v>153</v>
      </c>
      <c r="D94" s="52"/>
      <c r="E94" s="52"/>
      <c r="F94" s="57"/>
      <c r="G94" s="57"/>
      <c r="H94" s="41" t="s">
        <v>140</v>
      </c>
    </row>
    <row r="95" spans="1:8" x14ac:dyDescent="0.2">
      <c r="A95" s="52"/>
      <c r="B95" s="52"/>
      <c r="C95" s="53" t="s">
        <v>154</v>
      </c>
      <c r="D95" s="52"/>
      <c r="E95" s="52"/>
      <c r="F95" s="57"/>
      <c r="G95" s="57"/>
      <c r="H95" s="41" t="s">
        <v>140</v>
      </c>
    </row>
    <row r="96" spans="1:8" x14ac:dyDescent="0.2">
      <c r="A96" s="52"/>
      <c r="B96" s="52"/>
      <c r="C96" s="53" t="s">
        <v>139</v>
      </c>
      <c r="D96" s="52"/>
      <c r="E96" s="52" t="s">
        <v>140</v>
      </c>
      <c r="F96" s="58" t="s">
        <v>142</v>
      </c>
      <c r="G96" s="55">
        <v>0</v>
      </c>
      <c r="H96" s="41" t="s">
        <v>140</v>
      </c>
    </row>
    <row r="97" spans="1:8" x14ac:dyDescent="0.2">
      <c r="A97" s="52"/>
      <c r="B97" s="52"/>
      <c r="C97" s="56"/>
      <c r="D97" s="52"/>
      <c r="E97" s="52"/>
      <c r="F97" s="57"/>
      <c r="G97" s="57"/>
      <c r="H97" s="41" t="s">
        <v>140</v>
      </c>
    </row>
    <row r="98" spans="1:8" x14ac:dyDescent="0.2">
      <c r="A98" s="52"/>
      <c r="B98" s="52"/>
      <c r="C98" s="53" t="s">
        <v>155</v>
      </c>
      <c r="D98" s="52"/>
      <c r="E98" s="52"/>
      <c r="F98" s="57"/>
      <c r="G98" s="57"/>
      <c r="H98" s="41" t="s">
        <v>140</v>
      </c>
    </row>
    <row r="99" spans="1:8" x14ac:dyDescent="0.2">
      <c r="A99" s="52"/>
      <c r="B99" s="52"/>
      <c r="C99" s="53" t="s">
        <v>139</v>
      </c>
      <c r="D99" s="52"/>
      <c r="E99" s="52" t="s">
        <v>140</v>
      </c>
      <c r="F99" s="58" t="s">
        <v>142</v>
      </c>
      <c r="G99" s="55">
        <v>0</v>
      </c>
      <c r="H99" s="41" t="s">
        <v>140</v>
      </c>
    </row>
    <row r="100" spans="1:8" x14ac:dyDescent="0.2">
      <c r="A100" s="52"/>
      <c r="B100" s="52"/>
      <c r="C100" s="56"/>
      <c r="D100" s="52"/>
      <c r="E100" s="52"/>
      <c r="F100" s="57"/>
      <c r="G100" s="57"/>
      <c r="H100" s="41" t="s">
        <v>140</v>
      </c>
    </row>
    <row r="101" spans="1:8" x14ac:dyDescent="0.2">
      <c r="A101" s="52"/>
      <c r="B101" s="52"/>
      <c r="C101" s="53" t="s">
        <v>156</v>
      </c>
      <c r="D101" s="52"/>
      <c r="E101" s="52"/>
      <c r="F101" s="57"/>
      <c r="G101" s="57"/>
      <c r="H101" s="41" t="s">
        <v>140</v>
      </c>
    </row>
    <row r="102" spans="1:8" x14ac:dyDescent="0.2">
      <c r="A102" s="52"/>
      <c r="B102" s="52"/>
      <c r="C102" s="53" t="s">
        <v>139</v>
      </c>
      <c r="D102" s="52"/>
      <c r="E102" s="52" t="s">
        <v>140</v>
      </c>
      <c r="F102" s="58" t="s">
        <v>142</v>
      </c>
      <c r="G102" s="55">
        <v>0</v>
      </c>
      <c r="H102" s="41" t="s">
        <v>140</v>
      </c>
    </row>
    <row r="103" spans="1:8" x14ac:dyDescent="0.2">
      <c r="A103" s="52"/>
      <c r="B103" s="52"/>
      <c r="C103" s="56"/>
      <c r="D103" s="52"/>
      <c r="E103" s="52"/>
      <c r="F103" s="57"/>
      <c r="G103" s="57"/>
      <c r="H103" s="41" t="s">
        <v>140</v>
      </c>
    </row>
    <row r="104" spans="1:8" x14ac:dyDescent="0.2">
      <c r="A104" s="52"/>
      <c r="B104" s="52"/>
      <c r="C104" s="53" t="s">
        <v>157</v>
      </c>
      <c r="D104" s="52"/>
      <c r="E104" s="52"/>
      <c r="F104" s="57"/>
      <c r="G104" s="57"/>
      <c r="H104" s="41" t="s">
        <v>140</v>
      </c>
    </row>
    <row r="105" spans="1:8" x14ac:dyDescent="0.2">
      <c r="A105" s="47">
        <v>1</v>
      </c>
      <c r="B105" s="48"/>
      <c r="C105" s="48" t="s">
        <v>158</v>
      </c>
      <c r="D105" s="48"/>
      <c r="E105" s="59"/>
      <c r="F105" s="50">
        <v>10051.597523017999</v>
      </c>
      <c r="G105" s="51">
        <v>2.0902259999999999E-2</v>
      </c>
      <c r="H105" s="41">
        <v>5.42</v>
      </c>
    </row>
    <row r="106" spans="1:8" x14ac:dyDescent="0.2">
      <c r="A106" s="52"/>
      <c r="B106" s="52"/>
      <c r="C106" s="53" t="s">
        <v>139</v>
      </c>
      <c r="D106" s="52"/>
      <c r="E106" s="52" t="s">
        <v>140</v>
      </c>
      <c r="F106" s="54">
        <v>10051.597523017999</v>
      </c>
      <c r="G106" s="55">
        <v>2.0902259999999999E-2</v>
      </c>
      <c r="H106" s="41" t="s">
        <v>140</v>
      </c>
    </row>
    <row r="107" spans="1:8" x14ac:dyDescent="0.2">
      <c r="A107" s="52"/>
      <c r="B107" s="52"/>
      <c r="C107" s="56"/>
      <c r="D107" s="52"/>
      <c r="E107" s="52"/>
      <c r="F107" s="57"/>
      <c r="G107" s="57"/>
      <c r="H107" s="41" t="s">
        <v>140</v>
      </c>
    </row>
    <row r="108" spans="1:8" x14ac:dyDescent="0.2">
      <c r="A108" s="52"/>
      <c r="B108" s="52"/>
      <c r="C108" s="53" t="s">
        <v>159</v>
      </c>
      <c r="D108" s="52"/>
      <c r="E108" s="52"/>
      <c r="F108" s="54">
        <v>10051.597523017999</v>
      </c>
      <c r="G108" s="55">
        <v>2.0902259999999999E-2</v>
      </c>
      <c r="H108" s="41" t="s">
        <v>140</v>
      </c>
    </row>
    <row r="109" spans="1:8" x14ac:dyDescent="0.2">
      <c r="A109" s="52"/>
      <c r="B109" s="52"/>
      <c r="C109" s="57"/>
      <c r="D109" s="52"/>
      <c r="E109" s="52"/>
      <c r="F109" s="52"/>
      <c r="G109" s="52"/>
      <c r="H109" s="41" t="s">
        <v>140</v>
      </c>
    </row>
    <row r="110" spans="1:8" x14ac:dyDescent="0.2">
      <c r="A110" s="52"/>
      <c r="B110" s="52"/>
      <c r="C110" s="53" t="s">
        <v>160</v>
      </c>
      <c r="D110" s="52"/>
      <c r="E110" s="52"/>
      <c r="F110" s="52"/>
      <c r="G110" s="52"/>
      <c r="H110" s="41" t="s">
        <v>140</v>
      </c>
    </row>
    <row r="111" spans="1:8" x14ac:dyDescent="0.2">
      <c r="A111" s="52"/>
      <c r="B111" s="52"/>
      <c r="C111" s="53" t="s">
        <v>161</v>
      </c>
      <c r="D111" s="52"/>
      <c r="E111" s="52"/>
      <c r="F111" s="52"/>
      <c r="G111" s="52"/>
      <c r="H111" s="41" t="s">
        <v>140</v>
      </c>
    </row>
    <row r="112" spans="1:8" x14ac:dyDescent="0.2">
      <c r="A112" s="47">
        <v>1</v>
      </c>
      <c r="B112" s="48" t="s">
        <v>497</v>
      </c>
      <c r="C112" s="48" t="s">
        <v>1165</v>
      </c>
      <c r="D112" s="48"/>
      <c r="E112" s="140">
        <v>33026302.7575</v>
      </c>
      <c r="F112" s="50">
        <v>5150.4188887290002</v>
      </c>
      <c r="G112" s="51">
        <v>1.0710280000000001E-2</v>
      </c>
      <c r="H112" s="41" t="s">
        <v>140</v>
      </c>
    </row>
    <row r="113" spans="1:10" x14ac:dyDescent="0.2">
      <c r="A113" s="47">
        <v>2</v>
      </c>
      <c r="B113" s="48" t="s">
        <v>319</v>
      </c>
      <c r="C113" s="48" t="s">
        <v>320</v>
      </c>
      <c r="D113" s="48"/>
      <c r="E113" s="140">
        <v>208646.36300000001</v>
      </c>
      <c r="F113" s="50">
        <v>5005.3277672869999</v>
      </c>
      <c r="G113" s="51">
        <v>1.0408560000000001E-2</v>
      </c>
      <c r="H113" s="41" t="s">
        <v>140</v>
      </c>
    </row>
    <row r="114" spans="1:10" x14ac:dyDescent="0.2">
      <c r="A114" s="52"/>
      <c r="B114" s="52"/>
      <c r="C114" s="53" t="s">
        <v>139</v>
      </c>
      <c r="D114" s="52"/>
      <c r="E114" s="52" t="s">
        <v>140</v>
      </c>
      <c r="F114" s="54">
        <v>10155.746656015999</v>
      </c>
      <c r="G114" s="55">
        <v>2.111884E-2</v>
      </c>
      <c r="H114" s="41" t="s">
        <v>140</v>
      </c>
    </row>
    <row r="115" spans="1:10" x14ac:dyDescent="0.2">
      <c r="A115" s="52"/>
      <c r="B115" s="52"/>
      <c r="C115" s="56"/>
      <c r="D115" s="52"/>
      <c r="E115" s="52"/>
      <c r="F115" s="57"/>
      <c r="G115" s="57"/>
      <c r="H115" s="41" t="s">
        <v>140</v>
      </c>
    </row>
    <row r="116" spans="1:10" x14ac:dyDescent="0.2">
      <c r="A116" s="52"/>
      <c r="B116" s="52"/>
      <c r="C116" s="53" t="s">
        <v>162</v>
      </c>
      <c r="D116" s="52"/>
      <c r="E116" s="52"/>
      <c r="F116" s="52"/>
      <c r="G116" s="52"/>
      <c r="H116" s="41" t="s">
        <v>140</v>
      </c>
    </row>
    <row r="117" spans="1:10" x14ac:dyDescent="0.2">
      <c r="A117" s="52"/>
      <c r="B117" s="52"/>
      <c r="C117" s="53" t="s">
        <v>163</v>
      </c>
      <c r="D117" s="52"/>
      <c r="E117" s="52"/>
      <c r="F117" s="52"/>
      <c r="G117" s="52"/>
      <c r="H117" s="41" t="s">
        <v>140</v>
      </c>
    </row>
    <row r="118" spans="1:10" x14ac:dyDescent="0.2">
      <c r="A118" s="52"/>
      <c r="B118" s="52"/>
      <c r="C118" s="53" t="s">
        <v>139</v>
      </c>
      <c r="D118" s="52"/>
      <c r="E118" s="52" t="s">
        <v>140</v>
      </c>
      <c r="F118" s="58" t="s">
        <v>142</v>
      </c>
      <c r="G118" s="55">
        <v>0</v>
      </c>
      <c r="H118" s="41" t="s">
        <v>140</v>
      </c>
    </row>
    <row r="119" spans="1:10" x14ac:dyDescent="0.2">
      <c r="A119" s="52"/>
      <c r="B119" s="52"/>
      <c r="C119" s="56"/>
      <c r="D119" s="52"/>
      <c r="E119" s="52"/>
      <c r="F119" s="57"/>
      <c r="G119" s="57"/>
      <c r="H119" s="41" t="s">
        <v>140</v>
      </c>
    </row>
    <row r="120" spans="1:10" x14ac:dyDescent="0.2">
      <c r="A120" s="52"/>
      <c r="B120" s="52"/>
      <c r="C120" s="53" t="s">
        <v>164</v>
      </c>
      <c r="D120" s="52"/>
      <c r="E120" s="52"/>
      <c r="F120" s="57"/>
      <c r="G120" s="57"/>
      <c r="H120" s="41" t="s">
        <v>140</v>
      </c>
    </row>
    <row r="121" spans="1:10" x14ac:dyDescent="0.2">
      <c r="A121" s="52"/>
      <c r="B121" s="52"/>
      <c r="C121" s="53" t="s">
        <v>139</v>
      </c>
      <c r="D121" s="52"/>
      <c r="E121" s="52" t="s">
        <v>140</v>
      </c>
      <c r="F121" s="58" t="s">
        <v>142</v>
      </c>
      <c r="G121" s="55">
        <v>0</v>
      </c>
      <c r="H121" s="41" t="s">
        <v>140</v>
      </c>
    </row>
    <row r="122" spans="1:10" x14ac:dyDescent="0.2">
      <c r="A122" s="52"/>
      <c r="B122" s="52"/>
      <c r="C122" s="56"/>
      <c r="D122" s="52"/>
      <c r="E122" s="52"/>
      <c r="F122" s="57"/>
      <c r="G122" s="57"/>
      <c r="H122" s="41" t="s">
        <v>140</v>
      </c>
    </row>
    <row r="123" spans="1:10" x14ac:dyDescent="0.2">
      <c r="A123" s="59"/>
      <c r="B123" s="48"/>
      <c r="C123" s="48" t="s">
        <v>499</v>
      </c>
      <c r="D123" s="48"/>
      <c r="E123" s="59"/>
      <c r="F123" s="50">
        <v>112.8862532</v>
      </c>
      <c r="G123" s="51">
        <v>2.3474999999999999E-4</v>
      </c>
      <c r="H123" s="41" t="s">
        <v>140</v>
      </c>
    </row>
    <row r="124" spans="1:10" x14ac:dyDescent="0.2">
      <c r="A124" s="59"/>
      <c r="B124" s="48"/>
      <c r="C124" s="48" t="s">
        <v>165</v>
      </c>
      <c r="D124" s="48"/>
      <c r="E124" s="59"/>
      <c r="F124" s="50">
        <v>-1629.15600045</v>
      </c>
      <c r="G124" s="51">
        <v>-3.3878200000000002E-3</v>
      </c>
      <c r="H124" s="41" t="s">
        <v>140</v>
      </c>
    </row>
    <row r="125" spans="1:10" x14ac:dyDescent="0.2">
      <c r="A125" s="56"/>
      <c r="B125" s="56"/>
      <c r="C125" s="53" t="s">
        <v>166</v>
      </c>
      <c r="D125" s="57"/>
      <c r="E125" s="57"/>
      <c r="F125" s="54">
        <v>480885.683368959</v>
      </c>
      <c r="G125" s="60">
        <v>1.00000003</v>
      </c>
      <c r="H125" s="41" t="s">
        <v>140</v>
      </c>
    </row>
    <row r="126" spans="1:10" ht="12.75" customHeight="1" x14ac:dyDescent="0.2">
      <c r="A126" s="61"/>
      <c r="B126" s="61"/>
      <c r="C126" s="62"/>
      <c r="D126" s="63"/>
      <c r="E126" s="63"/>
      <c r="F126" s="64"/>
      <c r="G126" s="65"/>
      <c r="H126" s="66"/>
    </row>
    <row r="127" spans="1:10" x14ac:dyDescent="0.2">
      <c r="A127" s="61"/>
      <c r="B127" s="227" t="s">
        <v>973</v>
      </c>
      <c r="C127" s="227"/>
      <c r="D127" s="227"/>
      <c r="E127" s="227"/>
      <c r="F127" s="227"/>
      <c r="G127" s="227"/>
      <c r="H127" s="227"/>
      <c r="J127" s="68"/>
    </row>
    <row r="128" spans="1:10" x14ac:dyDescent="0.2">
      <c r="A128" s="61"/>
      <c r="B128" s="227" t="s">
        <v>974</v>
      </c>
      <c r="C128" s="227"/>
      <c r="D128" s="227"/>
      <c r="E128" s="227"/>
      <c r="F128" s="227"/>
      <c r="G128" s="227"/>
      <c r="H128" s="227"/>
      <c r="J128" s="68"/>
    </row>
    <row r="129" spans="1:17" x14ac:dyDescent="0.2">
      <c r="A129" s="61"/>
      <c r="B129" s="227" t="s">
        <v>975</v>
      </c>
      <c r="C129" s="227"/>
      <c r="D129" s="227"/>
      <c r="E129" s="227"/>
      <c r="F129" s="227"/>
      <c r="G129" s="227"/>
      <c r="H129" s="227"/>
      <c r="J129" s="68"/>
    </row>
    <row r="130" spans="1:17" s="71" customFormat="1" ht="66.75" customHeight="1" x14ac:dyDescent="0.25">
      <c r="A130" s="69"/>
      <c r="B130" s="228" t="s">
        <v>976</v>
      </c>
      <c r="C130" s="228"/>
      <c r="D130" s="228"/>
      <c r="E130" s="228"/>
      <c r="F130" s="228"/>
      <c r="G130" s="228"/>
      <c r="H130" s="228"/>
      <c r="I130"/>
      <c r="J130" s="68"/>
      <c r="K130"/>
      <c r="L130"/>
      <c r="M130"/>
      <c r="N130"/>
      <c r="O130"/>
      <c r="P130"/>
      <c r="Q130"/>
    </row>
    <row r="131" spans="1:17" x14ac:dyDescent="0.2">
      <c r="A131" s="61"/>
      <c r="B131" s="227" t="s">
        <v>977</v>
      </c>
      <c r="C131" s="227"/>
      <c r="D131" s="227"/>
      <c r="E131" s="227"/>
      <c r="F131" s="227"/>
      <c r="G131" s="227"/>
      <c r="H131" s="227"/>
      <c r="J131" s="68"/>
    </row>
    <row r="132" spans="1:17" x14ac:dyDescent="0.2">
      <c r="A132" s="61"/>
      <c r="B132" s="61"/>
      <c r="C132" s="61"/>
      <c r="D132" s="63"/>
      <c r="E132" s="63"/>
      <c r="F132" s="63"/>
      <c r="G132" s="63"/>
    </row>
    <row r="133" spans="1:17" x14ac:dyDescent="0.2">
      <c r="A133" s="61"/>
      <c r="B133" s="229" t="s">
        <v>167</v>
      </c>
      <c r="C133" s="230"/>
      <c r="D133" s="231"/>
      <c r="E133" s="72"/>
      <c r="F133" s="63"/>
      <c r="G133" s="63"/>
    </row>
    <row r="134" spans="1:17" ht="27.75" customHeight="1" x14ac:dyDescent="0.2">
      <c r="A134" s="61"/>
      <c r="B134" s="232" t="s">
        <v>168</v>
      </c>
      <c r="C134" s="233"/>
      <c r="D134" s="40" t="s">
        <v>169</v>
      </c>
      <c r="E134" s="72"/>
      <c r="F134" s="63"/>
      <c r="G134" s="63"/>
    </row>
    <row r="135" spans="1:17" ht="12.75" customHeight="1" x14ac:dyDescent="0.2">
      <c r="A135" s="61"/>
      <c r="B135" s="232" t="s">
        <v>978</v>
      </c>
      <c r="C135" s="233"/>
      <c r="D135" s="40" t="s">
        <v>169</v>
      </c>
      <c r="E135" s="72"/>
      <c r="F135" s="63"/>
      <c r="G135" s="63"/>
    </row>
    <row r="136" spans="1:17" x14ac:dyDescent="0.2">
      <c r="A136" s="61"/>
      <c r="B136" s="232" t="s">
        <v>170</v>
      </c>
      <c r="C136" s="233"/>
      <c r="D136" s="73" t="s">
        <v>140</v>
      </c>
      <c r="E136" s="72"/>
      <c r="F136" s="63"/>
      <c r="G136" s="63"/>
    </row>
    <row r="137" spans="1:17" x14ac:dyDescent="0.2">
      <c r="A137" s="74"/>
      <c r="B137" s="75" t="s">
        <v>140</v>
      </c>
      <c r="C137" s="75" t="s">
        <v>979</v>
      </c>
      <c r="D137" s="75" t="s">
        <v>171</v>
      </c>
      <c r="E137" s="74"/>
      <c r="F137" s="74"/>
      <c r="G137" s="74"/>
      <c r="H137" s="74"/>
      <c r="J137" s="68"/>
    </row>
    <row r="138" spans="1:17" x14ac:dyDescent="0.2">
      <c r="A138" s="74"/>
      <c r="B138" s="76" t="s">
        <v>172</v>
      </c>
      <c r="C138" s="77">
        <v>45991</v>
      </c>
      <c r="D138" s="77">
        <v>46022</v>
      </c>
      <c r="E138" s="74"/>
      <c r="F138" s="74"/>
      <c r="G138" s="74"/>
      <c r="J138" s="68"/>
    </row>
    <row r="139" spans="1:17" x14ac:dyDescent="0.2">
      <c r="A139" s="78"/>
      <c r="B139" s="48" t="s">
        <v>173</v>
      </c>
      <c r="C139" s="79">
        <v>39.453499999999998</v>
      </c>
      <c r="D139" s="79">
        <v>39.359499999999997</v>
      </c>
      <c r="E139" s="78"/>
      <c r="F139" s="80"/>
      <c r="G139" s="81"/>
    </row>
    <row r="140" spans="1:17" x14ac:dyDescent="0.2">
      <c r="A140" s="78"/>
      <c r="B140" s="48" t="s">
        <v>1151</v>
      </c>
      <c r="C140" s="79">
        <v>27.078800000000001</v>
      </c>
      <c r="D140" s="79">
        <v>25.226299999999998</v>
      </c>
      <c r="E140" s="78"/>
      <c r="F140" s="80"/>
      <c r="G140" s="81"/>
    </row>
    <row r="141" spans="1:17" x14ac:dyDescent="0.2">
      <c r="A141" s="78"/>
      <c r="B141" s="48" t="s">
        <v>174</v>
      </c>
      <c r="C141" s="79">
        <v>36.296199999999999</v>
      </c>
      <c r="D141" s="79">
        <v>36.174199999999999</v>
      </c>
      <c r="E141" s="78"/>
      <c r="F141" s="80"/>
      <c r="G141" s="81"/>
    </row>
    <row r="142" spans="1:17" x14ac:dyDescent="0.2">
      <c r="A142" s="78"/>
      <c r="B142" s="48" t="s">
        <v>1152</v>
      </c>
      <c r="C142" s="79">
        <v>24.884599999999999</v>
      </c>
      <c r="D142" s="79">
        <v>23.144300000000001</v>
      </c>
      <c r="E142" s="78"/>
      <c r="F142" s="80"/>
      <c r="G142" s="81"/>
    </row>
    <row r="143" spans="1:17" x14ac:dyDescent="0.2">
      <c r="A143" s="78"/>
      <c r="B143" s="78"/>
      <c r="C143" s="78"/>
      <c r="D143" s="78"/>
      <c r="E143" s="78"/>
      <c r="F143" s="78"/>
      <c r="G143" s="78"/>
    </row>
    <row r="144" spans="1:17" x14ac:dyDescent="0.2">
      <c r="A144" s="78"/>
      <c r="B144" s="235" t="s">
        <v>980</v>
      </c>
      <c r="C144" s="236"/>
      <c r="D144" s="53" t="s">
        <v>140</v>
      </c>
      <c r="E144" s="78"/>
      <c r="F144" s="78"/>
      <c r="G144" s="78"/>
    </row>
    <row r="145" spans="1:8" x14ac:dyDescent="0.2">
      <c r="A145" s="78"/>
      <c r="B145" s="146" t="s">
        <v>172</v>
      </c>
      <c r="C145" s="147" t="s">
        <v>642</v>
      </c>
      <c r="D145" s="147" t="s">
        <v>643</v>
      </c>
      <c r="E145" s="78"/>
      <c r="F145" s="78"/>
      <c r="G145" s="78"/>
    </row>
    <row r="146" spans="1:8" x14ac:dyDescent="0.2">
      <c r="A146" s="78"/>
      <c r="B146" s="48" t="s">
        <v>1151</v>
      </c>
      <c r="C146" s="148">
        <v>1.784</v>
      </c>
      <c r="D146" s="59" t="s">
        <v>686</v>
      </c>
      <c r="E146" s="78"/>
      <c r="F146" s="80"/>
      <c r="G146" s="81"/>
    </row>
    <row r="147" spans="1:8" x14ac:dyDescent="0.2">
      <c r="A147" s="78"/>
      <c r="B147" s="48" t="s">
        <v>1152</v>
      </c>
      <c r="C147" s="148">
        <v>1.6539999999999999</v>
      </c>
      <c r="D147" s="148">
        <v>1.6539999999999999</v>
      </c>
      <c r="E147" s="78"/>
      <c r="F147" s="80"/>
      <c r="G147" s="81"/>
    </row>
    <row r="148" spans="1:8" x14ac:dyDescent="0.2">
      <c r="A148" s="78"/>
      <c r="B148" s="82"/>
      <c r="C148" s="82"/>
      <c r="D148" s="83"/>
      <c r="E148" s="78"/>
      <c r="F148" s="80"/>
      <c r="G148" s="81"/>
    </row>
    <row r="149" spans="1:8" x14ac:dyDescent="0.2">
      <c r="A149" s="74"/>
      <c r="B149" s="232" t="s">
        <v>175</v>
      </c>
      <c r="C149" s="233"/>
      <c r="D149" s="40" t="s">
        <v>169</v>
      </c>
      <c r="E149" s="74"/>
      <c r="F149" s="74"/>
      <c r="G149" s="74"/>
      <c r="H149" s="74"/>
    </row>
    <row r="150" spans="1:8" x14ac:dyDescent="0.2">
      <c r="A150" s="74"/>
      <c r="B150" s="232" t="s">
        <v>176</v>
      </c>
      <c r="C150" s="233"/>
      <c r="D150" s="149" t="str">
        <f>"Rs. "&amp;TEXT(F63,"0.00")&amp;" Lacs"</f>
        <v>Rs. 5478.13 Lacs</v>
      </c>
      <c r="E150" s="84"/>
      <c r="F150" s="74"/>
      <c r="G150" s="74"/>
      <c r="H150" s="74"/>
    </row>
    <row r="151" spans="1:8" x14ac:dyDescent="0.2">
      <c r="A151" s="74"/>
      <c r="B151" s="232" t="s">
        <v>177</v>
      </c>
      <c r="C151" s="233"/>
      <c r="D151" s="40" t="s">
        <v>169</v>
      </c>
      <c r="E151" s="84"/>
      <c r="F151" s="74"/>
      <c r="G151" s="74"/>
      <c r="H151" s="74"/>
    </row>
    <row r="152" spans="1:8" x14ac:dyDescent="0.2">
      <c r="A152" s="74"/>
      <c r="B152" s="232" t="s">
        <v>178</v>
      </c>
      <c r="C152" s="233"/>
      <c r="D152" s="85">
        <v>0.52871921044973691</v>
      </c>
      <c r="E152" s="74"/>
      <c r="F152" s="67"/>
      <c r="G152" s="86"/>
      <c r="H152" s="86"/>
    </row>
    <row r="154" spans="1:8" x14ac:dyDescent="0.2">
      <c r="B154" s="234" t="s">
        <v>981</v>
      </c>
      <c r="C154" s="234"/>
    </row>
    <row r="156" spans="1:8" ht="153.75" customHeight="1" x14ac:dyDescent="0.2"/>
    <row r="159" spans="1:8" x14ac:dyDescent="0.2">
      <c r="B159" s="87" t="s">
        <v>982</v>
      </c>
      <c r="C159" s="88"/>
      <c r="D159" s="87" t="s">
        <v>987</v>
      </c>
    </row>
    <row r="160" spans="1:8" x14ac:dyDescent="0.2">
      <c r="B160" s="87" t="s">
        <v>1138</v>
      </c>
      <c r="D160" s="87" t="s">
        <v>1139</v>
      </c>
    </row>
    <row r="161" spans="2:2" x14ac:dyDescent="0.2">
      <c r="B161" s="150"/>
    </row>
    <row r="162" spans="2:2" ht="165" customHeight="1" x14ac:dyDescent="0.2"/>
    <row r="164" spans="2:2" ht="12.75" customHeight="1" x14ac:dyDescent="0.2"/>
  </sheetData>
  <mergeCells count="18">
    <mergeCell ref="B135:C135"/>
    <mergeCell ref="B136:C136"/>
    <mergeCell ref="B154:C154"/>
    <mergeCell ref="B144:C144"/>
    <mergeCell ref="B150:C150"/>
    <mergeCell ref="B151:C151"/>
    <mergeCell ref="B152:C152"/>
    <mergeCell ref="B149:C149"/>
    <mergeCell ref="B129:H129"/>
    <mergeCell ref="B130:H130"/>
    <mergeCell ref="B131:H131"/>
    <mergeCell ref="B133:D133"/>
    <mergeCell ref="B134:C134"/>
    <mergeCell ref="A1:H1"/>
    <mergeCell ref="A2:H2"/>
    <mergeCell ref="A3:H3"/>
    <mergeCell ref="B127:H127"/>
    <mergeCell ref="B128:H128"/>
  </mergeCells>
  <hyperlinks>
    <hyperlink ref="I1" location="Index!B2" display="Index" xr:uid="{362846D7-F4AF-4621-9C1B-1BA1144AC5B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D7ABF-97B6-4F7A-AEE6-031C4A5EB75B}">
  <sheetPr>
    <outlinePr summaryBelow="0" summaryRight="0"/>
  </sheetPr>
  <dimension ref="A1:Q161"/>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840</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1221000</v>
      </c>
      <c r="F7" s="50">
        <v>12102.552</v>
      </c>
      <c r="G7" s="51">
        <v>8.1947000000000006E-2</v>
      </c>
      <c r="H7" s="41" t="s">
        <v>140</v>
      </c>
    </row>
    <row r="8" spans="1:9" x14ac:dyDescent="0.2">
      <c r="A8" s="47">
        <v>2</v>
      </c>
      <c r="B8" s="48" t="s">
        <v>17</v>
      </c>
      <c r="C8" s="48" t="s">
        <v>18</v>
      </c>
      <c r="D8" s="48" t="s">
        <v>19</v>
      </c>
      <c r="E8" s="49">
        <v>592000</v>
      </c>
      <c r="F8" s="50">
        <v>9296.768</v>
      </c>
      <c r="G8" s="51">
        <v>6.2948889999999993E-2</v>
      </c>
      <c r="H8" s="41" t="s">
        <v>140</v>
      </c>
    </row>
    <row r="9" spans="1:9" x14ac:dyDescent="0.2">
      <c r="A9" s="47">
        <v>3</v>
      </c>
      <c r="B9" s="48" t="s">
        <v>36</v>
      </c>
      <c r="C9" s="48" t="s">
        <v>37</v>
      </c>
      <c r="D9" s="48" t="s">
        <v>35</v>
      </c>
      <c r="E9" s="49">
        <v>529000</v>
      </c>
      <c r="F9" s="50">
        <v>7103.9409999999998</v>
      </c>
      <c r="G9" s="51">
        <v>4.8101150000000002E-2</v>
      </c>
      <c r="H9" s="41" t="s">
        <v>140</v>
      </c>
    </row>
    <row r="10" spans="1:9" x14ac:dyDescent="0.2">
      <c r="A10" s="47">
        <v>4</v>
      </c>
      <c r="B10" s="48" t="s">
        <v>324</v>
      </c>
      <c r="C10" s="48" t="s">
        <v>325</v>
      </c>
      <c r="D10" s="48" t="s">
        <v>35</v>
      </c>
      <c r="E10" s="49">
        <v>520000</v>
      </c>
      <c r="F10" s="50">
        <v>6600.88</v>
      </c>
      <c r="G10" s="51">
        <v>4.4694900000000003E-2</v>
      </c>
      <c r="H10" s="41" t="s">
        <v>140</v>
      </c>
    </row>
    <row r="11" spans="1:9" x14ac:dyDescent="0.2">
      <c r="A11" s="47">
        <v>5</v>
      </c>
      <c r="B11" s="48" t="s">
        <v>11</v>
      </c>
      <c r="C11" s="48" t="s">
        <v>12</v>
      </c>
      <c r="D11" s="48" t="s">
        <v>13</v>
      </c>
      <c r="E11" s="49">
        <v>310165</v>
      </c>
      <c r="F11" s="50">
        <v>6530.8342400000001</v>
      </c>
      <c r="G11" s="51">
        <v>4.422061E-2</v>
      </c>
      <c r="H11" s="41" t="s">
        <v>140</v>
      </c>
    </row>
    <row r="12" spans="1:9" x14ac:dyDescent="0.2">
      <c r="A12" s="47">
        <v>6</v>
      </c>
      <c r="B12" s="48" t="s">
        <v>326</v>
      </c>
      <c r="C12" s="48" t="s">
        <v>327</v>
      </c>
      <c r="D12" s="48" t="s">
        <v>206</v>
      </c>
      <c r="E12" s="49">
        <v>400000</v>
      </c>
      <c r="F12" s="50">
        <v>6461.6</v>
      </c>
      <c r="G12" s="51">
        <v>4.3751819999999997E-2</v>
      </c>
      <c r="H12" s="41" t="s">
        <v>140</v>
      </c>
    </row>
    <row r="13" spans="1:9" x14ac:dyDescent="0.2">
      <c r="A13" s="47">
        <v>7</v>
      </c>
      <c r="B13" s="48" t="s">
        <v>33</v>
      </c>
      <c r="C13" s="48" t="s">
        <v>34</v>
      </c>
      <c r="D13" s="48" t="s">
        <v>35</v>
      </c>
      <c r="E13" s="49">
        <v>595000</v>
      </c>
      <c r="F13" s="50">
        <v>5844.09</v>
      </c>
      <c r="G13" s="51">
        <v>3.9570630000000002E-2</v>
      </c>
      <c r="H13" s="41" t="s">
        <v>140</v>
      </c>
    </row>
    <row r="14" spans="1:9" x14ac:dyDescent="0.2">
      <c r="A14" s="47">
        <v>8</v>
      </c>
      <c r="B14" s="48" t="s">
        <v>14</v>
      </c>
      <c r="C14" s="48" t="s">
        <v>15</v>
      </c>
      <c r="D14" s="48" t="s">
        <v>16</v>
      </c>
      <c r="E14" s="49">
        <v>138000</v>
      </c>
      <c r="F14" s="50">
        <v>5635.23</v>
      </c>
      <c r="G14" s="51">
        <v>3.8156429999999998E-2</v>
      </c>
      <c r="H14" s="41" t="s">
        <v>140</v>
      </c>
    </row>
    <row r="15" spans="1:9" x14ac:dyDescent="0.2">
      <c r="A15" s="47">
        <v>9</v>
      </c>
      <c r="B15" s="48" t="s">
        <v>430</v>
      </c>
      <c r="C15" s="48" t="s">
        <v>431</v>
      </c>
      <c r="D15" s="48" t="s">
        <v>432</v>
      </c>
      <c r="E15" s="49">
        <v>1210000</v>
      </c>
      <c r="F15" s="50">
        <v>4876.3</v>
      </c>
      <c r="G15" s="51">
        <v>3.3017680000000001E-2</v>
      </c>
      <c r="H15" s="41" t="s">
        <v>140</v>
      </c>
    </row>
    <row r="16" spans="1:9" x14ac:dyDescent="0.2">
      <c r="A16" s="47">
        <v>10</v>
      </c>
      <c r="B16" s="48" t="s">
        <v>821</v>
      </c>
      <c r="C16" s="48" t="s">
        <v>822</v>
      </c>
      <c r="D16" s="48" t="s">
        <v>228</v>
      </c>
      <c r="E16" s="49">
        <v>19735</v>
      </c>
      <c r="F16" s="50">
        <v>4058.7001</v>
      </c>
      <c r="G16" s="51">
        <v>2.748167E-2</v>
      </c>
      <c r="H16" s="41" t="s">
        <v>140</v>
      </c>
    </row>
    <row r="17" spans="1:8" x14ac:dyDescent="0.2">
      <c r="A17" s="47">
        <v>11</v>
      </c>
      <c r="B17" s="48" t="s">
        <v>20</v>
      </c>
      <c r="C17" s="48" t="s">
        <v>21</v>
      </c>
      <c r="D17" s="48" t="s">
        <v>22</v>
      </c>
      <c r="E17" s="49">
        <v>1215766</v>
      </c>
      <c r="F17" s="50">
        <v>4006.556853</v>
      </c>
      <c r="G17" s="51">
        <v>2.7128599999999999E-2</v>
      </c>
      <c r="H17" s="41" t="s">
        <v>140</v>
      </c>
    </row>
    <row r="18" spans="1:8" x14ac:dyDescent="0.2">
      <c r="A18" s="47">
        <v>12</v>
      </c>
      <c r="B18" s="48" t="s">
        <v>23</v>
      </c>
      <c r="C18" s="48" t="s">
        <v>24</v>
      </c>
      <c r="D18" s="48" t="s">
        <v>25</v>
      </c>
      <c r="E18" s="49">
        <v>32000</v>
      </c>
      <c r="F18" s="50">
        <v>3770.88</v>
      </c>
      <c r="G18" s="51">
        <v>2.5532820000000001E-2</v>
      </c>
      <c r="H18" s="41" t="s">
        <v>140</v>
      </c>
    </row>
    <row r="19" spans="1:8" ht="25.5" x14ac:dyDescent="0.2">
      <c r="A19" s="47">
        <v>13</v>
      </c>
      <c r="B19" s="48" t="s">
        <v>446</v>
      </c>
      <c r="C19" s="48" t="s">
        <v>447</v>
      </c>
      <c r="D19" s="48" t="s">
        <v>219</v>
      </c>
      <c r="E19" s="49">
        <v>236775</v>
      </c>
      <c r="F19" s="50">
        <v>3578.3805750000001</v>
      </c>
      <c r="G19" s="51">
        <v>2.4229400000000002E-2</v>
      </c>
      <c r="H19" s="41" t="s">
        <v>140</v>
      </c>
    </row>
    <row r="20" spans="1:8" x14ac:dyDescent="0.2">
      <c r="A20" s="47">
        <v>14</v>
      </c>
      <c r="B20" s="48" t="s">
        <v>63</v>
      </c>
      <c r="C20" s="48" t="s">
        <v>64</v>
      </c>
      <c r="D20" s="48" t="s">
        <v>50</v>
      </c>
      <c r="E20" s="49">
        <v>256337</v>
      </c>
      <c r="F20" s="50">
        <v>3124.2353560000001</v>
      </c>
      <c r="G20" s="51">
        <v>2.1154360000000001E-2</v>
      </c>
      <c r="H20" s="41" t="s">
        <v>140</v>
      </c>
    </row>
    <row r="21" spans="1:8" ht="25.5" x14ac:dyDescent="0.2">
      <c r="A21" s="47">
        <v>15</v>
      </c>
      <c r="B21" s="48" t="s">
        <v>242</v>
      </c>
      <c r="C21" s="48" t="s">
        <v>243</v>
      </c>
      <c r="D21" s="48" t="s">
        <v>219</v>
      </c>
      <c r="E21" s="49">
        <v>54500</v>
      </c>
      <c r="F21" s="50">
        <v>3001.0425</v>
      </c>
      <c r="G21" s="51">
        <v>2.0320209999999998E-2</v>
      </c>
      <c r="H21" s="41" t="s">
        <v>140</v>
      </c>
    </row>
    <row r="22" spans="1:8" x14ac:dyDescent="0.2">
      <c r="A22" s="47">
        <v>16</v>
      </c>
      <c r="B22" s="48" t="s">
        <v>515</v>
      </c>
      <c r="C22" s="48" t="s">
        <v>516</v>
      </c>
      <c r="D22" s="48" t="s">
        <v>233</v>
      </c>
      <c r="E22" s="49">
        <v>602000</v>
      </c>
      <c r="F22" s="50">
        <v>2948.8969999999999</v>
      </c>
      <c r="G22" s="51">
        <v>1.996713E-2</v>
      </c>
      <c r="H22" s="41" t="s">
        <v>140</v>
      </c>
    </row>
    <row r="23" spans="1:8" x14ac:dyDescent="0.2">
      <c r="A23" s="47">
        <v>17</v>
      </c>
      <c r="B23" s="48" t="s">
        <v>89</v>
      </c>
      <c r="C23" s="48" t="s">
        <v>90</v>
      </c>
      <c r="D23" s="48" t="s">
        <v>91</v>
      </c>
      <c r="E23" s="49">
        <v>1700000</v>
      </c>
      <c r="F23" s="50">
        <v>2926.72</v>
      </c>
      <c r="G23" s="51">
        <v>1.981697E-2</v>
      </c>
      <c r="H23" s="41" t="s">
        <v>140</v>
      </c>
    </row>
    <row r="24" spans="1:8" x14ac:dyDescent="0.2">
      <c r="A24" s="47">
        <v>18</v>
      </c>
      <c r="B24" s="48" t="s">
        <v>269</v>
      </c>
      <c r="C24" s="48" t="s">
        <v>270</v>
      </c>
      <c r="D24" s="48" t="s">
        <v>257</v>
      </c>
      <c r="E24" s="49">
        <v>530885</v>
      </c>
      <c r="F24" s="50">
        <v>2806.2581100000002</v>
      </c>
      <c r="G24" s="51">
        <v>1.9001319999999999E-2</v>
      </c>
      <c r="H24" s="41" t="s">
        <v>140</v>
      </c>
    </row>
    <row r="25" spans="1:8" x14ac:dyDescent="0.2">
      <c r="A25" s="47">
        <v>19</v>
      </c>
      <c r="B25" s="48" t="s">
        <v>101</v>
      </c>
      <c r="C25" s="48" t="s">
        <v>102</v>
      </c>
      <c r="D25" s="48" t="s">
        <v>25</v>
      </c>
      <c r="E25" s="49">
        <v>465833</v>
      </c>
      <c r="F25" s="50">
        <v>2591.6618954999999</v>
      </c>
      <c r="G25" s="51">
        <v>1.7548279999999999E-2</v>
      </c>
      <c r="H25" s="41" t="s">
        <v>140</v>
      </c>
    </row>
    <row r="26" spans="1:8" x14ac:dyDescent="0.2">
      <c r="A26" s="47">
        <v>20</v>
      </c>
      <c r="B26" s="48" t="s">
        <v>511</v>
      </c>
      <c r="C26" s="48" t="s">
        <v>512</v>
      </c>
      <c r="D26" s="48" t="s">
        <v>233</v>
      </c>
      <c r="E26" s="49">
        <v>170000</v>
      </c>
      <c r="F26" s="50">
        <v>2454.29</v>
      </c>
      <c r="G26" s="51">
        <v>1.661812E-2</v>
      </c>
      <c r="H26" s="41" t="s">
        <v>140</v>
      </c>
    </row>
    <row r="27" spans="1:8" x14ac:dyDescent="0.2">
      <c r="A27" s="47">
        <v>21</v>
      </c>
      <c r="B27" s="48" t="s">
        <v>440</v>
      </c>
      <c r="C27" s="48" t="s">
        <v>441</v>
      </c>
      <c r="D27" s="48" t="s">
        <v>206</v>
      </c>
      <c r="E27" s="49">
        <v>74734</v>
      </c>
      <c r="F27" s="50">
        <v>2396.1215080000002</v>
      </c>
      <c r="G27" s="51">
        <v>1.6224260000000001E-2</v>
      </c>
      <c r="H27" s="41" t="s">
        <v>140</v>
      </c>
    </row>
    <row r="28" spans="1:8" x14ac:dyDescent="0.2">
      <c r="A28" s="47">
        <v>22</v>
      </c>
      <c r="B28" s="48" t="s">
        <v>262</v>
      </c>
      <c r="C28" s="48" t="s">
        <v>263</v>
      </c>
      <c r="D28" s="48" t="s">
        <v>35</v>
      </c>
      <c r="E28" s="49">
        <v>270000</v>
      </c>
      <c r="F28" s="50">
        <v>2333.34</v>
      </c>
      <c r="G28" s="51">
        <v>1.579916E-2</v>
      </c>
      <c r="H28" s="41" t="s">
        <v>140</v>
      </c>
    </row>
    <row r="29" spans="1:8" x14ac:dyDescent="0.2">
      <c r="A29" s="47">
        <v>23</v>
      </c>
      <c r="B29" s="48" t="s">
        <v>284</v>
      </c>
      <c r="C29" s="48" t="s">
        <v>285</v>
      </c>
      <c r="D29" s="48" t="s">
        <v>216</v>
      </c>
      <c r="E29" s="49">
        <v>1566147</v>
      </c>
      <c r="F29" s="50">
        <v>2317.1144865000001</v>
      </c>
      <c r="G29" s="51">
        <v>1.56893E-2</v>
      </c>
      <c r="H29" s="41" t="s">
        <v>140</v>
      </c>
    </row>
    <row r="30" spans="1:8" x14ac:dyDescent="0.2">
      <c r="A30" s="47">
        <v>24</v>
      </c>
      <c r="B30" s="48" t="s">
        <v>749</v>
      </c>
      <c r="C30" s="48" t="s">
        <v>750</v>
      </c>
      <c r="D30" s="48" t="s">
        <v>111</v>
      </c>
      <c r="E30" s="49">
        <v>110000</v>
      </c>
      <c r="F30" s="50">
        <v>2121.79</v>
      </c>
      <c r="G30" s="51">
        <v>1.4366749999999999E-2</v>
      </c>
      <c r="H30" s="41" t="s">
        <v>140</v>
      </c>
    </row>
    <row r="31" spans="1:8" x14ac:dyDescent="0.2">
      <c r="A31" s="47">
        <v>25</v>
      </c>
      <c r="B31" s="48" t="s">
        <v>825</v>
      </c>
      <c r="C31" s="48" t="s">
        <v>826</v>
      </c>
      <c r="D31" s="48" t="s">
        <v>300</v>
      </c>
      <c r="E31" s="49">
        <v>540000</v>
      </c>
      <c r="F31" s="50">
        <v>2085.75</v>
      </c>
      <c r="G31" s="51">
        <v>1.412272E-2</v>
      </c>
      <c r="H31" s="41" t="s">
        <v>140</v>
      </c>
    </row>
    <row r="32" spans="1:8" x14ac:dyDescent="0.2">
      <c r="A32" s="47">
        <v>26</v>
      </c>
      <c r="B32" s="48" t="s">
        <v>31</v>
      </c>
      <c r="C32" s="48" t="s">
        <v>32</v>
      </c>
      <c r="D32" s="48" t="s">
        <v>22</v>
      </c>
      <c r="E32" s="49">
        <v>768264</v>
      </c>
      <c r="F32" s="50">
        <v>2032.826544</v>
      </c>
      <c r="G32" s="51">
        <v>1.376437E-2</v>
      </c>
      <c r="H32" s="41" t="s">
        <v>140</v>
      </c>
    </row>
    <row r="33" spans="1:8" x14ac:dyDescent="0.2">
      <c r="A33" s="47">
        <v>27</v>
      </c>
      <c r="B33" s="48" t="s">
        <v>433</v>
      </c>
      <c r="C33" s="48" t="s">
        <v>434</v>
      </c>
      <c r="D33" s="48" t="s">
        <v>206</v>
      </c>
      <c r="E33" s="49">
        <v>125000</v>
      </c>
      <c r="F33" s="50">
        <v>2029.125</v>
      </c>
      <c r="G33" s="51">
        <v>1.3739309999999999E-2</v>
      </c>
      <c r="H33" s="41" t="s">
        <v>140</v>
      </c>
    </row>
    <row r="34" spans="1:8" x14ac:dyDescent="0.2">
      <c r="A34" s="47">
        <v>28</v>
      </c>
      <c r="B34" s="48" t="s">
        <v>190</v>
      </c>
      <c r="C34" s="48" t="s">
        <v>191</v>
      </c>
      <c r="D34" s="48" t="s">
        <v>19</v>
      </c>
      <c r="E34" s="49">
        <v>380000</v>
      </c>
      <c r="F34" s="50">
        <v>1896.39</v>
      </c>
      <c r="G34" s="51">
        <v>1.2840549999999999E-2</v>
      </c>
      <c r="H34" s="41" t="s">
        <v>140</v>
      </c>
    </row>
    <row r="35" spans="1:8" ht="25.5" x14ac:dyDescent="0.2">
      <c r="A35" s="47">
        <v>29</v>
      </c>
      <c r="B35" s="48" t="s">
        <v>348</v>
      </c>
      <c r="C35" s="48" t="s">
        <v>349</v>
      </c>
      <c r="D35" s="48" t="s">
        <v>350</v>
      </c>
      <c r="E35" s="49">
        <v>434000</v>
      </c>
      <c r="F35" s="50">
        <v>1803.27</v>
      </c>
      <c r="G35" s="51">
        <v>1.221003E-2</v>
      </c>
      <c r="H35" s="41" t="s">
        <v>140</v>
      </c>
    </row>
    <row r="36" spans="1:8" x14ac:dyDescent="0.2">
      <c r="A36" s="47">
        <v>30</v>
      </c>
      <c r="B36" s="48" t="s">
        <v>236</v>
      </c>
      <c r="C36" s="48" t="s">
        <v>237</v>
      </c>
      <c r="D36" s="48" t="s">
        <v>40</v>
      </c>
      <c r="E36" s="49">
        <v>335000</v>
      </c>
      <c r="F36" s="50">
        <v>1675</v>
      </c>
      <c r="G36" s="51">
        <v>1.1341510000000001E-2</v>
      </c>
      <c r="H36" s="41" t="s">
        <v>140</v>
      </c>
    </row>
    <row r="37" spans="1:8" x14ac:dyDescent="0.2">
      <c r="A37" s="47">
        <v>31</v>
      </c>
      <c r="B37" s="48" t="s">
        <v>841</v>
      </c>
      <c r="C37" s="48" t="s">
        <v>842</v>
      </c>
      <c r="D37" s="48" t="s">
        <v>211</v>
      </c>
      <c r="E37" s="49">
        <v>205000</v>
      </c>
      <c r="F37" s="50">
        <v>1650.7625</v>
      </c>
      <c r="G37" s="51">
        <v>1.1177400000000001E-2</v>
      </c>
      <c r="H37" s="41" t="s">
        <v>140</v>
      </c>
    </row>
    <row r="38" spans="1:8" x14ac:dyDescent="0.2">
      <c r="A38" s="47">
        <v>32</v>
      </c>
      <c r="B38" s="48" t="s">
        <v>823</v>
      </c>
      <c r="C38" s="48" t="s">
        <v>824</v>
      </c>
      <c r="D38" s="48" t="s">
        <v>35</v>
      </c>
      <c r="E38" s="49">
        <v>1058068</v>
      </c>
      <c r="F38" s="50">
        <v>1626.8853568</v>
      </c>
      <c r="G38" s="51">
        <v>1.101572E-2</v>
      </c>
      <c r="H38" s="41" t="s">
        <v>140</v>
      </c>
    </row>
    <row r="39" spans="1:8" x14ac:dyDescent="0.2">
      <c r="A39" s="47">
        <v>33</v>
      </c>
      <c r="B39" s="48" t="s">
        <v>444</v>
      </c>
      <c r="C39" s="48" t="s">
        <v>445</v>
      </c>
      <c r="D39" s="48" t="s">
        <v>228</v>
      </c>
      <c r="E39" s="49">
        <v>434000</v>
      </c>
      <c r="F39" s="50">
        <v>1594.299</v>
      </c>
      <c r="G39" s="51">
        <v>1.079508E-2</v>
      </c>
      <c r="H39" s="41" t="s">
        <v>140</v>
      </c>
    </row>
    <row r="40" spans="1:8" x14ac:dyDescent="0.2">
      <c r="A40" s="47">
        <v>34</v>
      </c>
      <c r="B40" s="48" t="s">
        <v>519</v>
      </c>
      <c r="C40" s="48" t="s">
        <v>520</v>
      </c>
      <c r="D40" s="48" t="s">
        <v>206</v>
      </c>
      <c r="E40" s="49">
        <v>100000</v>
      </c>
      <c r="F40" s="50">
        <v>1590.9</v>
      </c>
      <c r="G40" s="51">
        <v>1.077207E-2</v>
      </c>
      <c r="H40" s="41" t="s">
        <v>140</v>
      </c>
    </row>
    <row r="41" spans="1:8" x14ac:dyDescent="0.2">
      <c r="A41" s="47">
        <v>35</v>
      </c>
      <c r="B41" s="48" t="s">
        <v>843</v>
      </c>
      <c r="C41" s="48" t="s">
        <v>844</v>
      </c>
      <c r="D41" s="48" t="s">
        <v>126</v>
      </c>
      <c r="E41" s="49">
        <v>325000</v>
      </c>
      <c r="F41" s="50">
        <v>1563.4124999999999</v>
      </c>
      <c r="G41" s="51">
        <v>1.058595E-2</v>
      </c>
      <c r="H41" s="41" t="s">
        <v>140</v>
      </c>
    </row>
    <row r="42" spans="1:8" x14ac:dyDescent="0.2">
      <c r="A42" s="47">
        <v>36</v>
      </c>
      <c r="B42" s="48" t="s">
        <v>790</v>
      </c>
      <c r="C42" s="48" t="s">
        <v>791</v>
      </c>
      <c r="D42" s="48" t="s">
        <v>25</v>
      </c>
      <c r="E42" s="49">
        <v>53000</v>
      </c>
      <c r="F42" s="50">
        <v>1499.37</v>
      </c>
      <c r="G42" s="51">
        <v>1.0152309999999999E-2</v>
      </c>
      <c r="H42" s="41" t="s">
        <v>140</v>
      </c>
    </row>
    <row r="43" spans="1:8" x14ac:dyDescent="0.2">
      <c r="A43" s="47">
        <v>37</v>
      </c>
      <c r="B43" s="48" t="s">
        <v>521</v>
      </c>
      <c r="C43" s="48" t="s">
        <v>522</v>
      </c>
      <c r="D43" s="48" t="s">
        <v>91</v>
      </c>
      <c r="E43" s="49">
        <v>770000</v>
      </c>
      <c r="F43" s="50">
        <v>1498.1890000000001</v>
      </c>
      <c r="G43" s="51">
        <v>1.014431E-2</v>
      </c>
      <c r="H43" s="41" t="s">
        <v>140</v>
      </c>
    </row>
    <row r="44" spans="1:8" x14ac:dyDescent="0.2">
      <c r="A44" s="47">
        <v>38</v>
      </c>
      <c r="B44" s="48" t="s">
        <v>845</v>
      </c>
      <c r="C44" s="48" t="s">
        <v>846</v>
      </c>
      <c r="D44" s="48" t="s">
        <v>62</v>
      </c>
      <c r="E44" s="49">
        <v>612000</v>
      </c>
      <c r="F44" s="50">
        <v>1440.954</v>
      </c>
      <c r="G44" s="51">
        <v>9.7567699999999997E-3</v>
      </c>
      <c r="H44" s="41" t="s">
        <v>140</v>
      </c>
    </row>
    <row r="45" spans="1:8" x14ac:dyDescent="0.2">
      <c r="A45" s="47">
        <v>39</v>
      </c>
      <c r="B45" s="48" t="s">
        <v>214</v>
      </c>
      <c r="C45" s="48" t="s">
        <v>215</v>
      </c>
      <c r="D45" s="48" t="s">
        <v>216</v>
      </c>
      <c r="E45" s="49">
        <v>235000</v>
      </c>
      <c r="F45" s="50">
        <v>1312.71</v>
      </c>
      <c r="G45" s="51">
        <v>8.8884299999999992E-3</v>
      </c>
      <c r="H45" s="41" t="s">
        <v>140</v>
      </c>
    </row>
    <row r="46" spans="1:8" x14ac:dyDescent="0.2">
      <c r="A46" s="47">
        <v>40</v>
      </c>
      <c r="B46" s="48" t="s">
        <v>292</v>
      </c>
      <c r="C46" s="48" t="s">
        <v>293</v>
      </c>
      <c r="D46" s="48" t="s">
        <v>185</v>
      </c>
      <c r="E46" s="49">
        <v>40000</v>
      </c>
      <c r="F46" s="50">
        <v>1295.28</v>
      </c>
      <c r="G46" s="51">
        <v>8.7704099999999993E-3</v>
      </c>
      <c r="H46" s="41" t="s">
        <v>140</v>
      </c>
    </row>
    <row r="47" spans="1:8" x14ac:dyDescent="0.2">
      <c r="A47" s="47">
        <v>41</v>
      </c>
      <c r="B47" s="48" t="s">
        <v>847</v>
      </c>
      <c r="C47" s="48" t="s">
        <v>848</v>
      </c>
      <c r="D47" s="48" t="s">
        <v>91</v>
      </c>
      <c r="E47" s="49">
        <v>113589</v>
      </c>
      <c r="F47" s="50">
        <v>1290.484629</v>
      </c>
      <c r="G47" s="51">
        <v>8.7379399999999996E-3</v>
      </c>
      <c r="H47" s="41" t="s">
        <v>140</v>
      </c>
    </row>
    <row r="48" spans="1:8" x14ac:dyDescent="0.2">
      <c r="A48" s="47">
        <v>42</v>
      </c>
      <c r="B48" s="48" t="s">
        <v>505</v>
      </c>
      <c r="C48" s="48" t="s">
        <v>506</v>
      </c>
      <c r="D48" s="48" t="s">
        <v>40</v>
      </c>
      <c r="E48" s="49">
        <v>140000</v>
      </c>
      <c r="F48" s="50">
        <v>1273.3699999999999</v>
      </c>
      <c r="G48" s="51">
        <v>8.6220499999999992E-3</v>
      </c>
      <c r="H48" s="41" t="s">
        <v>140</v>
      </c>
    </row>
    <row r="49" spans="1:8" x14ac:dyDescent="0.2">
      <c r="A49" s="47">
        <v>43</v>
      </c>
      <c r="B49" s="48" t="s">
        <v>484</v>
      </c>
      <c r="C49" s="48" t="s">
        <v>485</v>
      </c>
      <c r="D49" s="48" t="s">
        <v>250</v>
      </c>
      <c r="E49" s="49">
        <v>112500</v>
      </c>
      <c r="F49" s="50">
        <v>1257.5250000000001</v>
      </c>
      <c r="G49" s="51">
        <v>8.5147699999999996E-3</v>
      </c>
      <c r="H49" s="41" t="s">
        <v>140</v>
      </c>
    </row>
    <row r="50" spans="1:8" x14ac:dyDescent="0.2">
      <c r="A50" s="47">
        <v>44</v>
      </c>
      <c r="B50" s="48" t="s">
        <v>741</v>
      </c>
      <c r="C50" s="48" t="s">
        <v>742</v>
      </c>
      <c r="D50" s="48" t="s">
        <v>62</v>
      </c>
      <c r="E50" s="49">
        <v>130000</v>
      </c>
      <c r="F50" s="50">
        <v>1168.83</v>
      </c>
      <c r="G50" s="51">
        <v>7.9142099999999996E-3</v>
      </c>
      <c r="H50" s="41" t="s">
        <v>140</v>
      </c>
    </row>
    <row r="51" spans="1:8" x14ac:dyDescent="0.2">
      <c r="A51" s="47">
        <v>45</v>
      </c>
      <c r="B51" s="48" t="s">
        <v>654</v>
      </c>
      <c r="C51" s="48" t="s">
        <v>655</v>
      </c>
      <c r="D51" s="48" t="s">
        <v>69</v>
      </c>
      <c r="E51" s="49">
        <v>274000</v>
      </c>
      <c r="F51" s="50">
        <v>1162.7190000000001</v>
      </c>
      <c r="G51" s="51">
        <v>7.8728300000000008E-3</v>
      </c>
      <c r="H51" s="41" t="s">
        <v>140</v>
      </c>
    </row>
    <row r="52" spans="1:8" x14ac:dyDescent="0.2">
      <c r="A52" s="47">
        <v>46</v>
      </c>
      <c r="B52" s="48" t="s">
        <v>849</v>
      </c>
      <c r="C52" s="48" t="s">
        <v>850</v>
      </c>
      <c r="D52" s="48" t="s">
        <v>62</v>
      </c>
      <c r="E52" s="49">
        <v>110000</v>
      </c>
      <c r="F52" s="50">
        <v>1037.3</v>
      </c>
      <c r="G52" s="51">
        <v>7.0236099999999996E-3</v>
      </c>
      <c r="H52" s="41" t="s">
        <v>140</v>
      </c>
    </row>
    <row r="53" spans="1:8" x14ac:dyDescent="0.2">
      <c r="A53" s="47">
        <v>47</v>
      </c>
      <c r="B53" s="48" t="s">
        <v>133</v>
      </c>
      <c r="C53" s="48" t="s">
        <v>134</v>
      </c>
      <c r="D53" s="48" t="s">
        <v>135</v>
      </c>
      <c r="E53" s="49">
        <v>294000</v>
      </c>
      <c r="F53" s="50">
        <v>948.44399999999996</v>
      </c>
      <c r="G53" s="51">
        <v>6.42196E-3</v>
      </c>
      <c r="H53" s="41" t="s">
        <v>140</v>
      </c>
    </row>
    <row r="54" spans="1:8" x14ac:dyDescent="0.2">
      <c r="A54" s="47">
        <v>48</v>
      </c>
      <c r="B54" s="48" t="s">
        <v>492</v>
      </c>
      <c r="C54" s="48" t="s">
        <v>493</v>
      </c>
      <c r="D54" s="48" t="s">
        <v>50</v>
      </c>
      <c r="E54" s="49">
        <v>35000</v>
      </c>
      <c r="F54" s="50">
        <v>910.28</v>
      </c>
      <c r="G54" s="51">
        <v>6.1635500000000003E-3</v>
      </c>
      <c r="H54" s="41" t="s">
        <v>140</v>
      </c>
    </row>
    <row r="55" spans="1:8" x14ac:dyDescent="0.2">
      <c r="A55" s="47">
        <v>49</v>
      </c>
      <c r="B55" s="48" t="s">
        <v>311</v>
      </c>
      <c r="C55" s="48" t="s">
        <v>312</v>
      </c>
      <c r="D55" s="48" t="s">
        <v>40</v>
      </c>
      <c r="E55" s="49">
        <v>35000</v>
      </c>
      <c r="F55" s="50">
        <v>647.88499999999999</v>
      </c>
      <c r="G55" s="51">
        <v>4.3868600000000002E-3</v>
      </c>
      <c r="H55" s="41" t="s">
        <v>140</v>
      </c>
    </row>
    <row r="56" spans="1:8" x14ac:dyDescent="0.2">
      <c r="A56" s="52"/>
      <c r="B56" s="52"/>
      <c r="C56" s="53" t="s">
        <v>139</v>
      </c>
      <c r="D56" s="52"/>
      <c r="E56" s="52" t="s">
        <v>140</v>
      </c>
      <c r="F56" s="54">
        <v>145180.1451538</v>
      </c>
      <c r="G56" s="55">
        <v>0.98302217999999997</v>
      </c>
      <c r="H56" s="41" t="s">
        <v>140</v>
      </c>
    </row>
    <row r="57" spans="1:8" x14ac:dyDescent="0.2">
      <c r="A57" s="52"/>
      <c r="B57" s="52"/>
      <c r="C57" s="56"/>
      <c r="D57" s="52"/>
      <c r="E57" s="52"/>
      <c r="F57" s="57"/>
      <c r="G57" s="57"/>
      <c r="H57" s="41" t="s">
        <v>140</v>
      </c>
    </row>
    <row r="58" spans="1:8" x14ac:dyDescent="0.2">
      <c r="A58" s="52"/>
      <c r="B58" s="52"/>
      <c r="C58" s="53" t="s">
        <v>141</v>
      </c>
      <c r="D58" s="52"/>
      <c r="E58" s="52"/>
      <c r="F58" s="52"/>
      <c r="G58" s="52"/>
      <c r="H58" s="41" t="s">
        <v>140</v>
      </c>
    </row>
    <row r="59" spans="1:8" x14ac:dyDescent="0.2">
      <c r="A59" s="52"/>
      <c r="B59" s="52"/>
      <c r="C59" s="53" t="s">
        <v>139</v>
      </c>
      <c r="D59" s="52"/>
      <c r="E59" s="52" t="s">
        <v>140</v>
      </c>
      <c r="F59" s="58" t="s">
        <v>142</v>
      </c>
      <c r="G59" s="55">
        <v>0</v>
      </c>
      <c r="H59" s="41" t="s">
        <v>140</v>
      </c>
    </row>
    <row r="60" spans="1:8" x14ac:dyDescent="0.2">
      <c r="A60" s="52"/>
      <c r="B60" s="52"/>
      <c r="C60" s="56"/>
      <c r="D60" s="52"/>
      <c r="E60" s="52"/>
      <c r="F60" s="57"/>
      <c r="G60" s="57"/>
      <c r="H60" s="41" t="s">
        <v>140</v>
      </c>
    </row>
    <row r="61" spans="1:8" x14ac:dyDescent="0.2">
      <c r="A61" s="52"/>
      <c r="B61" s="52"/>
      <c r="C61" s="53" t="s">
        <v>143</v>
      </c>
      <c r="D61" s="52"/>
      <c r="E61" s="52"/>
      <c r="F61" s="52"/>
      <c r="G61" s="52"/>
      <c r="H61" s="41" t="s">
        <v>140</v>
      </c>
    </row>
    <row r="62" spans="1:8" x14ac:dyDescent="0.2">
      <c r="A62" s="52"/>
      <c r="B62" s="52"/>
      <c r="C62" s="53" t="s">
        <v>139</v>
      </c>
      <c r="D62" s="52"/>
      <c r="E62" s="52" t="s">
        <v>140</v>
      </c>
      <c r="F62" s="58" t="s">
        <v>142</v>
      </c>
      <c r="G62" s="55">
        <v>0</v>
      </c>
      <c r="H62" s="41" t="s">
        <v>140</v>
      </c>
    </row>
    <row r="63" spans="1:8" x14ac:dyDescent="0.2">
      <c r="A63" s="52"/>
      <c r="B63" s="52"/>
      <c r="C63" s="56"/>
      <c r="D63" s="52"/>
      <c r="E63" s="52"/>
      <c r="F63" s="57"/>
      <c r="G63" s="57"/>
      <c r="H63" s="41" t="s">
        <v>140</v>
      </c>
    </row>
    <row r="64" spans="1:8" x14ac:dyDescent="0.2">
      <c r="A64" s="52"/>
      <c r="B64" s="52"/>
      <c r="C64" s="53" t="s">
        <v>144</v>
      </c>
      <c r="D64" s="52"/>
      <c r="E64" s="52"/>
      <c r="F64" s="52"/>
      <c r="G64" s="52"/>
      <c r="H64" s="41" t="s">
        <v>140</v>
      </c>
    </row>
    <row r="65" spans="1:8" x14ac:dyDescent="0.2">
      <c r="A65" s="52"/>
      <c r="B65" s="52"/>
      <c r="C65" s="53" t="s">
        <v>139</v>
      </c>
      <c r="D65" s="52"/>
      <c r="E65" s="52" t="s">
        <v>140</v>
      </c>
      <c r="F65" s="58" t="s">
        <v>142</v>
      </c>
      <c r="G65" s="55">
        <v>0</v>
      </c>
      <c r="H65" s="41" t="s">
        <v>140</v>
      </c>
    </row>
    <row r="66" spans="1:8" x14ac:dyDescent="0.2">
      <c r="A66" s="52"/>
      <c r="B66" s="52"/>
      <c r="C66" s="56"/>
      <c r="D66" s="52"/>
      <c r="E66" s="52"/>
      <c r="F66" s="57"/>
      <c r="G66" s="57"/>
      <c r="H66" s="41" t="s">
        <v>140</v>
      </c>
    </row>
    <row r="67" spans="1:8" x14ac:dyDescent="0.2">
      <c r="A67" s="52"/>
      <c r="B67" s="52"/>
      <c r="C67" s="53" t="s">
        <v>145</v>
      </c>
      <c r="D67" s="52"/>
      <c r="E67" s="52"/>
      <c r="F67" s="57"/>
      <c r="G67" s="57"/>
      <c r="H67" s="41" t="s">
        <v>140</v>
      </c>
    </row>
    <row r="68" spans="1:8" x14ac:dyDescent="0.2">
      <c r="A68" s="52"/>
      <c r="B68" s="52"/>
      <c r="C68" s="53" t="s">
        <v>139</v>
      </c>
      <c r="D68" s="52"/>
      <c r="E68" s="52" t="s">
        <v>140</v>
      </c>
      <c r="F68" s="58" t="s">
        <v>142</v>
      </c>
      <c r="G68" s="55">
        <v>0</v>
      </c>
      <c r="H68" s="41" t="s">
        <v>140</v>
      </c>
    </row>
    <row r="69" spans="1:8" x14ac:dyDescent="0.2">
      <c r="A69" s="52"/>
      <c r="B69" s="52"/>
      <c r="C69" s="56"/>
      <c r="D69" s="52"/>
      <c r="E69" s="52"/>
      <c r="F69" s="57"/>
      <c r="G69" s="57"/>
      <c r="H69" s="41" t="s">
        <v>140</v>
      </c>
    </row>
    <row r="70" spans="1:8" x14ac:dyDescent="0.2">
      <c r="A70" s="52"/>
      <c r="B70" s="52"/>
      <c r="C70" s="53" t="s">
        <v>146</v>
      </c>
      <c r="D70" s="52"/>
      <c r="E70" s="52"/>
      <c r="F70" s="57"/>
      <c r="G70" s="57"/>
      <c r="H70" s="41" t="s">
        <v>140</v>
      </c>
    </row>
    <row r="71" spans="1:8" x14ac:dyDescent="0.2">
      <c r="A71" s="52"/>
      <c r="B71" s="52"/>
      <c r="C71" s="53" t="s">
        <v>139</v>
      </c>
      <c r="D71" s="52"/>
      <c r="E71" s="52" t="s">
        <v>140</v>
      </c>
      <c r="F71" s="58" t="s">
        <v>142</v>
      </c>
      <c r="G71" s="55">
        <v>0</v>
      </c>
      <c r="H71" s="41" t="s">
        <v>140</v>
      </c>
    </row>
    <row r="72" spans="1:8" x14ac:dyDescent="0.2">
      <c r="A72" s="52"/>
      <c r="B72" s="52"/>
      <c r="C72" s="56"/>
      <c r="D72" s="52"/>
      <c r="E72" s="52"/>
      <c r="F72" s="57"/>
      <c r="G72" s="57"/>
      <c r="H72" s="41" t="s">
        <v>140</v>
      </c>
    </row>
    <row r="73" spans="1:8" x14ac:dyDescent="0.2">
      <c r="A73" s="52"/>
      <c r="B73" s="52"/>
      <c r="C73" s="53" t="s">
        <v>147</v>
      </c>
      <c r="D73" s="52"/>
      <c r="E73" s="52"/>
      <c r="F73" s="54">
        <v>145180.1451538</v>
      </c>
      <c r="G73" s="55">
        <v>0.98302217999999997</v>
      </c>
      <c r="H73" s="41" t="s">
        <v>140</v>
      </c>
    </row>
    <row r="74" spans="1:8" x14ac:dyDescent="0.2">
      <c r="A74" s="52"/>
      <c r="B74" s="52"/>
      <c r="C74" s="56"/>
      <c r="D74" s="52"/>
      <c r="E74" s="52"/>
      <c r="F74" s="57"/>
      <c r="G74" s="57"/>
      <c r="H74" s="41" t="s">
        <v>140</v>
      </c>
    </row>
    <row r="75" spans="1:8" x14ac:dyDescent="0.2">
      <c r="A75" s="52"/>
      <c r="B75" s="52"/>
      <c r="C75" s="53" t="s">
        <v>148</v>
      </c>
      <c r="D75" s="52"/>
      <c r="E75" s="52"/>
      <c r="F75" s="57"/>
      <c r="G75" s="57"/>
      <c r="H75" s="41" t="s">
        <v>140</v>
      </c>
    </row>
    <row r="76" spans="1:8" x14ac:dyDescent="0.2">
      <c r="A76" s="52"/>
      <c r="B76" s="52"/>
      <c r="C76" s="53" t="s">
        <v>10</v>
      </c>
      <c r="D76" s="52"/>
      <c r="E76" s="52"/>
      <c r="F76" s="57"/>
      <c r="G76" s="57"/>
      <c r="H76" s="41" t="s">
        <v>140</v>
      </c>
    </row>
    <row r="77" spans="1:8" x14ac:dyDescent="0.2">
      <c r="A77" s="52"/>
      <c r="B77" s="52"/>
      <c r="C77" s="53" t="s">
        <v>139</v>
      </c>
      <c r="D77" s="52"/>
      <c r="E77" s="52" t="s">
        <v>140</v>
      </c>
      <c r="F77" s="58" t="s">
        <v>142</v>
      </c>
      <c r="G77" s="55">
        <v>0</v>
      </c>
      <c r="H77" s="41" t="s">
        <v>140</v>
      </c>
    </row>
    <row r="78" spans="1:8" x14ac:dyDescent="0.2">
      <c r="A78" s="52"/>
      <c r="B78" s="52"/>
      <c r="C78" s="56"/>
      <c r="D78" s="52"/>
      <c r="E78" s="52"/>
      <c r="F78" s="57"/>
      <c r="G78" s="57"/>
      <c r="H78" s="41" t="s">
        <v>140</v>
      </c>
    </row>
    <row r="79" spans="1:8" x14ac:dyDescent="0.2">
      <c r="A79" s="52"/>
      <c r="B79" s="52"/>
      <c r="C79" s="53" t="s">
        <v>149</v>
      </c>
      <c r="D79" s="52"/>
      <c r="E79" s="52"/>
      <c r="F79" s="52"/>
      <c r="G79" s="52"/>
      <c r="H79" s="41" t="s">
        <v>140</v>
      </c>
    </row>
    <row r="80" spans="1:8" x14ac:dyDescent="0.2">
      <c r="A80" s="52"/>
      <c r="B80" s="52"/>
      <c r="C80" s="53" t="s">
        <v>139</v>
      </c>
      <c r="D80" s="52"/>
      <c r="E80" s="52" t="s">
        <v>140</v>
      </c>
      <c r="F80" s="58" t="s">
        <v>142</v>
      </c>
      <c r="G80" s="55">
        <v>0</v>
      </c>
      <c r="H80" s="41" t="s">
        <v>140</v>
      </c>
    </row>
    <row r="81" spans="1:8" x14ac:dyDescent="0.2">
      <c r="A81" s="52"/>
      <c r="B81" s="52"/>
      <c r="C81" s="56"/>
      <c r="D81" s="52"/>
      <c r="E81" s="52"/>
      <c r="F81" s="57"/>
      <c r="G81" s="57"/>
      <c r="H81" s="41" t="s">
        <v>140</v>
      </c>
    </row>
    <row r="82" spans="1:8" x14ac:dyDescent="0.2">
      <c r="A82" s="52"/>
      <c r="B82" s="52"/>
      <c r="C82" s="53" t="s">
        <v>150</v>
      </c>
      <c r="D82" s="52"/>
      <c r="E82" s="52"/>
      <c r="F82" s="52"/>
      <c r="G82" s="52"/>
      <c r="H82" s="41" t="s">
        <v>140</v>
      </c>
    </row>
    <row r="83" spans="1:8" x14ac:dyDescent="0.2">
      <c r="A83" s="52"/>
      <c r="B83" s="52"/>
      <c r="C83" s="53" t="s">
        <v>139</v>
      </c>
      <c r="D83" s="52"/>
      <c r="E83" s="52" t="s">
        <v>140</v>
      </c>
      <c r="F83" s="58" t="s">
        <v>142</v>
      </c>
      <c r="G83" s="55">
        <v>0</v>
      </c>
      <c r="H83" s="41" t="s">
        <v>140</v>
      </c>
    </row>
    <row r="84" spans="1:8" x14ac:dyDescent="0.2">
      <c r="A84" s="52"/>
      <c r="B84" s="52"/>
      <c r="C84" s="56"/>
      <c r="D84" s="52"/>
      <c r="E84" s="52"/>
      <c r="F84" s="57"/>
      <c r="G84" s="57"/>
      <c r="H84" s="41" t="s">
        <v>140</v>
      </c>
    </row>
    <row r="85" spans="1:8" x14ac:dyDescent="0.2">
      <c r="A85" s="52"/>
      <c r="B85" s="52"/>
      <c r="C85" s="53" t="s">
        <v>151</v>
      </c>
      <c r="D85" s="52"/>
      <c r="E85" s="52"/>
      <c r="F85" s="57"/>
      <c r="G85" s="57"/>
      <c r="H85" s="41" t="s">
        <v>140</v>
      </c>
    </row>
    <row r="86" spans="1:8" x14ac:dyDescent="0.2">
      <c r="A86" s="52"/>
      <c r="B86" s="52"/>
      <c r="C86" s="53" t="s">
        <v>139</v>
      </c>
      <c r="D86" s="52"/>
      <c r="E86" s="52" t="s">
        <v>140</v>
      </c>
      <c r="F86" s="58" t="s">
        <v>142</v>
      </c>
      <c r="G86" s="55">
        <v>0</v>
      </c>
      <c r="H86" s="41" t="s">
        <v>140</v>
      </c>
    </row>
    <row r="87" spans="1:8" x14ac:dyDescent="0.2">
      <c r="A87" s="52"/>
      <c r="B87" s="52"/>
      <c r="C87" s="56"/>
      <c r="D87" s="52"/>
      <c r="E87" s="52"/>
      <c r="F87" s="57"/>
      <c r="G87" s="57"/>
      <c r="H87" s="41" t="s">
        <v>140</v>
      </c>
    </row>
    <row r="88" spans="1:8" x14ac:dyDescent="0.2">
      <c r="A88" s="52"/>
      <c r="B88" s="52"/>
      <c r="C88" s="53" t="s">
        <v>152</v>
      </c>
      <c r="D88" s="52"/>
      <c r="E88" s="52"/>
      <c r="F88" s="54">
        <v>0</v>
      </c>
      <c r="G88" s="55">
        <v>0</v>
      </c>
      <c r="H88" s="41" t="s">
        <v>140</v>
      </c>
    </row>
    <row r="89" spans="1:8" x14ac:dyDescent="0.2">
      <c r="A89" s="52"/>
      <c r="B89" s="52"/>
      <c r="C89" s="56"/>
      <c r="D89" s="52"/>
      <c r="E89" s="52"/>
      <c r="F89" s="57"/>
      <c r="G89" s="57"/>
      <c r="H89" s="41" t="s">
        <v>140</v>
      </c>
    </row>
    <row r="90" spans="1:8" x14ac:dyDescent="0.2">
      <c r="A90" s="52"/>
      <c r="B90" s="52"/>
      <c r="C90" s="53" t="s">
        <v>153</v>
      </c>
      <c r="D90" s="52"/>
      <c r="E90" s="52"/>
      <c r="F90" s="57"/>
      <c r="G90" s="57"/>
      <c r="H90" s="41" t="s">
        <v>140</v>
      </c>
    </row>
    <row r="91" spans="1:8" x14ac:dyDescent="0.2">
      <c r="A91" s="52"/>
      <c r="B91" s="52"/>
      <c r="C91" s="53" t="s">
        <v>154</v>
      </c>
      <c r="D91" s="52"/>
      <c r="E91" s="52"/>
      <c r="F91" s="57"/>
      <c r="G91" s="57"/>
      <c r="H91" s="41" t="s">
        <v>140</v>
      </c>
    </row>
    <row r="92" spans="1:8" x14ac:dyDescent="0.2">
      <c r="A92" s="52"/>
      <c r="B92" s="52"/>
      <c r="C92" s="53" t="s">
        <v>139</v>
      </c>
      <c r="D92" s="52"/>
      <c r="E92" s="52" t="s">
        <v>140</v>
      </c>
      <c r="F92" s="58" t="s">
        <v>142</v>
      </c>
      <c r="G92" s="55">
        <v>0</v>
      </c>
      <c r="H92" s="41" t="s">
        <v>140</v>
      </c>
    </row>
    <row r="93" spans="1:8" x14ac:dyDescent="0.2">
      <c r="A93" s="52"/>
      <c r="B93" s="52"/>
      <c r="C93" s="56"/>
      <c r="D93" s="52"/>
      <c r="E93" s="52"/>
      <c r="F93" s="57"/>
      <c r="G93" s="57"/>
      <c r="H93" s="41" t="s">
        <v>140</v>
      </c>
    </row>
    <row r="94" spans="1:8" x14ac:dyDescent="0.2">
      <c r="A94" s="52"/>
      <c r="B94" s="52"/>
      <c r="C94" s="53" t="s">
        <v>155</v>
      </c>
      <c r="D94" s="52"/>
      <c r="E94" s="52"/>
      <c r="F94" s="57"/>
      <c r="G94" s="57"/>
      <c r="H94" s="41" t="s">
        <v>140</v>
      </c>
    </row>
    <row r="95" spans="1:8" x14ac:dyDescent="0.2">
      <c r="A95" s="52"/>
      <c r="B95" s="52"/>
      <c r="C95" s="53" t="s">
        <v>139</v>
      </c>
      <c r="D95" s="52"/>
      <c r="E95" s="52" t="s">
        <v>140</v>
      </c>
      <c r="F95" s="58" t="s">
        <v>142</v>
      </c>
      <c r="G95" s="55">
        <v>0</v>
      </c>
      <c r="H95" s="41" t="s">
        <v>140</v>
      </c>
    </row>
    <row r="96" spans="1:8" x14ac:dyDescent="0.2">
      <c r="A96" s="52"/>
      <c r="B96" s="52"/>
      <c r="C96" s="56"/>
      <c r="D96" s="52"/>
      <c r="E96" s="52"/>
      <c r="F96" s="57"/>
      <c r="G96" s="57"/>
      <c r="H96" s="41" t="s">
        <v>140</v>
      </c>
    </row>
    <row r="97" spans="1:8" x14ac:dyDescent="0.2">
      <c r="A97" s="52"/>
      <c r="B97" s="52"/>
      <c r="C97" s="53" t="s">
        <v>156</v>
      </c>
      <c r="D97" s="52"/>
      <c r="E97" s="52"/>
      <c r="F97" s="57"/>
      <c r="G97" s="57"/>
      <c r="H97" s="41" t="s">
        <v>140</v>
      </c>
    </row>
    <row r="98" spans="1:8" x14ac:dyDescent="0.2">
      <c r="A98" s="52"/>
      <c r="B98" s="52"/>
      <c r="C98" s="53" t="s">
        <v>139</v>
      </c>
      <c r="D98" s="52"/>
      <c r="E98" s="52" t="s">
        <v>140</v>
      </c>
      <c r="F98" s="58" t="s">
        <v>142</v>
      </c>
      <c r="G98" s="55">
        <v>0</v>
      </c>
      <c r="H98" s="41" t="s">
        <v>140</v>
      </c>
    </row>
    <row r="99" spans="1:8" x14ac:dyDescent="0.2">
      <c r="A99" s="52"/>
      <c r="B99" s="52"/>
      <c r="C99" s="56"/>
      <c r="D99" s="52"/>
      <c r="E99" s="52"/>
      <c r="F99" s="57"/>
      <c r="G99" s="57"/>
      <c r="H99" s="41" t="s">
        <v>140</v>
      </c>
    </row>
    <row r="100" spans="1:8" x14ac:dyDescent="0.2">
      <c r="A100" s="52"/>
      <c r="B100" s="52"/>
      <c r="C100" s="53" t="s">
        <v>157</v>
      </c>
      <c r="D100" s="52"/>
      <c r="E100" s="52"/>
      <c r="F100" s="57"/>
      <c r="G100" s="57"/>
      <c r="H100" s="41" t="s">
        <v>140</v>
      </c>
    </row>
    <row r="101" spans="1:8" x14ac:dyDescent="0.2">
      <c r="A101" s="47">
        <v>1</v>
      </c>
      <c r="B101" s="48"/>
      <c r="C101" s="48" t="s">
        <v>158</v>
      </c>
      <c r="D101" s="48"/>
      <c r="E101" s="59"/>
      <c r="F101" s="50">
        <v>2348.182855995</v>
      </c>
      <c r="G101" s="51">
        <v>1.5899670000000001E-2</v>
      </c>
      <c r="H101" s="41" t="s">
        <v>140</v>
      </c>
    </row>
    <row r="102" spans="1:8" x14ac:dyDescent="0.2">
      <c r="A102" s="52"/>
      <c r="B102" s="52"/>
      <c r="C102" s="53" t="s">
        <v>139</v>
      </c>
      <c r="D102" s="52"/>
      <c r="E102" s="52" t="s">
        <v>140</v>
      </c>
      <c r="F102" s="54">
        <v>2348.182855995</v>
      </c>
      <c r="G102" s="55">
        <v>1.5899670000000001E-2</v>
      </c>
      <c r="H102" s="41" t="s">
        <v>140</v>
      </c>
    </row>
    <row r="103" spans="1:8" x14ac:dyDescent="0.2">
      <c r="A103" s="52"/>
      <c r="B103" s="52"/>
      <c r="C103" s="56"/>
      <c r="D103" s="52"/>
      <c r="E103" s="52"/>
      <c r="F103" s="57"/>
      <c r="G103" s="57"/>
      <c r="H103" s="41" t="s">
        <v>140</v>
      </c>
    </row>
    <row r="104" spans="1:8" x14ac:dyDescent="0.2">
      <c r="A104" s="52"/>
      <c r="B104" s="52"/>
      <c r="C104" s="53" t="s">
        <v>159</v>
      </c>
      <c r="D104" s="52"/>
      <c r="E104" s="52"/>
      <c r="F104" s="54">
        <v>2348.182855995</v>
      </c>
      <c r="G104" s="55">
        <v>1.5899670000000001E-2</v>
      </c>
      <c r="H104" s="41" t="s">
        <v>140</v>
      </c>
    </row>
    <row r="105" spans="1:8" x14ac:dyDescent="0.2">
      <c r="A105" s="52"/>
      <c r="B105" s="52"/>
      <c r="C105" s="57"/>
      <c r="D105" s="52"/>
      <c r="E105" s="52"/>
      <c r="F105" s="52"/>
      <c r="G105" s="52"/>
      <c r="H105" s="41" t="s">
        <v>140</v>
      </c>
    </row>
    <row r="106" spans="1:8" x14ac:dyDescent="0.2">
      <c r="A106" s="52"/>
      <c r="B106" s="52"/>
      <c r="C106" s="53" t="s">
        <v>160</v>
      </c>
      <c r="D106" s="52"/>
      <c r="E106" s="52"/>
      <c r="F106" s="52"/>
      <c r="G106" s="52"/>
      <c r="H106" s="41" t="s">
        <v>140</v>
      </c>
    </row>
    <row r="107" spans="1:8" x14ac:dyDescent="0.2">
      <c r="A107" s="52"/>
      <c r="B107" s="52"/>
      <c r="C107" s="53" t="s">
        <v>161</v>
      </c>
      <c r="D107" s="52"/>
      <c r="E107" s="52"/>
      <c r="F107" s="52"/>
      <c r="G107" s="52"/>
      <c r="H107" s="41" t="s">
        <v>140</v>
      </c>
    </row>
    <row r="108" spans="1:8" x14ac:dyDescent="0.2">
      <c r="A108" s="52"/>
      <c r="B108" s="52"/>
      <c r="C108" s="53" t="s">
        <v>139</v>
      </c>
      <c r="D108" s="52"/>
      <c r="E108" s="52" t="s">
        <v>140</v>
      </c>
      <c r="F108" s="58" t="s">
        <v>142</v>
      </c>
      <c r="G108" s="55">
        <v>0</v>
      </c>
      <c r="H108" s="41" t="s">
        <v>140</v>
      </c>
    </row>
    <row r="109" spans="1:8" x14ac:dyDescent="0.2">
      <c r="A109" s="52"/>
      <c r="B109" s="52"/>
      <c r="C109" s="56"/>
      <c r="D109" s="52"/>
      <c r="E109" s="52"/>
      <c r="F109" s="57"/>
      <c r="G109" s="57"/>
      <c r="H109" s="41" t="s">
        <v>140</v>
      </c>
    </row>
    <row r="110" spans="1:8" x14ac:dyDescent="0.2">
      <c r="A110" s="52"/>
      <c r="B110" s="52"/>
      <c r="C110" s="53" t="s">
        <v>162</v>
      </c>
      <c r="D110" s="52"/>
      <c r="E110" s="52"/>
      <c r="F110" s="52"/>
      <c r="G110" s="52"/>
      <c r="H110" s="41" t="s">
        <v>140</v>
      </c>
    </row>
    <row r="111" spans="1:8" x14ac:dyDescent="0.2">
      <c r="A111" s="52"/>
      <c r="B111" s="52"/>
      <c r="C111" s="53" t="s">
        <v>163</v>
      </c>
      <c r="D111" s="52"/>
      <c r="E111" s="52"/>
      <c r="F111" s="52"/>
      <c r="G111" s="52"/>
      <c r="H111" s="41" t="s">
        <v>140</v>
      </c>
    </row>
    <row r="112" spans="1:8" x14ac:dyDescent="0.2">
      <c r="A112" s="52"/>
      <c r="B112" s="52"/>
      <c r="C112" s="53" t="s">
        <v>139</v>
      </c>
      <c r="D112" s="52"/>
      <c r="E112" s="52" t="s">
        <v>140</v>
      </c>
      <c r="F112" s="58" t="s">
        <v>142</v>
      </c>
      <c r="G112" s="55">
        <v>0</v>
      </c>
      <c r="H112" s="41" t="s">
        <v>140</v>
      </c>
    </row>
    <row r="113" spans="1:17" x14ac:dyDescent="0.2">
      <c r="A113" s="52"/>
      <c r="B113" s="52"/>
      <c r="C113" s="56"/>
      <c r="D113" s="52"/>
      <c r="E113" s="52"/>
      <c r="F113" s="57"/>
      <c r="G113" s="57"/>
      <c r="H113" s="41" t="s">
        <v>140</v>
      </c>
    </row>
    <row r="114" spans="1:17" x14ac:dyDescent="0.2">
      <c r="A114" s="52"/>
      <c r="B114" s="52"/>
      <c r="C114" s="53" t="s">
        <v>164</v>
      </c>
      <c r="D114" s="52"/>
      <c r="E114" s="52"/>
      <c r="F114" s="57"/>
      <c r="G114" s="57"/>
      <c r="H114" s="41" t="s">
        <v>140</v>
      </c>
    </row>
    <row r="115" spans="1:17" x14ac:dyDescent="0.2">
      <c r="A115" s="52"/>
      <c r="B115" s="52"/>
      <c r="C115" s="53" t="s">
        <v>139</v>
      </c>
      <c r="D115" s="52"/>
      <c r="E115" s="52" t="s">
        <v>140</v>
      </c>
      <c r="F115" s="58" t="s">
        <v>142</v>
      </c>
      <c r="G115" s="55">
        <v>0</v>
      </c>
      <c r="H115" s="41" t="s">
        <v>140</v>
      </c>
    </row>
    <row r="116" spans="1:17" x14ac:dyDescent="0.2">
      <c r="A116" s="52"/>
      <c r="B116" s="52"/>
      <c r="C116" s="56"/>
      <c r="D116" s="52"/>
      <c r="E116" s="52"/>
      <c r="F116" s="57"/>
      <c r="G116" s="57"/>
      <c r="H116" s="41" t="s">
        <v>140</v>
      </c>
    </row>
    <row r="117" spans="1:17" x14ac:dyDescent="0.2">
      <c r="A117" s="59"/>
      <c r="B117" s="48"/>
      <c r="C117" s="48" t="s">
        <v>165</v>
      </c>
      <c r="D117" s="48"/>
      <c r="E117" s="59"/>
      <c r="F117" s="50">
        <v>159.23210535999999</v>
      </c>
      <c r="G117" s="51">
        <v>1.07817E-3</v>
      </c>
      <c r="H117" s="41" t="s">
        <v>140</v>
      </c>
    </row>
    <row r="118" spans="1:17" x14ac:dyDescent="0.2">
      <c r="A118" s="56"/>
      <c r="B118" s="56"/>
      <c r="C118" s="53" t="s">
        <v>166</v>
      </c>
      <c r="D118" s="57"/>
      <c r="E118" s="57"/>
      <c r="F118" s="54">
        <v>147687.56011515501</v>
      </c>
      <c r="G118" s="60">
        <v>1.0000000200000001</v>
      </c>
      <c r="H118" s="41" t="s">
        <v>140</v>
      </c>
    </row>
    <row r="119" spans="1:17" ht="12.75" customHeight="1" x14ac:dyDescent="0.2">
      <c r="A119" s="61"/>
      <c r="B119" s="61"/>
      <c r="C119" s="62"/>
      <c r="D119" s="63"/>
      <c r="E119" s="63"/>
      <c r="F119" s="64"/>
      <c r="G119" s="65"/>
      <c r="H119" s="66"/>
    </row>
    <row r="120" spans="1:17" x14ac:dyDescent="0.2">
      <c r="A120" s="61"/>
      <c r="B120" s="227" t="s">
        <v>973</v>
      </c>
      <c r="C120" s="227"/>
      <c r="D120" s="227"/>
      <c r="E120" s="227"/>
      <c r="F120" s="227"/>
      <c r="G120" s="227"/>
      <c r="H120" s="227"/>
      <c r="J120" s="68"/>
    </row>
    <row r="121" spans="1:17" x14ac:dyDescent="0.2">
      <c r="A121" s="61"/>
      <c r="B121" s="227" t="s">
        <v>974</v>
      </c>
      <c r="C121" s="227"/>
      <c r="D121" s="227"/>
      <c r="E121" s="227"/>
      <c r="F121" s="227"/>
      <c r="G121" s="227"/>
      <c r="H121" s="227"/>
      <c r="J121" s="68"/>
    </row>
    <row r="122" spans="1:17" x14ac:dyDescent="0.2">
      <c r="A122" s="61"/>
      <c r="B122" s="227" t="s">
        <v>975</v>
      </c>
      <c r="C122" s="227"/>
      <c r="D122" s="227"/>
      <c r="E122" s="227"/>
      <c r="F122" s="227"/>
      <c r="G122" s="227"/>
      <c r="H122" s="227"/>
      <c r="J122" s="68"/>
    </row>
    <row r="123" spans="1:17" s="71" customFormat="1" ht="66.75" customHeight="1" x14ac:dyDescent="0.25">
      <c r="A123" s="69"/>
      <c r="B123" s="228" t="s">
        <v>976</v>
      </c>
      <c r="C123" s="228"/>
      <c r="D123" s="228"/>
      <c r="E123" s="228"/>
      <c r="F123" s="228"/>
      <c r="G123" s="228"/>
      <c r="H123" s="228"/>
      <c r="I123"/>
      <c r="J123" s="68"/>
      <c r="K123"/>
      <c r="L123"/>
      <c r="M123"/>
      <c r="N123"/>
      <c r="O123"/>
      <c r="P123"/>
      <c r="Q123"/>
    </row>
    <row r="124" spans="1:17" x14ac:dyDescent="0.2">
      <c r="A124" s="61"/>
      <c r="B124" s="227" t="s">
        <v>977</v>
      </c>
      <c r="C124" s="227"/>
      <c r="D124" s="227"/>
      <c r="E124" s="227"/>
      <c r="F124" s="227"/>
      <c r="G124" s="227"/>
      <c r="H124" s="227"/>
      <c r="J124" s="68"/>
    </row>
    <row r="125" spans="1:17" x14ac:dyDescent="0.2">
      <c r="A125" s="61"/>
      <c r="B125" s="61"/>
      <c r="C125" s="61"/>
      <c r="D125" s="63"/>
      <c r="E125" s="63"/>
      <c r="F125" s="63"/>
      <c r="G125" s="63"/>
    </row>
    <row r="126" spans="1:17" x14ac:dyDescent="0.2">
      <c r="A126" s="61"/>
      <c r="B126" s="229" t="s">
        <v>167</v>
      </c>
      <c r="C126" s="230"/>
      <c r="D126" s="231"/>
      <c r="E126" s="72"/>
      <c r="F126" s="63"/>
      <c r="G126" s="63"/>
    </row>
    <row r="127" spans="1:17" ht="27.75" customHeight="1" x14ac:dyDescent="0.2">
      <c r="A127" s="61"/>
      <c r="B127" s="232" t="s">
        <v>168</v>
      </c>
      <c r="C127" s="233"/>
      <c r="D127" s="40" t="s">
        <v>169</v>
      </c>
      <c r="E127" s="72"/>
      <c r="F127" s="63"/>
      <c r="G127" s="63"/>
    </row>
    <row r="128" spans="1:17" ht="12.75" customHeight="1" x14ac:dyDescent="0.2">
      <c r="A128" s="61"/>
      <c r="B128" s="232" t="s">
        <v>978</v>
      </c>
      <c r="C128" s="233"/>
      <c r="D128" s="40" t="s">
        <v>169</v>
      </c>
      <c r="E128" s="72"/>
      <c r="F128" s="63"/>
      <c r="G128" s="63"/>
    </row>
    <row r="129" spans="1:10" x14ac:dyDescent="0.2">
      <c r="A129" s="61"/>
      <c r="B129" s="232" t="s">
        <v>170</v>
      </c>
      <c r="C129" s="233"/>
      <c r="D129" s="73" t="s">
        <v>140</v>
      </c>
      <c r="E129" s="72"/>
      <c r="F129" s="63"/>
      <c r="G129" s="63"/>
    </row>
    <row r="130" spans="1:10" x14ac:dyDescent="0.2">
      <c r="A130" s="74"/>
      <c r="B130" s="75" t="s">
        <v>140</v>
      </c>
      <c r="C130" s="75" t="s">
        <v>979</v>
      </c>
      <c r="D130" s="75" t="s">
        <v>171</v>
      </c>
      <c r="E130" s="74"/>
      <c r="F130" s="74"/>
      <c r="G130" s="74"/>
      <c r="H130" s="74"/>
      <c r="J130" s="68"/>
    </row>
    <row r="131" spans="1:10" x14ac:dyDescent="0.2">
      <c r="A131" s="74"/>
      <c r="B131" s="76" t="s">
        <v>172</v>
      </c>
      <c r="C131" s="77">
        <v>45991</v>
      </c>
      <c r="D131" s="77">
        <v>46022</v>
      </c>
      <c r="E131" s="74"/>
      <c r="F131" s="74"/>
      <c r="G131" s="74"/>
      <c r="J131" s="68"/>
    </row>
    <row r="132" spans="1:10" x14ac:dyDescent="0.2">
      <c r="A132" s="78"/>
      <c r="B132" s="48" t="s">
        <v>173</v>
      </c>
      <c r="C132" s="79">
        <v>241.28909999999999</v>
      </c>
      <c r="D132" s="79">
        <v>242.35769999999999</v>
      </c>
      <c r="E132" s="78"/>
      <c r="F132" s="80"/>
      <c r="G132" s="81"/>
    </row>
    <row r="133" spans="1:10" x14ac:dyDescent="0.2">
      <c r="A133" s="78"/>
      <c r="B133" s="48" t="s">
        <v>1151</v>
      </c>
      <c r="C133" s="79">
        <v>21.294499999999999</v>
      </c>
      <c r="D133" s="79">
        <v>21.3888</v>
      </c>
      <c r="E133" s="78"/>
      <c r="F133" s="80"/>
      <c r="G133" s="81"/>
    </row>
    <row r="134" spans="1:10" x14ac:dyDescent="0.2">
      <c r="A134" s="78"/>
      <c r="B134" s="48" t="s">
        <v>174</v>
      </c>
      <c r="C134" s="79">
        <v>227.35079999999999</v>
      </c>
      <c r="D134" s="79">
        <v>228.25280000000001</v>
      </c>
      <c r="E134" s="78"/>
      <c r="F134" s="80"/>
      <c r="G134" s="81"/>
    </row>
    <row r="135" spans="1:10" x14ac:dyDescent="0.2">
      <c r="A135" s="78"/>
      <c r="B135" s="48" t="s">
        <v>1152</v>
      </c>
      <c r="C135" s="79">
        <v>17.4922</v>
      </c>
      <c r="D135" s="79">
        <v>17.561599999999999</v>
      </c>
      <c r="E135" s="78"/>
      <c r="F135" s="80"/>
      <c r="G135" s="81"/>
    </row>
    <row r="136" spans="1:10" x14ac:dyDescent="0.2">
      <c r="A136" s="78"/>
      <c r="B136" s="78"/>
      <c r="C136" s="78"/>
      <c r="D136" s="78"/>
      <c r="E136" s="78"/>
      <c r="F136" s="78"/>
      <c r="G136" s="78"/>
    </row>
    <row r="137" spans="1:10" x14ac:dyDescent="0.2">
      <c r="A137" s="74"/>
      <c r="B137" s="232" t="s">
        <v>980</v>
      </c>
      <c r="C137" s="233"/>
      <c r="D137" s="40" t="s">
        <v>169</v>
      </c>
      <c r="E137" s="74"/>
      <c r="F137" s="74"/>
      <c r="G137" s="74"/>
    </row>
    <row r="138" spans="1:10" x14ac:dyDescent="0.2">
      <c r="A138" s="74"/>
      <c r="B138" s="136"/>
      <c r="C138" s="136"/>
      <c r="D138" s="136"/>
      <c r="E138" s="74"/>
      <c r="F138" s="74"/>
      <c r="G138" s="74"/>
    </row>
    <row r="139" spans="1:10" x14ac:dyDescent="0.2">
      <c r="A139" s="74"/>
      <c r="B139" s="232" t="s">
        <v>175</v>
      </c>
      <c r="C139" s="233"/>
      <c r="D139" s="40" t="s">
        <v>169</v>
      </c>
      <c r="E139" s="84"/>
      <c r="F139" s="74"/>
      <c r="G139" s="74"/>
    </row>
    <row r="140" spans="1:10" x14ac:dyDescent="0.2">
      <c r="A140" s="74"/>
      <c r="B140" s="232" t="s">
        <v>176</v>
      </c>
      <c r="C140" s="233"/>
      <c r="D140" s="40" t="s">
        <v>169</v>
      </c>
      <c r="E140" s="84"/>
      <c r="F140" s="74"/>
      <c r="G140" s="74"/>
    </row>
    <row r="141" spans="1:10" x14ac:dyDescent="0.2">
      <c r="A141" s="74"/>
      <c r="B141" s="232" t="s">
        <v>177</v>
      </c>
      <c r="C141" s="233"/>
      <c r="D141" s="40" t="s">
        <v>169</v>
      </c>
      <c r="E141" s="84"/>
      <c r="F141" s="74"/>
      <c r="G141" s="74"/>
    </row>
    <row r="142" spans="1:10" x14ac:dyDescent="0.2">
      <c r="A142" s="74"/>
      <c r="B142" s="232" t="s">
        <v>178</v>
      </c>
      <c r="C142" s="233"/>
      <c r="D142" s="85">
        <v>0.51828513254388953</v>
      </c>
      <c r="E142" s="74"/>
      <c r="F142" s="67"/>
      <c r="G142" s="86"/>
    </row>
    <row r="144" spans="1:10" x14ac:dyDescent="0.2">
      <c r="B144" s="234" t="s">
        <v>981</v>
      </c>
      <c r="C144" s="234"/>
    </row>
    <row r="146" spans="2:10" ht="153.75" customHeight="1" x14ac:dyDescent="0.2"/>
    <row r="149" spans="2:10" x14ac:dyDescent="0.2">
      <c r="B149" s="87" t="s">
        <v>982</v>
      </c>
      <c r="C149" s="88"/>
      <c r="D149" s="87"/>
    </row>
    <row r="150" spans="2:10" x14ac:dyDescent="0.2">
      <c r="B150" s="87" t="s">
        <v>1140</v>
      </c>
      <c r="D150" s="87"/>
    </row>
    <row r="151" spans="2:10" ht="165" customHeight="1" x14ac:dyDescent="0.2"/>
    <row r="153" spans="2:10" x14ac:dyDescent="0.2">
      <c r="J153" s="38"/>
    </row>
    <row r="157" spans="2:10" ht="14.25" customHeight="1" x14ac:dyDescent="0.2"/>
    <row r="158" spans="2:10" ht="14.25" customHeight="1" x14ac:dyDescent="0.2"/>
    <row r="159" spans="2:10" ht="12.75" customHeight="1" x14ac:dyDescent="0.2"/>
    <row r="160" spans="2:10" ht="12.75" customHeight="1" x14ac:dyDescent="0.2"/>
    <row r="161" customFormat="1" x14ac:dyDescent="0.2"/>
  </sheetData>
  <mergeCells count="18">
    <mergeCell ref="B128:C128"/>
    <mergeCell ref="B129:C129"/>
    <mergeCell ref="B144:C144"/>
    <mergeCell ref="B137:C137"/>
    <mergeCell ref="B141:C141"/>
    <mergeCell ref="B142:C142"/>
    <mergeCell ref="B139:C139"/>
    <mergeCell ref="B140:C140"/>
    <mergeCell ref="B122:H122"/>
    <mergeCell ref="B123:H123"/>
    <mergeCell ref="B124:H124"/>
    <mergeCell ref="B126:D126"/>
    <mergeCell ref="B127:C127"/>
    <mergeCell ref="A1:H1"/>
    <mergeCell ref="A2:H2"/>
    <mergeCell ref="A3:H3"/>
    <mergeCell ref="B120:H120"/>
    <mergeCell ref="B121:H121"/>
  </mergeCells>
  <hyperlinks>
    <hyperlink ref="I1" location="Index!B2" display="Index" xr:uid="{FE3A266A-6CA1-4C48-AEEA-4540CDCCEED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74FD9-A8E6-4CFF-966A-5FDEEE829817}">
  <sheetPr>
    <outlinePr summaryBelow="0" summaryRight="0"/>
  </sheetPr>
  <dimension ref="A1:Q151"/>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851</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3180198</v>
      </c>
      <c r="F7" s="50">
        <v>31522.122576000002</v>
      </c>
      <c r="G7" s="51">
        <v>9.3714259999999994E-2</v>
      </c>
      <c r="H7" s="41" t="s">
        <v>140</v>
      </c>
    </row>
    <row r="8" spans="1:9" x14ac:dyDescent="0.2">
      <c r="A8" s="47">
        <v>2</v>
      </c>
      <c r="B8" s="48" t="s">
        <v>36</v>
      </c>
      <c r="C8" s="48" t="s">
        <v>37</v>
      </c>
      <c r="D8" s="48" t="s">
        <v>35</v>
      </c>
      <c r="E8" s="49">
        <v>1676804</v>
      </c>
      <c r="F8" s="50">
        <v>22517.800916</v>
      </c>
      <c r="G8" s="51">
        <v>6.6944699999999996E-2</v>
      </c>
      <c r="H8" s="41" t="s">
        <v>140</v>
      </c>
    </row>
    <row r="9" spans="1:9" x14ac:dyDescent="0.2">
      <c r="A9" s="47">
        <v>3</v>
      </c>
      <c r="B9" s="48" t="s">
        <v>11</v>
      </c>
      <c r="C9" s="48" t="s">
        <v>12</v>
      </c>
      <c r="D9" s="48" t="s">
        <v>13</v>
      </c>
      <c r="E9" s="49">
        <v>977000</v>
      </c>
      <c r="F9" s="50">
        <v>20571.712</v>
      </c>
      <c r="G9" s="51">
        <v>6.1159039999999998E-2</v>
      </c>
      <c r="H9" s="41" t="s">
        <v>140</v>
      </c>
    </row>
    <row r="10" spans="1:9" x14ac:dyDescent="0.2">
      <c r="A10" s="47">
        <v>4</v>
      </c>
      <c r="B10" s="48" t="s">
        <v>324</v>
      </c>
      <c r="C10" s="48" t="s">
        <v>325</v>
      </c>
      <c r="D10" s="48" t="s">
        <v>35</v>
      </c>
      <c r="E10" s="49">
        <v>1495369</v>
      </c>
      <c r="F10" s="50">
        <v>18982.214086</v>
      </c>
      <c r="G10" s="51">
        <v>5.6433509999999999E-2</v>
      </c>
      <c r="H10" s="41" t="s">
        <v>140</v>
      </c>
    </row>
    <row r="11" spans="1:9" x14ac:dyDescent="0.2">
      <c r="A11" s="47">
        <v>5</v>
      </c>
      <c r="B11" s="48" t="s">
        <v>326</v>
      </c>
      <c r="C11" s="48" t="s">
        <v>327</v>
      </c>
      <c r="D11" s="48" t="s">
        <v>206</v>
      </c>
      <c r="E11" s="49">
        <v>1025318</v>
      </c>
      <c r="F11" s="50">
        <v>16562.986971999999</v>
      </c>
      <c r="G11" s="51">
        <v>4.9241229999999997E-2</v>
      </c>
      <c r="H11" s="41" t="s">
        <v>140</v>
      </c>
    </row>
    <row r="12" spans="1:9" x14ac:dyDescent="0.2">
      <c r="A12" s="47">
        <v>6</v>
      </c>
      <c r="B12" s="48" t="s">
        <v>17</v>
      </c>
      <c r="C12" s="48" t="s">
        <v>18</v>
      </c>
      <c r="D12" s="48" t="s">
        <v>19</v>
      </c>
      <c r="E12" s="49">
        <v>1011076</v>
      </c>
      <c r="F12" s="50">
        <v>15877.937504</v>
      </c>
      <c r="G12" s="51">
        <v>4.7204599999999999E-2</v>
      </c>
      <c r="H12" s="41" t="s">
        <v>140</v>
      </c>
    </row>
    <row r="13" spans="1:9" x14ac:dyDescent="0.2">
      <c r="A13" s="47">
        <v>7</v>
      </c>
      <c r="B13" s="48" t="s">
        <v>33</v>
      </c>
      <c r="C13" s="48" t="s">
        <v>34</v>
      </c>
      <c r="D13" s="48" t="s">
        <v>35</v>
      </c>
      <c r="E13" s="49">
        <v>1307239</v>
      </c>
      <c r="F13" s="50">
        <v>12839.701458</v>
      </c>
      <c r="G13" s="51">
        <v>3.8172020000000001E-2</v>
      </c>
      <c r="H13" s="41" t="s">
        <v>140</v>
      </c>
    </row>
    <row r="14" spans="1:9" ht="25.5" x14ac:dyDescent="0.2">
      <c r="A14" s="47">
        <v>8</v>
      </c>
      <c r="B14" s="48" t="s">
        <v>344</v>
      </c>
      <c r="C14" s="48" t="s">
        <v>345</v>
      </c>
      <c r="D14" s="48" t="s">
        <v>219</v>
      </c>
      <c r="E14" s="49">
        <v>662000</v>
      </c>
      <c r="F14" s="50">
        <v>11384.414000000001</v>
      </c>
      <c r="G14" s="51">
        <v>3.3845500000000001E-2</v>
      </c>
      <c r="H14" s="41" t="s">
        <v>140</v>
      </c>
    </row>
    <row r="15" spans="1:9" x14ac:dyDescent="0.2">
      <c r="A15" s="47">
        <v>9</v>
      </c>
      <c r="B15" s="48" t="s">
        <v>14</v>
      </c>
      <c r="C15" s="48" t="s">
        <v>15</v>
      </c>
      <c r="D15" s="48" t="s">
        <v>16</v>
      </c>
      <c r="E15" s="49">
        <v>277730</v>
      </c>
      <c r="F15" s="50">
        <v>11341.10455</v>
      </c>
      <c r="G15" s="51">
        <v>3.3716740000000002E-2</v>
      </c>
      <c r="H15" s="41" t="s">
        <v>140</v>
      </c>
    </row>
    <row r="16" spans="1:9" x14ac:dyDescent="0.2">
      <c r="A16" s="47">
        <v>10</v>
      </c>
      <c r="B16" s="48" t="s">
        <v>29</v>
      </c>
      <c r="C16" s="48" t="s">
        <v>30</v>
      </c>
      <c r="D16" s="48" t="s">
        <v>19</v>
      </c>
      <c r="E16" s="49">
        <v>2949214</v>
      </c>
      <c r="F16" s="50">
        <v>11324.981760000001</v>
      </c>
      <c r="G16" s="51">
        <v>3.366881E-2</v>
      </c>
      <c r="H16" s="41" t="s">
        <v>140</v>
      </c>
    </row>
    <row r="17" spans="1:8" x14ac:dyDescent="0.2">
      <c r="A17" s="47">
        <v>11</v>
      </c>
      <c r="B17" s="48" t="s">
        <v>328</v>
      </c>
      <c r="C17" s="48" t="s">
        <v>329</v>
      </c>
      <c r="D17" s="48" t="s">
        <v>35</v>
      </c>
      <c r="E17" s="49">
        <v>496353</v>
      </c>
      <c r="F17" s="50">
        <v>10925.225882999999</v>
      </c>
      <c r="G17" s="51">
        <v>3.2480349999999998E-2</v>
      </c>
      <c r="H17" s="41" t="s">
        <v>140</v>
      </c>
    </row>
    <row r="18" spans="1:8" x14ac:dyDescent="0.2">
      <c r="A18" s="47">
        <v>12</v>
      </c>
      <c r="B18" s="48" t="s">
        <v>226</v>
      </c>
      <c r="C18" s="48" t="s">
        <v>227</v>
      </c>
      <c r="D18" s="48" t="s">
        <v>228</v>
      </c>
      <c r="E18" s="49">
        <v>278803</v>
      </c>
      <c r="F18" s="50">
        <v>10370.913994</v>
      </c>
      <c r="G18" s="51">
        <v>3.0832399999999999E-2</v>
      </c>
      <c r="H18" s="41" t="s">
        <v>140</v>
      </c>
    </row>
    <row r="19" spans="1:8" x14ac:dyDescent="0.2">
      <c r="A19" s="47">
        <v>13</v>
      </c>
      <c r="B19" s="48" t="s">
        <v>330</v>
      </c>
      <c r="C19" s="48" t="s">
        <v>331</v>
      </c>
      <c r="D19" s="48" t="s">
        <v>228</v>
      </c>
      <c r="E19" s="49">
        <v>271223</v>
      </c>
      <c r="F19" s="50">
        <v>10060.203516</v>
      </c>
      <c r="G19" s="51">
        <v>2.990866E-2</v>
      </c>
      <c r="H19" s="41" t="s">
        <v>140</v>
      </c>
    </row>
    <row r="20" spans="1:8" x14ac:dyDescent="0.2">
      <c r="A20" s="47">
        <v>14</v>
      </c>
      <c r="B20" s="48" t="s">
        <v>731</v>
      </c>
      <c r="C20" s="48" t="s">
        <v>732</v>
      </c>
      <c r="D20" s="48" t="s">
        <v>300</v>
      </c>
      <c r="E20" s="49">
        <v>258923</v>
      </c>
      <c r="F20" s="50">
        <v>9792.9857059999995</v>
      </c>
      <c r="G20" s="51">
        <v>2.9114230000000001E-2</v>
      </c>
      <c r="H20" s="41" t="s">
        <v>140</v>
      </c>
    </row>
    <row r="21" spans="1:8" x14ac:dyDescent="0.2">
      <c r="A21" s="47">
        <v>15</v>
      </c>
      <c r="B21" s="48" t="s">
        <v>519</v>
      </c>
      <c r="C21" s="48" t="s">
        <v>520</v>
      </c>
      <c r="D21" s="48" t="s">
        <v>206</v>
      </c>
      <c r="E21" s="49">
        <v>596688</v>
      </c>
      <c r="F21" s="50">
        <v>9492.7093920000007</v>
      </c>
      <c r="G21" s="51">
        <v>2.822152E-2</v>
      </c>
      <c r="H21" s="41" t="s">
        <v>140</v>
      </c>
    </row>
    <row r="22" spans="1:8" x14ac:dyDescent="0.2">
      <c r="A22" s="47">
        <v>16</v>
      </c>
      <c r="B22" s="48" t="s">
        <v>77</v>
      </c>
      <c r="C22" s="48" t="s">
        <v>78</v>
      </c>
      <c r="D22" s="48" t="s">
        <v>40</v>
      </c>
      <c r="E22" s="49">
        <v>109075</v>
      </c>
      <c r="F22" s="50">
        <v>8387.3221250000006</v>
      </c>
      <c r="G22" s="51">
        <v>2.4935240000000001E-2</v>
      </c>
      <c r="H22" s="41" t="s">
        <v>140</v>
      </c>
    </row>
    <row r="23" spans="1:8" x14ac:dyDescent="0.2">
      <c r="A23" s="47">
        <v>17</v>
      </c>
      <c r="B23" s="48" t="s">
        <v>74</v>
      </c>
      <c r="C23" s="48" t="s">
        <v>75</v>
      </c>
      <c r="D23" s="48" t="s">
        <v>76</v>
      </c>
      <c r="E23" s="49">
        <v>145000</v>
      </c>
      <c r="F23" s="50">
        <v>7336.2749999999996</v>
      </c>
      <c r="G23" s="51">
        <v>2.1810510000000002E-2</v>
      </c>
      <c r="H23" s="41" t="s">
        <v>140</v>
      </c>
    </row>
    <row r="24" spans="1:8" x14ac:dyDescent="0.2">
      <c r="A24" s="47">
        <v>18</v>
      </c>
      <c r="B24" s="48" t="s">
        <v>23</v>
      </c>
      <c r="C24" s="48" t="s">
        <v>24</v>
      </c>
      <c r="D24" s="48" t="s">
        <v>25</v>
      </c>
      <c r="E24" s="49">
        <v>62000</v>
      </c>
      <c r="F24" s="50">
        <v>7306.08</v>
      </c>
      <c r="G24" s="51">
        <v>2.1720739999999999E-2</v>
      </c>
      <c r="H24" s="41" t="s">
        <v>140</v>
      </c>
    </row>
    <row r="25" spans="1:8" ht="25.5" x14ac:dyDescent="0.2">
      <c r="A25" s="47">
        <v>19</v>
      </c>
      <c r="B25" s="48" t="s">
        <v>194</v>
      </c>
      <c r="C25" s="48" t="s">
        <v>195</v>
      </c>
      <c r="D25" s="48" t="s">
        <v>196</v>
      </c>
      <c r="E25" s="49">
        <v>943756</v>
      </c>
      <c r="F25" s="50">
        <v>7083.8325359999999</v>
      </c>
      <c r="G25" s="51">
        <v>2.1060010000000001E-2</v>
      </c>
      <c r="H25" s="41" t="s">
        <v>140</v>
      </c>
    </row>
    <row r="26" spans="1:8" x14ac:dyDescent="0.2">
      <c r="A26" s="47">
        <v>20</v>
      </c>
      <c r="B26" s="48" t="s">
        <v>438</v>
      </c>
      <c r="C26" s="48" t="s">
        <v>439</v>
      </c>
      <c r="D26" s="48" t="s">
        <v>266</v>
      </c>
      <c r="E26" s="49">
        <v>332646</v>
      </c>
      <c r="F26" s="50">
        <v>6769.0134539999999</v>
      </c>
      <c r="G26" s="51">
        <v>2.0124059999999999E-2</v>
      </c>
      <c r="H26" s="41" t="s">
        <v>140</v>
      </c>
    </row>
    <row r="27" spans="1:8" x14ac:dyDescent="0.2">
      <c r="A27" s="47">
        <v>21</v>
      </c>
      <c r="B27" s="48" t="s">
        <v>292</v>
      </c>
      <c r="C27" s="48" t="s">
        <v>293</v>
      </c>
      <c r="D27" s="48" t="s">
        <v>185</v>
      </c>
      <c r="E27" s="49">
        <v>202732</v>
      </c>
      <c r="F27" s="50">
        <v>6564.8676240000004</v>
      </c>
      <c r="G27" s="51">
        <v>1.9517139999999999E-2</v>
      </c>
      <c r="H27" s="41" t="s">
        <v>140</v>
      </c>
    </row>
    <row r="28" spans="1:8" ht="25.5" x14ac:dyDescent="0.2">
      <c r="A28" s="47">
        <v>22</v>
      </c>
      <c r="B28" s="48" t="s">
        <v>737</v>
      </c>
      <c r="C28" s="48" t="s">
        <v>738</v>
      </c>
      <c r="D28" s="48" t="s">
        <v>219</v>
      </c>
      <c r="E28" s="49">
        <v>515708</v>
      </c>
      <c r="F28" s="50">
        <v>6556.7115119999999</v>
      </c>
      <c r="G28" s="51">
        <v>1.9492889999999999E-2</v>
      </c>
      <c r="H28" s="41" t="s">
        <v>140</v>
      </c>
    </row>
    <row r="29" spans="1:8" x14ac:dyDescent="0.2">
      <c r="A29" s="47">
        <v>23</v>
      </c>
      <c r="B29" s="48" t="s">
        <v>20</v>
      </c>
      <c r="C29" s="48" t="s">
        <v>21</v>
      </c>
      <c r="D29" s="48" t="s">
        <v>22</v>
      </c>
      <c r="E29" s="49">
        <v>1967000</v>
      </c>
      <c r="F29" s="50">
        <v>6482.2484999999997</v>
      </c>
      <c r="G29" s="51">
        <v>1.927152E-2</v>
      </c>
      <c r="H29" s="41" t="s">
        <v>140</v>
      </c>
    </row>
    <row r="30" spans="1:8" x14ac:dyDescent="0.2">
      <c r="A30" s="47">
        <v>24</v>
      </c>
      <c r="B30" s="48" t="s">
        <v>517</v>
      </c>
      <c r="C30" s="48" t="s">
        <v>518</v>
      </c>
      <c r="D30" s="48" t="s">
        <v>300</v>
      </c>
      <c r="E30" s="49">
        <v>145000</v>
      </c>
      <c r="F30" s="50">
        <v>6204.55</v>
      </c>
      <c r="G30" s="51">
        <v>1.8445929999999999E-2</v>
      </c>
      <c r="H30" s="41" t="s">
        <v>140</v>
      </c>
    </row>
    <row r="31" spans="1:8" x14ac:dyDescent="0.2">
      <c r="A31" s="47">
        <v>25</v>
      </c>
      <c r="B31" s="48" t="s">
        <v>825</v>
      </c>
      <c r="C31" s="48" t="s">
        <v>826</v>
      </c>
      <c r="D31" s="48" t="s">
        <v>300</v>
      </c>
      <c r="E31" s="49">
        <v>1598239</v>
      </c>
      <c r="F31" s="50">
        <v>6173.1981374999996</v>
      </c>
      <c r="G31" s="51">
        <v>1.8352719999999999E-2</v>
      </c>
      <c r="H31" s="41" t="s">
        <v>140</v>
      </c>
    </row>
    <row r="32" spans="1:8" x14ac:dyDescent="0.2">
      <c r="A32" s="47">
        <v>26</v>
      </c>
      <c r="B32" s="48" t="s">
        <v>654</v>
      </c>
      <c r="C32" s="48" t="s">
        <v>655</v>
      </c>
      <c r="D32" s="48" t="s">
        <v>69</v>
      </c>
      <c r="E32" s="49">
        <v>1428942</v>
      </c>
      <c r="F32" s="50">
        <v>6063.7153770000004</v>
      </c>
      <c r="G32" s="51">
        <v>1.8027230000000002E-2</v>
      </c>
      <c r="H32" s="41" t="s">
        <v>140</v>
      </c>
    </row>
    <row r="33" spans="1:8" x14ac:dyDescent="0.2">
      <c r="A33" s="47">
        <v>27</v>
      </c>
      <c r="B33" s="48" t="s">
        <v>433</v>
      </c>
      <c r="C33" s="48" t="s">
        <v>434</v>
      </c>
      <c r="D33" s="48" t="s">
        <v>206</v>
      </c>
      <c r="E33" s="49">
        <v>285965</v>
      </c>
      <c r="F33" s="50">
        <v>4642.069845</v>
      </c>
      <c r="G33" s="51">
        <v>1.3800730000000001E-2</v>
      </c>
      <c r="H33" s="41" t="s">
        <v>140</v>
      </c>
    </row>
    <row r="34" spans="1:8" ht="25.5" x14ac:dyDescent="0.2">
      <c r="A34" s="47">
        <v>28</v>
      </c>
      <c r="B34" s="48" t="s">
        <v>442</v>
      </c>
      <c r="C34" s="48" t="s">
        <v>443</v>
      </c>
      <c r="D34" s="48" t="s">
        <v>196</v>
      </c>
      <c r="E34" s="49">
        <v>319989</v>
      </c>
      <c r="F34" s="50">
        <v>3814.2688800000001</v>
      </c>
      <c r="G34" s="51">
        <v>1.1339699999999999E-2</v>
      </c>
      <c r="H34" s="41" t="s">
        <v>140</v>
      </c>
    </row>
    <row r="35" spans="1:8" x14ac:dyDescent="0.2">
      <c r="A35" s="47">
        <v>29</v>
      </c>
      <c r="B35" s="48" t="s">
        <v>58</v>
      </c>
      <c r="C35" s="48" t="s">
        <v>59</v>
      </c>
      <c r="D35" s="48" t="s">
        <v>50</v>
      </c>
      <c r="E35" s="49">
        <v>85031</v>
      </c>
      <c r="F35" s="50">
        <v>3792.5526620000001</v>
      </c>
      <c r="G35" s="51">
        <v>1.1275139999999999E-2</v>
      </c>
      <c r="H35" s="41" t="s">
        <v>140</v>
      </c>
    </row>
    <row r="36" spans="1:8" ht="25.5" x14ac:dyDescent="0.2">
      <c r="A36" s="47">
        <v>30</v>
      </c>
      <c r="B36" s="48" t="s">
        <v>278</v>
      </c>
      <c r="C36" s="48" t="s">
        <v>279</v>
      </c>
      <c r="D36" s="48" t="s">
        <v>219</v>
      </c>
      <c r="E36" s="49">
        <v>159406</v>
      </c>
      <c r="F36" s="50">
        <v>3501.3527899999999</v>
      </c>
      <c r="G36" s="51">
        <v>1.0409409999999999E-2</v>
      </c>
      <c r="H36" s="41" t="s">
        <v>140</v>
      </c>
    </row>
    <row r="37" spans="1:8" x14ac:dyDescent="0.2">
      <c r="A37" s="47">
        <v>31</v>
      </c>
      <c r="B37" s="48" t="s">
        <v>332</v>
      </c>
      <c r="C37" s="48" t="s">
        <v>333</v>
      </c>
      <c r="D37" s="48" t="s">
        <v>35</v>
      </c>
      <c r="E37" s="49">
        <v>1168476</v>
      </c>
      <c r="F37" s="50">
        <v>3457.5204840000001</v>
      </c>
      <c r="G37" s="51">
        <v>1.0279099999999999E-2</v>
      </c>
      <c r="H37" s="41" t="s">
        <v>140</v>
      </c>
    </row>
    <row r="38" spans="1:8" x14ac:dyDescent="0.2">
      <c r="A38" s="47">
        <v>32</v>
      </c>
      <c r="B38" s="48" t="s">
        <v>214</v>
      </c>
      <c r="C38" s="48" t="s">
        <v>215</v>
      </c>
      <c r="D38" s="48" t="s">
        <v>216</v>
      </c>
      <c r="E38" s="49">
        <v>586911</v>
      </c>
      <c r="F38" s="50">
        <v>3278.4848459999998</v>
      </c>
      <c r="G38" s="51">
        <v>9.7468299999999997E-3</v>
      </c>
      <c r="H38" s="41" t="s">
        <v>140</v>
      </c>
    </row>
    <row r="39" spans="1:8" x14ac:dyDescent="0.2">
      <c r="A39" s="47">
        <v>33</v>
      </c>
      <c r="B39" s="48" t="s">
        <v>305</v>
      </c>
      <c r="C39" s="48" t="s">
        <v>306</v>
      </c>
      <c r="D39" s="48" t="s">
        <v>300</v>
      </c>
      <c r="E39" s="49">
        <v>235000</v>
      </c>
      <c r="F39" s="50">
        <v>3133.96</v>
      </c>
      <c r="G39" s="51">
        <v>9.3171599999999997E-3</v>
      </c>
      <c r="H39" s="41" t="s">
        <v>140</v>
      </c>
    </row>
    <row r="40" spans="1:8" x14ac:dyDescent="0.2">
      <c r="A40" s="47">
        <v>34</v>
      </c>
      <c r="B40" s="48" t="s">
        <v>255</v>
      </c>
      <c r="C40" s="48" t="s">
        <v>256</v>
      </c>
      <c r="D40" s="48" t="s">
        <v>257</v>
      </c>
      <c r="E40" s="49">
        <v>150611</v>
      </c>
      <c r="F40" s="50">
        <v>3126.2325270000001</v>
      </c>
      <c r="G40" s="51">
        <v>9.2941900000000008E-3</v>
      </c>
      <c r="H40" s="41" t="s">
        <v>140</v>
      </c>
    </row>
    <row r="41" spans="1:8" x14ac:dyDescent="0.2">
      <c r="A41" s="52"/>
      <c r="B41" s="52"/>
      <c r="C41" s="53" t="s">
        <v>139</v>
      </c>
      <c r="D41" s="52"/>
      <c r="E41" s="52" t="s">
        <v>140</v>
      </c>
      <c r="F41" s="54">
        <v>327241.27061250003</v>
      </c>
      <c r="G41" s="55">
        <v>0.97287782</v>
      </c>
      <c r="H41" s="41" t="s">
        <v>140</v>
      </c>
    </row>
    <row r="42" spans="1:8" x14ac:dyDescent="0.2">
      <c r="A42" s="52"/>
      <c r="B42" s="52"/>
      <c r="C42" s="56"/>
      <c r="D42" s="52"/>
      <c r="E42" s="52"/>
      <c r="F42" s="57"/>
      <c r="G42" s="57"/>
      <c r="H42" s="41" t="s">
        <v>140</v>
      </c>
    </row>
    <row r="43" spans="1:8" x14ac:dyDescent="0.2">
      <c r="A43" s="52"/>
      <c r="B43" s="52"/>
      <c r="C43" s="53" t="s">
        <v>141</v>
      </c>
      <c r="D43" s="52"/>
      <c r="E43" s="52"/>
      <c r="F43" s="52"/>
      <c r="G43" s="52"/>
      <c r="H43" s="41" t="s">
        <v>140</v>
      </c>
    </row>
    <row r="44" spans="1:8" x14ac:dyDescent="0.2">
      <c r="A44" s="52"/>
      <c r="B44" s="52"/>
      <c r="C44" s="53" t="s">
        <v>139</v>
      </c>
      <c r="D44" s="52"/>
      <c r="E44" s="52" t="s">
        <v>140</v>
      </c>
      <c r="F44" s="58" t="s">
        <v>142</v>
      </c>
      <c r="G44" s="55">
        <v>0</v>
      </c>
      <c r="H44" s="41" t="s">
        <v>140</v>
      </c>
    </row>
    <row r="45" spans="1:8" x14ac:dyDescent="0.2">
      <c r="A45" s="52"/>
      <c r="B45" s="52"/>
      <c r="C45" s="56"/>
      <c r="D45" s="52"/>
      <c r="E45" s="52"/>
      <c r="F45" s="57"/>
      <c r="G45" s="57"/>
      <c r="H45" s="41" t="s">
        <v>140</v>
      </c>
    </row>
    <row r="46" spans="1:8" x14ac:dyDescent="0.2">
      <c r="A46" s="52"/>
      <c r="B46" s="52"/>
      <c r="C46" s="53" t="s">
        <v>143</v>
      </c>
      <c r="D46" s="52"/>
      <c r="E46" s="52"/>
      <c r="F46" s="52"/>
      <c r="G46" s="52"/>
      <c r="H46" s="41" t="s">
        <v>140</v>
      </c>
    </row>
    <row r="47" spans="1:8" x14ac:dyDescent="0.2">
      <c r="A47" s="52"/>
      <c r="B47" s="52"/>
      <c r="C47" s="53" t="s">
        <v>139</v>
      </c>
      <c r="D47" s="52"/>
      <c r="E47" s="52" t="s">
        <v>140</v>
      </c>
      <c r="F47" s="58" t="s">
        <v>142</v>
      </c>
      <c r="G47" s="55">
        <v>0</v>
      </c>
      <c r="H47" s="41" t="s">
        <v>140</v>
      </c>
    </row>
    <row r="48" spans="1:8" x14ac:dyDescent="0.2">
      <c r="A48" s="52"/>
      <c r="B48" s="52"/>
      <c r="C48" s="56"/>
      <c r="D48" s="52"/>
      <c r="E48" s="52"/>
      <c r="F48" s="57"/>
      <c r="G48" s="57"/>
      <c r="H48" s="41" t="s">
        <v>140</v>
      </c>
    </row>
    <row r="49" spans="1:8" x14ac:dyDescent="0.2">
      <c r="A49" s="52"/>
      <c r="B49" s="52"/>
      <c r="C49" s="53" t="s">
        <v>144</v>
      </c>
      <c r="D49" s="52"/>
      <c r="E49" s="52"/>
      <c r="F49" s="52"/>
      <c r="G49" s="52"/>
      <c r="H49" s="41" t="s">
        <v>140</v>
      </c>
    </row>
    <row r="50" spans="1:8" x14ac:dyDescent="0.2">
      <c r="A50" s="52"/>
      <c r="B50" s="52"/>
      <c r="C50" s="53" t="s">
        <v>139</v>
      </c>
      <c r="D50" s="52"/>
      <c r="E50" s="52" t="s">
        <v>140</v>
      </c>
      <c r="F50" s="58" t="s">
        <v>142</v>
      </c>
      <c r="G50" s="55">
        <v>0</v>
      </c>
      <c r="H50" s="41" t="s">
        <v>140</v>
      </c>
    </row>
    <row r="51" spans="1:8" x14ac:dyDescent="0.2">
      <c r="A51" s="52"/>
      <c r="B51" s="52"/>
      <c r="C51" s="56"/>
      <c r="D51" s="52"/>
      <c r="E51" s="52"/>
      <c r="F51" s="57"/>
      <c r="G51" s="57"/>
      <c r="H51" s="41" t="s">
        <v>140</v>
      </c>
    </row>
    <row r="52" spans="1:8" x14ac:dyDescent="0.2">
      <c r="A52" s="52"/>
      <c r="B52" s="52"/>
      <c r="C52" s="53" t="s">
        <v>145</v>
      </c>
      <c r="D52" s="52"/>
      <c r="E52" s="52"/>
      <c r="F52" s="57"/>
      <c r="G52" s="57"/>
      <c r="H52" s="41" t="s">
        <v>140</v>
      </c>
    </row>
    <row r="53" spans="1:8" x14ac:dyDescent="0.2">
      <c r="A53" s="52"/>
      <c r="B53" s="52"/>
      <c r="C53" s="53" t="s">
        <v>139</v>
      </c>
      <c r="D53" s="52"/>
      <c r="E53" s="52" t="s">
        <v>140</v>
      </c>
      <c r="F53" s="58" t="s">
        <v>142</v>
      </c>
      <c r="G53" s="55">
        <v>0</v>
      </c>
      <c r="H53" s="41" t="s">
        <v>140</v>
      </c>
    </row>
    <row r="54" spans="1:8" x14ac:dyDescent="0.2">
      <c r="A54" s="52"/>
      <c r="B54" s="52"/>
      <c r="C54" s="56"/>
      <c r="D54" s="52"/>
      <c r="E54" s="52"/>
      <c r="F54" s="57"/>
      <c r="G54" s="57"/>
      <c r="H54" s="41" t="s">
        <v>140</v>
      </c>
    </row>
    <row r="55" spans="1:8" x14ac:dyDescent="0.2">
      <c r="A55" s="52"/>
      <c r="B55" s="52"/>
      <c r="C55" s="53" t="s">
        <v>146</v>
      </c>
      <c r="D55" s="52"/>
      <c r="E55" s="52"/>
      <c r="F55" s="57"/>
      <c r="G55" s="57"/>
      <c r="H55" s="41" t="s">
        <v>140</v>
      </c>
    </row>
    <row r="56" spans="1:8" x14ac:dyDescent="0.2">
      <c r="A56" s="52"/>
      <c r="B56" s="52"/>
      <c r="C56" s="53" t="s">
        <v>139</v>
      </c>
      <c r="D56" s="52"/>
      <c r="E56" s="52" t="s">
        <v>140</v>
      </c>
      <c r="F56" s="58" t="s">
        <v>142</v>
      </c>
      <c r="G56" s="55">
        <v>0</v>
      </c>
      <c r="H56" s="41" t="s">
        <v>140</v>
      </c>
    </row>
    <row r="57" spans="1:8" x14ac:dyDescent="0.2">
      <c r="A57" s="52"/>
      <c r="B57" s="52"/>
      <c r="C57" s="56"/>
      <c r="D57" s="52"/>
      <c r="E57" s="52"/>
      <c r="F57" s="57"/>
      <c r="G57" s="57"/>
      <c r="H57" s="41" t="s">
        <v>140</v>
      </c>
    </row>
    <row r="58" spans="1:8" x14ac:dyDescent="0.2">
      <c r="A58" s="52"/>
      <c r="B58" s="52"/>
      <c r="C58" s="53" t="s">
        <v>147</v>
      </c>
      <c r="D58" s="52"/>
      <c r="E58" s="52"/>
      <c r="F58" s="54">
        <f>F41</f>
        <v>327241.27061250003</v>
      </c>
      <c r="G58" s="55">
        <f>G41</f>
        <v>0.97287782</v>
      </c>
      <c r="H58" s="41" t="s">
        <v>140</v>
      </c>
    </row>
    <row r="59" spans="1:8" x14ac:dyDescent="0.2">
      <c r="A59" s="52"/>
      <c r="B59" s="52"/>
      <c r="C59" s="56"/>
      <c r="D59" s="52"/>
      <c r="E59" s="52"/>
      <c r="F59" s="57"/>
      <c r="G59" s="57"/>
      <c r="H59" s="41" t="s">
        <v>140</v>
      </c>
    </row>
    <row r="60" spans="1:8" x14ac:dyDescent="0.2">
      <c r="A60" s="52"/>
      <c r="B60" s="52"/>
      <c r="C60" s="53" t="s">
        <v>148</v>
      </c>
      <c r="D60" s="52"/>
      <c r="E60" s="52"/>
      <c r="F60" s="57"/>
      <c r="G60" s="57"/>
      <c r="H60" s="41" t="s">
        <v>140</v>
      </c>
    </row>
    <row r="61" spans="1:8" x14ac:dyDescent="0.2">
      <c r="A61" s="52"/>
      <c r="B61" s="52"/>
      <c r="C61" s="53" t="s">
        <v>10</v>
      </c>
      <c r="D61" s="52"/>
      <c r="E61" s="52"/>
      <c r="F61" s="57"/>
      <c r="G61" s="57"/>
      <c r="H61" s="41" t="s">
        <v>140</v>
      </c>
    </row>
    <row r="62" spans="1:8" x14ac:dyDescent="0.2">
      <c r="A62" s="52"/>
      <c r="B62" s="52"/>
      <c r="C62" s="53" t="s">
        <v>139</v>
      </c>
      <c r="D62" s="52"/>
      <c r="E62" s="52" t="s">
        <v>140</v>
      </c>
      <c r="F62" s="58" t="s">
        <v>142</v>
      </c>
      <c r="G62" s="55">
        <v>0</v>
      </c>
      <c r="H62" s="41" t="s">
        <v>140</v>
      </c>
    </row>
    <row r="63" spans="1:8" x14ac:dyDescent="0.2">
      <c r="A63" s="52"/>
      <c r="B63" s="52"/>
      <c r="C63" s="56"/>
      <c r="D63" s="52"/>
      <c r="E63" s="52"/>
      <c r="F63" s="57"/>
      <c r="G63" s="57"/>
      <c r="H63" s="41" t="s">
        <v>140</v>
      </c>
    </row>
    <row r="64" spans="1:8" x14ac:dyDescent="0.2">
      <c r="A64" s="52"/>
      <c r="B64" s="52"/>
      <c r="C64" s="53" t="s">
        <v>149</v>
      </c>
      <c r="D64" s="52"/>
      <c r="E64" s="52"/>
      <c r="F64" s="52"/>
      <c r="G64" s="52"/>
      <c r="H64" s="41" t="s">
        <v>140</v>
      </c>
    </row>
    <row r="65" spans="1:8" x14ac:dyDescent="0.2">
      <c r="A65" s="52"/>
      <c r="B65" s="52"/>
      <c r="C65" s="53" t="s">
        <v>139</v>
      </c>
      <c r="D65" s="52"/>
      <c r="E65" s="52" t="s">
        <v>140</v>
      </c>
      <c r="F65" s="58" t="s">
        <v>142</v>
      </c>
      <c r="G65" s="55">
        <v>0</v>
      </c>
      <c r="H65" s="41" t="s">
        <v>140</v>
      </c>
    </row>
    <row r="66" spans="1:8" x14ac:dyDescent="0.2">
      <c r="A66" s="52"/>
      <c r="B66" s="52"/>
      <c r="C66" s="56"/>
      <c r="D66" s="52"/>
      <c r="E66" s="52"/>
      <c r="F66" s="57"/>
      <c r="G66" s="57"/>
      <c r="H66" s="41" t="s">
        <v>140</v>
      </c>
    </row>
    <row r="67" spans="1:8" x14ac:dyDescent="0.2">
      <c r="A67" s="52"/>
      <c r="B67" s="52"/>
      <c r="C67" s="53" t="s">
        <v>150</v>
      </c>
      <c r="D67" s="52"/>
      <c r="E67" s="52"/>
      <c r="F67" s="52"/>
      <c r="G67" s="52"/>
      <c r="H67" s="41" t="s">
        <v>140</v>
      </c>
    </row>
    <row r="68" spans="1:8" x14ac:dyDescent="0.2">
      <c r="A68" s="52"/>
      <c r="B68" s="52"/>
      <c r="C68" s="53" t="s">
        <v>139</v>
      </c>
      <c r="D68" s="52"/>
      <c r="E68" s="52" t="s">
        <v>140</v>
      </c>
      <c r="F68" s="58" t="s">
        <v>142</v>
      </c>
      <c r="G68" s="55">
        <v>0</v>
      </c>
      <c r="H68" s="41" t="s">
        <v>140</v>
      </c>
    </row>
    <row r="69" spans="1:8" x14ac:dyDescent="0.2">
      <c r="A69" s="52"/>
      <c r="B69" s="52"/>
      <c r="C69" s="56"/>
      <c r="D69" s="52"/>
      <c r="E69" s="52"/>
      <c r="F69" s="57"/>
      <c r="G69" s="57"/>
      <c r="H69" s="41" t="s">
        <v>140</v>
      </c>
    </row>
    <row r="70" spans="1:8" x14ac:dyDescent="0.2">
      <c r="A70" s="52"/>
      <c r="B70" s="52"/>
      <c r="C70" s="53" t="s">
        <v>151</v>
      </c>
      <c r="D70" s="52"/>
      <c r="E70" s="52"/>
      <c r="F70" s="57"/>
      <c r="G70" s="57"/>
      <c r="H70" s="41" t="s">
        <v>140</v>
      </c>
    </row>
    <row r="71" spans="1:8" x14ac:dyDescent="0.2">
      <c r="A71" s="52"/>
      <c r="B71" s="52"/>
      <c r="C71" s="53" t="s">
        <v>139</v>
      </c>
      <c r="D71" s="52"/>
      <c r="E71" s="52" t="s">
        <v>140</v>
      </c>
      <c r="F71" s="58" t="s">
        <v>142</v>
      </c>
      <c r="G71" s="55">
        <v>0</v>
      </c>
      <c r="H71" s="41" t="s">
        <v>140</v>
      </c>
    </row>
    <row r="72" spans="1:8" ht="12.75" customHeight="1" x14ac:dyDescent="0.2">
      <c r="A72" s="39"/>
      <c r="B72" s="39"/>
      <c r="C72" s="137"/>
      <c r="D72" s="39"/>
      <c r="E72" s="39"/>
      <c r="F72" s="73"/>
      <c r="G72" s="73"/>
      <c r="H72" s="41" t="s">
        <v>140</v>
      </c>
    </row>
    <row r="73" spans="1:8" ht="12.75" customHeight="1" x14ac:dyDescent="0.2">
      <c r="A73" s="39"/>
      <c r="B73" s="39"/>
      <c r="C73" s="40" t="s">
        <v>984</v>
      </c>
      <c r="D73" s="39"/>
      <c r="E73" s="39"/>
      <c r="F73" s="39"/>
      <c r="G73" s="39"/>
      <c r="H73" s="41" t="s">
        <v>140</v>
      </c>
    </row>
    <row r="74" spans="1:8" ht="12.75" customHeight="1" x14ac:dyDescent="0.2">
      <c r="A74" s="42">
        <v>1</v>
      </c>
      <c r="B74" s="43" t="s">
        <v>317</v>
      </c>
      <c r="C74" s="43" t="s">
        <v>985</v>
      </c>
      <c r="D74" s="43" t="s">
        <v>228</v>
      </c>
      <c r="E74" s="44">
        <v>1115212</v>
      </c>
      <c r="F74" s="45">
        <v>113.59549432</v>
      </c>
      <c r="G74" s="46">
        <v>3.3772000000000001E-4</v>
      </c>
      <c r="H74" s="41">
        <v>6.1050000000000004</v>
      </c>
    </row>
    <row r="75" spans="1:8" ht="12.75" customHeight="1" x14ac:dyDescent="0.2">
      <c r="A75" s="39"/>
      <c r="B75" s="39"/>
      <c r="C75" s="40" t="s">
        <v>139</v>
      </c>
      <c r="D75" s="39"/>
      <c r="E75" s="39" t="s">
        <v>140</v>
      </c>
      <c r="F75" s="138">
        <f>F74</f>
        <v>113.59549432</v>
      </c>
      <c r="G75" s="139">
        <f>G74</f>
        <v>3.3772000000000001E-4</v>
      </c>
      <c r="H75" s="41" t="s">
        <v>140</v>
      </c>
    </row>
    <row r="76" spans="1:8" x14ac:dyDescent="0.2">
      <c r="A76" s="52"/>
      <c r="B76" s="52"/>
      <c r="C76" s="56"/>
      <c r="D76" s="52"/>
      <c r="E76" s="52"/>
      <c r="F76" s="57"/>
      <c r="G76" s="57"/>
      <c r="H76" s="41" t="s">
        <v>140</v>
      </c>
    </row>
    <row r="77" spans="1:8" x14ac:dyDescent="0.2">
      <c r="A77" s="52"/>
      <c r="B77" s="52"/>
      <c r="C77" s="53" t="s">
        <v>152</v>
      </c>
      <c r="D77" s="52"/>
      <c r="E77" s="52"/>
      <c r="F77" s="54">
        <f>F75</f>
        <v>113.59549432</v>
      </c>
      <c r="G77" s="55">
        <f>G75</f>
        <v>3.3772000000000001E-4</v>
      </c>
      <c r="H77" s="41" t="s">
        <v>140</v>
      </c>
    </row>
    <row r="78" spans="1:8" x14ac:dyDescent="0.2">
      <c r="A78" s="52"/>
      <c r="B78" s="52"/>
      <c r="C78" s="56"/>
      <c r="D78" s="52"/>
      <c r="E78" s="52"/>
      <c r="F78" s="57"/>
      <c r="G78" s="57"/>
      <c r="H78" s="41" t="s">
        <v>140</v>
      </c>
    </row>
    <row r="79" spans="1:8" x14ac:dyDescent="0.2">
      <c r="A79" s="52"/>
      <c r="B79" s="52"/>
      <c r="C79" s="53" t="s">
        <v>153</v>
      </c>
      <c r="D79" s="52"/>
      <c r="E79" s="52"/>
      <c r="F79" s="57"/>
      <c r="G79" s="57"/>
      <c r="H79" s="41" t="s">
        <v>140</v>
      </c>
    </row>
    <row r="80" spans="1:8" x14ac:dyDescent="0.2">
      <c r="A80" s="52"/>
      <c r="B80" s="52"/>
      <c r="C80" s="53" t="s">
        <v>154</v>
      </c>
      <c r="D80" s="52"/>
      <c r="E80" s="52"/>
      <c r="F80" s="57"/>
      <c r="G80" s="57"/>
      <c r="H80" s="41" t="s">
        <v>140</v>
      </c>
    </row>
    <row r="81" spans="1:8" x14ac:dyDescent="0.2">
      <c r="A81" s="52"/>
      <c r="B81" s="52"/>
      <c r="C81" s="53" t="s">
        <v>139</v>
      </c>
      <c r="D81" s="52"/>
      <c r="E81" s="52" t="s">
        <v>140</v>
      </c>
      <c r="F81" s="58" t="s">
        <v>142</v>
      </c>
      <c r="G81" s="55">
        <v>0</v>
      </c>
      <c r="H81" s="41" t="s">
        <v>140</v>
      </c>
    </row>
    <row r="82" spans="1:8" x14ac:dyDescent="0.2">
      <c r="A82" s="52"/>
      <c r="B82" s="52"/>
      <c r="C82" s="56"/>
      <c r="D82" s="52"/>
      <c r="E82" s="52"/>
      <c r="F82" s="57"/>
      <c r="G82" s="57"/>
      <c r="H82" s="41" t="s">
        <v>140</v>
      </c>
    </row>
    <row r="83" spans="1:8" x14ac:dyDescent="0.2">
      <c r="A83" s="52"/>
      <c r="B83" s="52"/>
      <c r="C83" s="53" t="s">
        <v>155</v>
      </c>
      <c r="D83" s="52"/>
      <c r="E83" s="52"/>
      <c r="F83" s="57"/>
      <c r="G83" s="57"/>
      <c r="H83" s="41" t="s">
        <v>140</v>
      </c>
    </row>
    <row r="84" spans="1:8" x14ac:dyDescent="0.2">
      <c r="A84" s="52"/>
      <c r="B84" s="52"/>
      <c r="C84" s="53" t="s">
        <v>139</v>
      </c>
      <c r="D84" s="52"/>
      <c r="E84" s="52" t="s">
        <v>140</v>
      </c>
      <c r="F84" s="58" t="s">
        <v>142</v>
      </c>
      <c r="G84" s="55">
        <v>0</v>
      </c>
      <c r="H84" s="41" t="s">
        <v>140</v>
      </c>
    </row>
    <row r="85" spans="1:8" x14ac:dyDescent="0.2">
      <c r="A85" s="52"/>
      <c r="B85" s="52"/>
      <c r="C85" s="56"/>
      <c r="D85" s="52"/>
      <c r="E85" s="52"/>
      <c r="F85" s="57"/>
      <c r="G85" s="57"/>
      <c r="H85" s="41" t="s">
        <v>140</v>
      </c>
    </row>
    <row r="86" spans="1:8" x14ac:dyDescent="0.2">
      <c r="A86" s="52"/>
      <c r="B86" s="52"/>
      <c r="C86" s="53" t="s">
        <v>156</v>
      </c>
      <c r="D86" s="52"/>
      <c r="E86" s="52"/>
      <c r="F86" s="57"/>
      <c r="G86" s="57"/>
      <c r="H86" s="41" t="s">
        <v>140</v>
      </c>
    </row>
    <row r="87" spans="1:8" x14ac:dyDescent="0.2">
      <c r="A87" s="52"/>
      <c r="B87" s="52"/>
      <c r="C87" s="53" t="s">
        <v>139</v>
      </c>
      <c r="D87" s="52"/>
      <c r="E87" s="52" t="s">
        <v>140</v>
      </c>
      <c r="F87" s="58" t="s">
        <v>142</v>
      </c>
      <c r="G87" s="55">
        <v>0</v>
      </c>
      <c r="H87" s="41" t="s">
        <v>140</v>
      </c>
    </row>
    <row r="88" spans="1:8" x14ac:dyDescent="0.2">
      <c r="A88" s="52"/>
      <c r="B88" s="52"/>
      <c r="C88" s="56"/>
      <c r="D88" s="52"/>
      <c r="E88" s="52"/>
      <c r="F88" s="57"/>
      <c r="G88" s="57"/>
      <c r="H88" s="41" t="s">
        <v>140</v>
      </c>
    </row>
    <row r="89" spans="1:8" x14ac:dyDescent="0.2">
      <c r="A89" s="52"/>
      <c r="B89" s="52"/>
      <c r="C89" s="53" t="s">
        <v>157</v>
      </c>
      <c r="D89" s="52"/>
      <c r="E89" s="52"/>
      <c r="F89" s="57"/>
      <c r="G89" s="57"/>
      <c r="H89" s="41" t="s">
        <v>140</v>
      </c>
    </row>
    <row r="90" spans="1:8" x14ac:dyDescent="0.2">
      <c r="A90" s="47">
        <v>1</v>
      </c>
      <c r="B90" s="48"/>
      <c r="C90" s="48" t="s">
        <v>158</v>
      </c>
      <c r="D90" s="48"/>
      <c r="E90" s="59"/>
      <c r="F90" s="50">
        <v>8241.2293440079993</v>
      </c>
      <c r="G90" s="51">
        <v>2.4500910000000001E-2</v>
      </c>
      <c r="H90" s="41">
        <v>5.42</v>
      </c>
    </row>
    <row r="91" spans="1:8" x14ac:dyDescent="0.2">
      <c r="A91" s="52"/>
      <c r="B91" s="52"/>
      <c r="C91" s="53" t="s">
        <v>139</v>
      </c>
      <c r="D91" s="52"/>
      <c r="E91" s="52" t="s">
        <v>140</v>
      </c>
      <c r="F91" s="54">
        <v>8241.2293440079993</v>
      </c>
      <c r="G91" s="55">
        <v>2.4500910000000001E-2</v>
      </c>
      <c r="H91" s="41" t="s">
        <v>140</v>
      </c>
    </row>
    <row r="92" spans="1:8" x14ac:dyDescent="0.2">
      <c r="A92" s="52"/>
      <c r="B92" s="52"/>
      <c r="C92" s="56"/>
      <c r="D92" s="52"/>
      <c r="E92" s="52"/>
      <c r="F92" s="57"/>
      <c r="G92" s="57"/>
      <c r="H92" s="41" t="s">
        <v>140</v>
      </c>
    </row>
    <row r="93" spans="1:8" x14ac:dyDescent="0.2">
      <c r="A93" s="52"/>
      <c r="B93" s="52"/>
      <c r="C93" s="53" t="s">
        <v>159</v>
      </c>
      <c r="D93" s="52"/>
      <c r="E93" s="52"/>
      <c r="F93" s="54">
        <v>8241.2293440079993</v>
      </c>
      <c r="G93" s="55">
        <v>2.4500910000000001E-2</v>
      </c>
      <c r="H93" s="41" t="s">
        <v>140</v>
      </c>
    </row>
    <row r="94" spans="1:8" x14ac:dyDescent="0.2">
      <c r="A94" s="52"/>
      <c r="B94" s="52"/>
      <c r="C94" s="57"/>
      <c r="D94" s="52"/>
      <c r="E94" s="52"/>
      <c r="F94" s="52"/>
      <c r="G94" s="52"/>
      <c r="H94" s="41" t="s">
        <v>140</v>
      </c>
    </row>
    <row r="95" spans="1:8" x14ac:dyDescent="0.2">
      <c r="A95" s="52"/>
      <c r="B95" s="52"/>
      <c r="C95" s="53" t="s">
        <v>160</v>
      </c>
      <c r="D95" s="52"/>
      <c r="E95" s="52"/>
      <c r="F95" s="52"/>
      <c r="G95" s="52"/>
      <c r="H95" s="41" t="s">
        <v>140</v>
      </c>
    </row>
    <row r="96" spans="1:8" x14ac:dyDescent="0.2">
      <c r="A96" s="52"/>
      <c r="B96" s="52"/>
      <c r="C96" s="53" t="s">
        <v>161</v>
      </c>
      <c r="D96" s="52"/>
      <c r="E96" s="52"/>
      <c r="F96" s="52"/>
      <c r="G96" s="52"/>
      <c r="H96" s="41" t="s">
        <v>140</v>
      </c>
    </row>
    <row r="97" spans="1:10" x14ac:dyDescent="0.2">
      <c r="A97" s="52"/>
      <c r="B97" s="52"/>
      <c r="C97" s="53" t="s">
        <v>139</v>
      </c>
      <c r="D97" s="52"/>
      <c r="E97" s="52" t="s">
        <v>140</v>
      </c>
      <c r="F97" s="58" t="s">
        <v>142</v>
      </c>
      <c r="G97" s="55">
        <v>0</v>
      </c>
      <c r="H97" s="41" t="s">
        <v>140</v>
      </c>
    </row>
    <row r="98" spans="1:10" x14ac:dyDescent="0.2">
      <c r="A98" s="52"/>
      <c r="B98" s="52"/>
      <c r="C98" s="56"/>
      <c r="D98" s="52"/>
      <c r="E98" s="52"/>
      <c r="F98" s="57"/>
      <c r="G98" s="57"/>
      <c r="H98" s="41" t="s">
        <v>140</v>
      </c>
    </row>
    <row r="99" spans="1:10" x14ac:dyDescent="0.2">
      <c r="A99" s="52"/>
      <c r="B99" s="52"/>
      <c r="C99" s="53" t="s">
        <v>162</v>
      </c>
      <c r="D99" s="52"/>
      <c r="E99" s="52"/>
      <c r="F99" s="52"/>
      <c r="G99" s="52"/>
      <c r="H99" s="41" t="s">
        <v>140</v>
      </c>
    </row>
    <row r="100" spans="1:10" x14ac:dyDescent="0.2">
      <c r="A100" s="52"/>
      <c r="B100" s="52"/>
      <c r="C100" s="53" t="s">
        <v>163</v>
      </c>
      <c r="D100" s="52"/>
      <c r="E100" s="52"/>
      <c r="F100" s="52"/>
      <c r="G100" s="52"/>
      <c r="H100" s="41" t="s">
        <v>140</v>
      </c>
    </row>
    <row r="101" spans="1:10" x14ac:dyDescent="0.2">
      <c r="A101" s="52"/>
      <c r="B101" s="52"/>
      <c r="C101" s="53" t="s">
        <v>139</v>
      </c>
      <c r="D101" s="52"/>
      <c r="E101" s="52" t="s">
        <v>140</v>
      </c>
      <c r="F101" s="58" t="s">
        <v>142</v>
      </c>
      <c r="G101" s="55">
        <v>0</v>
      </c>
      <c r="H101" s="41" t="s">
        <v>140</v>
      </c>
    </row>
    <row r="102" spans="1:10" x14ac:dyDescent="0.2">
      <c r="A102" s="52"/>
      <c r="B102" s="52"/>
      <c r="C102" s="56"/>
      <c r="D102" s="52"/>
      <c r="E102" s="52"/>
      <c r="F102" s="57"/>
      <c r="G102" s="57"/>
      <c r="H102" s="41" t="s">
        <v>140</v>
      </c>
    </row>
    <row r="103" spans="1:10" x14ac:dyDescent="0.2">
      <c r="A103" s="52"/>
      <c r="B103" s="52"/>
      <c r="C103" s="53" t="s">
        <v>164</v>
      </c>
      <c r="D103" s="52"/>
      <c r="E103" s="52"/>
      <c r="F103" s="57"/>
      <c r="G103" s="57"/>
      <c r="H103" s="41" t="s">
        <v>140</v>
      </c>
    </row>
    <row r="104" spans="1:10" x14ac:dyDescent="0.2">
      <c r="A104" s="52"/>
      <c r="B104" s="52"/>
      <c r="C104" s="53" t="s">
        <v>139</v>
      </c>
      <c r="D104" s="52"/>
      <c r="E104" s="52" t="s">
        <v>140</v>
      </c>
      <c r="F104" s="58" t="s">
        <v>142</v>
      </c>
      <c r="G104" s="55">
        <v>0</v>
      </c>
      <c r="H104" s="41" t="s">
        <v>140</v>
      </c>
    </row>
    <row r="105" spans="1:10" x14ac:dyDescent="0.2">
      <c r="A105" s="52"/>
      <c r="B105" s="52"/>
      <c r="C105" s="56"/>
      <c r="D105" s="52"/>
      <c r="E105" s="52"/>
      <c r="F105" s="57"/>
      <c r="G105" s="57"/>
      <c r="H105" s="41" t="s">
        <v>140</v>
      </c>
    </row>
    <row r="106" spans="1:10" x14ac:dyDescent="0.2">
      <c r="A106" s="52"/>
      <c r="B106" s="48"/>
      <c r="C106" s="48"/>
      <c r="D106" s="53"/>
      <c r="E106" s="52"/>
      <c r="F106" s="48"/>
      <c r="G106" s="59"/>
      <c r="H106" s="41" t="s">
        <v>140</v>
      </c>
    </row>
    <row r="107" spans="1:10" x14ac:dyDescent="0.2">
      <c r="A107" s="59"/>
      <c r="B107" s="48"/>
      <c r="C107" s="48" t="s">
        <v>165</v>
      </c>
      <c r="D107" s="48"/>
      <c r="E107" s="59"/>
      <c r="F107" s="50">
        <v>768.112754</v>
      </c>
      <c r="G107" s="51">
        <v>2.2835799999999999E-3</v>
      </c>
      <c r="H107" s="41" t="s">
        <v>140</v>
      </c>
    </row>
    <row r="108" spans="1:10" x14ac:dyDescent="0.2">
      <c r="A108" s="56"/>
      <c r="B108" s="56"/>
      <c r="C108" s="53" t="s">
        <v>166</v>
      </c>
      <c r="D108" s="57"/>
      <c r="E108" s="57"/>
      <c r="F108" s="54">
        <v>336364.20820482803</v>
      </c>
      <c r="G108" s="60">
        <v>1.00000003</v>
      </c>
      <c r="H108" s="41" t="s">
        <v>140</v>
      </c>
    </row>
    <row r="109" spans="1:10" ht="12.75" customHeight="1" x14ac:dyDescent="0.2">
      <c r="A109" s="61"/>
      <c r="B109" s="61"/>
      <c r="C109" s="62"/>
      <c r="D109" s="63"/>
      <c r="E109" s="63"/>
      <c r="F109" s="64"/>
      <c r="G109" s="65"/>
      <c r="H109" s="66"/>
    </row>
    <row r="110" spans="1:10" x14ac:dyDescent="0.2">
      <c r="A110" s="61"/>
      <c r="B110" s="227" t="s">
        <v>973</v>
      </c>
      <c r="C110" s="227"/>
      <c r="D110" s="227"/>
      <c r="E110" s="227"/>
      <c r="F110" s="227"/>
      <c r="G110" s="227"/>
      <c r="H110" s="227"/>
      <c r="J110" s="68"/>
    </row>
    <row r="111" spans="1:10" x14ac:dyDescent="0.2">
      <c r="A111" s="61"/>
      <c r="B111" s="227" t="s">
        <v>974</v>
      </c>
      <c r="C111" s="227"/>
      <c r="D111" s="227"/>
      <c r="E111" s="227"/>
      <c r="F111" s="227"/>
      <c r="G111" s="227"/>
      <c r="H111" s="227"/>
      <c r="J111" s="68"/>
    </row>
    <row r="112" spans="1:10" x14ac:dyDescent="0.2">
      <c r="A112" s="61"/>
      <c r="B112" s="227" t="s">
        <v>975</v>
      </c>
      <c r="C112" s="227"/>
      <c r="D112" s="227"/>
      <c r="E112" s="227"/>
      <c r="F112" s="227"/>
      <c r="G112" s="227"/>
      <c r="H112" s="227"/>
      <c r="J112" s="68"/>
    </row>
    <row r="113" spans="1:17" s="71" customFormat="1" ht="66.75" customHeight="1" x14ac:dyDescent="0.25">
      <c r="A113" s="69"/>
      <c r="B113" s="228" t="s">
        <v>976</v>
      </c>
      <c r="C113" s="228"/>
      <c r="D113" s="228"/>
      <c r="E113" s="228"/>
      <c r="F113" s="228"/>
      <c r="G113" s="228"/>
      <c r="H113" s="228"/>
      <c r="I113"/>
      <c r="J113" s="68"/>
      <c r="K113"/>
      <c r="L113"/>
      <c r="M113"/>
      <c r="N113"/>
      <c r="O113"/>
      <c r="P113"/>
      <c r="Q113"/>
    </row>
    <row r="114" spans="1:17" x14ac:dyDescent="0.2">
      <c r="A114" s="61"/>
      <c r="B114" s="227" t="s">
        <v>977</v>
      </c>
      <c r="C114" s="227"/>
      <c r="D114" s="227"/>
      <c r="E114" s="227"/>
      <c r="F114" s="227"/>
      <c r="G114" s="227"/>
      <c r="H114" s="227"/>
      <c r="J114" s="68"/>
    </row>
    <row r="115" spans="1:17" x14ac:dyDescent="0.2">
      <c r="A115" s="61"/>
      <c r="B115" s="61"/>
      <c r="C115" s="61"/>
      <c r="D115" s="63"/>
      <c r="E115" s="63"/>
      <c r="F115" s="63"/>
      <c r="G115" s="63"/>
    </row>
    <row r="116" spans="1:17" x14ac:dyDescent="0.2">
      <c r="A116" s="61"/>
      <c r="B116" s="229" t="s">
        <v>167</v>
      </c>
      <c r="C116" s="230"/>
      <c r="D116" s="231"/>
      <c r="E116" s="72"/>
      <c r="F116" s="63"/>
      <c r="G116" s="63"/>
    </row>
    <row r="117" spans="1:17" ht="27.75" customHeight="1" x14ac:dyDescent="0.2">
      <c r="A117" s="61"/>
      <c r="B117" s="232" t="s">
        <v>168</v>
      </c>
      <c r="C117" s="233"/>
      <c r="D117" s="40" t="s">
        <v>169</v>
      </c>
      <c r="E117" s="72"/>
      <c r="F117" s="63"/>
      <c r="G117" s="63"/>
    </row>
    <row r="118" spans="1:17" ht="12.75" customHeight="1" x14ac:dyDescent="0.2">
      <c r="A118" s="61"/>
      <c r="B118" s="232" t="s">
        <v>978</v>
      </c>
      <c r="C118" s="233"/>
      <c r="D118" s="40" t="s">
        <v>169</v>
      </c>
      <c r="E118" s="72"/>
      <c r="F118" s="63"/>
      <c r="G118" s="63"/>
    </row>
    <row r="119" spans="1:17" x14ac:dyDescent="0.2">
      <c r="A119" s="61"/>
      <c r="B119" s="232" t="s">
        <v>170</v>
      </c>
      <c r="C119" s="233"/>
      <c r="D119" s="73" t="s">
        <v>140</v>
      </c>
      <c r="E119" s="72"/>
      <c r="F119" s="63"/>
      <c r="G119" s="63"/>
    </row>
    <row r="120" spans="1:17" x14ac:dyDescent="0.2">
      <c r="A120" s="74"/>
      <c r="B120" s="75" t="s">
        <v>140</v>
      </c>
      <c r="C120" s="75" t="s">
        <v>979</v>
      </c>
      <c r="D120" s="75" t="s">
        <v>171</v>
      </c>
      <c r="E120" s="74"/>
      <c r="F120" s="74"/>
      <c r="G120" s="74"/>
      <c r="H120" s="74"/>
      <c r="J120" s="68"/>
    </row>
    <row r="121" spans="1:17" x14ac:dyDescent="0.2">
      <c r="A121" s="74"/>
      <c r="B121" s="76" t="s">
        <v>172</v>
      </c>
      <c r="C121" s="77">
        <v>45991</v>
      </c>
      <c r="D121" s="77">
        <v>46022</v>
      </c>
      <c r="E121" s="74"/>
      <c r="F121" s="74"/>
      <c r="G121" s="74"/>
      <c r="J121" s="68"/>
    </row>
    <row r="122" spans="1:17" x14ac:dyDescent="0.2">
      <c r="A122" s="78"/>
      <c r="B122" s="48" t="s">
        <v>173</v>
      </c>
      <c r="C122" s="79">
        <v>23.515999999999998</v>
      </c>
      <c r="D122" s="79">
        <v>23.538499999999999</v>
      </c>
      <c r="E122" s="78"/>
      <c r="F122" s="80"/>
      <c r="G122" s="81"/>
    </row>
    <row r="123" spans="1:17" x14ac:dyDescent="0.2">
      <c r="A123" s="78"/>
      <c r="B123" s="48" t="s">
        <v>1151</v>
      </c>
      <c r="C123" s="79">
        <v>17.074100000000001</v>
      </c>
      <c r="D123" s="79">
        <v>17.090399999999999</v>
      </c>
      <c r="E123" s="78"/>
      <c r="F123" s="80"/>
      <c r="G123" s="81"/>
    </row>
    <row r="124" spans="1:17" x14ac:dyDescent="0.2">
      <c r="A124" s="78"/>
      <c r="B124" s="48" t="s">
        <v>174</v>
      </c>
      <c r="C124" s="79">
        <v>21.8018</v>
      </c>
      <c r="D124" s="79">
        <v>21.799199999999999</v>
      </c>
      <c r="E124" s="78"/>
      <c r="F124" s="80"/>
      <c r="G124" s="81"/>
    </row>
    <row r="125" spans="1:17" x14ac:dyDescent="0.2">
      <c r="A125" s="78"/>
      <c r="B125" s="48" t="s">
        <v>1152</v>
      </c>
      <c r="C125" s="79">
        <v>15.8043</v>
      </c>
      <c r="D125" s="79">
        <v>15.8024</v>
      </c>
      <c r="E125" s="78"/>
      <c r="F125" s="80"/>
      <c r="G125" s="81"/>
    </row>
    <row r="126" spans="1:17" x14ac:dyDescent="0.2">
      <c r="A126" s="78"/>
      <c r="B126" s="78"/>
      <c r="C126" s="78"/>
      <c r="D126" s="78"/>
      <c r="E126" s="78"/>
      <c r="F126" s="78"/>
      <c r="G126" s="78"/>
    </row>
    <row r="127" spans="1:17" x14ac:dyDescent="0.2">
      <c r="A127" s="78"/>
      <c r="B127" s="235" t="s">
        <v>980</v>
      </c>
      <c r="C127" s="236"/>
      <c r="D127" s="40" t="s">
        <v>169</v>
      </c>
      <c r="E127" s="78"/>
      <c r="F127" s="78"/>
      <c r="G127" s="78"/>
    </row>
    <row r="128" spans="1:17" x14ac:dyDescent="0.2">
      <c r="A128" s="78"/>
      <c r="B128" s="82"/>
      <c r="C128" s="82"/>
      <c r="D128" s="83"/>
      <c r="E128" s="78"/>
      <c r="F128" s="80"/>
      <c r="G128" s="81"/>
    </row>
    <row r="129" spans="1:10" x14ac:dyDescent="0.2">
      <c r="A129" s="74"/>
      <c r="B129" s="232" t="s">
        <v>175</v>
      </c>
      <c r="C129" s="233"/>
      <c r="D129" s="40" t="s">
        <v>169</v>
      </c>
      <c r="E129" s="84"/>
      <c r="F129" s="74"/>
      <c r="G129" s="74"/>
    </row>
    <row r="130" spans="1:10" x14ac:dyDescent="0.2">
      <c r="A130" s="74"/>
      <c r="B130" s="232" t="s">
        <v>176</v>
      </c>
      <c r="C130" s="233"/>
      <c r="D130" s="40" t="s">
        <v>169</v>
      </c>
      <c r="E130" s="84"/>
      <c r="F130" s="74"/>
      <c r="G130" s="74"/>
    </row>
    <row r="131" spans="1:10" x14ac:dyDescent="0.2">
      <c r="A131" s="74"/>
      <c r="B131" s="232" t="s">
        <v>177</v>
      </c>
      <c r="C131" s="233"/>
      <c r="D131" s="40" t="s">
        <v>169</v>
      </c>
      <c r="E131" s="84"/>
      <c r="F131" s="74"/>
      <c r="G131" s="74"/>
    </row>
    <row r="132" spans="1:10" x14ac:dyDescent="0.2">
      <c r="A132" s="74"/>
      <c r="B132" s="232" t="s">
        <v>178</v>
      </c>
      <c r="C132" s="233"/>
      <c r="D132" s="85">
        <v>0.34799395417093221</v>
      </c>
      <c r="E132" s="74"/>
      <c r="F132" s="67"/>
      <c r="G132" s="86"/>
    </row>
    <row r="134" spans="1:10" x14ac:dyDescent="0.2">
      <c r="B134" s="234" t="s">
        <v>981</v>
      </c>
      <c r="C134" s="234"/>
    </row>
    <row r="136" spans="1:10" ht="153.75" customHeight="1" x14ac:dyDescent="0.2"/>
    <row r="139" spans="1:10" x14ac:dyDescent="0.2">
      <c r="B139" s="87" t="s">
        <v>982</v>
      </c>
      <c r="C139" s="88"/>
      <c r="D139" s="87"/>
    </row>
    <row r="140" spans="1:10" x14ac:dyDescent="0.2">
      <c r="B140" s="87" t="s">
        <v>1141</v>
      </c>
      <c r="D140" s="87"/>
    </row>
    <row r="141" spans="1:10" ht="165" customHeight="1" x14ac:dyDescent="0.2"/>
    <row r="143" spans="1:10" x14ac:dyDescent="0.2">
      <c r="J143" s="38"/>
    </row>
    <row r="150" customFormat="1" ht="12.75" customHeight="1" x14ac:dyDescent="0.2"/>
    <row r="151" customFormat="1" ht="12.75" customHeight="1" x14ac:dyDescent="0.2"/>
  </sheetData>
  <mergeCells count="18">
    <mergeCell ref="B118:C118"/>
    <mergeCell ref="B119:C119"/>
    <mergeCell ref="B134:C134"/>
    <mergeCell ref="B127:C127"/>
    <mergeCell ref="B131:C131"/>
    <mergeCell ref="B132:C132"/>
    <mergeCell ref="B129:C129"/>
    <mergeCell ref="B130:C130"/>
    <mergeCell ref="B112:H112"/>
    <mergeCell ref="B113:H113"/>
    <mergeCell ref="B114:H114"/>
    <mergeCell ref="B116:D116"/>
    <mergeCell ref="B117:C117"/>
    <mergeCell ref="A1:H1"/>
    <mergeCell ref="A2:H2"/>
    <mergeCell ref="A3:H3"/>
    <mergeCell ref="B110:H110"/>
    <mergeCell ref="B111:H111"/>
  </mergeCells>
  <hyperlinks>
    <hyperlink ref="I1" location="Index!B2" display="Index" xr:uid="{FE173267-515F-4C0B-840B-0588F0B35D1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1590C-F43F-4AED-AA1E-BB4EBDFF0022}">
  <sheetPr>
    <outlinePr summaryBelow="0" summaryRight="0"/>
  </sheetPr>
  <dimension ref="A1:Q151"/>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852</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11</v>
      </c>
      <c r="C7" s="48" t="s">
        <v>12</v>
      </c>
      <c r="D7" s="48" t="s">
        <v>13</v>
      </c>
      <c r="E7" s="49">
        <v>532285</v>
      </c>
      <c r="F7" s="50">
        <v>11207.792960000001</v>
      </c>
      <c r="G7" s="51">
        <v>6.2653249999999994E-2</v>
      </c>
      <c r="H7" s="41" t="s">
        <v>140</v>
      </c>
    </row>
    <row r="8" spans="1:9" x14ac:dyDescent="0.2">
      <c r="A8" s="47">
        <v>2</v>
      </c>
      <c r="B8" s="48" t="s">
        <v>328</v>
      </c>
      <c r="C8" s="48" t="s">
        <v>329</v>
      </c>
      <c r="D8" s="48" t="s">
        <v>35</v>
      </c>
      <c r="E8" s="49">
        <v>480763</v>
      </c>
      <c r="F8" s="50">
        <v>10582.074393000001</v>
      </c>
      <c r="G8" s="51">
        <v>5.915538E-2</v>
      </c>
      <c r="H8" s="41" t="s">
        <v>140</v>
      </c>
    </row>
    <row r="9" spans="1:9" x14ac:dyDescent="0.2">
      <c r="A9" s="47">
        <v>3</v>
      </c>
      <c r="B9" s="48" t="s">
        <v>14</v>
      </c>
      <c r="C9" s="48" t="s">
        <v>15</v>
      </c>
      <c r="D9" s="48" t="s">
        <v>16</v>
      </c>
      <c r="E9" s="49">
        <v>218399</v>
      </c>
      <c r="F9" s="50">
        <v>8918.3231649999998</v>
      </c>
      <c r="G9" s="51">
        <v>4.985477E-2</v>
      </c>
      <c r="H9" s="41" t="s">
        <v>140</v>
      </c>
    </row>
    <row r="10" spans="1:9" x14ac:dyDescent="0.2">
      <c r="A10" s="47">
        <v>4</v>
      </c>
      <c r="B10" s="48" t="s">
        <v>346</v>
      </c>
      <c r="C10" s="48" t="s">
        <v>347</v>
      </c>
      <c r="D10" s="48" t="s">
        <v>300</v>
      </c>
      <c r="E10" s="49">
        <v>3037687</v>
      </c>
      <c r="F10" s="50">
        <v>8446.2887035000003</v>
      </c>
      <c r="G10" s="51">
        <v>4.7216019999999997E-2</v>
      </c>
      <c r="H10" s="41" t="s">
        <v>140</v>
      </c>
    </row>
    <row r="11" spans="1:9" x14ac:dyDescent="0.2">
      <c r="A11" s="47">
        <v>5</v>
      </c>
      <c r="B11" s="48" t="s">
        <v>17</v>
      </c>
      <c r="C11" s="48" t="s">
        <v>18</v>
      </c>
      <c r="D11" s="48" t="s">
        <v>19</v>
      </c>
      <c r="E11" s="49">
        <v>450032</v>
      </c>
      <c r="F11" s="50">
        <v>7067.3025280000002</v>
      </c>
      <c r="G11" s="51">
        <v>3.9507279999999999E-2</v>
      </c>
      <c r="H11" s="41" t="s">
        <v>140</v>
      </c>
    </row>
    <row r="12" spans="1:9" x14ac:dyDescent="0.2">
      <c r="A12" s="47">
        <v>6</v>
      </c>
      <c r="B12" s="48" t="s">
        <v>330</v>
      </c>
      <c r="C12" s="48" t="s">
        <v>331</v>
      </c>
      <c r="D12" s="48" t="s">
        <v>228</v>
      </c>
      <c r="E12" s="49">
        <v>156652</v>
      </c>
      <c r="F12" s="50">
        <v>5810.5359840000001</v>
      </c>
      <c r="G12" s="51">
        <v>3.248177E-2</v>
      </c>
      <c r="H12" s="41" t="s">
        <v>140</v>
      </c>
    </row>
    <row r="13" spans="1:9" x14ac:dyDescent="0.2">
      <c r="A13" s="47">
        <v>7</v>
      </c>
      <c r="B13" s="48" t="s">
        <v>435</v>
      </c>
      <c r="C13" s="48" t="s">
        <v>436</v>
      </c>
      <c r="D13" s="48" t="s">
        <v>437</v>
      </c>
      <c r="E13" s="49">
        <v>584396</v>
      </c>
      <c r="F13" s="50">
        <v>5181.8393319999996</v>
      </c>
      <c r="G13" s="51">
        <v>2.8967260000000002E-2</v>
      </c>
      <c r="H13" s="41" t="s">
        <v>140</v>
      </c>
    </row>
    <row r="14" spans="1:9" x14ac:dyDescent="0.2">
      <c r="A14" s="47">
        <v>8</v>
      </c>
      <c r="B14" s="48" t="s">
        <v>340</v>
      </c>
      <c r="C14" s="48" t="s">
        <v>341</v>
      </c>
      <c r="D14" s="48" t="s">
        <v>250</v>
      </c>
      <c r="E14" s="49">
        <v>275632</v>
      </c>
      <c r="F14" s="50">
        <v>4959.7222080000001</v>
      </c>
      <c r="G14" s="51">
        <v>2.7725590000000001E-2</v>
      </c>
      <c r="H14" s="41" t="s">
        <v>140</v>
      </c>
    </row>
    <row r="15" spans="1:9" x14ac:dyDescent="0.2">
      <c r="A15" s="47">
        <v>9</v>
      </c>
      <c r="B15" s="48" t="s">
        <v>60</v>
      </c>
      <c r="C15" s="48" t="s">
        <v>61</v>
      </c>
      <c r="D15" s="48" t="s">
        <v>62</v>
      </c>
      <c r="E15" s="49">
        <v>75393</v>
      </c>
      <c r="F15" s="50">
        <v>4815.3509100000001</v>
      </c>
      <c r="G15" s="51">
        <v>2.691853E-2</v>
      </c>
      <c r="H15" s="41" t="s">
        <v>140</v>
      </c>
    </row>
    <row r="16" spans="1:9" x14ac:dyDescent="0.2">
      <c r="A16" s="47">
        <v>10</v>
      </c>
      <c r="B16" s="48" t="s">
        <v>101</v>
      </c>
      <c r="C16" s="48" t="s">
        <v>102</v>
      </c>
      <c r="D16" s="48" t="s">
        <v>25</v>
      </c>
      <c r="E16" s="49">
        <v>811735</v>
      </c>
      <c r="F16" s="50">
        <v>4516.0876724999998</v>
      </c>
      <c r="G16" s="51">
        <v>2.5245610000000002E-2</v>
      </c>
      <c r="H16" s="41" t="s">
        <v>140</v>
      </c>
    </row>
    <row r="17" spans="1:8" x14ac:dyDescent="0.2">
      <c r="A17" s="47">
        <v>11</v>
      </c>
      <c r="B17" s="48" t="s">
        <v>336</v>
      </c>
      <c r="C17" s="48" t="s">
        <v>337</v>
      </c>
      <c r="D17" s="48" t="s">
        <v>28</v>
      </c>
      <c r="E17" s="49">
        <v>98914</v>
      </c>
      <c r="F17" s="50">
        <v>4341.0387179999998</v>
      </c>
      <c r="G17" s="51">
        <v>2.426706E-2</v>
      </c>
      <c r="H17" s="41" t="s">
        <v>140</v>
      </c>
    </row>
    <row r="18" spans="1:8" x14ac:dyDescent="0.2">
      <c r="A18" s="47">
        <v>12</v>
      </c>
      <c r="B18" s="48" t="s">
        <v>364</v>
      </c>
      <c r="C18" s="48" t="s">
        <v>365</v>
      </c>
      <c r="D18" s="48" t="s">
        <v>216</v>
      </c>
      <c r="E18" s="49">
        <v>1688302</v>
      </c>
      <c r="F18" s="50">
        <v>4339.780291</v>
      </c>
      <c r="G18" s="51">
        <v>2.426002E-2</v>
      </c>
      <c r="H18" s="41" t="s">
        <v>140</v>
      </c>
    </row>
    <row r="19" spans="1:8" ht="25.5" x14ac:dyDescent="0.2">
      <c r="A19" s="47">
        <v>13</v>
      </c>
      <c r="B19" s="48" t="s">
        <v>197</v>
      </c>
      <c r="C19" s="48" t="s">
        <v>198</v>
      </c>
      <c r="D19" s="48" t="s">
        <v>199</v>
      </c>
      <c r="E19" s="49">
        <v>234297</v>
      </c>
      <c r="F19" s="50">
        <v>4277.3260319999999</v>
      </c>
      <c r="G19" s="51">
        <v>2.3910890000000001E-2</v>
      </c>
      <c r="H19" s="41" t="s">
        <v>140</v>
      </c>
    </row>
    <row r="20" spans="1:8" x14ac:dyDescent="0.2">
      <c r="A20" s="47">
        <v>14</v>
      </c>
      <c r="B20" s="48" t="s">
        <v>511</v>
      </c>
      <c r="C20" s="48" t="s">
        <v>512</v>
      </c>
      <c r="D20" s="48" t="s">
        <v>233</v>
      </c>
      <c r="E20" s="49">
        <v>279909</v>
      </c>
      <c r="F20" s="50">
        <v>4041.046233</v>
      </c>
      <c r="G20" s="51">
        <v>2.2590059999999999E-2</v>
      </c>
      <c r="H20" s="41" t="s">
        <v>140</v>
      </c>
    </row>
    <row r="21" spans="1:8" x14ac:dyDescent="0.2">
      <c r="A21" s="47">
        <v>15</v>
      </c>
      <c r="B21" s="48" t="s">
        <v>95</v>
      </c>
      <c r="C21" s="48" t="s">
        <v>96</v>
      </c>
      <c r="D21" s="48" t="s">
        <v>76</v>
      </c>
      <c r="E21" s="49">
        <v>916913</v>
      </c>
      <c r="F21" s="50">
        <v>3702.9531505</v>
      </c>
      <c r="G21" s="51">
        <v>2.0700059999999999E-2</v>
      </c>
      <c r="H21" s="41" t="s">
        <v>140</v>
      </c>
    </row>
    <row r="22" spans="1:8" x14ac:dyDescent="0.2">
      <c r="A22" s="47">
        <v>16</v>
      </c>
      <c r="B22" s="48" t="s">
        <v>505</v>
      </c>
      <c r="C22" s="48" t="s">
        <v>506</v>
      </c>
      <c r="D22" s="48" t="s">
        <v>40</v>
      </c>
      <c r="E22" s="49">
        <v>397564</v>
      </c>
      <c r="F22" s="50">
        <v>3616.0433619999999</v>
      </c>
      <c r="G22" s="51">
        <v>2.021423E-2</v>
      </c>
      <c r="H22" s="41" t="s">
        <v>140</v>
      </c>
    </row>
    <row r="23" spans="1:8" x14ac:dyDescent="0.2">
      <c r="A23" s="47">
        <v>17</v>
      </c>
      <c r="B23" s="48" t="s">
        <v>262</v>
      </c>
      <c r="C23" s="48" t="s">
        <v>263</v>
      </c>
      <c r="D23" s="48" t="s">
        <v>35</v>
      </c>
      <c r="E23" s="49">
        <v>410607</v>
      </c>
      <c r="F23" s="50">
        <v>3548.465694</v>
      </c>
      <c r="G23" s="51">
        <v>1.983646E-2</v>
      </c>
      <c r="H23" s="41" t="s">
        <v>140</v>
      </c>
    </row>
    <row r="24" spans="1:8" x14ac:dyDescent="0.2">
      <c r="A24" s="47">
        <v>18</v>
      </c>
      <c r="B24" s="48" t="s">
        <v>484</v>
      </c>
      <c r="C24" s="48" t="s">
        <v>485</v>
      </c>
      <c r="D24" s="48" t="s">
        <v>250</v>
      </c>
      <c r="E24" s="49">
        <v>312617</v>
      </c>
      <c r="F24" s="50">
        <v>3494.4328260000002</v>
      </c>
      <c r="G24" s="51">
        <v>1.95344E-2</v>
      </c>
      <c r="H24" s="41" t="s">
        <v>140</v>
      </c>
    </row>
    <row r="25" spans="1:8" x14ac:dyDescent="0.2">
      <c r="A25" s="47">
        <v>19</v>
      </c>
      <c r="B25" s="48" t="s">
        <v>214</v>
      </c>
      <c r="C25" s="48" t="s">
        <v>215</v>
      </c>
      <c r="D25" s="48" t="s">
        <v>216</v>
      </c>
      <c r="E25" s="49">
        <v>610330</v>
      </c>
      <c r="F25" s="50">
        <v>3409.3033799999998</v>
      </c>
      <c r="G25" s="51">
        <v>1.9058519999999999E-2</v>
      </c>
      <c r="H25" s="41" t="s">
        <v>140</v>
      </c>
    </row>
    <row r="26" spans="1:8" x14ac:dyDescent="0.2">
      <c r="A26" s="47">
        <v>20</v>
      </c>
      <c r="B26" s="48" t="s">
        <v>845</v>
      </c>
      <c r="C26" s="48" t="s">
        <v>846</v>
      </c>
      <c r="D26" s="48" t="s">
        <v>62</v>
      </c>
      <c r="E26" s="49">
        <v>1427147</v>
      </c>
      <c r="F26" s="50">
        <v>3360.2176115000002</v>
      </c>
      <c r="G26" s="51">
        <v>1.8784120000000001E-2</v>
      </c>
      <c r="H26" s="41" t="s">
        <v>140</v>
      </c>
    </row>
    <row r="27" spans="1:8" x14ac:dyDescent="0.2">
      <c r="A27" s="47">
        <v>21</v>
      </c>
      <c r="B27" s="48" t="s">
        <v>26</v>
      </c>
      <c r="C27" s="48" t="s">
        <v>27</v>
      </c>
      <c r="D27" s="48" t="s">
        <v>28</v>
      </c>
      <c r="E27" s="49">
        <v>836771</v>
      </c>
      <c r="F27" s="50">
        <v>3343.7369159999998</v>
      </c>
      <c r="G27" s="51">
        <v>1.8691989999999999E-2</v>
      </c>
      <c r="H27" s="41" t="s">
        <v>140</v>
      </c>
    </row>
    <row r="28" spans="1:8" x14ac:dyDescent="0.2">
      <c r="A28" s="47">
        <v>22</v>
      </c>
      <c r="B28" s="48" t="s">
        <v>229</v>
      </c>
      <c r="C28" s="48" t="s">
        <v>230</v>
      </c>
      <c r="D28" s="48" t="s">
        <v>211</v>
      </c>
      <c r="E28" s="49">
        <v>270142</v>
      </c>
      <c r="F28" s="50">
        <v>3214.6898000000001</v>
      </c>
      <c r="G28" s="51">
        <v>1.79706E-2</v>
      </c>
      <c r="H28" s="41" t="s">
        <v>140</v>
      </c>
    </row>
    <row r="29" spans="1:8" x14ac:dyDescent="0.2">
      <c r="A29" s="47">
        <v>23</v>
      </c>
      <c r="B29" s="48" t="s">
        <v>853</v>
      </c>
      <c r="C29" s="48" t="s">
        <v>854</v>
      </c>
      <c r="D29" s="48" t="s">
        <v>111</v>
      </c>
      <c r="E29" s="49">
        <v>166330</v>
      </c>
      <c r="F29" s="50">
        <v>3146.9636</v>
      </c>
      <c r="G29" s="51">
        <v>1.7592E-2</v>
      </c>
      <c r="H29" s="41" t="s">
        <v>140</v>
      </c>
    </row>
    <row r="30" spans="1:8" x14ac:dyDescent="0.2">
      <c r="A30" s="47">
        <v>24</v>
      </c>
      <c r="B30" s="48" t="s">
        <v>38</v>
      </c>
      <c r="C30" s="48" t="s">
        <v>39</v>
      </c>
      <c r="D30" s="48" t="s">
        <v>40</v>
      </c>
      <c r="E30" s="49">
        <v>185133</v>
      </c>
      <c r="F30" s="50">
        <v>3146.3353350000002</v>
      </c>
      <c r="G30" s="51">
        <v>1.7588489999999998E-2</v>
      </c>
      <c r="H30" s="41" t="s">
        <v>140</v>
      </c>
    </row>
    <row r="31" spans="1:8" x14ac:dyDescent="0.2">
      <c r="A31" s="47">
        <v>25</v>
      </c>
      <c r="B31" s="48" t="s">
        <v>56</v>
      </c>
      <c r="C31" s="48" t="s">
        <v>57</v>
      </c>
      <c r="D31" s="48" t="s">
        <v>40</v>
      </c>
      <c r="E31" s="49">
        <v>20306</v>
      </c>
      <c r="F31" s="50">
        <v>3021.1266799999999</v>
      </c>
      <c r="G31" s="51">
        <v>1.6888549999999999E-2</v>
      </c>
      <c r="H31" s="41" t="s">
        <v>140</v>
      </c>
    </row>
    <row r="32" spans="1:8" x14ac:dyDescent="0.2">
      <c r="A32" s="47">
        <v>26</v>
      </c>
      <c r="B32" s="48" t="s">
        <v>246</v>
      </c>
      <c r="C32" s="48" t="s">
        <v>247</v>
      </c>
      <c r="D32" s="48" t="s">
        <v>40</v>
      </c>
      <c r="E32" s="49">
        <v>623711</v>
      </c>
      <c r="F32" s="50">
        <v>2990.070534</v>
      </c>
      <c r="G32" s="51">
        <v>1.6714940000000001E-2</v>
      </c>
      <c r="H32" s="41" t="s">
        <v>140</v>
      </c>
    </row>
    <row r="33" spans="1:8" x14ac:dyDescent="0.2">
      <c r="A33" s="47">
        <v>27</v>
      </c>
      <c r="B33" s="48" t="s">
        <v>366</v>
      </c>
      <c r="C33" s="48" t="s">
        <v>367</v>
      </c>
      <c r="D33" s="48" t="s">
        <v>206</v>
      </c>
      <c r="E33" s="49">
        <v>430943</v>
      </c>
      <c r="F33" s="50">
        <v>2980.832731</v>
      </c>
      <c r="G33" s="51">
        <v>1.6663299999999999E-2</v>
      </c>
      <c r="H33" s="41" t="s">
        <v>140</v>
      </c>
    </row>
    <row r="34" spans="1:8" x14ac:dyDescent="0.2">
      <c r="A34" s="47">
        <v>28</v>
      </c>
      <c r="B34" s="48" t="s">
        <v>298</v>
      </c>
      <c r="C34" s="48" t="s">
        <v>299</v>
      </c>
      <c r="D34" s="48" t="s">
        <v>300</v>
      </c>
      <c r="E34" s="49">
        <v>1106835</v>
      </c>
      <c r="F34" s="50">
        <v>2934.7730025000001</v>
      </c>
      <c r="G34" s="51">
        <v>1.6405820000000002E-2</v>
      </c>
      <c r="H34" s="41" t="s">
        <v>140</v>
      </c>
    </row>
    <row r="35" spans="1:8" x14ac:dyDescent="0.2">
      <c r="A35" s="47">
        <v>29</v>
      </c>
      <c r="B35" s="48" t="s">
        <v>743</v>
      </c>
      <c r="C35" s="48" t="s">
        <v>744</v>
      </c>
      <c r="D35" s="48" t="s">
        <v>182</v>
      </c>
      <c r="E35" s="49">
        <v>198167</v>
      </c>
      <c r="F35" s="50">
        <v>2901.1648799999998</v>
      </c>
      <c r="G35" s="51">
        <v>1.6217949999999998E-2</v>
      </c>
      <c r="H35" s="41" t="s">
        <v>140</v>
      </c>
    </row>
    <row r="36" spans="1:8" x14ac:dyDescent="0.2">
      <c r="A36" s="47">
        <v>30</v>
      </c>
      <c r="B36" s="48" t="s">
        <v>77</v>
      </c>
      <c r="C36" s="48" t="s">
        <v>78</v>
      </c>
      <c r="D36" s="48" t="s">
        <v>40</v>
      </c>
      <c r="E36" s="49">
        <v>36737</v>
      </c>
      <c r="F36" s="50">
        <v>2824.891615</v>
      </c>
      <c r="G36" s="51">
        <v>1.5791570000000001E-2</v>
      </c>
      <c r="H36" s="41" t="s">
        <v>140</v>
      </c>
    </row>
    <row r="37" spans="1:8" x14ac:dyDescent="0.2">
      <c r="A37" s="47">
        <v>31</v>
      </c>
      <c r="B37" s="48" t="s">
        <v>116</v>
      </c>
      <c r="C37" s="48" t="s">
        <v>117</v>
      </c>
      <c r="D37" s="48" t="s">
        <v>50</v>
      </c>
      <c r="E37" s="49">
        <v>262754</v>
      </c>
      <c r="F37" s="50">
        <v>2784.6668920000002</v>
      </c>
      <c r="G37" s="51">
        <v>1.5566709999999999E-2</v>
      </c>
      <c r="H37" s="41" t="s">
        <v>140</v>
      </c>
    </row>
    <row r="38" spans="1:8" x14ac:dyDescent="0.2">
      <c r="A38" s="47">
        <v>32</v>
      </c>
      <c r="B38" s="48" t="s">
        <v>855</v>
      </c>
      <c r="C38" s="48" t="s">
        <v>856</v>
      </c>
      <c r="D38" s="48" t="s">
        <v>50</v>
      </c>
      <c r="E38" s="49">
        <v>1285450</v>
      </c>
      <c r="F38" s="50">
        <v>2464.2076499999998</v>
      </c>
      <c r="G38" s="51">
        <v>1.3775290000000001E-2</v>
      </c>
      <c r="H38" s="41" t="s">
        <v>140</v>
      </c>
    </row>
    <row r="39" spans="1:8" x14ac:dyDescent="0.2">
      <c r="A39" s="47">
        <v>33</v>
      </c>
      <c r="B39" s="48" t="s">
        <v>480</v>
      </c>
      <c r="C39" s="48" t="s">
        <v>481</v>
      </c>
      <c r="D39" s="48" t="s">
        <v>211</v>
      </c>
      <c r="E39" s="49">
        <v>91883</v>
      </c>
      <c r="F39" s="50">
        <v>2341.5463719999998</v>
      </c>
      <c r="G39" s="51">
        <v>1.30896E-2</v>
      </c>
      <c r="H39" s="41" t="s">
        <v>140</v>
      </c>
    </row>
    <row r="40" spans="1:8" x14ac:dyDescent="0.2">
      <c r="A40" s="47">
        <v>34</v>
      </c>
      <c r="B40" s="48" t="s">
        <v>301</v>
      </c>
      <c r="C40" s="48" t="s">
        <v>302</v>
      </c>
      <c r="D40" s="48" t="s">
        <v>111</v>
      </c>
      <c r="E40" s="49">
        <v>433519</v>
      </c>
      <c r="F40" s="50">
        <v>2256.2496354999998</v>
      </c>
      <c r="G40" s="51">
        <v>1.2612770000000001E-2</v>
      </c>
      <c r="H40" s="41" t="s">
        <v>140</v>
      </c>
    </row>
    <row r="41" spans="1:8" x14ac:dyDescent="0.2">
      <c r="A41" s="47">
        <v>35</v>
      </c>
      <c r="B41" s="48" t="s">
        <v>857</v>
      </c>
      <c r="C41" s="48" t="s">
        <v>858</v>
      </c>
      <c r="D41" s="48" t="s">
        <v>386</v>
      </c>
      <c r="E41" s="49">
        <v>390989</v>
      </c>
      <c r="F41" s="50">
        <v>2159.2367525</v>
      </c>
      <c r="G41" s="51">
        <v>1.207046E-2</v>
      </c>
      <c r="H41" s="41" t="s">
        <v>140</v>
      </c>
    </row>
    <row r="42" spans="1:8" x14ac:dyDescent="0.2">
      <c r="A42" s="47">
        <v>36</v>
      </c>
      <c r="B42" s="48" t="s">
        <v>492</v>
      </c>
      <c r="C42" s="48" t="s">
        <v>493</v>
      </c>
      <c r="D42" s="48" t="s">
        <v>50</v>
      </c>
      <c r="E42" s="49">
        <v>80193</v>
      </c>
      <c r="F42" s="50">
        <v>2085.6595440000001</v>
      </c>
      <c r="G42" s="51">
        <v>1.165915E-2</v>
      </c>
      <c r="H42" s="41" t="s">
        <v>140</v>
      </c>
    </row>
    <row r="43" spans="1:8" x14ac:dyDescent="0.2">
      <c r="A43" s="47">
        <v>37</v>
      </c>
      <c r="B43" s="48" t="s">
        <v>859</v>
      </c>
      <c r="C43" s="48" t="s">
        <v>860</v>
      </c>
      <c r="D43" s="48" t="s">
        <v>206</v>
      </c>
      <c r="E43" s="49">
        <v>173955</v>
      </c>
      <c r="F43" s="50">
        <v>2039.6223749999999</v>
      </c>
      <c r="G43" s="51">
        <v>1.14018E-2</v>
      </c>
      <c r="H43" s="41" t="s">
        <v>140</v>
      </c>
    </row>
    <row r="44" spans="1:8" x14ac:dyDescent="0.2">
      <c r="A44" s="47">
        <v>38</v>
      </c>
      <c r="B44" s="48" t="s">
        <v>273</v>
      </c>
      <c r="C44" s="48" t="s">
        <v>274</v>
      </c>
      <c r="D44" s="48" t="s">
        <v>275</v>
      </c>
      <c r="E44" s="49">
        <v>116569</v>
      </c>
      <c r="F44" s="50">
        <v>2018.6253730000001</v>
      </c>
      <c r="G44" s="51">
        <v>1.128442E-2</v>
      </c>
      <c r="H44" s="41" t="s">
        <v>140</v>
      </c>
    </row>
    <row r="45" spans="1:8" x14ac:dyDescent="0.2">
      <c r="A45" s="47">
        <v>39</v>
      </c>
      <c r="B45" s="48" t="s">
        <v>751</v>
      </c>
      <c r="C45" s="48" t="s">
        <v>752</v>
      </c>
      <c r="D45" s="48" t="s">
        <v>300</v>
      </c>
      <c r="E45" s="49">
        <v>417376</v>
      </c>
      <c r="F45" s="50">
        <v>1927.8597440000001</v>
      </c>
      <c r="G45" s="51">
        <v>1.077703E-2</v>
      </c>
      <c r="H45" s="41" t="s">
        <v>140</v>
      </c>
    </row>
    <row r="46" spans="1:8" x14ac:dyDescent="0.2">
      <c r="A46" s="47">
        <v>40</v>
      </c>
      <c r="B46" s="48" t="s">
        <v>861</v>
      </c>
      <c r="C46" s="48" t="s">
        <v>862</v>
      </c>
      <c r="D46" s="48" t="s">
        <v>300</v>
      </c>
      <c r="E46" s="49">
        <v>1246487</v>
      </c>
      <c r="F46" s="50">
        <v>1664.6833885000001</v>
      </c>
      <c r="G46" s="51">
        <v>9.3058299999999993E-3</v>
      </c>
      <c r="H46" s="41" t="s">
        <v>140</v>
      </c>
    </row>
    <row r="47" spans="1:8" x14ac:dyDescent="0.2">
      <c r="A47" s="47">
        <v>41</v>
      </c>
      <c r="B47" s="48" t="s">
        <v>417</v>
      </c>
      <c r="C47" s="48" t="s">
        <v>418</v>
      </c>
      <c r="D47" s="48" t="s">
        <v>228</v>
      </c>
      <c r="E47" s="49">
        <v>275887</v>
      </c>
      <c r="F47" s="50">
        <v>1302.4625269999999</v>
      </c>
      <c r="G47" s="51">
        <v>7.2809600000000004E-3</v>
      </c>
      <c r="H47" s="41" t="s">
        <v>140</v>
      </c>
    </row>
    <row r="48" spans="1:8" x14ac:dyDescent="0.2">
      <c r="A48" s="47">
        <v>42</v>
      </c>
      <c r="B48" s="48" t="s">
        <v>658</v>
      </c>
      <c r="C48" s="48" t="s">
        <v>659</v>
      </c>
      <c r="D48" s="48" t="s">
        <v>414</v>
      </c>
      <c r="E48" s="49">
        <v>15765</v>
      </c>
      <c r="F48" s="50">
        <v>950.78715</v>
      </c>
      <c r="G48" s="51">
        <v>5.31504E-3</v>
      </c>
      <c r="H48" s="41" t="s">
        <v>140</v>
      </c>
    </row>
    <row r="49" spans="1:8" x14ac:dyDescent="0.2">
      <c r="A49" s="47">
        <v>43</v>
      </c>
      <c r="B49" s="48" t="s">
        <v>311</v>
      </c>
      <c r="C49" s="48" t="s">
        <v>312</v>
      </c>
      <c r="D49" s="48" t="s">
        <v>40</v>
      </c>
      <c r="E49" s="49">
        <v>41479</v>
      </c>
      <c r="F49" s="50">
        <v>767.817769</v>
      </c>
      <c r="G49" s="51">
        <v>4.2922200000000002E-3</v>
      </c>
      <c r="H49" s="41" t="s">
        <v>140</v>
      </c>
    </row>
    <row r="50" spans="1:8" x14ac:dyDescent="0.2">
      <c r="A50" s="47">
        <v>44</v>
      </c>
      <c r="B50" s="48" t="s">
        <v>286</v>
      </c>
      <c r="C50" s="48" t="s">
        <v>287</v>
      </c>
      <c r="D50" s="48" t="s">
        <v>211</v>
      </c>
      <c r="E50" s="49">
        <v>378588</v>
      </c>
      <c r="F50" s="50">
        <v>591.24087959999997</v>
      </c>
      <c r="G50" s="51">
        <v>3.3051299999999999E-3</v>
      </c>
      <c r="H50" s="41" t="s">
        <v>140</v>
      </c>
    </row>
    <row r="51" spans="1:8" x14ac:dyDescent="0.2">
      <c r="A51" s="47">
        <v>45</v>
      </c>
      <c r="B51" s="48" t="s">
        <v>863</v>
      </c>
      <c r="C51" s="48" t="s">
        <v>864</v>
      </c>
      <c r="D51" s="48" t="s">
        <v>391</v>
      </c>
      <c r="E51" s="49">
        <v>98623</v>
      </c>
      <c r="F51" s="50">
        <v>392.86472049999998</v>
      </c>
      <c r="G51" s="51">
        <v>2.1961699999999999E-3</v>
      </c>
      <c r="H51" s="41" t="s">
        <v>140</v>
      </c>
    </row>
    <row r="52" spans="1:8" x14ac:dyDescent="0.2">
      <c r="A52" s="52"/>
      <c r="B52" s="52"/>
      <c r="C52" s="53" t="s">
        <v>139</v>
      </c>
      <c r="D52" s="52"/>
      <c r="E52" s="52" t="s">
        <v>140</v>
      </c>
      <c r="F52" s="54">
        <v>165888.0410201</v>
      </c>
      <c r="G52" s="55">
        <v>0.92733907000000004</v>
      </c>
      <c r="H52" s="41" t="s">
        <v>140</v>
      </c>
    </row>
    <row r="53" spans="1:8" x14ac:dyDescent="0.2">
      <c r="A53" s="52"/>
      <c r="B53" s="52"/>
      <c r="C53" s="56"/>
      <c r="D53" s="52"/>
      <c r="E53" s="52"/>
      <c r="F53" s="57"/>
      <c r="G53" s="57"/>
      <c r="H53" s="41" t="s">
        <v>140</v>
      </c>
    </row>
    <row r="54" spans="1:8" x14ac:dyDescent="0.2">
      <c r="A54" s="52"/>
      <c r="B54" s="52"/>
      <c r="C54" s="53" t="s">
        <v>141</v>
      </c>
      <c r="D54" s="52"/>
      <c r="E54" s="52"/>
      <c r="F54" s="52"/>
      <c r="G54" s="52"/>
      <c r="H54" s="41" t="s">
        <v>140</v>
      </c>
    </row>
    <row r="55" spans="1:8" x14ac:dyDescent="0.2">
      <c r="A55" s="52"/>
      <c r="B55" s="52"/>
      <c r="C55" s="53" t="s">
        <v>139</v>
      </c>
      <c r="D55" s="52"/>
      <c r="E55" s="52" t="s">
        <v>140</v>
      </c>
      <c r="F55" s="58" t="s">
        <v>142</v>
      </c>
      <c r="G55" s="55">
        <v>0</v>
      </c>
      <c r="H55" s="41" t="s">
        <v>140</v>
      </c>
    </row>
    <row r="56" spans="1:8" x14ac:dyDescent="0.2">
      <c r="A56" s="52"/>
      <c r="B56" s="52"/>
      <c r="C56" s="56"/>
      <c r="D56" s="52"/>
      <c r="E56" s="52"/>
      <c r="F56" s="57"/>
      <c r="G56" s="57"/>
      <c r="H56" s="41" t="s">
        <v>140</v>
      </c>
    </row>
    <row r="57" spans="1:8" x14ac:dyDescent="0.2">
      <c r="A57" s="52"/>
      <c r="B57" s="52"/>
      <c r="C57" s="53" t="s">
        <v>143</v>
      </c>
      <c r="D57" s="52"/>
      <c r="E57" s="52"/>
      <c r="F57" s="52"/>
      <c r="G57" s="52"/>
      <c r="H57" s="41" t="s">
        <v>140</v>
      </c>
    </row>
    <row r="58" spans="1:8" x14ac:dyDescent="0.2">
      <c r="A58" s="52"/>
      <c r="B58" s="52"/>
      <c r="C58" s="53" t="s">
        <v>139</v>
      </c>
      <c r="D58" s="52"/>
      <c r="E58" s="52" t="s">
        <v>140</v>
      </c>
      <c r="F58" s="58" t="s">
        <v>142</v>
      </c>
      <c r="G58" s="55">
        <v>0</v>
      </c>
      <c r="H58" s="41" t="s">
        <v>140</v>
      </c>
    </row>
    <row r="59" spans="1:8" x14ac:dyDescent="0.2">
      <c r="A59" s="52"/>
      <c r="B59" s="52"/>
      <c r="C59" s="56"/>
      <c r="D59" s="52"/>
      <c r="E59" s="52"/>
      <c r="F59" s="57"/>
      <c r="G59" s="57"/>
      <c r="H59" s="41" t="s">
        <v>140</v>
      </c>
    </row>
    <row r="60" spans="1:8" x14ac:dyDescent="0.2">
      <c r="A60" s="52"/>
      <c r="B60" s="52"/>
      <c r="C60" s="53" t="s">
        <v>144</v>
      </c>
      <c r="D60" s="52"/>
      <c r="E60" s="52"/>
      <c r="F60" s="52"/>
      <c r="G60" s="52"/>
      <c r="H60" s="41" t="s">
        <v>140</v>
      </c>
    </row>
    <row r="61" spans="1:8" x14ac:dyDescent="0.2">
      <c r="A61" s="52"/>
      <c r="B61" s="52"/>
      <c r="C61" s="53" t="s">
        <v>139</v>
      </c>
      <c r="D61" s="52"/>
      <c r="E61" s="52" t="s">
        <v>140</v>
      </c>
      <c r="F61" s="58" t="s">
        <v>142</v>
      </c>
      <c r="G61" s="55">
        <v>0</v>
      </c>
      <c r="H61" s="41" t="s">
        <v>140</v>
      </c>
    </row>
    <row r="62" spans="1:8" x14ac:dyDescent="0.2">
      <c r="A62" s="52"/>
      <c r="B62" s="52"/>
      <c r="C62" s="56"/>
      <c r="D62" s="52"/>
      <c r="E62" s="52"/>
      <c r="F62" s="57"/>
      <c r="G62" s="57"/>
      <c r="H62" s="41" t="s">
        <v>140</v>
      </c>
    </row>
    <row r="63" spans="1:8" x14ac:dyDescent="0.2">
      <c r="A63" s="52"/>
      <c r="B63" s="52"/>
      <c r="C63" s="53" t="s">
        <v>145</v>
      </c>
      <c r="D63" s="52"/>
      <c r="E63" s="52"/>
      <c r="F63" s="57"/>
      <c r="G63" s="57"/>
      <c r="H63" s="41" t="s">
        <v>140</v>
      </c>
    </row>
    <row r="64" spans="1:8" x14ac:dyDescent="0.2">
      <c r="A64" s="52"/>
      <c r="B64" s="52"/>
      <c r="C64" s="53" t="s">
        <v>139</v>
      </c>
      <c r="D64" s="52"/>
      <c r="E64" s="52" t="s">
        <v>140</v>
      </c>
      <c r="F64" s="58" t="s">
        <v>142</v>
      </c>
      <c r="G64" s="55">
        <v>0</v>
      </c>
      <c r="H64" s="41" t="s">
        <v>140</v>
      </c>
    </row>
    <row r="65" spans="1:8" x14ac:dyDescent="0.2">
      <c r="A65" s="52"/>
      <c r="B65" s="52"/>
      <c r="C65" s="56"/>
      <c r="D65" s="52"/>
      <c r="E65" s="52"/>
      <c r="F65" s="57"/>
      <c r="G65" s="57"/>
      <c r="H65" s="41" t="s">
        <v>140</v>
      </c>
    </row>
    <row r="66" spans="1:8" x14ac:dyDescent="0.2">
      <c r="A66" s="52"/>
      <c r="B66" s="52"/>
      <c r="C66" s="53" t="s">
        <v>146</v>
      </c>
      <c r="D66" s="52"/>
      <c r="E66" s="52"/>
      <c r="F66" s="57"/>
      <c r="G66" s="57"/>
      <c r="H66" s="41" t="s">
        <v>140</v>
      </c>
    </row>
    <row r="67" spans="1:8" x14ac:dyDescent="0.2">
      <c r="A67" s="52"/>
      <c r="B67" s="52"/>
      <c r="C67" s="53" t="s">
        <v>139</v>
      </c>
      <c r="D67" s="52"/>
      <c r="E67" s="52" t="s">
        <v>140</v>
      </c>
      <c r="F67" s="58" t="s">
        <v>142</v>
      </c>
      <c r="G67" s="55">
        <v>0</v>
      </c>
      <c r="H67" s="41" t="s">
        <v>140</v>
      </c>
    </row>
    <row r="68" spans="1:8" x14ac:dyDescent="0.2">
      <c r="A68" s="52"/>
      <c r="B68" s="52"/>
      <c r="C68" s="56"/>
      <c r="D68" s="52"/>
      <c r="E68" s="52"/>
      <c r="F68" s="57"/>
      <c r="G68" s="57"/>
      <c r="H68" s="41" t="s">
        <v>140</v>
      </c>
    </row>
    <row r="69" spans="1:8" x14ac:dyDescent="0.2">
      <c r="A69" s="52"/>
      <c r="B69" s="52"/>
      <c r="C69" s="53" t="s">
        <v>147</v>
      </c>
      <c r="D69" s="52"/>
      <c r="E69" s="52"/>
      <c r="F69" s="54">
        <v>165888.0410201</v>
      </c>
      <c r="G69" s="55">
        <v>0.92733907000000004</v>
      </c>
      <c r="H69" s="41" t="s">
        <v>140</v>
      </c>
    </row>
    <row r="70" spans="1:8" x14ac:dyDescent="0.2">
      <c r="A70" s="52"/>
      <c r="B70" s="52"/>
      <c r="C70" s="56"/>
      <c r="D70" s="52"/>
      <c r="E70" s="52"/>
      <c r="F70" s="57"/>
      <c r="G70" s="57"/>
      <c r="H70" s="41" t="s">
        <v>140</v>
      </c>
    </row>
    <row r="71" spans="1:8" x14ac:dyDescent="0.2">
      <c r="A71" s="52"/>
      <c r="B71" s="52"/>
      <c r="C71" s="53" t="s">
        <v>148</v>
      </c>
      <c r="D71" s="52"/>
      <c r="E71" s="52"/>
      <c r="F71" s="57"/>
      <c r="G71" s="57"/>
      <c r="H71" s="41" t="s">
        <v>140</v>
      </c>
    </row>
    <row r="72" spans="1:8" x14ac:dyDescent="0.2">
      <c r="A72" s="52"/>
      <c r="B72" s="52"/>
      <c r="C72" s="53" t="s">
        <v>10</v>
      </c>
      <c r="D72" s="52"/>
      <c r="E72" s="52"/>
      <c r="F72" s="57"/>
      <c r="G72" s="57"/>
      <c r="H72" s="41" t="s">
        <v>140</v>
      </c>
    </row>
    <row r="73" spans="1:8" x14ac:dyDescent="0.2">
      <c r="A73" s="52"/>
      <c r="B73" s="52"/>
      <c r="C73" s="53" t="s">
        <v>139</v>
      </c>
      <c r="D73" s="52"/>
      <c r="E73" s="52" t="s">
        <v>140</v>
      </c>
      <c r="F73" s="58" t="s">
        <v>142</v>
      </c>
      <c r="G73" s="55">
        <v>0</v>
      </c>
      <c r="H73" s="41" t="s">
        <v>140</v>
      </c>
    </row>
    <row r="74" spans="1:8" x14ac:dyDescent="0.2">
      <c r="A74" s="52"/>
      <c r="B74" s="52"/>
      <c r="C74" s="56"/>
      <c r="D74" s="52"/>
      <c r="E74" s="52"/>
      <c r="F74" s="57"/>
      <c r="G74" s="57"/>
      <c r="H74" s="41" t="s">
        <v>140</v>
      </c>
    </row>
    <row r="75" spans="1:8" x14ac:dyDescent="0.2">
      <c r="A75" s="52"/>
      <c r="B75" s="52"/>
      <c r="C75" s="53" t="s">
        <v>149</v>
      </c>
      <c r="D75" s="52"/>
      <c r="E75" s="52"/>
      <c r="F75" s="52"/>
      <c r="G75" s="52"/>
      <c r="H75" s="41" t="s">
        <v>140</v>
      </c>
    </row>
    <row r="76" spans="1:8" x14ac:dyDescent="0.2">
      <c r="A76" s="52"/>
      <c r="B76" s="52"/>
      <c r="C76" s="53" t="s">
        <v>139</v>
      </c>
      <c r="D76" s="52"/>
      <c r="E76" s="52" t="s">
        <v>140</v>
      </c>
      <c r="F76" s="58" t="s">
        <v>142</v>
      </c>
      <c r="G76" s="55">
        <v>0</v>
      </c>
      <c r="H76" s="41" t="s">
        <v>140</v>
      </c>
    </row>
    <row r="77" spans="1:8" x14ac:dyDescent="0.2">
      <c r="A77" s="52"/>
      <c r="B77" s="52"/>
      <c r="C77" s="56"/>
      <c r="D77" s="52"/>
      <c r="E77" s="52"/>
      <c r="F77" s="57"/>
      <c r="G77" s="57"/>
      <c r="H77" s="41" t="s">
        <v>140</v>
      </c>
    </row>
    <row r="78" spans="1:8" x14ac:dyDescent="0.2">
      <c r="A78" s="52"/>
      <c r="B78" s="52"/>
      <c r="C78" s="53" t="s">
        <v>150</v>
      </c>
      <c r="D78" s="52"/>
      <c r="E78" s="52"/>
      <c r="F78" s="52"/>
      <c r="G78" s="52"/>
      <c r="H78" s="41" t="s">
        <v>140</v>
      </c>
    </row>
    <row r="79" spans="1:8" x14ac:dyDescent="0.2">
      <c r="A79" s="52"/>
      <c r="B79" s="52"/>
      <c r="C79" s="53" t="s">
        <v>139</v>
      </c>
      <c r="D79" s="52"/>
      <c r="E79" s="52" t="s">
        <v>140</v>
      </c>
      <c r="F79" s="58" t="s">
        <v>142</v>
      </c>
      <c r="G79" s="55">
        <v>0</v>
      </c>
      <c r="H79" s="41" t="s">
        <v>140</v>
      </c>
    </row>
    <row r="80" spans="1:8" x14ac:dyDescent="0.2">
      <c r="A80" s="52"/>
      <c r="B80" s="52"/>
      <c r="C80" s="56"/>
      <c r="D80" s="52"/>
      <c r="E80" s="52"/>
      <c r="F80" s="57"/>
      <c r="G80" s="57"/>
      <c r="H80" s="41" t="s">
        <v>140</v>
      </c>
    </row>
    <row r="81" spans="1:8" x14ac:dyDescent="0.2">
      <c r="A81" s="52"/>
      <c r="B81" s="52"/>
      <c r="C81" s="53" t="s">
        <v>151</v>
      </c>
      <c r="D81" s="52"/>
      <c r="E81" s="52"/>
      <c r="F81" s="57"/>
      <c r="G81" s="57"/>
      <c r="H81" s="41" t="s">
        <v>140</v>
      </c>
    </row>
    <row r="82" spans="1:8" x14ac:dyDescent="0.2">
      <c r="A82" s="52"/>
      <c r="B82" s="52"/>
      <c r="C82" s="53" t="s">
        <v>139</v>
      </c>
      <c r="D82" s="52"/>
      <c r="E82" s="52" t="s">
        <v>140</v>
      </c>
      <c r="F82" s="58" t="s">
        <v>142</v>
      </c>
      <c r="G82" s="55">
        <v>0</v>
      </c>
      <c r="H82" s="41" t="s">
        <v>140</v>
      </c>
    </row>
    <row r="83" spans="1:8" x14ac:dyDescent="0.2">
      <c r="A83" s="52"/>
      <c r="B83" s="52"/>
      <c r="C83" s="56"/>
      <c r="D83" s="52"/>
      <c r="E83" s="52"/>
      <c r="F83" s="57"/>
      <c r="G83" s="57"/>
      <c r="H83" s="41" t="s">
        <v>140</v>
      </c>
    </row>
    <row r="84" spans="1:8" x14ac:dyDescent="0.2">
      <c r="A84" s="52"/>
      <c r="B84" s="52"/>
      <c r="C84" s="53" t="s">
        <v>152</v>
      </c>
      <c r="D84" s="52"/>
      <c r="E84" s="52"/>
      <c r="F84" s="54">
        <v>0</v>
      </c>
      <c r="G84" s="55">
        <v>0</v>
      </c>
      <c r="H84" s="41" t="s">
        <v>140</v>
      </c>
    </row>
    <row r="85" spans="1:8" x14ac:dyDescent="0.2">
      <c r="A85" s="52"/>
      <c r="B85" s="52"/>
      <c r="C85" s="56"/>
      <c r="D85" s="52"/>
      <c r="E85" s="52"/>
      <c r="F85" s="57"/>
      <c r="G85" s="57"/>
      <c r="H85" s="41" t="s">
        <v>140</v>
      </c>
    </row>
    <row r="86" spans="1:8" x14ac:dyDescent="0.2">
      <c r="A86" s="52"/>
      <c r="B86" s="52"/>
      <c r="C86" s="53" t="s">
        <v>153</v>
      </c>
      <c r="D86" s="52"/>
      <c r="E86" s="52"/>
      <c r="F86" s="57"/>
      <c r="G86" s="57"/>
      <c r="H86" s="41" t="s">
        <v>140</v>
      </c>
    </row>
    <row r="87" spans="1:8" x14ac:dyDescent="0.2">
      <c r="A87" s="52"/>
      <c r="B87" s="52"/>
      <c r="C87" s="53" t="s">
        <v>154</v>
      </c>
      <c r="D87" s="52"/>
      <c r="E87" s="52"/>
      <c r="F87" s="57"/>
      <c r="G87" s="57"/>
      <c r="H87" s="41" t="s">
        <v>140</v>
      </c>
    </row>
    <row r="88" spans="1:8" x14ac:dyDescent="0.2">
      <c r="A88" s="52"/>
      <c r="B88" s="52"/>
      <c r="C88" s="53" t="s">
        <v>139</v>
      </c>
      <c r="D88" s="52"/>
      <c r="E88" s="52" t="s">
        <v>140</v>
      </c>
      <c r="F88" s="58" t="s">
        <v>142</v>
      </c>
      <c r="G88" s="55">
        <v>0</v>
      </c>
      <c r="H88" s="41" t="s">
        <v>140</v>
      </c>
    </row>
    <row r="89" spans="1:8" x14ac:dyDescent="0.2">
      <c r="A89" s="52"/>
      <c r="B89" s="52"/>
      <c r="C89" s="56"/>
      <c r="D89" s="52"/>
      <c r="E89" s="52"/>
      <c r="F89" s="57"/>
      <c r="G89" s="57"/>
      <c r="H89" s="41" t="s">
        <v>140</v>
      </c>
    </row>
    <row r="90" spans="1:8" x14ac:dyDescent="0.2">
      <c r="A90" s="52"/>
      <c r="B90" s="52"/>
      <c r="C90" s="53" t="s">
        <v>155</v>
      </c>
      <c r="D90" s="52"/>
      <c r="E90" s="52"/>
      <c r="F90" s="57"/>
      <c r="G90" s="57"/>
      <c r="H90" s="41" t="s">
        <v>140</v>
      </c>
    </row>
    <row r="91" spans="1:8" x14ac:dyDescent="0.2">
      <c r="A91" s="52"/>
      <c r="B91" s="52"/>
      <c r="C91" s="53" t="s">
        <v>139</v>
      </c>
      <c r="D91" s="52"/>
      <c r="E91" s="52" t="s">
        <v>140</v>
      </c>
      <c r="F91" s="58" t="s">
        <v>142</v>
      </c>
      <c r="G91" s="55">
        <v>0</v>
      </c>
      <c r="H91" s="41" t="s">
        <v>140</v>
      </c>
    </row>
    <row r="92" spans="1:8" x14ac:dyDescent="0.2">
      <c r="A92" s="52"/>
      <c r="B92" s="52"/>
      <c r="C92" s="56"/>
      <c r="D92" s="52"/>
      <c r="E92" s="52"/>
      <c r="F92" s="57"/>
      <c r="G92" s="57"/>
      <c r="H92" s="41" t="s">
        <v>140</v>
      </c>
    </row>
    <row r="93" spans="1:8" x14ac:dyDescent="0.2">
      <c r="A93" s="52"/>
      <c r="B93" s="52"/>
      <c r="C93" s="53" t="s">
        <v>156</v>
      </c>
      <c r="D93" s="52"/>
      <c r="E93" s="52"/>
      <c r="F93" s="57"/>
      <c r="G93" s="57"/>
      <c r="H93" s="41" t="s">
        <v>140</v>
      </c>
    </row>
    <row r="94" spans="1:8" x14ac:dyDescent="0.2">
      <c r="A94" s="52"/>
      <c r="B94" s="52"/>
      <c r="C94" s="53" t="s">
        <v>139</v>
      </c>
      <c r="D94" s="52"/>
      <c r="E94" s="52" t="s">
        <v>140</v>
      </c>
      <c r="F94" s="58" t="s">
        <v>142</v>
      </c>
      <c r="G94" s="55">
        <v>0</v>
      </c>
      <c r="H94" s="41" t="s">
        <v>140</v>
      </c>
    </row>
    <row r="95" spans="1:8" x14ac:dyDescent="0.2">
      <c r="A95" s="52"/>
      <c r="B95" s="52"/>
      <c r="C95" s="56"/>
      <c r="D95" s="52"/>
      <c r="E95" s="52"/>
      <c r="F95" s="57"/>
      <c r="G95" s="57"/>
      <c r="H95" s="41" t="s">
        <v>140</v>
      </c>
    </row>
    <row r="96" spans="1:8" x14ac:dyDescent="0.2">
      <c r="A96" s="52"/>
      <c r="B96" s="52"/>
      <c r="C96" s="53" t="s">
        <v>157</v>
      </c>
      <c r="D96" s="52"/>
      <c r="E96" s="52"/>
      <c r="F96" s="57"/>
      <c r="G96" s="57"/>
      <c r="H96" s="41" t="s">
        <v>140</v>
      </c>
    </row>
    <row r="97" spans="1:8" x14ac:dyDescent="0.2">
      <c r="A97" s="47">
        <v>1</v>
      </c>
      <c r="B97" s="48"/>
      <c r="C97" s="48" t="s">
        <v>158</v>
      </c>
      <c r="D97" s="48"/>
      <c r="E97" s="59"/>
      <c r="F97" s="50">
        <v>12822.316902949</v>
      </c>
      <c r="G97" s="51">
        <v>7.1678679999999995E-2</v>
      </c>
      <c r="H97" s="41">
        <v>5.42</v>
      </c>
    </row>
    <row r="98" spans="1:8" x14ac:dyDescent="0.2">
      <c r="A98" s="52"/>
      <c r="B98" s="52"/>
      <c r="C98" s="53" t="s">
        <v>139</v>
      </c>
      <c r="D98" s="52"/>
      <c r="E98" s="52" t="s">
        <v>140</v>
      </c>
      <c r="F98" s="54">
        <v>12822.316902949</v>
      </c>
      <c r="G98" s="55">
        <v>7.1678679999999995E-2</v>
      </c>
      <c r="H98" s="41" t="s">
        <v>140</v>
      </c>
    </row>
    <row r="99" spans="1:8" x14ac:dyDescent="0.2">
      <c r="A99" s="52"/>
      <c r="B99" s="52"/>
      <c r="C99" s="56"/>
      <c r="D99" s="52"/>
      <c r="E99" s="52"/>
      <c r="F99" s="57"/>
      <c r="G99" s="57"/>
      <c r="H99" s="41" t="s">
        <v>140</v>
      </c>
    </row>
    <row r="100" spans="1:8" x14ac:dyDescent="0.2">
      <c r="A100" s="52"/>
      <c r="B100" s="52"/>
      <c r="C100" s="53" t="s">
        <v>159</v>
      </c>
      <c r="D100" s="52"/>
      <c r="E100" s="52"/>
      <c r="F100" s="54">
        <v>12822.316902949</v>
      </c>
      <c r="G100" s="55">
        <v>7.1678679999999995E-2</v>
      </c>
      <c r="H100" s="41" t="s">
        <v>140</v>
      </c>
    </row>
    <row r="101" spans="1:8" x14ac:dyDescent="0.2">
      <c r="A101" s="52"/>
      <c r="B101" s="52"/>
      <c r="C101" s="57"/>
      <c r="D101" s="52"/>
      <c r="E101" s="52"/>
      <c r="F101" s="52"/>
      <c r="G101" s="52"/>
      <c r="H101" s="41" t="s">
        <v>140</v>
      </c>
    </row>
    <row r="102" spans="1:8" x14ac:dyDescent="0.2">
      <c r="A102" s="52"/>
      <c r="B102" s="52"/>
      <c r="C102" s="53" t="s">
        <v>160</v>
      </c>
      <c r="D102" s="52"/>
      <c r="E102" s="52"/>
      <c r="F102" s="52"/>
      <c r="G102" s="52"/>
      <c r="H102" s="41" t="s">
        <v>140</v>
      </c>
    </row>
    <row r="103" spans="1:8" x14ac:dyDescent="0.2">
      <c r="A103" s="52"/>
      <c r="B103" s="52"/>
      <c r="C103" s="53" t="s">
        <v>161</v>
      </c>
      <c r="D103" s="52"/>
      <c r="E103" s="52"/>
      <c r="F103" s="52"/>
      <c r="G103" s="52"/>
      <c r="H103" s="41" t="s">
        <v>140</v>
      </c>
    </row>
    <row r="104" spans="1:8" x14ac:dyDescent="0.2">
      <c r="A104" s="52"/>
      <c r="B104" s="52"/>
      <c r="C104" s="53" t="s">
        <v>139</v>
      </c>
      <c r="D104" s="52"/>
      <c r="E104" s="52" t="s">
        <v>140</v>
      </c>
      <c r="F104" s="58" t="s">
        <v>142</v>
      </c>
      <c r="G104" s="55">
        <v>0</v>
      </c>
      <c r="H104" s="41" t="s">
        <v>140</v>
      </c>
    </row>
    <row r="105" spans="1:8" x14ac:dyDescent="0.2">
      <c r="A105" s="52"/>
      <c r="B105" s="52"/>
      <c r="C105" s="56"/>
      <c r="D105" s="52"/>
      <c r="E105" s="52"/>
      <c r="F105" s="57"/>
      <c r="G105" s="57"/>
      <c r="H105" s="41" t="s">
        <v>140</v>
      </c>
    </row>
    <row r="106" spans="1:8" x14ac:dyDescent="0.2">
      <c r="A106" s="52"/>
      <c r="B106" s="52"/>
      <c r="C106" s="53" t="s">
        <v>162</v>
      </c>
      <c r="D106" s="52"/>
      <c r="E106" s="52"/>
      <c r="F106" s="52"/>
      <c r="G106" s="52"/>
      <c r="H106" s="41" t="s">
        <v>140</v>
      </c>
    </row>
    <row r="107" spans="1:8" x14ac:dyDescent="0.2">
      <c r="A107" s="52"/>
      <c r="B107" s="52"/>
      <c r="C107" s="53" t="s">
        <v>163</v>
      </c>
      <c r="D107" s="52"/>
      <c r="E107" s="52"/>
      <c r="F107" s="52"/>
      <c r="G107" s="52"/>
      <c r="H107" s="41" t="s">
        <v>140</v>
      </c>
    </row>
    <row r="108" spans="1:8" x14ac:dyDescent="0.2">
      <c r="A108" s="52"/>
      <c r="B108" s="52"/>
      <c r="C108" s="53" t="s">
        <v>139</v>
      </c>
      <c r="D108" s="52"/>
      <c r="E108" s="52" t="s">
        <v>140</v>
      </c>
      <c r="F108" s="58" t="s">
        <v>142</v>
      </c>
      <c r="G108" s="55">
        <v>0</v>
      </c>
      <c r="H108" s="41" t="s">
        <v>140</v>
      </c>
    </row>
    <row r="109" spans="1:8" x14ac:dyDescent="0.2">
      <c r="A109" s="52"/>
      <c r="B109" s="52"/>
      <c r="C109" s="56"/>
      <c r="D109" s="52"/>
      <c r="E109" s="52"/>
      <c r="F109" s="57"/>
      <c r="G109" s="57"/>
      <c r="H109" s="41" t="s">
        <v>140</v>
      </c>
    </row>
    <row r="110" spans="1:8" x14ac:dyDescent="0.2">
      <c r="A110" s="52"/>
      <c r="B110" s="52"/>
      <c r="C110" s="53" t="s">
        <v>164</v>
      </c>
      <c r="D110" s="52"/>
      <c r="E110" s="52"/>
      <c r="F110" s="57"/>
      <c r="G110" s="57"/>
      <c r="H110" s="41" t="s">
        <v>140</v>
      </c>
    </row>
    <row r="111" spans="1:8" x14ac:dyDescent="0.2">
      <c r="A111" s="52"/>
      <c r="B111" s="52"/>
      <c r="C111" s="53" t="s">
        <v>139</v>
      </c>
      <c r="D111" s="52"/>
      <c r="E111" s="52" t="s">
        <v>140</v>
      </c>
      <c r="F111" s="58" t="s">
        <v>142</v>
      </c>
      <c r="G111" s="55">
        <v>0</v>
      </c>
      <c r="H111" s="41" t="s">
        <v>140</v>
      </c>
    </row>
    <row r="112" spans="1:8" x14ac:dyDescent="0.2">
      <c r="A112" s="52"/>
      <c r="B112" s="52"/>
      <c r="C112" s="56"/>
      <c r="D112" s="52"/>
      <c r="E112" s="52"/>
      <c r="F112" s="57"/>
      <c r="G112" s="57"/>
      <c r="H112" s="41" t="s">
        <v>140</v>
      </c>
    </row>
    <row r="113" spans="1:17" x14ac:dyDescent="0.2">
      <c r="A113" s="59"/>
      <c r="B113" s="48"/>
      <c r="C113" s="48" t="s">
        <v>165</v>
      </c>
      <c r="D113" s="48"/>
      <c r="E113" s="59"/>
      <c r="F113" s="50">
        <v>175.71631099000001</v>
      </c>
      <c r="G113" s="51">
        <v>9.8228000000000009E-4</v>
      </c>
      <c r="H113" s="41" t="s">
        <v>140</v>
      </c>
    </row>
    <row r="114" spans="1:17" x14ac:dyDescent="0.2">
      <c r="A114" s="56"/>
      <c r="B114" s="56"/>
      <c r="C114" s="53" t="s">
        <v>166</v>
      </c>
      <c r="D114" s="57"/>
      <c r="E114" s="57"/>
      <c r="F114" s="54">
        <v>178886.074234039</v>
      </c>
      <c r="G114" s="60">
        <v>1.00000003</v>
      </c>
      <c r="H114" s="41" t="s">
        <v>140</v>
      </c>
    </row>
    <row r="115" spans="1:17" ht="12.75" customHeight="1" x14ac:dyDescent="0.2">
      <c r="A115" s="61"/>
      <c r="B115" s="61"/>
      <c r="C115" s="62"/>
      <c r="D115" s="63"/>
      <c r="E115" s="63"/>
      <c r="F115" s="64"/>
      <c r="G115" s="65"/>
      <c r="H115" s="66"/>
    </row>
    <row r="116" spans="1:17" x14ac:dyDescent="0.2">
      <c r="A116" s="61"/>
      <c r="B116" s="227" t="s">
        <v>973</v>
      </c>
      <c r="C116" s="227"/>
      <c r="D116" s="227"/>
      <c r="E116" s="227"/>
      <c r="F116" s="227"/>
      <c r="G116" s="227"/>
      <c r="H116" s="227"/>
      <c r="J116" s="68"/>
    </row>
    <row r="117" spans="1:17" x14ac:dyDescent="0.2">
      <c r="A117" s="61"/>
      <c r="B117" s="227" t="s">
        <v>974</v>
      </c>
      <c r="C117" s="227"/>
      <c r="D117" s="227"/>
      <c r="E117" s="227"/>
      <c r="F117" s="227"/>
      <c r="G117" s="227"/>
      <c r="H117" s="227"/>
      <c r="J117" s="68"/>
    </row>
    <row r="118" spans="1:17" x14ac:dyDescent="0.2">
      <c r="A118" s="61"/>
      <c r="B118" s="227" t="s">
        <v>975</v>
      </c>
      <c r="C118" s="227"/>
      <c r="D118" s="227"/>
      <c r="E118" s="227"/>
      <c r="F118" s="227"/>
      <c r="G118" s="227"/>
      <c r="H118" s="227"/>
      <c r="J118" s="68"/>
    </row>
    <row r="119" spans="1:17" s="71" customFormat="1" ht="66.75" customHeight="1" x14ac:dyDescent="0.25">
      <c r="A119" s="69"/>
      <c r="B119" s="228" t="s">
        <v>976</v>
      </c>
      <c r="C119" s="228"/>
      <c r="D119" s="228"/>
      <c r="E119" s="228"/>
      <c r="F119" s="228"/>
      <c r="G119" s="228"/>
      <c r="H119" s="228"/>
      <c r="I119"/>
      <c r="J119" s="68"/>
      <c r="K119"/>
      <c r="L119"/>
      <c r="M119"/>
      <c r="N119"/>
      <c r="O119"/>
      <c r="P119"/>
      <c r="Q119"/>
    </row>
    <row r="120" spans="1:17" x14ac:dyDescent="0.2">
      <c r="A120" s="61"/>
      <c r="B120" s="227" t="s">
        <v>977</v>
      </c>
      <c r="C120" s="227"/>
      <c r="D120" s="227"/>
      <c r="E120" s="227"/>
      <c r="F120" s="227"/>
      <c r="G120" s="227"/>
      <c r="H120" s="227"/>
      <c r="J120" s="68"/>
    </row>
    <row r="121" spans="1:17" x14ac:dyDescent="0.2">
      <c r="A121" s="61"/>
      <c r="B121" s="61"/>
      <c r="C121" s="61"/>
      <c r="D121" s="63"/>
      <c r="E121" s="63"/>
      <c r="F121" s="63"/>
      <c r="G121" s="63"/>
    </row>
    <row r="122" spans="1:17" x14ac:dyDescent="0.2">
      <c r="A122" s="61"/>
      <c r="B122" s="229" t="s">
        <v>167</v>
      </c>
      <c r="C122" s="230"/>
      <c r="D122" s="231"/>
      <c r="E122" s="72"/>
      <c r="F122" s="63"/>
      <c r="G122" s="63"/>
    </row>
    <row r="123" spans="1:17" ht="27.75" customHeight="1" x14ac:dyDescent="0.2">
      <c r="A123" s="61"/>
      <c r="B123" s="232" t="s">
        <v>168</v>
      </c>
      <c r="C123" s="233"/>
      <c r="D123" s="40" t="s">
        <v>169</v>
      </c>
      <c r="E123" s="72"/>
      <c r="F123" s="63"/>
      <c r="G123" s="63"/>
    </row>
    <row r="124" spans="1:17" ht="12.75" customHeight="1" x14ac:dyDescent="0.2">
      <c r="A124" s="61"/>
      <c r="B124" s="232" t="s">
        <v>978</v>
      </c>
      <c r="C124" s="233"/>
      <c r="D124" s="40" t="s">
        <v>169</v>
      </c>
      <c r="E124" s="72"/>
      <c r="F124" s="63"/>
      <c r="G124" s="63"/>
    </row>
    <row r="125" spans="1:17" x14ac:dyDescent="0.2">
      <c r="A125" s="61"/>
      <c r="B125" s="232" t="s">
        <v>170</v>
      </c>
      <c r="C125" s="233"/>
      <c r="D125" s="73" t="s">
        <v>140</v>
      </c>
      <c r="E125" s="72"/>
      <c r="F125" s="63"/>
      <c r="G125" s="63"/>
    </row>
    <row r="126" spans="1:17" x14ac:dyDescent="0.2">
      <c r="A126" s="74"/>
      <c r="B126" s="75" t="s">
        <v>140</v>
      </c>
      <c r="C126" s="75" t="s">
        <v>979</v>
      </c>
      <c r="D126" s="75" t="s">
        <v>171</v>
      </c>
      <c r="E126" s="74"/>
      <c r="F126" s="74"/>
      <c r="G126" s="74"/>
      <c r="H126" s="74"/>
      <c r="J126" s="68"/>
    </row>
    <row r="127" spans="1:17" x14ac:dyDescent="0.2">
      <c r="A127" s="74"/>
      <c r="B127" s="76" t="s">
        <v>172</v>
      </c>
      <c r="C127" s="77">
        <v>45991</v>
      </c>
      <c r="D127" s="77">
        <v>46022</v>
      </c>
      <c r="E127" s="74"/>
      <c r="F127" s="74"/>
      <c r="G127" s="74"/>
      <c r="J127" s="68"/>
    </row>
    <row r="128" spans="1:17" x14ac:dyDescent="0.2">
      <c r="A128" s="78"/>
      <c r="B128" s="48" t="s">
        <v>173</v>
      </c>
      <c r="C128" s="79">
        <v>11.2478</v>
      </c>
      <c r="D128" s="79">
        <v>11.170500000000001</v>
      </c>
      <c r="E128" s="78"/>
      <c r="F128" s="80"/>
      <c r="G128" s="81"/>
    </row>
    <row r="129" spans="1:7" x14ac:dyDescent="0.2">
      <c r="A129" s="78"/>
      <c r="B129" s="48" t="s">
        <v>1151</v>
      </c>
      <c r="C129" s="79">
        <v>11.2478</v>
      </c>
      <c r="D129" s="79">
        <v>11.170500000000001</v>
      </c>
      <c r="E129" s="78"/>
      <c r="F129" s="80"/>
      <c r="G129" s="81"/>
    </row>
    <row r="130" spans="1:7" x14ac:dyDescent="0.2">
      <c r="A130" s="78"/>
      <c r="B130" s="48" t="s">
        <v>174</v>
      </c>
      <c r="C130" s="79">
        <v>10.992800000000001</v>
      </c>
      <c r="D130" s="79">
        <v>10.902900000000001</v>
      </c>
      <c r="E130" s="78"/>
      <c r="F130" s="80"/>
      <c r="G130" s="81"/>
    </row>
    <row r="131" spans="1:7" x14ac:dyDescent="0.2">
      <c r="A131" s="78"/>
      <c r="B131" s="48" t="s">
        <v>1152</v>
      </c>
      <c r="C131" s="79">
        <v>10.992800000000001</v>
      </c>
      <c r="D131" s="79">
        <v>10.902900000000001</v>
      </c>
      <c r="E131" s="78"/>
      <c r="F131" s="80"/>
      <c r="G131" s="81"/>
    </row>
    <row r="132" spans="1:7" x14ac:dyDescent="0.2">
      <c r="A132" s="78"/>
      <c r="B132" s="78"/>
      <c r="C132" s="78"/>
      <c r="D132" s="78"/>
      <c r="E132" s="78"/>
      <c r="F132" s="78"/>
      <c r="G132" s="78"/>
    </row>
    <row r="133" spans="1:7" x14ac:dyDescent="0.2">
      <c r="A133" s="74"/>
      <c r="B133" s="232" t="s">
        <v>980</v>
      </c>
      <c r="C133" s="233"/>
      <c r="D133" s="40" t="s">
        <v>169</v>
      </c>
      <c r="E133" s="74"/>
      <c r="F133" s="74"/>
      <c r="G133" s="74"/>
    </row>
    <row r="134" spans="1:7" x14ac:dyDescent="0.2">
      <c r="A134" s="74"/>
      <c r="B134" s="136"/>
      <c r="C134" s="136"/>
      <c r="D134" s="136"/>
      <c r="E134" s="74"/>
      <c r="F134" s="74"/>
      <c r="G134" s="74"/>
    </row>
    <row r="135" spans="1:7" x14ac:dyDescent="0.2">
      <c r="A135" s="74"/>
      <c r="B135" s="232" t="s">
        <v>175</v>
      </c>
      <c r="C135" s="233"/>
      <c r="D135" s="40" t="s">
        <v>169</v>
      </c>
      <c r="E135" s="84"/>
      <c r="F135" s="74"/>
      <c r="G135" s="74"/>
    </row>
    <row r="136" spans="1:7" x14ac:dyDescent="0.2">
      <c r="A136" s="74"/>
      <c r="B136" s="232" t="s">
        <v>176</v>
      </c>
      <c r="C136" s="233"/>
      <c r="D136" s="40" t="s">
        <v>169</v>
      </c>
      <c r="E136" s="84"/>
      <c r="F136" s="74"/>
      <c r="G136" s="74"/>
    </row>
    <row r="137" spans="1:7" ht="12.75" customHeight="1" x14ac:dyDescent="0.2">
      <c r="A137" s="74"/>
      <c r="B137" s="232" t="s">
        <v>177</v>
      </c>
      <c r="C137" s="233"/>
      <c r="D137" s="40" t="s">
        <v>169</v>
      </c>
      <c r="E137" s="84"/>
      <c r="F137" s="74"/>
      <c r="G137" s="74"/>
    </row>
    <row r="138" spans="1:7" x14ac:dyDescent="0.2">
      <c r="A138" s="74"/>
      <c r="B138" s="232" t="s">
        <v>178</v>
      </c>
      <c r="C138" s="233"/>
      <c r="D138" s="85">
        <v>0.46281648195895214</v>
      </c>
      <c r="E138" s="74"/>
      <c r="F138" s="67"/>
      <c r="G138" s="86"/>
    </row>
    <row r="140" spans="1:7" x14ac:dyDescent="0.2">
      <c r="B140" s="234" t="s">
        <v>981</v>
      </c>
      <c r="C140" s="234"/>
    </row>
    <row r="142" spans="1:7" ht="153.75" customHeight="1" x14ac:dyDescent="0.2"/>
    <row r="145" spans="2:4" x14ac:dyDescent="0.2">
      <c r="B145" s="87" t="s">
        <v>982</v>
      </c>
      <c r="C145" s="88"/>
      <c r="D145" s="87"/>
    </row>
    <row r="146" spans="2:4" x14ac:dyDescent="0.2">
      <c r="B146" s="87" t="s">
        <v>1142</v>
      </c>
      <c r="D146" s="87"/>
    </row>
    <row r="147" spans="2:4" ht="165" customHeight="1" x14ac:dyDescent="0.2"/>
    <row r="148" spans="2:4" ht="12.75" customHeight="1" x14ac:dyDescent="0.2"/>
    <row r="149" spans="2:4" ht="12.75" customHeight="1" x14ac:dyDescent="0.2"/>
    <row r="150" spans="2:4" ht="12.75" customHeight="1" x14ac:dyDescent="0.2"/>
    <row r="151" spans="2:4" ht="12.75" customHeight="1" x14ac:dyDescent="0.2"/>
  </sheetData>
  <mergeCells count="18">
    <mergeCell ref="B124:C124"/>
    <mergeCell ref="B125:C125"/>
    <mergeCell ref="B140:C140"/>
    <mergeCell ref="B133:C133"/>
    <mergeCell ref="B137:C137"/>
    <mergeCell ref="B138:C138"/>
    <mergeCell ref="B135:C135"/>
    <mergeCell ref="B136:C136"/>
    <mergeCell ref="B118:H118"/>
    <mergeCell ref="B119:H119"/>
    <mergeCell ref="B120:H120"/>
    <mergeCell ref="B122:D122"/>
    <mergeCell ref="B123:C123"/>
    <mergeCell ref="A1:H1"/>
    <mergeCell ref="A2:H2"/>
    <mergeCell ref="A3:H3"/>
    <mergeCell ref="B116:H116"/>
    <mergeCell ref="B117:H117"/>
  </mergeCells>
  <hyperlinks>
    <hyperlink ref="I1" location="Index!B2" display="Index" xr:uid="{2F2D7728-2173-4D87-9B4A-FD77CE77C61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429D4-41D5-4CDD-91C6-FB7BC6D70DD6}">
  <sheetPr>
    <outlinePr summaryBelow="0" summaryRight="0"/>
  </sheetPr>
  <dimension ref="A1:Q167"/>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865</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1882000</v>
      </c>
      <c r="F7" s="50">
        <v>18654.383999999998</v>
      </c>
      <c r="G7" s="51">
        <v>8.7654300000000004E-2</v>
      </c>
      <c r="H7" s="41" t="s">
        <v>140</v>
      </c>
    </row>
    <row r="8" spans="1:9" x14ac:dyDescent="0.2">
      <c r="A8" s="47">
        <v>2</v>
      </c>
      <c r="B8" s="48" t="s">
        <v>36</v>
      </c>
      <c r="C8" s="48" t="s">
        <v>37</v>
      </c>
      <c r="D8" s="48" t="s">
        <v>35</v>
      </c>
      <c r="E8" s="49">
        <v>939000</v>
      </c>
      <c r="F8" s="50">
        <v>12609.831</v>
      </c>
      <c r="G8" s="51">
        <v>5.9251810000000002E-2</v>
      </c>
      <c r="H8" s="41" t="s">
        <v>140</v>
      </c>
    </row>
    <row r="9" spans="1:9" x14ac:dyDescent="0.2">
      <c r="A9" s="47">
        <v>3</v>
      </c>
      <c r="B9" s="48" t="s">
        <v>17</v>
      </c>
      <c r="C9" s="48" t="s">
        <v>18</v>
      </c>
      <c r="D9" s="48" t="s">
        <v>19</v>
      </c>
      <c r="E9" s="49">
        <v>682000</v>
      </c>
      <c r="F9" s="50">
        <v>10710.128000000001</v>
      </c>
      <c r="G9" s="51">
        <v>5.0325370000000001E-2</v>
      </c>
      <c r="H9" s="41" t="s">
        <v>140</v>
      </c>
    </row>
    <row r="10" spans="1:9" x14ac:dyDescent="0.2">
      <c r="A10" s="47">
        <v>4</v>
      </c>
      <c r="B10" s="48" t="s">
        <v>11</v>
      </c>
      <c r="C10" s="48" t="s">
        <v>12</v>
      </c>
      <c r="D10" s="48" t="s">
        <v>13</v>
      </c>
      <c r="E10" s="49">
        <v>444000</v>
      </c>
      <c r="F10" s="50">
        <v>9348.8639999999996</v>
      </c>
      <c r="G10" s="51">
        <v>4.3928979999999999E-2</v>
      </c>
      <c r="H10" s="41" t="s">
        <v>140</v>
      </c>
    </row>
    <row r="11" spans="1:9" x14ac:dyDescent="0.2">
      <c r="A11" s="47">
        <v>5</v>
      </c>
      <c r="B11" s="48" t="s">
        <v>326</v>
      </c>
      <c r="C11" s="48" t="s">
        <v>327</v>
      </c>
      <c r="D11" s="48" t="s">
        <v>206</v>
      </c>
      <c r="E11" s="49">
        <v>533419</v>
      </c>
      <c r="F11" s="50">
        <v>8616.8505260000002</v>
      </c>
      <c r="G11" s="51">
        <v>4.0489360000000002E-2</v>
      </c>
      <c r="H11" s="41" t="s">
        <v>140</v>
      </c>
    </row>
    <row r="12" spans="1:9" x14ac:dyDescent="0.2">
      <c r="A12" s="47">
        <v>6</v>
      </c>
      <c r="B12" s="48" t="s">
        <v>324</v>
      </c>
      <c r="C12" s="48" t="s">
        <v>325</v>
      </c>
      <c r="D12" s="48" t="s">
        <v>35</v>
      </c>
      <c r="E12" s="49">
        <v>665000</v>
      </c>
      <c r="F12" s="50">
        <v>8441.51</v>
      </c>
      <c r="G12" s="51">
        <v>3.966546E-2</v>
      </c>
      <c r="H12" s="41" t="s">
        <v>140</v>
      </c>
    </row>
    <row r="13" spans="1:9" x14ac:dyDescent="0.2">
      <c r="A13" s="47">
        <v>7</v>
      </c>
      <c r="B13" s="48" t="s">
        <v>33</v>
      </c>
      <c r="C13" s="48" t="s">
        <v>34</v>
      </c>
      <c r="D13" s="48" t="s">
        <v>35</v>
      </c>
      <c r="E13" s="49">
        <v>796000</v>
      </c>
      <c r="F13" s="50">
        <v>7818.3119999999999</v>
      </c>
      <c r="G13" s="51">
        <v>3.6737140000000001E-2</v>
      </c>
      <c r="H13" s="41" t="s">
        <v>140</v>
      </c>
    </row>
    <row r="14" spans="1:9" x14ac:dyDescent="0.2">
      <c r="A14" s="47">
        <v>8</v>
      </c>
      <c r="B14" s="48" t="s">
        <v>14</v>
      </c>
      <c r="C14" s="48" t="s">
        <v>15</v>
      </c>
      <c r="D14" s="48" t="s">
        <v>16</v>
      </c>
      <c r="E14" s="49">
        <v>190000</v>
      </c>
      <c r="F14" s="50">
        <v>7758.65</v>
      </c>
      <c r="G14" s="51">
        <v>3.6456790000000003E-2</v>
      </c>
      <c r="H14" s="41" t="s">
        <v>140</v>
      </c>
    </row>
    <row r="15" spans="1:9" x14ac:dyDescent="0.2">
      <c r="A15" s="47">
        <v>9</v>
      </c>
      <c r="B15" s="48" t="s">
        <v>328</v>
      </c>
      <c r="C15" s="48" t="s">
        <v>329</v>
      </c>
      <c r="D15" s="48" t="s">
        <v>35</v>
      </c>
      <c r="E15" s="49">
        <v>300000</v>
      </c>
      <c r="F15" s="50">
        <v>6603.3</v>
      </c>
      <c r="G15" s="51">
        <v>3.1027969999999998E-2</v>
      </c>
      <c r="H15" s="41" t="s">
        <v>140</v>
      </c>
    </row>
    <row r="16" spans="1:9" x14ac:dyDescent="0.2">
      <c r="A16" s="47">
        <v>10</v>
      </c>
      <c r="B16" s="48" t="s">
        <v>430</v>
      </c>
      <c r="C16" s="48" t="s">
        <v>431</v>
      </c>
      <c r="D16" s="48" t="s">
        <v>432</v>
      </c>
      <c r="E16" s="49">
        <v>1315000</v>
      </c>
      <c r="F16" s="50">
        <v>5299.45</v>
      </c>
      <c r="G16" s="51">
        <v>2.4901360000000001E-2</v>
      </c>
      <c r="H16" s="41" t="s">
        <v>140</v>
      </c>
    </row>
    <row r="17" spans="1:8" x14ac:dyDescent="0.2">
      <c r="A17" s="47">
        <v>11</v>
      </c>
      <c r="B17" s="48" t="s">
        <v>23</v>
      </c>
      <c r="C17" s="48" t="s">
        <v>24</v>
      </c>
      <c r="D17" s="48" t="s">
        <v>25</v>
      </c>
      <c r="E17" s="49">
        <v>42000</v>
      </c>
      <c r="F17" s="50">
        <v>4949.28</v>
      </c>
      <c r="G17" s="51">
        <v>2.3255959999999999E-2</v>
      </c>
      <c r="H17" s="41" t="s">
        <v>140</v>
      </c>
    </row>
    <row r="18" spans="1:8" x14ac:dyDescent="0.2">
      <c r="A18" s="47">
        <v>12</v>
      </c>
      <c r="B18" s="48" t="s">
        <v>330</v>
      </c>
      <c r="C18" s="48" t="s">
        <v>331</v>
      </c>
      <c r="D18" s="48" t="s">
        <v>228</v>
      </c>
      <c r="E18" s="49">
        <v>129976</v>
      </c>
      <c r="F18" s="50">
        <v>4821.0697920000002</v>
      </c>
      <c r="G18" s="51">
        <v>2.265352E-2</v>
      </c>
      <c r="H18" s="41" t="s">
        <v>140</v>
      </c>
    </row>
    <row r="19" spans="1:8" x14ac:dyDescent="0.2">
      <c r="A19" s="47">
        <v>13</v>
      </c>
      <c r="B19" s="48" t="s">
        <v>821</v>
      </c>
      <c r="C19" s="48" t="s">
        <v>822</v>
      </c>
      <c r="D19" s="48" t="s">
        <v>228</v>
      </c>
      <c r="E19" s="49">
        <v>21000</v>
      </c>
      <c r="F19" s="50">
        <v>4318.8599999999997</v>
      </c>
      <c r="G19" s="51">
        <v>2.029371E-2</v>
      </c>
      <c r="H19" s="41" t="s">
        <v>140</v>
      </c>
    </row>
    <row r="20" spans="1:8" ht="25.5" x14ac:dyDescent="0.2">
      <c r="A20" s="47">
        <v>14</v>
      </c>
      <c r="B20" s="48" t="s">
        <v>446</v>
      </c>
      <c r="C20" s="48" t="s">
        <v>447</v>
      </c>
      <c r="D20" s="48" t="s">
        <v>219</v>
      </c>
      <c r="E20" s="49">
        <v>256000</v>
      </c>
      <c r="F20" s="50">
        <v>3868.9279999999999</v>
      </c>
      <c r="G20" s="51">
        <v>1.8179540000000001E-2</v>
      </c>
      <c r="H20" s="41" t="s">
        <v>140</v>
      </c>
    </row>
    <row r="21" spans="1:8" x14ac:dyDescent="0.2">
      <c r="A21" s="47">
        <v>15</v>
      </c>
      <c r="B21" s="48" t="s">
        <v>63</v>
      </c>
      <c r="C21" s="48" t="s">
        <v>64</v>
      </c>
      <c r="D21" s="48" t="s">
        <v>50</v>
      </c>
      <c r="E21" s="49">
        <v>298419</v>
      </c>
      <c r="F21" s="50">
        <v>3637.130772</v>
      </c>
      <c r="G21" s="51">
        <v>1.7090359999999999E-2</v>
      </c>
      <c r="H21" s="41" t="s">
        <v>140</v>
      </c>
    </row>
    <row r="22" spans="1:8" ht="25.5" x14ac:dyDescent="0.2">
      <c r="A22" s="47">
        <v>16</v>
      </c>
      <c r="B22" s="48" t="s">
        <v>344</v>
      </c>
      <c r="C22" s="48" t="s">
        <v>345</v>
      </c>
      <c r="D22" s="48" t="s">
        <v>219</v>
      </c>
      <c r="E22" s="49">
        <v>202000</v>
      </c>
      <c r="F22" s="50">
        <v>3473.7939999999999</v>
      </c>
      <c r="G22" s="51">
        <v>1.632287E-2</v>
      </c>
      <c r="H22" s="41" t="s">
        <v>140</v>
      </c>
    </row>
    <row r="23" spans="1:8" x14ac:dyDescent="0.2">
      <c r="A23" s="47">
        <v>17</v>
      </c>
      <c r="B23" s="48" t="s">
        <v>440</v>
      </c>
      <c r="C23" s="48" t="s">
        <v>441</v>
      </c>
      <c r="D23" s="48" t="s">
        <v>206</v>
      </c>
      <c r="E23" s="49">
        <v>102000</v>
      </c>
      <c r="F23" s="50">
        <v>3270.3240000000001</v>
      </c>
      <c r="G23" s="51">
        <v>1.536679E-2</v>
      </c>
      <c r="H23" s="41" t="s">
        <v>140</v>
      </c>
    </row>
    <row r="24" spans="1:8" x14ac:dyDescent="0.2">
      <c r="A24" s="47">
        <v>18</v>
      </c>
      <c r="B24" s="48" t="s">
        <v>823</v>
      </c>
      <c r="C24" s="48" t="s">
        <v>824</v>
      </c>
      <c r="D24" s="48" t="s">
        <v>35</v>
      </c>
      <c r="E24" s="49">
        <v>2126148</v>
      </c>
      <c r="F24" s="50">
        <v>3269.1651648000002</v>
      </c>
      <c r="G24" s="51">
        <v>1.5361339999999999E-2</v>
      </c>
      <c r="H24" s="41" t="s">
        <v>140</v>
      </c>
    </row>
    <row r="25" spans="1:8" x14ac:dyDescent="0.2">
      <c r="A25" s="47">
        <v>19</v>
      </c>
      <c r="B25" s="48" t="s">
        <v>433</v>
      </c>
      <c r="C25" s="48" t="s">
        <v>434</v>
      </c>
      <c r="D25" s="48" t="s">
        <v>206</v>
      </c>
      <c r="E25" s="49">
        <v>201000</v>
      </c>
      <c r="F25" s="50">
        <v>3262.8330000000001</v>
      </c>
      <c r="G25" s="51">
        <v>1.5331590000000001E-2</v>
      </c>
      <c r="H25" s="41" t="s">
        <v>140</v>
      </c>
    </row>
    <row r="26" spans="1:8" x14ac:dyDescent="0.2">
      <c r="A26" s="47">
        <v>20</v>
      </c>
      <c r="B26" s="48" t="s">
        <v>262</v>
      </c>
      <c r="C26" s="48" t="s">
        <v>263</v>
      </c>
      <c r="D26" s="48" t="s">
        <v>35</v>
      </c>
      <c r="E26" s="49">
        <v>367000</v>
      </c>
      <c r="F26" s="50">
        <v>3171.614</v>
      </c>
      <c r="G26" s="51">
        <v>1.490296E-2</v>
      </c>
      <c r="H26" s="41" t="s">
        <v>140</v>
      </c>
    </row>
    <row r="27" spans="1:8" x14ac:dyDescent="0.2">
      <c r="A27" s="47">
        <v>21</v>
      </c>
      <c r="B27" s="48" t="s">
        <v>20</v>
      </c>
      <c r="C27" s="48" t="s">
        <v>21</v>
      </c>
      <c r="D27" s="48" t="s">
        <v>22</v>
      </c>
      <c r="E27" s="49">
        <v>959000</v>
      </c>
      <c r="F27" s="50">
        <v>3160.3845000000001</v>
      </c>
      <c r="G27" s="51">
        <v>1.4850199999999999E-2</v>
      </c>
      <c r="H27" s="41" t="s">
        <v>140</v>
      </c>
    </row>
    <row r="28" spans="1:8" ht="25.5" x14ac:dyDescent="0.2">
      <c r="A28" s="47">
        <v>22</v>
      </c>
      <c r="B28" s="48" t="s">
        <v>242</v>
      </c>
      <c r="C28" s="48" t="s">
        <v>243</v>
      </c>
      <c r="D28" s="48" t="s">
        <v>219</v>
      </c>
      <c r="E28" s="49">
        <v>53000</v>
      </c>
      <c r="F28" s="50">
        <v>2918.4450000000002</v>
      </c>
      <c r="G28" s="51">
        <v>1.3713360000000001E-2</v>
      </c>
      <c r="H28" s="41" t="s">
        <v>140</v>
      </c>
    </row>
    <row r="29" spans="1:8" x14ac:dyDescent="0.2">
      <c r="A29" s="47">
        <v>23</v>
      </c>
      <c r="B29" s="48" t="s">
        <v>825</v>
      </c>
      <c r="C29" s="48" t="s">
        <v>826</v>
      </c>
      <c r="D29" s="48" t="s">
        <v>300</v>
      </c>
      <c r="E29" s="49">
        <v>750000</v>
      </c>
      <c r="F29" s="50">
        <v>2896.875</v>
      </c>
      <c r="G29" s="51">
        <v>1.3612000000000001E-2</v>
      </c>
      <c r="H29" s="41" t="s">
        <v>140</v>
      </c>
    </row>
    <row r="30" spans="1:8" x14ac:dyDescent="0.2">
      <c r="A30" s="47">
        <v>24</v>
      </c>
      <c r="B30" s="48" t="s">
        <v>749</v>
      </c>
      <c r="C30" s="48" t="s">
        <v>750</v>
      </c>
      <c r="D30" s="48" t="s">
        <v>111</v>
      </c>
      <c r="E30" s="49">
        <v>150000</v>
      </c>
      <c r="F30" s="50">
        <v>2893.35</v>
      </c>
      <c r="G30" s="51">
        <v>1.359544E-2</v>
      </c>
      <c r="H30" s="41" t="s">
        <v>140</v>
      </c>
    </row>
    <row r="31" spans="1:8" x14ac:dyDescent="0.2">
      <c r="A31" s="47">
        <v>25</v>
      </c>
      <c r="B31" s="48" t="s">
        <v>511</v>
      </c>
      <c r="C31" s="48" t="s">
        <v>512</v>
      </c>
      <c r="D31" s="48" t="s">
        <v>233</v>
      </c>
      <c r="E31" s="49">
        <v>200000</v>
      </c>
      <c r="F31" s="50">
        <v>2887.4</v>
      </c>
      <c r="G31" s="51">
        <v>1.356748E-2</v>
      </c>
      <c r="H31" s="41" t="s">
        <v>140</v>
      </c>
    </row>
    <row r="32" spans="1:8" x14ac:dyDescent="0.2">
      <c r="A32" s="47">
        <v>26</v>
      </c>
      <c r="B32" s="48" t="s">
        <v>346</v>
      </c>
      <c r="C32" s="48" t="s">
        <v>347</v>
      </c>
      <c r="D32" s="48" t="s">
        <v>300</v>
      </c>
      <c r="E32" s="49">
        <v>1035000</v>
      </c>
      <c r="F32" s="50">
        <v>2877.8175000000001</v>
      </c>
      <c r="G32" s="51">
        <v>1.352246E-2</v>
      </c>
      <c r="H32" s="41" t="s">
        <v>140</v>
      </c>
    </row>
    <row r="33" spans="1:8" x14ac:dyDescent="0.2">
      <c r="A33" s="47">
        <v>27</v>
      </c>
      <c r="B33" s="48" t="s">
        <v>284</v>
      </c>
      <c r="C33" s="48" t="s">
        <v>285</v>
      </c>
      <c r="D33" s="48" t="s">
        <v>216</v>
      </c>
      <c r="E33" s="49">
        <v>1944000</v>
      </c>
      <c r="F33" s="50">
        <v>2876.1480000000001</v>
      </c>
      <c r="G33" s="51">
        <v>1.351461E-2</v>
      </c>
      <c r="H33" s="41" t="s">
        <v>140</v>
      </c>
    </row>
    <row r="34" spans="1:8" x14ac:dyDescent="0.2">
      <c r="A34" s="47">
        <v>28</v>
      </c>
      <c r="B34" s="48" t="s">
        <v>101</v>
      </c>
      <c r="C34" s="48" t="s">
        <v>102</v>
      </c>
      <c r="D34" s="48" t="s">
        <v>25</v>
      </c>
      <c r="E34" s="49">
        <v>515000</v>
      </c>
      <c r="F34" s="50">
        <v>2865.2024999999999</v>
      </c>
      <c r="G34" s="51">
        <v>1.346318E-2</v>
      </c>
      <c r="H34" s="41" t="s">
        <v>140</v>
      </c>
    </row>
    <row r="35" spans="1:8" x14ac:dyDescent="0.2">
      <c r="A35" s="47">
        <v>29</v>
      </c>
      <c r="B35" s="48" t="s">
        <v>54</v>
      </c>
      <c r="C35" s="48" t="s">
        <v>55</v>
      </c>
      <c r="D35" s="48" t="s">
        <v>50</v>
      </c>
      <c r="E35" s="49">
        <v>63000</v>
      </c>
      <c r="F35" s="50">
        <v>2793.672</v>
      </c>
      <c r="G35" s="51">
        <v>1.3127069999999999E-2</v>
      </c>
      <c r="H35" s="41" t="s">
        <v>140</v>
      </c>
    </row>
    <row r="36" spans="1:8" x14ac:dyDescent="0.2">
      <c r="A36" s="47">
        <v>30</v>
      </c>
      <c r="B36" s="48" t="s">
        <v>269</v>
      </c>
      <c r="C36" s="48" t="s">
        <v>270</v>
      </c>
      <c r="D36" s="48" t="s">
        <v>257</v>
      </c>
      <c r="E36" s="49">
        <v>512642</v>
      </c>
      <c r="F36" s="50">
        <v>2709.8256120000001</v>
      </c>
      <c r="G36" s="51">
        <v>1.2733090000000001E-2</v>
      </c>
      <c r="H36" s="41" t="s">
        <v>140</v>
      </c>
    </row>
    <row r="37" spans="1:8" x14ac:dyDescent="0.2">
      <c r="A37" s="47">
        <v>31</v>
      </c>
      <c r="B37" s="48" t="s">
        <v>515</v>
      </c>
      <c r="C37" s="48" t="s">
        <v>516</v>
      </c>
      <c r="D37" s="48" t="s">
        <v>233</v>
      </c>
      <c r="E37" s="49">
        <v>551000</v>
      </c>
      <c r="F37" s="50">
        <v>2699.0735</v>
      </c>
      <c r="G37" s="51">
        <v>1.2682560000000001E-2</v>
      </c>
      <c r="H37" s="41" t="s">
        <v>140</v>
      </c>
    </row>
    <row r="38" spans="1:8" x14ac:dyDescent="0.2">
      <c r="A38" s="47">
        <v>32</v>
      </c>
      <c r="B38" s="48" t="s">
        <v>519</v>
      </c>
      <c r="C38" s="48" t="s">
        <v>520</v>
      </c>
      <c r="D38" s="48" t="s">
        <v>206</v>
      </c>
      <c r="E38" s="49">
        <v>168601</v>
      </c>
      <c r="F38" s="50">
        <v>2682.2733090000002</v>
      </c>
      <c r="G38" s="51">
        <v>1.2603619999999999E-2</v>
      </c>
      <c r="H38" s="41" t="s">
        <v>140</v>
      </c>
    </row>
    <row r="39" spans="1:8" x14ac:dyDescent="0.2">
      <c r="A39" s="47">
        <v>33</v>
      </c>
      <c r="B39" s="48" t="s">
        <v>89</v>
      </c>
      <c r="C39" s="48" t="s">
        <v>90</v>
      </c>
      <c r="D39" s="48" t="s">
        <v>91</v>
      </c>
      <c r="E39" s="49">
        <v>1498000</v>
      </c>
      <c r="F39" s="50">
        <v>2578.9567999999999</v>
      </c>
      <c r="G39" s="51">
        <v>1.2118149999999999E-2</v>
      </c>
      <c r="H39" s="41" t="s">
        <v>140</v>
      </c>
    </row>
    <row r="40" spans="1:8" x14ac:dyDescent="0.2">
      <c r="A40" s="47">
        <v>34</v>
      </c>
      <c r="B40" s="48" t="s">
        <v>95</v>
      </c>
      <c r="C40" s="48" t="s">
        <v>96</v>
      </c>
      <c r="D40" s="48" t="s">
        <v>76</v>
      </c>
      <c r="E40" s="49">
        <v>629000</v>
      </c>
      <c r="F40" s="50">
        <v>2540.2165</v>
      </c>
      <c r="G40" s="51">
        <v>1.193612E-2</v>
      </c>
      <c r="H40" s="41" t="s">
        <v>140</v>
      </c>
    </row>
    <row r="41" spans="1:8" ht="25.5" x14ac:dyDescent="0.2">
      <c r="A41" s="47">
        <v>35</v>
      </c>
      <c r="B41" s="48" t="s">
        <v>442</v>
      </c>
      <c r="C41" s="48" t="s">
        <v>443</v>
      </c>
      <c r="D41" s="48" t="s">
        <v>196</v>
      </c>
      <c r="E41" s="49">
        <v>193000</v>
      </c>
      <c r="F41" s="50">
        <v>2300.56</v>
      </c>
      <c r="G41" s="51">
        <v>1.081001E-2</v>
      </c>
      <c r="H41" s="41" t="s">
        <v>140</v>
      </c>
    </row>
    <row r="42" spans="1:8" x14ac:dyDescent="0.2">
      <c r="A42" s="47">
        <v>36</v>
      </c>
      <c r="B42" s="48" t="s">
        <v>214</v>
      </c>
      <c r="C42" s="48" t="s">
        <v>215</v>
      </c>
      <c r="D42" s="48" t="s">
        <v>216</v>
      </c>
      <c r="E42" s="49">
        <v>410000</v>
      </c>
      <c r="F42" s="50">
        <v>2290.2600000000002</v>
      </c>
      <c r="G42" s="51">
        <v>1.076161E-2</v>
      </c>
      <c r="H42" s="41" t="s">
        <v>140</v>
      </c>
    </row>
    <row r="43" spans="1:8" x14ac:dyDescent="0.2">
      <c r="A43" s="47">
        <v>37</v>
      </c>
      <c r="B43" s="48" t="s">
        <v>827</v>
      </c>
      <c r="C43" s="48" t="s">
        <v>828</v>
      </c>
      <c r="D43" s="48" t="s">
        <v>185</v>
      </c>
      <c r="E43" s="49">
        <v>277970</v>
      </c>
      <c r="F43" s="50">
        <v>2210.2784550000001</v>
      </c>
      <c r="G43" s="51">
        <v>1.0385790000000001E-2</v>
      </c>
      <c r="H43" s="41" t="s">
        <v>140</v>
      </c>
    </row>
    <row r="44" spans="1:8" x14ac:dyDescent="0.2">
      <c r="A44" s="47">
        <v>38</v>
      </c>
      <c r="B44" s="48" t="s">
        <v>74</v>
      </c>
      <c r="C44" s="48" t="s">
        <v>75</v>
      </c>
      <c r="D44" s="48" t="s">
        <v>76</v>
      </c>
      <c r="E44" s="49">
        <v>43308</v>
      </c>
      <c r="F44" s="50">
        <v>2191.1682599999999</v>
      </c>
      <c r="G44" s="51">
        <v>1.029599E-2</v>
      </c>
      <c r="H44" s="41" t="s">
        <v>140</v>
      </c>
    </row>
    <row r="45" spans="1:8" x14ac:dyDescent="0.2">
      <c r="A45" s="47">
        <v>39</v>
      </c>
      <c r="B45" s="48" t="s">
        <v>340</v>
      </c>
      <c r="C45" s="48" t="s">
        <v>341</v>
      </c>
      <c r="D45" s="48" t="s">
        <v>250</v>
      </c>
      <c r="E45" s="49">
        <v>121186</v>
      </c>
      <c r="F45" s="50">
        <v>2180.6208839999999</v>
      </c>
      <c r="G45" s="51">
        <v>1.0246430000000001E-2</v>
      </c>
      <c r="H45" s="41" t="s">
        <v>140</v>
      </c>
    </row>
    <row r="46" spans="1:8" x14ac:dyDescent="0.2">
      <c r="A46" s="47">
        <v>40</v>
      </c>
      <c r="B46" s="48" t="s">
        <v>336</v>
      </c>
      <c r="C46" s="48" t="s">
        <v>337</v>
      </c>
      <c r="D46" s="48" t="s">
        <v>28</v>
      </c>
      <c r="E46" s="49">
        <v>48500</v>
      </c>
      <c r="F46" s="50">
        <v>2128.5194999999999</v>
      </c>
      <c r="G46" s="51">
        <v>1.0001609999999999E-2</v>
      </c>
      <c r="H46" s="41" t="s">
        <v>140</v>
      </c>
    </row>
    <row r="47" spans="1:8" x14ac:dyDescent="0.2">
      <c r="A47" s="47">
        <v>41</v>
      </c>
      <c r="B47" s="48" t="s">
        <v>301</v>
      </c>
      <c r="C47" s="48" t="s">
        <v>302</v>
      </c>
      <c r="D47" s="48" t="s">
        <v>111</v>
      </c>
      <c r="E47" s="49">
        <v>404761</v>
      </c>
      <c r="F47" s="50">
        <v>2106.5786244999999</v>
      </c>
      <c r="G47" s="51">
        <v>9.8985099999999993E-3</v>
      </c>
      <c r="H47" s="41" t="s">
        <v>140</v>
      </c>
    </row>
    <row r="48" spans="1:8" x14ac:dyDescent="0.2">
      <c r="A48" s="47">
        <v>42</v>
      </c>
      <c r="B48" s="48" t="s">
        <v>741</v>
      </c>
      <c r="C48" s="48" t="s">
        <v>742</v>
      </c>
      <c r="D48" s="48" t="s">
        <v>62</v>
      </c>
      <c r="E48" s="49">
        <v>233000</v>
      </c>
      <c r="F48" s="50">
        <v>2094.9029999999998</v>
      </c>
      <c r="G48" s="51">
        <v>9.8436500000000007E-3</v>
      </c>
      <c r="H48" s="41" t="s">
        <v>140</v>
      </c>
    </row>
    <row r="49" spans="1:8" x14ac:dyDescent="0.2">
      <c r="A49" s="47">
        <v>43</v>
      </c>
      <c r="B49" s="48" t="s">
        <v>342</v>
      </c>
      <c r="C49" s="48" t="s">
        <v>343</v>
      </c>
      <c r="D49" s="48" t="s">
        <v>182</v>
      </c>
      <c r="E49" s="49">
        <v>123000</v>
      </c>
      <c r="F49" s="50">
        <v>2093.7060000000001</v>
      </c>
      <c r="G49" s="51">
        <v>9.8380299999999993E-3</v>
      </c>
      <c r="H49" s="41" t="s">
        <v>140</v>
      </c>
    </row>
    <row r="50" spans="1:8" x14ac:dyDescent="0.2">
      <c r="A50" s="47">
        <v>44</v>
      </c>
      <c r="B50" s="48" t="s">
        <v>505</v>
      </c>
      <c r="C50" s="48" t="s">
        <v>506</v>
      </c>
      <c r="D50" s="48" t="s">
        <v>40</v>
      </c>
      <c r="E50" s="49">
        <v>223000</v>
      </c>
      <c r="F50" s="50">
        <v>2028.2964999999999</v>
      </c>
      <c r="G50" s="51">
        <v>9.5306799999999997E-3</v>
      </c>
      <c r="H50" s="41" t="s">
        <v>140</v>
      </c>
    </row>
    <row r="51" spans="1:8" x14ac:dyDescent="0.2">
      <c r="A51" s="47">
        <v>45</v>
      </c>
      <c r="B51" s="48" t="s">
        <v>83</v>
      </c>
      <c r="C51" s="48" t="s">
        <v>84</v>
      </c>
      <c r="D51" s="48" t="s">
        <v>22</v>
      </c>
      <c r="E51" s="49">
        <v>154000</v>
      </c>
      <c r="F51" s="50">
        <v>2012.318</v>
      </c>
      <c r="G51" s="51">
        <v>9.4555999999999998E-3</v>
      </c>
      <c r="H51" s="41" t="s">
        <v>140</v>
      </c>
    </row>
    <row r="52" spans="1:8" ht="25.5" x14ac:dyDescent="0.2">
      <c r="A52" s="47">
        <v>46</v>
      </c>
      <c r="B52" s="48" t="s">
        <v>348</v>
      </c>
      <c r="C52" s="48" t="s">
        <v>349</v>
      </c>
      <c r="D52" s="48" t="s">
        <v>350</v>
      </c>
      <c r="E52" s="49">
        <v>452000</v>
      </c>
      <c r="F52" s="50">
        <v>1878.06</v>
      </c>
      <c r="G52" s="51">
        <v>8.8247399999999993E-3</v>
      </c>
      <c r="H52" s="41" t="s">
        <v>140</v>
      </c>
    </row>
    <row r="53" spans="1:8" x14ac:dyDescent="0.2">
      <c r="A53" s="47">
        <v>47</v>
      </c>
      <c r="B53" s="48" t="s">
        <v>450</v>
      </c>
      <c r="C53" s="48" t="s">
        <v>451</v>
      </c>
      <c r="D53" s="48" t="s">
        <v>432</v>
      </c>
      <c r="E53" s="49">
        <v>80000</v>
      </c>
      <c r="F53" s="50">
        <v>1852.72</v>
      </c>
      <c r="G53" s="51">
        <v>8.7056700000000004E-3</v>
      </c>
      <c r="H53" s="41" t="s">
        <v>140</v>
      </c>
    </row>
    <row r="54" spans="1:8" x14ac:dyDescent="0.2">
      <c r="A54" s="47">
        <v>48</v>
      </c>
      <c r="B54" s="48" t="s">
        <v>273</v>
      </c>
      <c r="C54" s="48" t="s">
        <v>274</v>
      </c>
      <c r="D54" s="48" t="s">
        <v>275</v>
      </c>
      <c r="E54" s="49">
        <v>105000</v>
      </c>
      <c r="F54" s="50">
        <v>1818.2850000000001</v>
      </c>
      <c r="G54" s="51">
        <v>8.5438600000000003E-3</v>
      </c>
      <c r="H54" s="41" t="s">
        <v>140</v>
      </c>
    </row>
    <row r="55" spans="1:8" x14ac:dyDescent="0.2">
      <c r="A55" s="47">
        <v>49</v>
      </c>
      <c r="B55" s="48" t="s">
        <v>695</v>
      </c>
      <c r="C55" s="48" t="s">
        <v>696</v>
      </c>
      <c r="D55" s="48" t="s">
        <v>206</v>
      </c>
      <c r="E55" s="49">
        <v>26500</v>
      </c>
      <c r="F55" s="50">
        <v>1606.8275000000001</v>
      </c>
      <c r="G55" s="51">
        <v>7.5502499999999997E-3</v>
      </c>
      <c r="H55" s="41" t="s">
        <v>140</v>
      </c>
    </row>
    <row r="56" spans="1:8" x14ac:dyDescent="0.2">
      <c r="A56" s="47">
        <v>50</v>
      </c>
      <c r="B56" s="48" t="s">
        <v>43</v>
      </c>
      <c r="C56" s="48" t="s">
        <v>44</v>
      </c>
      <c r="D56" s="48" t="s">
        <v>45</v>
      </c>
      <c r="E56" s="49">
        <v>48600</v>
      </c>
      <c r="F56" s="50">
        <v>1522.395</v>
      </c>
      <c r="G56" s="51">
        <v>7.15352E-3</v>
      </c>
      <c r="H56" s="41" t="s">
        <v>140</v>
      </c>
    </row>
    <row r="57" spans="1:8" x14ac:dyDescent="0.2">
      <c r="A57" s="47">
        <v>51</v>
      </c>
      <c r="B57" s="48" t="s">
        <v>133</v>
      </c>
      <c r="C57" s="48" t="s">
        <v>134</v>
      </c>
      <c r="D57" s="48" t="s">
        <v>135</v>
      </c>
      <c r="E57" s="49">
        <v>397000</v>
      </c>
      <c r="F57" s="50">
        <v>1280.722</v>
      </c>
      <c r="G57" s="51">
        <v>6.0179300000000003E-3</v>
      </c>
      <c r="H57" s="41" t="s">
        <v>140</v>
      </c>
    </row>
    <row r="58" spans="1:8" x14ac:dyDescent="0.2">
      <c r="A58" s="47">
        <v>52</v>
      </c>
      <c r="B58" s="48" t="s">
        <v>829</v>
      </c>
      <c r="C58" s="48" t="s">
        <v>830</v>
      </c>
      <c r="D58" s="48" t="s">
        <v>25</v>
      </c>
      <c r="E58" s="49">
        <v>136000</v>
      </c>
      <c r="F58" s="50">
        <v>1058.2159999999999</v>
      </c>
      <c r="G58" s="51">
        <v>4.97241E-3</v>
      </c>
      <c r="H58" s="41" t="s">
        <v>140</v>
      </c>
    </row>
    <row r="59" spans="1:8" x14ac:dyDescent="0.2">
      <c r="A59" s="47">
        <v>53</v>
      </c>
      <c r="B59" s="48" t="s">
        <v>454</v>
      </c>
      <c r="C59" s="48" t="s">
        <v>455</v>
      </c>
      <c r="D59" s="48" t="s">
        <v>391</v>
      </c>
      <c r="E59" s="49">
        <v>80000</v>
      </c>
      <c r="F59" s="50">
        <v>32.159999999999997</v>
      </c>
      <c r="G59" s="51">
        <v>1.5112E-4</v>
      </c>
      <c r="H59" s="41" t="s">
        <v>140</v>
      </c>
    </row>
    <row r="60" spans="1:8" x14ac:dyDescent="0.2">
      <c r="A60" s="52"/>
      <c r="B60" s="52"/>
      <c r="C60" s="53" t="s">
        <v>139</v>
      </c>
      <c r="D60" s="52"/>
      <c r="E60" s="52" t="s">
        <v>140</v>
      </c>
      <c r="F60" s="54">
        <v>207970.51319930001</v>
      </c>
      <c r="G60" s="55">
        <v>0.97722392999999996</v>
      </c>
      <c r="H60" s="41" t="s">
        <v>140</v>
      </c>
    </row>
    <row r="61" spans="1:8" x14ac:dyDescent="0.2">
      <c r="A61" s="52"/>
      <c r="B61" s="52"/>
      <c r="C61" s="56"/>
      <c r="D61" s="52"/>
      <c r="E61" s="52"/>
      <c r="F61" s="57"/>
      <c r="G61" s="57"/>
      <c r="H61" s="41" t="s">
        <v>140</v>
      </c>
    </row>
    <row r="62" spans="1:8" x14ac:dyDescent="0.2">
      <c r="A62" s="52"/>
      <c r="B62" s="52"/>
      <c r="C62" s="53" t="s">
        <v>141</v>
      </c>
      <c r="D62" s="52"/>
      <c r="E62" s="52"/>
      <c r="F62" s="52"/>
      <c r="G62" s="52"/>
      <c r="H62" s="41" t="s">
        <v>140</v>
      </c>
    </row>
    <row r="63" spans="1:8" x14ac:dyDescent="0.2">
      <c r="A63" s="52"/>
      <c r="B63" s="52"/>
      <c r="C63" s="53" t="s">
        <v>139</v>
      </c>
      <c r="D63" s="52"/>
      <c r="E63" s="52" t="s">
        <v>140</v>
      </c>
      <c r="F63" s="58" t="s">
        <v>142</v>
      </c>
      <c r="G63" s="55">
        <v>0</v>
      </c>
      <c r="H63" s="41" t="s">
        <v>140</v>
      </c>
    </row>
    <row r="64" spans="1:8" x14ac:dyDescent="0.2">
      <c r="A64" s="52"/>
      <c r="B64" s="52"/>
      <c r="C64" s="56"/>
      <c r="D64" s="52"/>
      <c r="E64" s="52"/>
      <c r="F64" s="57"/>
      <c r="G64" s="57"/>
      <c r="H64" s="41" t="s">
        <v>140</v>
      </c>
    </row>
    <row r="65" spans="1:8" x14ac:dyDescent="0.2">
      <c r="A65" s="52"/>
      <c r="B65" s="52"/>
      <c r="C65" s="53" t="s">
        <v>143</v>
      </c>
      <c r="D65" s="52"/>
      <c r="E65" s="52"/>
      <c r="F65" s="52"/>
      <c r="G65" s="52"/>
      <c r="H65" s="41" t="s">
        <v>140</v>
      </c>
    </row>
    <row r="66" spans="1:8" x14ac:dyDescent="0.2">
      <c r="A66" s="52"/>
      <c r="B66" s="52"/>
      <c r="C66" s="53" t="s">
        <v>139</v>
      </c>
      <c r="D66" s="52"/>
      <c r="E66" s="52" t="s">
        <v>140</v>
      </c>
      <c r="F66" s="58" t="s">
        <v>142</v>
      </c>
      <c r="G66" s="55">
        <v>0</v>
      </c>
      <c r="H66" s="41" t="s">
        <v>140</v>
      </c>
    </row>
    <row r="67" spans="1:8" x14ac:dyDescent="0.2">
      <c r="A67" s="52"/>
      <c r="B67" s="52"/>
      <c r="C67" s="56"/>
      <c r="D67" s="52"/>
      <c r="E67" s="52"/>
      <c r="F67" s="57"/>
      <c r="G67" s="57"/>
      <c r="H67" s="41" t="s">
        <v>140</v>
      </c>
    </row>
    <row r="68" spans="1:8" x14ac:dyDescent="0.2">
      <c r="A68" s="52"/>
      <c r="B68" s="52"/>
      <c r="C68" s="53" t="s">
        <v>144</v>
      </c>
      <c r="D68" s="52"/>
      <c r="E68" s="52"/>
      <c r="F68" s="52"/>
      <c r="G68" s="52"/>
      <c r="H68" s="41" t="s">
        <v>140</v>
      </c>
    </row>
    <row r="69" spans="1:8" x14ac:dyDescent="0.2">
      <c r="A69" s="52"/>
      <c r="B69" s="52"/>
      <c r="C69" s="53" t="s">
        <v>139</v>
      </c>
      <c r="D69" s="52"/>
      <c r="E69" s="52" t="s">
        <v>140</v>
      </c>
      <c r="F69" s="58" t="s">
        <v>142</v>
      </c>
      <c r="G69" s="55">
        <v>0</v>
      </c>
      <c r="H69" s="41" t="s">
        <v>140</v>
      </c>
    </row>
    <row r="70" spans="1:8" x14ac:dyDescent="0.2">
      <c r="A70" s="52"/>
      <c r="B70" s="52"/>
      <c r="C70" s="56"/>
      <c r="D70" s="52"/>
      <c r="E70" s="52"/>
      <c r="F70" s="57"/>
      <c r="G70" s="57"/>
      <c r="H70" s="41" t="s">
        <v>140</v>
      </c>
    </row>
    <row r="71" spans="1:8" x14ac:dyDescent="0.2">
      <c r="A71" s="52"/>
      <c r="B71" s="52"/>
      <c r="C71" s="53" t="s">
        <v>145</v>
      </c>
      <c r="D71" s="52"/>
      <c r="E71" s="52"/>
      <c r="F71" s="57"/>
      <c r="G71" s="57"/>
      <c r="H71" s="41" t="s">
        <v>140</v>
      </c>
    </row>
    <row r="72" spans="1:8" x14ac:dyDescent="0.2">
      <c r="A72" s="52"/>
      <c r="B72" s="52"/>
      <c r="C72" s="53" t="s">
        <v>139</v>
      </c>
      <c r="D72" s="52"/>
      <c r="E72" s="52" t="s">
        <v>140</v>
      </c>
      <c r="F72" s="58" t="s">
        <v>142</v>
      </c>
      <c r="G72" s="55">
        <v>0</v>
      </c>
      <c r="H72" s="41" t="s">
        <v>140</v>
      </c>
    </row>
    <row r="73" spans="1:8" x14ac:dyDescent="0.2">
      <c r="A73" s="52"/>
      <c r="B73" s="52"/>
      <c r="C73" s="56"/>
      <c r="D73" s="52"/>
      <c r="E73" s="52"/>
      <c r="F73" s="57"/>
      <c r="G73" s="57"/>
      <c r="H73" s="41" t="s">
        <v>140</v>
      </c>
    </row>
    <row r="74" spans="1:8" x14ac:dyDescent="0.2">
      <c r="A74" s="52"/>
      <c r="B74" s="52"/>
      <c r="C74" s="53" t="s">
        <v>146</v>
      </c>
      <c r="D74" s="52"/>
      <c r="E74" s="52"/>
      <c r="F74" s="57"/>
      <c r="G74" s="57"/>
      <c r="H74" s="41" t="s">
        <v>140</v>
      </c>
    </row>
    <row r="75" spans="1:8" x14ac:dyDescent="0.2">
      <c r="A75" s="52"/>
      <c r="B75" s="52"/>
      <c r="C75" s="53" t="s">
        <v>139</v>
      </c>
      <c r="D75" s="52"/>
      <c r="E75" s="52" t="s">
        <v>140</v>
      </c>
      <c r="F75" s="58" t="s">
        <v>142</v>
      </c>
      <c r="G75" s="55">
        <v>0</v>
      </c>
      <c r="H75" s="41" t="s">
        <v>140</v>
      </c>
    </row>
    <row r="76" spans="1:8" x14ac:dyDescent="0.2">
      <c r="A76" s="52"/>
      <c r="B76" s="52"/>
      <c r="C76" s="56"/>
      <c r="D76" s="52"/>
      <c r="E76" s="52"/>
      <c r="F76" s="57"/>
      <c r="G76" s="57"/>
      <c r="H76" s="41" t="s">
        <v>140</v>
      </c>
    </row>
    <row r="77" spans="1:8" x14ac:dyDescent="0.2">
      <c r="A77" s="52"/>
      <c r="B77" s="52"/>
      <c r="C77" s="53" t="s">
        <v>147</v>
      </c>
      <c r="D77" s="52"/>
      <c r="E77" s="52"/>
      <c r="F77" s="54">
        <v>207970.51319930001</v>
      </c>
      <c r="G77" s="55">
        <v>0.97722392999999996</v>
      </c>
      <c r="H77" s="41" t="s">
        <v>140</v>
      </c>
    </row>
    <row r="78" spans="1:8" x14ac:dyDescent="0.2">
      <c r="A78" s="52"/>
      <c r="B78" s="52"/>
      <c r="C78" s="56"/>
      <c r="D78" s="52"/>
      <c r="E78" s="52"/>
      <c r="F78" s="57"/>
      <c r="G78" s="57"/>
      <c r="H78" s="41" t="s">
        <v>140</v>
      </c>
    </row>
    <row r="79" spans="1:8" x14ac:dyDescent="0.2">
      <c r="A79" s="52"/>
      <c r="B79" s="52"/>
      <c r="C79" s="53" t="s">
        <v>148</v>
      </c>
      <c r="D79" s="52"/>
      <c r="E79" s="52"/>
      <c r="F79" s="57"/>
      <c r="G79" s="57"/>
      <c r="H79" s="41" t="s">
        <v>140</v>
      </c>
    </row>
    <row r="80" spans="1:8" x14ac:dyDescent="0.2">
      <c r="A80" s="52"/>
      <c r="B80" s="52"/>
      <c r="C80" s="53" t="s">
        <v>10</v>
      </c>
      <c r="D80" s="52"/>
      <c r="E80" s="52"/>
      <c r="F80" s="57"/>
      <c r="G80" s="57"/>
      <c r="H80" s="41" t="s">
        <v>140</v>
      </c>
    </row>
    <row r="81" spans="1:8" x14ac:dyDescent="0.2">
      <c r="A81" s="52"/>
      <c r="B81" s="52"/>
      <c r="C81" s="53" t="s">
        <v>139</v>
      </c>
      <c r="D81" s="52"/>
      <c r="E81" s="52" t="s">
        <v>140</v>
      </c>
      <c r="F81" s="58" t="s">
        <v>142</v>
      </c>
      <c r="G81" s="55">
        <v>0</v>
      </c>
      <c r="H81" s="41" t="s">
        <v>140</v>
      </c>
    </row>
    <row r="82" spans="1:8" x14ac:dyDescent="0.2">
      <c r="A82" s="52"/>
      <c r="B82" s="52"/>
      <c r="C82" s="56"/>
      <c r="D82" s="52"/>
      <c r="E82" s="52"/>
      <c r="F82" s="57"/>
      <c r="G82" s="57"/>
      <c r="H82" s="41" t="s">
        <v>140</v>
      </c>
    </row>
    <row r="83" spans="1:8" x14ac:dyDescent="0.2">
      <c r="A83" s="52"/>
      <c r="B83" s="52"/>
      <c r="C83" s="53" t="s">
        <v>149</v>
      </c>
      <c r="D83" s="52"/>
      <c r="E83" s="52"/>
      <c r="F83" s="52"/>
      <c r="G83" s="52"/>
      <c r="H83" s="41" t="s">
        <v>140</v>
      </c>
    </row>
    <row r="84" spans="1:8" x14ac:dyDescent="0.2">
      <c r="A84" s="52"/>
      <c r="B84" s="52"/>
      <c r="C84" s="53" t="s">
        <v>139</v>
      </c>
      <c r="D84" s="52"/>
      <c r="E84" s="52" t="s">
        <v>140</v>
      </c>
      <c r="F84" s="58" t="s">
        <v>142</v>
      </c>
      <c r="G84" s="55">
        <v>0</v>
      </c>
      <c r="H84" s="41" t="s">
        <v>140</v>
      </c>
    </row>
    <row r="85" spans="1:8" x14ac:dyDescent="0.2">
      <c r="A85" s="52"/>
      <c r="B85" s="52"/>
      <c r="C85" s="56"/>
      <c r="D85" s="52"/>
      <c r="E85" s="52"/>
      <c r="F85" s="57"/>
      <c r="G85" s="57"/>
      <c r="H85" s="41" t="s">
        <v>140</v>
      </c>
    </row>
    <row r="86" spans="1:8" x14ac:dyDescent="0.2">
      <c r="A86" s="52"/>
      <c r="B86" s="52"/>
      <c r="C86" s="53" t="s">
        <v>150</v>
      </c>
      <c r="D86" s="52"/>
      <c r="E86" s="52"/>
      <c r="F86" s="52"/>
      <c r="G86" s="52"/>
      <c r="H86" s="41" t="s">
        <v>140</v>
      </c>
    </row>
    <row r="87" spans="1:8" x14ac:dyDescent="0.2">
      <c r="A87" s="52"/>
      <c r="B87" s="52"/>
      <c r="C87" s="53" t="s">
        <v>139</v>
      </c>
      <c r="D87" s="52"/>
      <c r="E87" s="52" t="s">
        <v>140</v>
      </c>
      <c r="F87" s="58" t="s">
        <v>142</v>
      </c>
      <c r="G87" s="55">
        <v>0</v>
      </c>
      <c r="H87" s="41" t="s">
        <v>140</v>
      </c>
    </row>
    <row r="88" spans="1:8" x14ac:dyDescent="0.2">
      <c r="A88" s="52"/>
      <c r="B88" s="52"/>
      <c r="C88" s="56"/>
      <c r="D88" s="52"/>
      <c r="E88" s="52"/>
      <c r="F88" s="57"/>
      <c r="G88" s="57"/>
      <c r="H88" s="41" t="s">
        <v>140</v>
      </c>
    </row>
    <row r="89" spans="1:8" x14ac:dyDescent="0.2">
      <c r="A89" s="52"/>
      <c r="B89" s="52"/>
      <c r="C89" s="53" t="s">
        <v>151</v>
      </c>
      <c r="D89" s="52"/>
      <c r="E89" s="52"/>
      <c r="F89" s="57"/>
      <c r="G89" s="57"/>
      <c r="H89" s="41" t="s">
        <v>140</v>
      </c>
    </row>
    <row r="90" spans="1:8" x14ac:dyDescent="0.2">
      <c r="A90" s="52"/>
      <c r="B90" s="52"/>
      <c r="C90" s="53" t="s">
        <v>139</v>
      </c>
      <c r="D90" s="52"/>
      <c r="E90" s="52" t="s">
        <v>140</v>
      </c>
      <c r="F90" s="58" t="s">
        <v>142</v>
      </c>
      <c r="G90" s="55">
        <v>0</v>
      </c>
      <c r="H90" s="41" t="s">
        <v>140</v>
      </c>
    </row>
    <row r="91" spans="1:8" x14ac:dyDescent="0.2">
      <c r="A91" s="52"/>
      <c r="B91" s="52"/>
      <c r="C91" s="56"/>
      <c r="D91" s="52"/>
      <c r="E91" s="52"/>
      <c r="F91" s="57"/>
      <c r="G91" s="57"/>
      <c r="H91" s="41" t="s">
        <v>140</v>
      </c>
    </row>
    <row r="92" spans="1:8" x14ac:dyDescent="0.2">
      <c r="A92" s="52"/>
      <c r="B92" s="52"/>
      <c r="C92" s="53" t="s">
        <v>152</v>
      </c>
      <c r="D92" s="52"/>
      <c r="E92" s="52"/>
      <c r="F92" s="54">
        <v>0</v>
      </c>
      <c r="G92" s="55">
        <v>0</v>
      </c>
      <c r="H92" s="41" t="s">
        <v>140</v>
      </c>
    </row>
    <row r="93" spans="1:8" x14ac:dyDescent="0.2">
      <c r="A93" s="52"/>
      <c r="B93" s="52"/>
      <c r="C93" s="56"/>
      <c r="D93" s="52"/>
      <c r="E93" s="52"/>
      <c r="F93" s="57"/>
      <c r="G93" s="57"/>
      <c r="H93" s="41" t="s">
        <v>140</v>
      </c>
    </row>
    <row r="94" spans="1:8" x14ac:dyDescent="0.2">
      <c r="A94" s="52"/>
      <c r="B94" s="52"/>
      <c r="C94" s="53" t="s">
        <v>153</v>
      </c>
      <c r="D94" s="52"/>
      <c r="E94" s="52"/>
      <c r="F94" s="57"/>
      <c r="G94" s="57"/>
      <c r="H94" s="41" t="s">
        <v>140</v>
      </c>
    </row>
    <row r="95" spans="1:8" x14ac:dyDescent="0.2">
      <c r="A95" s="52"/>
      <c r="B95" s="52"/>
      <c r="C95" s="53" t="s">
        <v>154</v>
      </c>
      <c r="D95" s="52"/>
      <c r="E95" s="52"/>
      <c r="F95" s="57"/>
      <c r="G95" s="57"/>
      <c r="H95" s="41" t="s">
        <v>140</v>
      </c>
    </row>
    <row r="96" spans="1:8" x14ac:dyDescent="0.2">
      <c r="A96" s="52"/>
      <c r="B96" s="52"/>
      <c r="C96" s="53" t="s">
        <v>139</v>
      </c>
      <c r="D96" s="52"/>
      <c r="E96" s="52" t="s">
        <v>140</v>
      </c>
      <c r="F96" s="58" t="s">
        <v>142</v>
      </c>
      <c r="G96" s="55">
        <v>0</v>
      </c>
      <c r="H96" s="41" t="s">
        <v>140</v>
      </c>
    </row>
    <row r="97" spans="1:8" x14ac:dyDescent="0.2">
      <c r="A97" s="52"/>
      <c r="B97" s="52"/>
      <c r="C97" s="56"/>
      <c r="D97" s="52"/>
      <c r="E97" s="52"/>
      <c r="F97" s="57"/>
      <c r="G97" s="57"/>
      <c r="H97" s="41" t="s">
        <v>140</v>
      </c>
    </row>
    <row r="98" spans="1:8" x14ac:dyDescent="0.2">
      <c r="A98" s="52"/>
      <c r="B98" s="52"/>
      <c r="C98" s="53" t="s">
        <v>155</v>
      </c>
      <c r="D98" s="52"/>
      <c r="E98" s="52"/>
      <c r="F98" s="57"/>
      <c r="G98" s="57"/>
      <c r="H98" s="41" t="s">
        <v>140</v>
      </c>
    </row>
    <row r="99" spans="1:8" x14ac:dyDescent="0.2">
      <c r="A99" s="52"/>
      <c r="B99" s="52"/>
      <c r="C99" s="53" t="s">
        <v>139</v>
      </c>
      <c r="D99" s="52"/>
      <c r="E99" s="52" t="s">
        <v>140</v>
      </c>
      <c r="F99" s="58" t="s">
        <v>142</v>
      </c>
      <c r="G99" s="55">
        <v>0</v>
      </c>
      <c r="H99" s="41" t="s">
        <v>140</v>
      </c>
    </row>
    <row r="100" spans="1:8" x14ac:dyDescent="0.2">
      <c r="A100" s="52"/>
      <c r="B100" s="52"/>
      <c r="C100" s="56"/>
      <c r="D100" s="52"/>
      <c r="E100" s="52"/>
      <c r="F100" s="57"/>
      <c r="G100" s="57"/>
      <c r="H100" s="41" t="s">
        <v>140</v>
      </c>
    </row>
    <row r="101" spans="1:8" x14ac:dyDescent="0.2">
      <c r="A101" s="52"/>
      <c r="B101" s="52"/>
      <c r="C101" s="53" t="s">
        <v>156</v>
      </c>
      <c r="D101" s="52"/>
      <c r="E101" s="52"/>
      <c r="F101" s="57"/>
      <c r="G101" s="57"/>
      <c r="H101" s="41" t="s">
        <v>140</v>
      </c>
    </row>
    <row r="102" spans="1:8" x14ac:dyDescent="0.2">
      <c r="A102" s="52"/>
      <c r="B102" s="52"/>
      <c r="C102" s="53" t="s">
        <v>139</v>
      </c>
      <c r="D102" s="52"/>
      <c r="E102" s="52" t="s">
        <v>140</v>
      </c>
      <c r="F102" s="58" t="s">
        <v>142</v>
      </c>
      <c r="G102" s="55">
        <v>0</v>
      </c>
      <c r="H102" s="41" t="s">
        <v>140</v>
      </c>
    </row>
    <row r="103" spans="1:8" x14ac:dyDescent="0.2">
      <c r="A103" s="52"/>
      <c r="B103" s="52"/>
      <c r="C103" s="56"/>
      <c r="D103" s="52"/>
      <c r="E103" s="52"/>
      <c r="F103" s="57"/>
      <c r="G103" s="57"/>
      <c r="H103" s="41" t="s">
        <v>140</v>
      </c>
    </row>
    <row r="104" spans="1:8" x14ac:dyDescent="0.2">
      <c r="A104" s="52"/>
      <c r="B104" s="52"/>
      <c r="C104" s="53" t="s">
        <v>157</v>
      </c>
      <c r="D104" s="52"/>
      <c r="E104" s="52"/>
      <c r="F104" s="57"/>
      <c r="G104" s="57"/>
      <c r="H104" s="41" t="s">
        <v>140</v>
      </c>
    </row>
    <row r="105" spans="1:8" x14ac:dyDescent="0.2">
      <c r="A105" s="47">
        <v>1</v>
      </c>
      <c r="B105" s="48"/>
      <c r="C105" s="48" t="s">
        <v>158</v>
      </c>
      <c r="D105" s="48"/>
      <c r="E105" s="59"/>
      <c r="F105" s="50">
        <v>3870.0746200079998</v>
      </c>
      <c r="G105" s="51">
        <v>1.8184929999999998E-2</v>
      </c>
      <c r="H105" s="41">
        <v>5.42</v>
      </c>
    </row>
    <row r="106" spans="1:8" x14ac:dyDescent="0.2">
      <c r="A106" s="52"/>
      <c r="B106" s="52"/>
      <c r="C106" s="53" t="s">
        <v>139</v>
      </c>
      <c r="D106" s="52"/>
      <c r="E106" s="52" t="s">
        <v>140</v>
      </c>
      <c r="F106" s="54">
        <v>3870.0746200079998</v>
      </c>
      <c r="G106" s="55">
        <v>1.8184929999999998E-2</v>
      </c>
      <c r="H106" s="41" t="s">
        <v>140</v>
      </c>
    </row>
    <row r="107" spans="1:8" x14ac:dyDescent="0.2">
      <c r="A107" s="52"/>
      <c r="B107" s="52"/>
      <c r="C107" s="56"/>
      <c r="D107" s="52"/>
      <c r="E107" s="52"/>
      <c r="F107" s="57"/>
      <c r="G107" s="57"/>
      <c r="H107" s="41" t="s">
        <v>140</v>
      </c>
    </row>
    <row r="108" spans="1:8" x14ac:dyDescent="0.2">
      <c r="A108" s="52"/>
      <c r="B108" s="52"/>
      <c r="C108" s="53" t="s">
        <v>159</v>
      </c>
      <c r="D108" s="52"/>
      <c r="E108" s="52"/>
      <c r="F108" s="54">
        <v>3870.0746200079998</v>
      </c>
      <c r="G108" s="55">
        <v>1.8184929999999998E-2</v>
      </c>
      <c r="H108" s="41" t="s">
        <v>140</v>
      </c>
    </row>
    <row r="109" spans="1:8" x14ac:dyDescent="0.2">
      <c r="A109" s="52"/>
      <c r="B109" s="52"/>
      <c r="C109" s="57"/>
      <c r="D109" s="52"/>
      <c r="E109" s="52"/>
      <c r="F109" s="52"/>
      <c r="G109" s="52"/>
      <c r="H109" s="41" t="s">
        <v>140</v>
      </c>
    </row>
    <row r="110" spans="1:8" x14ac:dyDescent="0.2">
      <c r="A110" s="52"/>
      <c r="B110" s="52"/>
      <c r="C110" s="53" t="s">
        <v>160</v>
      </c>
      <c r="D110" s="52"/>
      <c r="E110" s="52"/>
      <c r="F110" s="52"/>
      <c r="G110" s="52"/>
      <c r="H110" s="41" t="s">
        <v>140</v>
      </c>
    </row>
    <row r="111" spans="1:8" x14ac:dyDescent="0.2">
      <c r="A111" s="52"/>
      <c r="B111" s="52"/>
      <c r="C111" s="53" t="s">
        <v>161</v>
      </c>
      <c r="D111" s="52"/>
      <c r="E111" s="52"/>
      <c r="F111" s="52"/>
      <c r="G111" s="52"/>
      <c r="H111" s="41" t="s">
        <v>140</v>
      </c>
    </row>
    <row r="112" spans="1:8" x14ac:dyDescent="0.2">
      <c r="A112" s="52"/>
      <c r="B112" s="52"/>
      <c r="C112" s="53" t="s">
        <v>139</v>
      </c>
      <c r="D112" s="52"/>
      <c r="E112" s="52" t="s">
        <v>140</v>
      </c>
      <c r="F112" s="58" t="s">
        <v>142</v>
      </c>
      <c r="G112" s="55">
        <v>0</v>
      </c>
      <c r="H112" s="41" t="s">
        <v>140</v>
      </c>
    </row>
    <row r="113" spans="1:17" x14ac:dyDescent="0.2">
      <c r="A113" s="52"/>
      <c r="B113" s="52"/>
      <c r="C113" s="56"/>
      <c r="D113" s="52"/>
      <c r="E113" s="52"/>
      <c r="F113" s="57"/>
      <c r="G113" s="57"/>
      <c r="H113" s="41" t="s">
        <v>140</v>
      </c>
    </row>
    <row r="114" spans="1:17" x14ac:dyDescent="0.2">
      <c r="A114" s="52"/>
      <c r="B114" s="52"/>
      <c r="C114" s="53" t="s">
        <v>162</v>
      </c>
      <c r="D114" s="52"/>
      <c r="E114" s="52"/>
      <c r="F114" s="52"/>
      <c r="G114" s="52"/>
      <c r="H114" s="41" t="s">
        <v>140</v>
      </c>
    </row>
    <row r="115" spans="1:17" x14ac:dyDescent="0.2">
      <c r="A115" s="52"/>
      <c r="B115" s="52"/>
      <c r="C115" s="53" t="s">
        <v>163</v>
      </c>
      <c r="D115" s="52"/>
      <c r="E115" s="52"/>
      <c r="F115" s="52"/>
      <c r="G115" s="52"/>
      <c r="H115" s="41" t="s">
        <v>140</v>
      </c>
    </row>
    <row r="116" spans="1:17" x14ac:dyDescent="0.2">
      <c r="A116" s="52"/>
      <c r="B116" s="52"/>
      <c r="C116" s="53" t="s">
        <v>139</v>
      </c>
      <c r="D116" s="52"/>
      <c r="E116" s="52" t="s">
        <v>140</v>
      </c>
      <c r="F116" s="58" t="s">
        <v>142</v>
      </c>
      <c r="G116" s="55">
        <v>0</v>
      </c>
      <c r="H116" s="41" t="s">
        <v>140</v>
      </c>
    </row>
    <row r="117" spans="1:17" x14ac:dyDescent="0.2">
      <c r="A117" s="52"/>
      <c r="B117" s="52"/>
      <c r="C117" s="56"/>
      <c r="D117" s="52"/>
      <c r="E117" s="52"/>
      <c r="F117" s="57"/>
      <c r="G117" s="57"/>
      <c r="H117" s="41" t="s">
        <v>140</v>
      </c>
    </row>
    <row r="118" spans="1:17" x14ac:dyDescent="0.2">
      <c r="A118" s="52"/>
      <c r="B118" s="52"/>
      <c r="C118" s="53" t="s">
        <v>164</v>
      </c>
      <c r="D118" s="52"/>
      <c r="E118" s="52"/>
      <c r="F118" s="57"/>
      <c r="G118" s="57"/>
      <c r="H118" s="41" t="s">
        <v>140</v>
      </c>
    </row>
    <row r="119" spans="1:17" x14ac:dyDescent="0.2">
      <c r="A119" s="52"/>
      <c r="B119" s="52"/>
      <c r="C119" s="53" t="s">
        <v>139</v>
      </c>
      <c r="D119" s="52"/>
      <c r="E119" s="52" t="s">
        <v>140</v>
      </c>
      <c r="F119" s="58" t="s">
        <v>142</v>
      </c>
      <c r="G119" s="55">
        <v>0</v>
      </c>
      <c r="H119" s="41" t="s">
        <v>140</v>
      </c>
    </row>
    <row r="120" spans="1:17" x14ac:dyDescent="0.2">
      <c r="A120" s="52"/>
      <c r="B120" s="52"/>
      <c r="C120" s="56"/>
      <c r="D120" s="52"/>
      <c r="E120" s="52"/>
      <c r="F120" s="57"/>
      <c r="G120" s="57"/>
      <c r="H120" s="41" t="s">
        <v>140</v>
      </c>
    </row>
    <row r="121" spans="1:17" x14ac:dyDescent="0.2">
      <c r="A121" s="59"/>
      <c r="B121" s="48"/>
      <c r="C121" s="48" t="s">
        <v>165</v>
      </c>
      <c r="D121" s="48"/>
      <c r="E121" s="59"/>
      <c r="F121" s="50">
        <v>977.08107515999995</v>
      </c>
      <c r="G121" s="51">
        <v>4.5911700000000003E-3</v>
      </c>
      <c r="H121" s="41" t="s">
        <v>140</v>
      </c>
    </row>
    <row r="122" spans="1:17" x14ac:dyDescent="0.2">
      <c r="A122" s="56"/>
      <c r="B122" s="56"/>
      <c r="C122" s="53" t="s">
        <v>166</v>
      </c>
      <c r="D122" s="57"/>
      <c r="E122" s="57"/>
      <c r="F122" s="54">
        <v>212817.66889446799</v>
      </c>
      <c r="G122" s="60">
        <v>1.00000003</v>
      </c>
      <c r="H122" s="41" t="s">
        <v>140</v>
      </c>
    </row>
    <row r="123" spans="1:17" ht="12.75" customHeight="1" x14ac:dyDescent="0.2">
      <c r="A123" s="61"/>
      <c r="B123" s="61"/>
      <c r="C123" s="62"/>
      <c r="D123" s="63"/>
      <c r="E123" s="63"/>
      <c r="F123" s="64"/>
      <c r="G123" s="65"/>
      <c r="H123" s="66"/>
    </row>
    <row r="124" spans="1:17" x14ac:dyDescent="0.2">
      <c r="A124" s="61"/>
      <c r="B124" s="227" t="s">
        <v>973</v>
      </c>
      <c r="C124" s="227"/>
      <c r="D124" s="227"/>
      <c r="E124" s="227"/>
      <c r="F124" s="227"/>
      <c r="G124" s="227"/>
      <c r="H124" s="227"/>
      <c r="J124" s="68"/>
    </row>
    <row r="125" spans="1:17" x14ac:dyDescent="0.2">
      <c r="A125" s="61"/>
      <c r="B125" s="227" t="s">
        <v>974</v>
      </c>
      <c r="C125" s="227"/>
      <c r="D125" s="227"/>
      <c r="E125" s="227"/>
      <c r="F125" s="227"/>
      <c r="G125" s="227"/>
      <c r="H125" s="227"/>
      <c r="J125" s="68"/>
    </row>
    <row r="126" spans="1:17" x14ac:dyDescent="0.2">
      <c r="A126" s="61"/>
      <c r="B126" s="227" t="s">
        <v>975</v>
      </c>
      <c r="C126" s="227"/>
      <c r="D126" s="227"/>
      <c r="E126" s="227"/>
      <c r="F126" s="227"/>
      <c r="G126" s="227"/>
      <c r="H126" s="227"/>
      <c r="J126" s="68"/>
    </row>
    <row r="127" spans="1:17" s="71" customFormat="1" ht="66.75" customHeight="1" x14ac:dyDescent="0.25">
      <c r="A127" s="69"/>
      <c r="B127" s="228" t="s">
        <v>976</v>
      </c>
      <c r="C127" s="228"/>
      <c r="D127" s="228"/>
      <c r="E127" s="228"/>
      <c r="F127" s="228"/>
      <c r="G127" s="228"/>
      <c r="H127" s="228"/>
      <c r="I127"/>
      <c r="J127" s="68"/>
      <c r="K127"/>
      <c r="L127"/>
      <c r="M127"/>
      <c r="N127"/>
      <c r="O127"/>
      <c r="P127"/>
      <c r="Q127"/>
    </row>
    <row r="128" spans="1:17" x14ac:dyDescent="0.2">
      <c r="A128" s="61"/>
      <c r="B128" s="227" t="s">
        <v>977</v>
      </c>
      <c r="C128" s="227"/>
      <c r="D128" s="227"/>
      <c r="E128" s="227"/>
      <c r="F128" s="227"/>
      <c r="G128" s="227"/>
      <c r="H128" s="227"/>
      <c r="J128" s="68"/>
    </row>
    <row r="129" spans="1:10" x14ac:dyDescent="0.2">
      <c r="A129" s="61"/>
      <c r="B129" s="61"/>
      <c r="C129" s="61"/>
      <c r="D129" s="63"/>
      <c r="E129" s="63"/>
      <c r="F129" s="63"/>
      <c r="G129" s="63"/>
    </row>
    <row r="130" spans="1:10" x14ac:dyDescent="0.2">
      <c r="A130" s="61"/>
      <c r="B130" s="229" t="s">
        <v>167</v>
      </c>
      <c r="C130" s="230"/>
      <c r="D130" s="231"/>
      <c r="E130" s="72"/>
      <c r="F130" s="63"/>
      <c r="G130" s="63"/>
    </row>
    <row r="131" spans="1:10" ht="27.75" customHeight="1" x14ac:dyDescent="0.2">
      <c r="A131" s="61"/>
      <c r="B131" s="232" t="s">
        <v>168</v>
      </c>
      <c r="C131" s="233"/>
      <c r="D131" s="40" t="s">
        <v>169</v>
      </c>
      <c r="E131" s="72"/>
      <c r="F131" s="63"/>
      <c r="G131" s="63"/>
    </row>
    <row r="132" spans="1:10" ht="12.75" customHeight="1" x14ac:dyDescent="0.2">
      <c r="A132" s="61"/>
      <c r="B132" s="232" t="s">
        <v>978</v>
      </c>
      <c r="C132" s="233"/>
      <c r="D132" s="40" t="s">
        <v>169</v>
      </c>
      <c r="E132" s="72"/>
      <c r="F132" s="63"/>
      <c r="G132" s="63"/>
    </row>
    <row r="133" spans="1:10" x14ac:dyDescent="0.2">
      <c r="A133" s="61"/>
      <c r="B133" s="232" t="s">
        <v>170</v>
      </c>
      <c r="C133" s="233"/>
      <c r="D133" s="73" t="s">
        <v>140</v>
      </c>
      <c r="E133" s="72"/>
      <c r="F133" s="63"/>
      <c r="G133" s="63"/>
    </row>
    <row r="134" spans="1:10" x14ac:dyDescent="0.2">
      <c r="A134" s="74"/>
      <c r="B134" s="75" t="s">
        <v>140</v>
      </c>
      <c r="C134" s="75" t="s">
        <v>979</v>
      </c>
      <c r="D134" s="75" t="s">
        <v>171</v>
      </c>
      <c r="E134" s="74"/>
      <c r="F134" s="74"/>
      <c r="G134" s="74"/>
      <c r="H134" s="74"/>
      <c r="J134" s="68"/>
    </row>
    <row r="135" spans="1:10" x14ac:dyDescent="0.2">
      <c r="A135" s="74"/>
      <c r="B135" s="76" t="s">
        <v>172</v>
      </c>
      <c r="C135" s="77">
        <v>45991</v>
      </c>
      <c r="D135" s="77">
        <v>46022</v>
      </c>
      <c r="E135" s="74"/>
      <c r="F135" s="74"/>
      <c r="G135" s="74"/>
      <c r="J135" s="68"/>
    </row>
    <row r="136" spans="1:10" x14ac:dyDescent="0.2">
      <c r="A136" s="78"/>
      <c r="B136" s="48" t="s">
        <v>173</v>
      </c>
      <c r="C136" s="79">
        <v>16.101299999999998</v>
      </c>
      <c r="D136" s="79">
        <v>16.103100000000001</v>
      </c>
      <c r="E136" s="78"/>
      <c r="F136" s="80"/>
      <c r="G136" s="81"/>
    </row>
    <row r="137" spans="1:10" x14ac:dyDescent="0.2">
      <c r="A137" s="78"/>
      <c r="B137" s="48" t="s">
        <v>1151</v>
      </c>
      <c r="C137" s="79">
        <v>15.272500000000001</v>
      </c>
      <c r="D137" s="79">
        <v>14.363300000000001</v>
      </c>
      <c r="E137" s="78"/>
      <c r="F137" s="80"/>
      <c r="G137" s="81"/>
    </row>
    <row r="138" spans="1:10" x14ac:dyDescent="0.2">
      <c r="A138" s="78"/>
      <c r="B138" s="48" t="s">
        <v>174</v>
      </c>
      <c r="C138" s="79">
        <v>15.313499999999999</v>
      </c>
      <c r="D138" s="79">
        <v>15.2974</v>
      </c>
      <c r="E138" s="78"/>
      <c r="F138" s="80"/>
      <c r="G138" s="81"/>
    </row>
    <row r="139" spans="1:10" x14ac:dyDescent="0.2">
      <c r="A139" s="78"/>
      <c r="B139" s="48" t="s">
        <v>1152</v>
      </c>
      <c r="C139" s="79">
        <v>14.525499999999999</v>
      </c>
      <c r="D139" s="79">
        <v>13.635</v>
      </c>
      <c r="E139" s="78"/>
      <c r="F139" s="80"/>
      <c r="G139" s="81"/>
    </row>
    <row r="140" spans="1:10" x14ac:dyDescent="0.2">
      <c r="A140" s="78"/>
      <c r="B140" s="78"/>
      <c r="C140" s="78"/>
      <c r="D140" s="78"/>
      <c r="E140" s="78"/>
      <c r="F140" s="78"/>
      <c r="G140" s="78"/>
    </row>
    <row r="141" spans="1:10" x14ac:dyDescent="0.2">
      <c r="A141" s="78"/>
      <c r="B141" s="235" t="s">
        <v>980</v>
      </c>
      <c r="C141" s="236"/>
      <c r="D141" s="53" t="s">
        <v>140</v>
      </c>
      <c r="E141" s="78"/>
      <c r="F141" s="78"/>
      <c r="G141" s="78"/>
    </row>
    <row r="142" spans="1:10" x14ac:dyDescent="0.2">
      <c r="A142" s="78"/>
      <c r="B142" s="146" t="s">
        <v>172</v>
      </c>
      <c r="C142" s="147" t="s">
        <v>642</v>
      </c>
      <c r="D142" s="147" t="s">
        <v>643</v>
      </c>
      <c r="E142" s="78"/>
      <c r="F142" s="78"/>
      <c r="G142" s="78"/>
    </row>
    <row r="143" spans="1:10" x14ac:dyDescent="0.2">
      <c r="A143" s="78"/>
      <c r="B143" s="48" t="s">
        <v>1151</v>
      </c>
      <c r="C143" s="148">
        <v>0.90300000000000002</v>
      </c>
      <c r="D143" s="59" t="s">
        <v>686</v>
      </c>
      <c r="E143" s="78"/>
      <c r="F143" s="80"/>
      <c r="G143" s="81"/>
    </row>
    <row r="144" spans="1:10" x14ac:dyDescent="0.2">
      <c r="A144" s="78"/>
      <c r="B144" s="48" t="s">
        <v>1152</v>
      </c>
      <c r="C144" s="148">
        <v>0.86799999999999999</v>
      </c>
      <c r="D144" s="148">
        <v>0.86799999999999999</v>
      </c>
      <c r="E144" s="78"/>
      <c r="F144" s="80"/>
      <c r="G144" s="81"/>
    </row>
    <row r="145" spans="1:7" x14ac:dyDescent="0.2">
      <c r="A145" s="78"/>
      <c r="B145" s="82"/>
      <c r="C145" s="82"/>
      <c r="D145" s="83"/>
      <c r="E145" s="78"/>
      <c r="F145" s="80"/>
      <c r="G145" s="81"/>
    </row>
    <row r="146" spans="1:7" x14ac:dyDescent="0.2">
      <c r="A146" s="74"/>
      <c r="B146" s="232" t="s">
        <v>980</v>
      </c>
      <c r="C146" s="233"/>
      <c r="D146" s="40" t="s">
        <v>169</v>
      </c>
      <c r="E146" s="74"/>
      <c r="F146" s="74"/>
      <c r="G146" s="74"/>
    </row>
    <row r="147" spans="1:7" x14ac:dyDescent="0.2">
      <c r="A147" s="74"/>
      <c r="B147" s="136"/>
      <c r="C147" s="136"/>
      <c r="D147" s="136"/>
      <c r="E147" s="74"/>
      <c r="F147" s="74"/>
      <c r="G147" s="74"/>
    </row>
    <row r="148" spans="1:7" x14ac:dyDescent="0.2">
      <c r="A148" s="74"/>
      <c r="B148" s="232" t="s">
        <v>175</v>
      </c>
      <c r="C148" s="233"/>
      <c r="D148" s="40" t="s">
        <v>169</v>
      </c>
      <c r="E148" s="84"/>
      <c r="F148" s="74"/>
      <c r="G148" s="74"/>
    </row>
    <row r="149" spans="1:7" x14ac:dyDescent="0.2">
      <c r="A149" s="74"/>
      <c r="B149" s="232" t="s">
        <v>176</v>
      </c>
      <c r="C149" s="233"/>
      <c r="D149" s="40" t="s">
        <v>169</v>
      </c>
      <c r="E149" s="84"/>
      <c r="F149" s="74"/>
      <c r="G149" s="74"/>
    </row>
    <row r="150" spans="1:7" x14ac:dyDescent="0.2">
      <c r="A150" s="74"/>
      <c r="B150" s="232" t="s">
        <v>177</v>
      </c>
      <c r="C150" s="233"/>
      <c r="D150" s="40" t="s">
        <v>169</v>
      </c>
      <c r="E150" s="84"/>
      <c r="F150" s="74"/>
      <c r="G150" s="74"/>
    </row>
    <row r="151" spans="1:7" x14ac:dyDescent="0.2">
      <c r="A151" s="74"/>
      <c r="B151" s="232" t="s">
        <v>178</v>
      </c>
      <c r="C151" s="233"/>
      <c r="D151" s="85">
        <v>0.49460468747648667</v>
      </c>
      <c r="E151" s="74"/>
      <c r="F151" s="67"/>
      <c r="G151" s="86"/>
    </row>
    <row r="153" spans="1:7" x14ac:dyDescent="0.2">
      <c r="B153" s="234" t="s">
        <v>981</v>
      </c>
      <c r="C153" s="234"/>
    </row>
    <row r="155" spans="1:7" ht="153.75" customHeight="1" x14ac:dyDescent="0.2"/>
    <row r="158" spans="1:7" x14ac:dyDescent="0.2">
      <c r="B158" s="87" t="s">
        <v>982</v>
      </c>
      <c r="C158" s="88"/>
      <c r="D158" s="87"/>
    </row>
    <row r="159" spans="1:7" x14ac:dyDescent="0.2">
      <c r="B159" s="87" t="s">
        <v>1143</v>
      </c>
      <c r="D159" s="87"/>
    </row>
    <row r="160" spans="1:7" ht="165" customHeight="1" x14ac:dyDescent="0.2"/>
    <row r="161" customFormat="1" ht="12.75" customHeight="1" x14ac:dyDescent="0.2"/>
    <row r="162" customFormat="1" ht="12.75" customHeight="1" x14ac:dyDescent="0.2"/>
    <row r="163" customFormat="1" ht="12.75" customHeight="1" x14ac:dyDescent="0.2"/>
    <row r="164" customFormat="1" ht="12.75" customHeight="1" x14ac:dyDescent="0.2"/>
    <row r="165" customFormat="1" ht="12.75" customHeight="1" x14ac:dyDescent="0.2"/>
    <row r="166" customFormat="1" ht="12.75" customHeight="1" x14ac:dyDescent="0.2"/>
    <row r="167" customFormat="1" ht="12.75" customHeight="1" x14ac:dyDescent="0.2"/>
  </sheetData>
  <mergeCells count="19">
    <mergeCell ref="B153:C153"/>
    <mergeCell ref="A1:H1"/>
    <mergeCell ref="A2:H2"/>
    <mergeCell ref="A3:H3"/>
    <mergeCell ref="B124:H124"/>
    <mergeCell ref="B125:H125"/>
    <mergeCell ref="B126:H126"/>
    <mergeCell ref="B127:H127"/>
    <mergeCell ref="B128:H128"/>
    <mergeCell ref="B130:D130"/>
    <mergeCell ref="B131:C131"/>
    <mergeCell ref="B132:C132"/>
    <mergeCell ref="B133:C133"/>
    <mergeCell ref="B151:C151"/>
    <mergeCell ref="B150:C150"/>
    <mergeCell ref="B141:C141"/>
    <mergeCell ref="B148:C148"/>
    <mergeCell ref="B149:C149"/>
    <mergeCell ref="B146:C146"/>
  </mergeCells>
  <hyperlinks>
    <hyperlink ref="I1" location="Index!B2" display="Index" xr:uid="{E72EB4D1-6BEA-4C5D-89F9-8D27C1B0527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6DB7-FF44-411E-B0A0-24AC295F343E}">
  <sheetPr>
    <outlinePr summaryBelow="0" summaryRight="0"/>
  </sheetPr>
  <dimension ref="A1:Q142"/>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12.4257812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866</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3114256</v>
      </c>
      <c r="F7" s="50">
        <v>30868.505472000001</v>
      </c>
      <c r="G7" s="51">
        <v>0.18588172</v>
      </c>
      <c r="H7" s="41" t="s">
        <v>140</v>
      </c>
    </row>
    <row r="8" spans="1:9" x14ac:dyDescent="0.2">
      <c r="A8" s="47">
        <v>2</v>
      </c>
      <c r="B8" s="48" t="s">
        <v>36</v>
      </c>
      <c r="C8" s="48" t="s">
        <v>37</v>
      </c>
      <c r="D8" s="48" t="s">
        <v>35</v>
      </c>
      <c r="E8" s="49">
        <v>1416021</v>
      </c>
      <c r="F8" s="50">
        <v>19015.746008999999</v>
      </c>
      <c r="G8" s="51">
        <v>0.11450763999999999</v>
      </c>
      <c r="H8" s="41" t="s">
        <v>140</v>
      </c>
    </row>
    <row r="9" spans="1:9" x14ac:dyDescent="0.2">
      <c r="A9" s="47">
        <v>3</v>
      </c>
      <c r="B9" s="48" t="s">
        <v>324</v>
      </c>
      <c r="C9" s="48" t="s">
        <v>325</v>
      </c>
      <c r="D9" s="48" t="s">
        <v>35</v>
      </c>
      <c r="E9" s="49">
        <v>1272532</v>
      </c>
      <c r="F9" s="50">
        <v>16153.521208</v>
      </c>
      <c r="G9" s="51">
        <v>9.72721E-2</v>
      </c>
      <c r="H9" s="41" t="s">
        <v>140</v>
      </c>
    </row>
    <row r="10" spans="1:9" x14ac:dyDescent="0.2">
      <c r="A10" s="47">
        <v>4</v>
      </c>
      <c r="B10" s="48" t="s">
        <v>33</v>
      </c>
      <c r="C10" s="48" t="s">
        <v>34</v>
      </c>
      <c r="D10" s="48" t="s">
        <v>35</v>
      </c>
      <c r="E10" s="49">
        <v>1003469</v>
      </c>
      <c r="F10" s="50">
        <v>9856.0725180000009</v>
      </c>
      <c r="G10" s="51">
        <v>5.935058E-2</v>
      </c>
      <c r="H10" s="41" t="s">
        <v>140</v>
      </c>
    </row>
    <row r="11" spans="1:9" x14ac:dyDescent="0.2">
      <c r="A11" s="47">
        <v>5</v>
      </c>
      <c r="B11" s="48" t="s">
        <v>664</v>
      </c>
      <c r="C11" s="48" t="s">
        <v>665</v>
      </c>
      <c r="D11" s="48" t="s">
        <v>182</v>
      </c>
      <c r="E11" s="49">
        <v>397562</v>
      </c>
      <c r="F11" s="50">
        <v>8109.8672379999998</v>
      </c>
      <c r="G11" s="51">
        <v>4.8835410000000003E-2</v>
      </c>
      <c r="H11" s="41" t="s">
        <v>140</v>
      </c>
    </row>
    <row r="12" spans="1:9" x14ac:dyDescent="0.2">
      <c r="A12" s="47">
        <v>6</v>
      </c>
      <c r="B12" s="48" t="s">
        <v>313</v>
      </c>
      <c r="C12" s="48" t="s">
        <v>314</v>
      </c>
      <c r="D12" s="48" t="s">
        <v>182</v>
      </c>
      <c r="E12" s="49">
        <v>768924</v>
      </c>
      <c r="F12" s="50">
        <v>7660.020888</v>
      </c>
      <c r="G12" s="51">
        <v>4.6126559999999997E-2</v>
      </c>
      <c r="H12" s="41" t="s">
        <v>140</v>
      </c>
    </row>
    <row r="13" spans="1:9" x14ac:dyDescent="0.2">
      <c r="A13" s="47">
        <v>7</v>
      </c>
      <c r="B13" s="48" t="s">
        <v>358</v>
      </c>
      <c r="C13" s="48" t="s">
        <v>359</v>
      </c>
      <c r="D13" s="48" t="s">
        <v>35</v>
      </c>
      <c r="E13" s="49">
        <v>1606226</v>
      </c>
      <c r="F13" s="50">
        <v>7374.1835659999997</v>
      </c>
      <c r="G13" s="51">
        <v>4.4405319999999998E-2</v>
      </c>
      <c r="H13" s="41" t="s">
        <v>140</v>
      </c>
    </row>
    <row r="14" spans="1:9" x14ac:dyDescent="0.2">
      <c r="A14" s="47">
        <v>8</v>
      </c>
      <c r="B14" s="48" t="s">
        <v>461</v>
      </c>
      <c r="C14" s="48" t="s">
        <v>462</v>
      </c>
      <c r="D14" s="48" t="s">
        <v>35</v>
      </c>
      <c r="E14" s="49">
        <v>4243632</v>
      </c>
      <c r="F14" s="50">
        <v>7303.2906720000001</v>
      </c>
      <c r="G14" s="51">
        <v>4.3978419999999997E-2</v>
      </c>
      <c r="H14" s="41" t="s">
        <v>140</v>
      </c>
    </row>
    <row r="15" spans="1:9" x14ac:dyDescent="0.2">
      <c r="A15" s="47">
        <v>9</v>
      </c>
      <c r="B15" s="48" t="s">
        <v>332</v>
      </c>
      <c r="C15" s="48" t="s">
        <v>333</v>
      </c>
      <c r="D15" s="48" t="s">
        <v>35</v>
      </c>
      <c r="E15" s="49">
        <v>2208626</v>
      </c>
      <c r="F15" s="50">
        <v>6535.3243339999999</v>
      </c>
      <c r="G15" s="51">
        <v>3.9353939999999997E-2</v>
      </c>
      <c r="H15" s="41" t="s">
        <v>140</v>
      </c>
    </row>
    <row r="16" spans="1:9" x14ac:dyDescent="0.2">
      <c r="A16" s="47">
        <v>10</v>
      </c>
      <c r="B16" s="48" t="s">
        <v>394</v>
      </c>
      <c r="C16" s="48" t="s">
        <v>395</v>
      </c>
      <c r="D16" s="48" t="s">
        <v>182</v>
      </c>
      <c r="E16" s="49">
        <v>665351</v>
      </c>
      <c r="F16" s="50">
        <v>6330.8147650000001</v>
      </c>
      <c r="G16" s="51">
        <v>3.812244E-2</v>
      </c>
      <c r="H16" s="41" t="s">
        <v>140</v>
      </c>
    </row>
    <row r="17" spans="1:8" x14ac:dyDescent="0.2">
      <c r="A17" s="47">
        <v>11</v>
      </c>
      <c r="B17" s="48" t="s">
        <v>360</v>
      </c>
      <c r="C17" s="48" t="s">
        <v>361</v>
      </c>
      <c r="D17" s="48" t="s">
        <v>35</v>
      </c>
      <c r="E17" s="49">
        <v>10648600</v>
      </c>
      <c r="F17" s="50">
        <v>5642.6931400000003</v>
      </c>
      <c r="G17" s="51">
        <v>3.3978759999999997E-2</v>
      </c>
      <c r="H17" s="41" t="s">
        <v>140</v>
      </c>
    </row>
    <row r="18" spans="1:8" x14ac:dyDescent="0.2">
      <c r="A18" s="47">
        <v>12</v>
      </c>
      <c r="B18" s="48" t="s">
        <v>374</v>
      </c>
      <c r="C18" s="48" t="s">
        <v>375</v>
      </c>
      <c r="D18" s="48" t="s">
        <v>35</v>
      </c>
      <c r="E18" s="49">
        <v>7238410</v>
      </c>
      <c r="F18" s="50">
        <v>4559.474459</v>
      </c>
      <c r="G18" s="51">
        <v>2.745591E-2</v>
      </c>
      <c r="H18" s="41" t="s">
        <v>140</v>
      </c>
    </row>
    <row r="19" spans="1:8" x14ac:dyDescent="0.2">
      <c r="A19" s="47">
        <v>13</v>
      </c>
      <c r="B19" s="48" t="s">
        <v>387</v>
      </c>
      <c r="C19" s="48" t="s">
        <v>388</v>
      </c>
      <c r="D19" s="48" t="s">
        <v>182</v>
      </c>
      <c r="E19" s="49">
        <v>225054</v>
      </c>
      <c r="F19" s="50">
        <v>4080.0039660000002</v>
      </c>
      <c r="G19" s="51">
        <v>2.4568670000000001E-2</v>
      </c>
      <c r="H19" s="41" t="s">
        <v>140</v>
      </c>
    </row>
    <row r="20" spans="1:8" x14ac:dyDescent="0.2">
      <c r="A20" s="47">
        <v>14</v>
      </c>
      <c r="B20" s="48" t="s">
        <v>652</v>
      </c>
      <c r="C20" s="48" t="s">
        <v>653</v>
      </c>
      <c r="D20" s="48" t="s">
        <v>182</v>
      </c>
      <c r="E20" s="49">
        <v>1131406</v>
      </c>
      <c r="F20" s="50">
        <v>4036.8566080000001</v>
      </c>
      <c r="G20" s="51">
        <v>2.430885E-2</v>
      </c>
      <c r="H20" s="41" t="s">
        <v>140</v>
      </c>
    </row>
    <row r="21" spans="1:8" x14ac:dyDescent="0.2">
      <c r="A21" s="47">
        <v>15</v>
      </c>
      <c r="B21" s="48" t="s">
        <v>835</v>
      </c>
      <c r="C21" s="48" t="s">
        <v>836</v>
      </c>
      <c r="D21" s="48" t="s">
        <v>266</v>
      </c>
      <c r="E21" s="49">
        <v>485951</v>
      </c>
      <c r="F21" s="50">
        <v>3247.3675575000002</v>
      </c>
      <c r="G21" s="51">
        <v>1.9554760000000001E-2</v>
      </c>
      <c r="H21" s="41" t="s">
        <v>140</v>
      </c>
    </row>
    <row r="22" spans="1:8" x14ac:dyDescent="0.2">
      <c r="A22" s="47">
        <v>16</v>
      </c>
      <c r="B22" s="48" t="s">
        <v>328</v>
      </c>
      <c r="C22" s="48" t="s">
        <v>329</v>
      </c>
      <c r="D22" s="48" t="s">
        <v>35</v>
      </c>
      <c r="E22" s="49">
        <v>145590</v>
      </c>
      <c r="F22" s="50">
        <v>3204.58149</v>
      </c>
      <c r="G22" s="51">
        <v>1.9297120000000001E-2</v>
      </c>
      <c r="H22" s="41" t="s">
        <v>140</v>
      </c>
    </row>
    <row r="23" spans="1:8" x14ac:dyDescent="0.2">
      <c r="A23" s="47">
        <v>17</v>
      </c>
      <c r="B23" s="48" t="s">
        <v>501</v>
      </c>
      <c r="C23" s="48" t="s">
        <v>502</v>
      </c>
      <c r="D23" s="48" t="s">
        <v>182</v>
      </c>
      <c r="E23" s="49">
        <v>671725</v>
      </c>
      <c r="F23" s="50">
        <v>2387.3106499999999</v>
      </c>
      <c r="G23" s="51">
        <v>1.437573E-2</v>
      </c>
      <c r="H23" s="41" t="s">
        <v>140</v>
      </c>
    </row>
    <row r="24" spans="1:8" x14ac:dyDescent="0.2">
      <c r="A24" s="47">
        <v>18</v>
      </c>
      <c r="B24" s="48" t="s">
        <v>837</v>
      </c>
      <c r="C24" s="48" t="s">
        <v>838</v>
      </c>
      <c r="D24" s="48" t="s">
        <v>35</v>
      </c>
      <c r="E24" s="49">
        <v>1575348</v>
      </c>
      <c r="F24" s="50">
        <v>2297.1724536000002</v>
      </c>
      <c r="G24" s="51">
        <v>1.383295E-2</v>
      </c>
      <c r="H24" s="41" t="s">
        <v>140</v>
      </c>
    </row>
    <row r="25" spans="1:8" x14ac:dyDescent="0.2">
      <c r="A25" s="47">
        <v>19</v>
      </c>
      <c r="B25" s="48" t="s">
        <v>743</v>
      </c>
      <c r="C25" s="48" t="s">
        <v>744</v>
      </c>
      <c r="D25" s="48" t="s">
        <v>182</v>
      </c>
      <c r="E25" s="49">
        <v>139255</v>
      </c>
      <c r="F25" s="50">
        <v>2038.6931999999999</v>
      </c>
      <c r="G25" s="51">
        <v>1.227645E-2</v>
      </c>
      <c r="H25" s="41" t="s">
        <v>140</v>
      </c>
    </row>
    <row r="26" spans="1:8" x14ac:dyDescent="0.2">
      <c r="A26" s="47">
        <v>20</v>
      </c>
      <c r="B26" s="48" t="s">
        <v>180</v>
      </c>
      <c r="C26" s="48" t="s">
        <v>181</v>
      </c>
      <c r="D26" s="48" t="s">
        <v>182</v>
      </c>
      <c r="E26" s="49">
        <v>475616</v>
      </c>
      <c r="F26" s="50">
        <v>1916.7324799999999</v>
      </c>
      <c r="G26" s="51">
        <v>1.154204E-2</v>
      </c>
      <c r="H26" s="41" t="s">
        <v>140</v>
      </c>
    </row>
    <row r="27" spans="1:8" x14ac:dyDescent="0.2">
      <c r="A27" s="47">
        <v>21</v>
      </c>
      <c r="B27" s="48" t="s">
        <v>244</v>
      </c>
      <c r="C27" s="48" t="s">
        <v>245</v>
      </c>
      <c r="D27" s="48" t="s">
        <v>211</v>
      </c>
      <c r="E27" s="49">
        <v>200000</v>
      </c>
      <c r="F27" s="50">
        <v>1711.5</v>
      </c>
      <c r="G27" s="51">
        <v>1.030619E-2</v>
      </c>
      <c r="H27" s="41" t="s">
        <v>140</v>
      </c>
    </row>
    <row r="28" spans="1:8" ht="25.5" x14ac:dyDescent="0.2">
      <c r="A28" s="47">
        <v>22</v>
      </c>
      <c r="B28" s="48" t="s">
        <v>197</v>
      </c>
      <c r="C28" s="48" t="s">
        <v>198</v>
      </c>
      <c r="D28" s="48" t="s">
        <v>199</v>
      </c>
      <c r="E28" s="49">
        <v>71603</v>
      </c>
      <c r="F28" s="50">
        <v>1307.1843679999999</v>
      </c>
      <c r="G28" s="51">
        <v>7.87151E-3</v>
      </c>
      <c r="H28" s="41" t="s">
        <v>140</v>
      </c>
    </row>
    <row r="29" spans="1:8" x14ac:dyDescent="0.2">
      <c r="A29" s="47">
        <v>23</v>
      </c>
      <c r="B29" s="48" t="s">
        <v>378</v>
      </c>
      <c r="C29" s="48" t="s">
        <v>379</v>
      </c>
      <c r="D29" s="48" t="s">
        <v>211</v>
      </c>
      <c r="E29" s="49">
        <v>54228</v>
      </c>
      <c r="F29" s="50">
        <v>1271.1043199999999</v>
      </c>
      <c r="G29" s="51">
        <v>7.6542399999999997E-3</v>
      </c>
      <c r="H29" s="41" t="s">
        <v>140</v>
      </c>
    </row>
    <row r="30" spans="1:8" x14ac:dyDescent="0.2">
      <c r="A30" s="47">
        <v>24</v>
      </c>
      <c r="B30" s="48" t="s">
        <v>342</v>
      </c>
      <c r="C30" s="48" t="s">
        <v>343</v>
      </c>
      <c r="D30" s="48" t="s">
        <v>182</v>
      </c>
      <c r="E30" s="49">
        <v>71814</v>
      </c>
      <c r="F30" s="50">
        <v>1222.4179079999999</v>
      </c>
      <c r="G30" s="51">
        <v>7.3610699999999999E-3</v>
      </c>
      <c r="H30" s="41" t="s">
        <v>140</v>
      </c>
    </row>
    <row r="31" spans="1:8" x14ac:dyDescent="0.2">
      <c r="A31" s="47">
        <v>25</v>
      </c>
      <c r="B31" s="48" t="s">
        <v>262</v>
      </c>
      <c r="C31" s="48" t="s">
        <v>263</v>
      </c>
      <c r="D31" s="48" t="s">
        <v>35</v>
      </c>
      <c r="E31" s="49">
        <v>135116</v>
      </c>
      <c r="F31" s="50">
        <v>1167.672472</v>
      </c>
      <c r="G31" s="51">
        <v>7.0314100000000001E-3</v>
      </c>
      <c r="H31" s="41" t="s">
        <v>140</v>
      </c>
    </row>
    <row r="32" spans="1:8" x14ac:dyDescent="0.2">
      <c r="A32" s="47">
        <v>26</v>
      </c>
      <c r="B32" s="48" t="s">
        <v>867</v>
      </c>
      <c r="C32" s="48" t="s">
        <v>868</v>
      </c>
      <c r="D32" s="48" t="s">
        <v>182</v>
      </c>
      <c r="E32" s="49">
        <v>150011</v>
      </c>
      <c r="F32" s="50">
        <v>1148.4092105</v>
      </c>
      <c r="G32" s="51">
        <v>6.9154100000000003E-3</v>
      </c>
      <c r="H32" s="41" t="s">
        <v>140</v>
      </c>
    </row>
    <row r="33" spans="1:8" x14ac:dyDescent="0.2">
      <c r="A33" s="47">
        <v>27</v>
      </c>
      <c r="B33" s="48" t="s">
        <v>209</v>
      </c>
      <c r="C33" s="48" t="s">
        <v>210</v>
      </c>
      <c r="D33" s="48" t="s">
        <v>211</v>
      </c>
      <c r="E33" s="49">
        <v>31843</v>
      </c>
      <c r="F33" s="50">
        <v>838.17144599999995</v>
      </c>
      <c r="G33" s="51">
        <v>5.0472399999999997E-3</v>
      </c>
      <c r="H33" s="41" t="s">
        <v>140</v>
      </c>
    </row>
    <row r="34" spans="1:8" x14ac:dyDescent="0.2">
      <c r="A34" s="47">
        <v>28</v>
      </c>
      <c r="B34" s="48" t="s">
        <v>480</v>
      </c>
      <c r="C34" s="48" t="s">
        <v>481</v>
      </c>
      <c r="D34" s="48" t="s">
        <v>211</v>
      </c>
      <c r="E34" s="49">
        <v>20372</v>
      </c>
      <c r="F34" s="50">
        <v>519.16004799999996</v>
      </c>
      <c r="G34" s="51">
        <v>3.1262400000000002E-3</v>
      </c>
      <c r="H34" s="41" t="s">
        <v>140</v>
      </c>
    </row>
    <row r="35" spans="1:8" x14ac:dyDescent="0.2">
      <c r="A35" s="52"/>
      <c r="B35" s="52"/>
      <c r="C35" s="53" t="s">
        <v>139</v>
      </c>
      <c r="D35" s="52"/>
      <c r="E35" s="52" t="s">
        <v>140</v>
      </c>
      <c r="F35" s="54">
        <v>161803.85244660001</v>
      </c>
      <c r="G35" s="55">
        <v>0.97433868000000001</v>
      </c>
      <c r="H35" s="41" t="s">
        <v>140</v>
      </c>
    </row>
    <row r="36" spans="1:8" x14ac:dyDescent="0.2">
      <c r="A36" s="52"/>
      <c r="B36" s="52"/>
      <c r="C36" s="56"/>
      <c r="D36" s="52"/>
      <c r="E36" s="52"/>
      <c r="F36" s="57"/>
      <c r="G36" s="57"/>
      <c r="H36" s="41" t="s">
        <v>140</v>
      </c>
    </row>
    <row r="37" spans="1:8" x14ac:dyDescent="0.2">
      <c r="A37" s="52"/>
      <c r="B37" s="52"/>
      <c r="C37" s="53" t="s">
        <v>141</v>
      </c>
      <c r="D37" s="52"/>
      <c r="E37" s="52"/>
      <c r="F37" s="52"/>
      <c r="G37" s="52"/>
      <c r="H37" s="41" t="s">
        <v>140</v>
      </c>
    </row>
    <row r="38" spans="1:8" x14ac:dyDescent="0.2">
      <c r="A38" s="52"/>
      <c r="B38" s="52"/>
      <c r="C38" s="53" t="s">
        <v>139</v>
      </c>
      <c r="D38" s="52"/>
      <c r="E38" s="52" t="s">
        <v>140</v>
      </c>
      <c r="F38" s="58" t="s">
        <v>142</v>
      </c>
      <c r="G38" s="55">
        <v>0</v>
      </c>
      <c r="H38" s="41" t="s">
        <v>140</v>
      </c>
    </row>
    <row r="39" spans="1:8" x14ac:dyDescent="0.2">
      <c r="A39" s="52"/>
      <c r="B39" s="52"/>
      <c r="C39" s="56"/>
      <c r="D39" s="52"/>
      <c r="E39" s="52"/>
      <c r="F39" s="57"/>
      <c r="G39" s="57"/>
      <c r="H39" s="41" t="s">
        <v>140</v>
      </c>
    </row>
    <row r="40" spans="1:8" x14ac:dyDescent="0.2">
      <c r="A40" s="52"/>
      <c r="B40" s="52"/>
      <c r="C40" s="53" t="s">
        <v>143</v>
      </c>
      <c r="D40" s="52"/>
      <c r="E40" s="52"/>
      <c r="F40" s="52"/>
      <c r="G40" s="52"/>
      <c r="H40" s="41" t="s">
        <v>140</v>
      </c>
    </row>
    <row r="41" spans="1:8" x14ac:dyDescent="0.2">
      <c r="A41" s="52"/>
      <c r="B41" s="52"/>
      <c r="C41" s="53" t="s">
        <v>139</v>
      </c>
      <c r="D41" s="52"/>
      <c r="E41" s="52" t="s">
        <v>140</v>
      </c>
      <c r="F41" s="58" t="s">
        <v>142</v>
      </c>
      <c r="G41" s="55">
        <v>0</v>
      </c>
      <c r="H41" s="41" t="s">
        <v>140</v>
      </c>
    </row>
    <row r="42" spans="1:8" x14ac:dyDescent="0.2">
      <c r="A42" s="52"/>
      <c r="B42" s="52"/>
      <c r="C42" s="56"/>
      <c r="D42" s="52"/>
      <c r="E42" s="52"/>
      <c r="F42" s="57"/>
      <c r="G42" s="57"/>
      <c r="H42" s="41" t="s">
        <v>140</v>
      </c>
    </row>
    <row r="43" spans="1:8" x14ac:dyDescent="0.2">
      <c r="A43" s="52"/>
      <c r="B43" s="52"/>
      <c r="C43" s="53" t="s">
        <v>144</v>
      </c>
      <c r="D43" s="52"/>
      <c r="E43" s="52"/>
      <c r="F43" s="52"/>
      <c r="G43" s="52"/>
      <c r="H43" s="41" t="s">
        <v>140</v>
      </c>
    </row>
    <row r="44" spans="1:8" x14ac:dyDescent="0.2">
      <c r="A44" s="52"/>
      <c r="B44" s="52"/>
      <c r="C44" s="53" t="s">
        <v>139</v>
      </c>
      <c r="D44" s="52"/>
      <c r="E44" s="52" t="s">
        <v>140</v>
      </c>
      <c r="F44" s="58" t="s">
        <v>142</v>
      </c>
      <c r="G44" s="55">
        <v>0</v>
      </c>
      <c r="H44" s="41" t="s">
        <v>140</v>
      </c>
    </row>
    <row r="45" spans="1:8" x14ac:dyDescent="0.2">
      <c r="A45" s="52"/>
      <c r="B45" s="52"/>
      <c r="C45" s="56"/>
      <c r="D45" s="52"/>
      <c r="E45" s="52"/>
      <c r="F45" s="57"/>
      <c r="G45" s="57"/>
      <c r="H45" s="41" t="s">
        <v>140</v>
      </c>
    </row>
    <row r="46" spans="1:8" x14ac:dyDescent="0.2">
      <c r="A46" s="52"/>
      <c r="B46" s="52"/>
      <c r="C46" s="53" t="s">
        <v>145</v>
      </c>
      <c r="D46" s="52"/>
      <c r="E46" s="52"/>
      <c r="F46" s="57"/>
      <c r="G46" s="57"/>
      <c r="H46" s="41" t="s">
        <v>140</v>
      </c>
    </row>
    <row r="47" spans="1:8" x14ac:dyDescent="0.2">
      <c r="A47" s="52"/>
      <c r="B47" s="52"/>
      <c r="C47" s="53" t="s">
        <v>139</v>
      </c>
      <c r="D47" s="52"/>
      <c r="E47" s="52" t="s">
        <v>140</v>
      </c>
      <c r="F47" s="58" t="s">
        <v>142</v>
      </c>
      <c r="G47" s="55">
        <v>0</v>
      </c>
      <c r="H47" s="41" t="s">
        <v>140</v>
      </c>
    </row>
    <row r="48" spans="1:8" x14ac:dyDescent="0.2">
      <c r="A48" s="52"/>
      <c r="B48" s="52"/>
      <c r="C48" s="56"/>
      <c r="D48" s="52"/>
      <c r="E48" s="52"/>
      <c r="F48" s="57"/>
      <c r="G48" s="57"/>
      <c r="H48" s="41" t="s">
        <v>140</v>
      </c>
    </row>
    <row r="49" spans="1:8" x14ac:dyDescent="0.2">
      <c r="A49" s="52"/>
      <c r="B49" s="52"/>
      <c r="C49" s="53" t="s">
        <v>146</v>
      </c>
      <c r="D49" s="52"/>
      <c r="E49" s="52"/>
      <c r="F49" s="57"/>
      <c r="G49" s="57"/>
      <c r="H49" s="41" t="s">
        <v>140</v>
      </c>
    </row>
    <row r="50" spans="1:8" x14ac:dyDescent="0.2">
      <c r="A50" s="52"/>
      <c r="B50" s="52"/>
      <c r="C50" s="53" t="s">
        <v>139</v>
      </c>
      <c r="D50" s="52"/>
      <c r="E50" s="52" t="s">
        <v>140</v>
      </c>
      <c r="F50" s="58" t="s">
        <v>142</v>
      </c>
      <c r="G50" s="55">
        <v>0</v>
      </c>
      <c r="H50" s="41" t="s">
        <v>140</v>
      </c>
    </row>
    <row r="51" spans="1:8" x14ac:dyDescent="0.2">
      <c r="A51" s="52"/>
      <c r="B51" s="52"/>
      <c r="C51" s="56"/>
      <c r="D51" s="52"/>
      <c r="E51" s="52"/>
      <c r="F51" s="57"/>
      <c r="G51" s="57"/>
      <c r="H51" s="41" t="s">
        <v>140</v>
      </c>
    </row>
    <row r="52" spans="1:8" x14ac:dyDescent="0.2">
      <c r="A52" s="52"/>
      <c r="B52" s="52"/>
      <c r="C52" s="53" t="s">
        <v>147</v>
      </c>
      <c r="D52" s="52"/>
      <c r="E52" s="52"/>
      <c r="F52" s="54">
        <v>161803.85244660001</v>
      </c>
      <c r="G52" s="55">
        <v>0.97433868000000001</v>
      </c>
      <c r="H52" s="41" t="s">
        <v>140</v>
      </c>
    </row>
    <row r="53" spans="1:8" x14ac:dyDescent="0.2">
      <c r="A53" s="52"/>
      <c r="B53" s="52"/>
      <c r="C53" s="56"/>
      <c r="D53" s="52"/>
      <c r="E53" s="52"/>
      <c r="F53" s="57"/>
      <c r="G53" s="57"/>
      <c r="H53" s="41" t="s">
        <v>140</v>
      </c>
    </row>
    <row r="54" spans="1:8" x14ac:dyDescent="0.2">
      <c r="A54" s="52"/>
      <c r="B54" s="52"/>
      <c r="C54" s="53" t="s">
        <v>148</v>
      </c>
      <c r="D54" s="52"/>
      <c r="E54" s="52"/>
      <c r="F54" s="57"/>
      <c r="G54" s="57"/>
      <c r="H54" s="41" t="s">
        <v>140</v>
      </c>
    </row>
    <row r="55" spans="1:8" x14ac:dyDescent="0.2">
      <c r="A55" s="52"/>
      <c r="B55" s="52"/>
      <c r="C55" s="53" t="s">
        <v>10</v>
      </c>
      <c r="D55" s="52"/>
      <c r="E55" s="52"/>
      <c r="F55" s="57"/>
      <c r="G55" s="57"/>
      <c r="H55" s="41" t="s">
        <v>140</v>
      </c>
    </row>
    <row r="56" spans="1:8" x14ac:dyDescent="0.2">
      <c r="A56" s="52"/>
      <c r="B56" s="52"/>
      <c r="C56" s="53" t="s">
        <v>139</v>
      </c>
      <c r="D56" s="52"/>
      <c r="E56" s="52" t="s">
        <v>140</v>
      </c>
      <c r="F56" s="58" t="s">
        <v>142</v>
      </c>
      <c r="G56" s="55">
        <v>0</v>
      </c>
      <c r="H56" s="41" t="s">
        <v>140</v>
      </c>
    </row>
    <row r="57" spans="1:8" x14ac:dyDescent="0.2">
      <c r="A57" s="52"/>
      <c r="B57" s="52"/>
      <c r="C57" s="56"/>
      <c r="D57" s="52"/>
      <c r="E57" s="52"/>
      <c r="F57" s="57"/>
      <c r="G57" s="57"/>
      <c r="H57" s="41" t="s">
        <v>140</v>
      </c>
    </row>
    <row r="58" spans="1:8" x14ac:dyDescent="0.2">
      <c r="A58" s="52"/>
      <c r="B58" s="52"/>
      <c r="C58" s="53" t="s">
        <v>149</v>
      </c>
      <c r="D58" s="52"/>
      <c r="E58" s="52"/>
      <c r="F58" s="52"/>
      <c r="G58" s="52"/>
      <c r="H58" s="41" t="s">
        <v>140</v>
      </c>
    </row>
    <row r="59" spans="1:8" x14ac:dyDescent="0.2">
      <c r="A59" s="52"/>
      <c r="B59" s="52"/>
      <c r="C59" s="53" t="s">
        <v>139</v>
      </c>
      <c r="D59" s="52"/>
      <c r="E59" s="52" t="s">
        <v>140</v>
      </c>
      <c r="F59" s="58" t="s">
        <v>142</v>
      </c>
      <c r="G59" s="55">
        <v>0</v>
      </c>
      <c r="H59" s="41" t="s">
        <v>140</v>
      </c>
    </row>
    <row r="60" spans="1:8" x14ac:dyDescent="0.2">
      <c r="A60" s="52"/>
      <c r="B60" s="52"/>
      <c r="C60" s="56"/>
      <c r="D60" s="52"/>
      <c r="E60" s="52"/>
      <c r="F60" s="57"/>
      <c r="G60" s="57"/>
      <c r="H60" s="41" t="s">
        <v>140</v>
      </c>
    </row>
    <row r="61" spans="1:8" x14ac:dyDescent="0.2">
      <c r="A61" s="52"/>
      <c r="B61" s="52"/>
      <c r="C61" s="53" t="s">
        <v>150</v>
      </c>
      <c r="D61" s="52"/>
      <c r="E61" s="52"/>
      <c r="F61" s="52"/>
      <c r="G61" s="52"/>
      <c r="H61" s="41" t="s">
        <v>140</v>
      </c>
    </row>
    <row r="62" spans="1:8" x14ac:dyDescent="0.2">
      <c r="A62" s="52"/>
      <c r="B62" s="52"/>
      <c r="C62" s="53" t="s">
        <v>139</v>
      </c>
      <c r="D62" s="52"/>
      <c r="E62" s="52" t="s">
        <v>140</v>
      </c>
      <c r="F62" s="58" t="s">
        <v>142</v>
      </c>
      <c r="G62" s="55">
        <v>0</v>
      </c>
      <c r="H62" s="41" t="s">
        <v>140</v>
      </c>
    </row>
    <row r="63" spans="1:8" x14ac:dyDescent="0.2">
      <c r="A63" s="52"/>
      <c r="B63" s="52"/>
      <c r="C63" s="56"/>
      <c r="D63" s="52"/>
      <c r="E63" s="52"/>
      <c r="F63" s="57"/>
      <c r="G63" s="57"/>
      <c r="H63" s="41" t="s">
        <v>140</v>
      </c>
    </row>
    <row r="64" spans="1:8" x14ac:dyDescent="0.2">
      <c r="A64" s="52"/>
      <c r="B64" s="52"/>
      <c r="C64" s="53" t="s">
        <v>151</v>
      </c>
      <c r="D64" s="52"/>
      <c r="E64" s="52"/>
      <c r="F64" s="57"/>
      <c r="G64" s="57"/>
      <c r="H64" s="41" t="s">
        <v>140</v>
      </c>
    </row>
    <row r="65" spans="1:8" x14ac:dyDescent="0.2">
      <c r="A65" s="52"/>
      <c r="B65" s="52"/>
      <c r="C65" s="53" t="s">
        <v>139</v>
      </c>
      <c r="D65" s="52"/>
      <c r="E65" s="52" t="s">
        <v>140</v>
      </c>
      <c r="F65" s="58" t="s">
        <v>142</v>
      </c>
      <c r="G65" s="55">
        <v>0</v>
      </c>
      <c r="H65" s="41" t="s">
        <v>140</v>
      </c>
    </row>
    <row r="66" spans="1:8" x14ac:dyDescent="0.2">
      <c r="A66" s="52"/>
      <c r="B66" s="52"/>
      <c r="C66" s="56"/>
      <c r="D66" s="52"/>
      <c r="E66" s="52"/>
      <c r="F66" s="57"/>
      <c r="G66" s="57"/>
      <c r="H66" s="41" t="s">
        <v>140</v>
      </c>
    </row>
    <row r="67" spans="1:8" x14ac:dyDescent="0.2">
      <c r="A67" s="52"/>
      <c r="B67" s="52"/>
      <c r="C67" s="53" t="s">
        <v>152</v>
      </c>
      <c r="D67" s="52"/>
      <c r="E67" s="52"/>
      <c r="F67" s="54">
        <v>0</v>
      </c>
      <c r="G67" s="55">
        <v>0</v>
      </c>
      <c r="H67" s="41" t="s">
        <v>140</v>
      </c>
    </row>
    <row r="68" spans="1:8" x14ac:dyDescent="0.2">
      <c r="A68" s="52"/>
      <c r="B68" s="52"/>
      <c r="C68" s="56"/>
      <c r="D68" s="52"/>
      <c r="E68" s="52"/>
      <c r="F68" s="57"/>
      <c r="G68" s="57"/>
      <c r="H68" s="41" t="s">
        <v>140</v>
      </c>
    </row>
    <row r="69" spans="1:8" x14ac:dyDescent="0.2">
      <c r="A69" s="52"/>
      <c r="B69" s="52"/>
      <c r="C69" s="53" t="s">
        <v>153</v>
      </c>
      <c r="D69" s="52"/>
      <c r="E69" s="52"/>
      <c r="F69" s="57"/>
      <c r="G69" s="57"/>
      <c r="H69" s="41" t="s">
        <v>140</v>
      </c>
    </row>
    <row r="70" spans="1:8" x14ac:dyDescent="0.2">
      <c r="A70" s="52"/>
      <c r="B70" s="52"/>
      <c r="C70" s="53" t="s">
        <v>154</v>
      </c>
      <c r="D70" s="52"/>
      <c r="E70" s="52"/>
      <c r="F70" s="57"/>
      <c r="G70" s="57"/>
      <c r="H70" s="41" t="s">
        <v>140</v>
      </c>
    </row>
    <row r="71" spans="1:8" x14ac:dyDescent="0.2">
      <c r="A71" s="52"/>
      <c r="B71" s="52"/>
      <c r="C71" s="53" t="s">
        <v>139</v>
      </c>
      <c r="D71" s="52"/>
      <c r="E71" s="52" t="s">
        <v>140</v>
      </c>
      <c r="F71" s="58" t="s">
        <v>142</v>
      </c>
      <c r="G71" s="55">
        <v>0</v>
      </c>
      <c r="H71" s="41" t="s">
        <v>140</v>
      </c>
    </row>
    <row r="72" spans="1:8" x14ac:dyDescent="0.2">
      <c r="A72" s="52"/>
      <c r="B72" s="52"/>
      <c r="C72" s="56"/>
      <c r="D72" s="52"/>
      <c r="E72" s="52"/>
      <c r="F72" s="57"/>
      <c r="G72" s="57"/>
      <c r="H72" s="41" t="s">
        <v>140</v>
      </c>
    </row>
    <row r="73" spans="1:8" x14ac:dyDescent="0.2">
      <c r="A73" s="52"/>
      <c r="B73" s="52"/>
      <c r="C73" s="53" t="s">
        <v>155</v>
      </c>
      <c r="D73" s="52"/>
      <c r="E73" s="52"/>
      <c r="F73" s="57"/>
      <c r="G73" s="57"/>
      <c r="H73" s="41" t="s">
        <v>140</v>
      </c>
    </row>
    <row r="74" spans="1:8" x14ac:dyDescent="0.2">
      <c r="A74" s="52"/>
      <c r="B74" s="52"/>
      <c r="C74" s="53" t="s">
        <v>139</v>
      </c>
      <c r="D74" s="52"/>
      <c r="E74" s="52" t="s">
        <v>140</v>
      </c>
      <c r="F74" s="58" t="s">
        <v>142</v>
      </c>
      <c r="G74" s="55">
        <v>0</v>
      </c>
      <c r="H74" s="41" t="s">
        <v>140</v>
      </c>
    </row>
    <row r="75" spans="1:8" x14ac:dyDescent="0.2">
      <c r="A75" s="52"/>
      <c r="B75" s="52"/>
      <c r="C75" s="56"/>
      <c r="D75" s="52"/>
      <c r="E75" s="52"/>
      <c r="F75" s="57"/>
      <c r="G75" s="57"/>
      <c r="H75" s="41" t="s">
        <v>140</v>
      </c>
    </row>
    <row r="76" spans="1:8" x14ac:dyDescent="0.2">
      <c r="A76" s="52"/>
      <c r="B76" s="52"/>
      <c r="C76" s="53" t="s">
        <v>156</v>
      </c>
      <c r="D76" s="52"/>
      <c r="E76" s="52"/>
      <c r="F76" s="57"/>
      <c r="G76" s="57"/>
      <c r="H76" s="41" t="s">
        <v>140</v>
      </c>
    </row>
    <row r="77" spans="1:8" x14ac:dyDescent="0.2">
      <c r="A77" s="52"/>
      <c r="B77" s="52"/>
      <c r="C77" s="53" t="s">
        <v>139</v>
      </c>
      <c r="D77" s="52"/>
      <c r="E77" s="52" t="s">
        <v>140</v>
      </c>
      <c r="F77" s="58" t="s">
        <v>142</v>
      </c>
      <c r="G77" s="55">
        <v>0</v>
      </c>
      <c r="H77" s="41" t="s">
        <v>140</v>
      </c>
    </row>
    <row r="78" spans="1:8" x14ac:dyDescent="0.2">
      <c r="A78" s="52"/>
      <c r="B78" s="52"/>
      <c r="C78" s="56"/>
      <c r="D78" s="52"/>
      <c r="E78" s="52"/>
      <c r="F78" s="57"/>
      <c r="G78" s="57"/>
      <c r="H78" s="41" t="s">
        <v>140</v>
      </c>
    </row>
    <row r="79" spans="1:8" x14ac:dyDescent="0.2">
      <c r="A79" s="52"/>
      <c r="B79" s="52"/>
      <c r="C79" s="53" t="s">
        <v>157</v>
      </c>
      <c r="D79" s="52"/>
      <c r="E79" s="52"/>
      <c r="F79" s="57"/>
      <c r="G79" s="57"/>
      <c r="H79" s="41" t="s">
        <v>140</v>
      </c>
    </row>
    <row r="80" spans="1:8" x14ac:dyDescent="0.2">
      <c r="A80" s="47">
        <v>1</v>
      </c>
      <c r="B80" s="48"/>
      <c r="C80" s="48" t="s">
        <v>158</v>
      </c>
      <c r="D80" s="48"/>
      <c r="E80" s="59"/>
      <c r="F80" s="50">
        <v>2654.3287380100001</v>
      </c>
      <c r="G80" s="51">
        <v>1.598364E-2</v>
      </c>
      <c r="H80" s="41">
        <v>5.42</v>
      </c>
    </row>
    <row r="81" spans="1:8" x14ac:dyDescent="0.2">
      <c r="A81" s="52"/>
      <c r="B81" s="52"/>
      <c r="C81" s="53" t="s">
        <v>139</v>
      </c>
      <c r="D81" s="52"/>
      <c r="E81" s="52" t="s">
        <v>140</v>
      </c>
      <c r="F81" s="54">
        <v>2654.3287380100001</v>
      </c>
      <c r="G81" s="55">
        <v>1.598364E-2</v>
      </c>
      <c r="H81" s="41" t="s">
        <v>140</v>
      </c>
    </row>
    <row r="82" spans="1:8" x14ac:dyDescent="0.2">
      <c r="A82" s="52"/>
      <c r="B82" s="52"/>
      <c r="C82" s="56"/>
      <c r="D82" s="52"/>
      <c r="E82" s="52"/>
      <c r="F82" s="57"/>
      <c r="G82" s="57"/>
      <c r="H82" s="41" t="s">
        <v>140</v>
      </c>
    </row>
    <row r="83" spans="1:8" x14ac:dyDescent="0.2">
      <c r="A83" s="52"/>
      <c r="B83" s="52"/>
      <c r="C83" s="53" t="s">
        <v>159</v>
      </c>
      <c r="D83" s="52"/>
      <c r="E83" s="52"/>
      <c r="F83" s="54">
        <v>2654.3287380100001</v>
      </c>
      <c r="G83" s="55">
        <v>1.598364E-2</v>
      </c>
      <c r="H83" s="41" t="s">
        <v>140</v>
      </c>
    </row>
    <row r="84" spans="1:8" x14ac:dyDescent="0.2">
      <c r="A84" s="52"/>
      <c r="B84" s="52"/>
      <c r="C84" s="57"/>
      <c r="D84" s="52"/>
      <c r="E84" s="52"/>
      <c r="F84" s="52"/>
      <c r="G84" s="52"/>
      <c r="H84" s="41" t="s">
        <v>140</v>
      </c>
    </row>
    <row r="85" spans="1:8" x14ac:dyDescent="0.2">
      <c r="A85" s="52"/>
      <c r="B85" s="52"/>
      <c r="C85" s="53" t="s">
        <v>160</v>
      </c>
      <c r="D85" s="52"/>
      <c r="E85" s="52"/>
      <c r="F85" s="52"/>
      <c r="G85" s="52"/>
      <c r="H85" s="41" t="s">
        <v>140</v>
      </c>
    </row>
    <row r="86" spans="1:8" x14ac:dyDescent="0.2">
      <c r="A86" s="52"/>
      <c r="B86" s="52"/>
      <c r="C86" s="53" t="s">
        <v>161</v>
      </c>
      <c r="D86" s="52"/>
      <c r="E86" s="52"/>
      <c r="F86" s="52"/>
      <c r="G86" s="52"/>
      <c r="H86" s="41" t="s">
        <v>140</v>
      </c>
    </row>
    <row r="87" spans="1:8" x14ac:dyDescent="0.2">
      <c r="A87" s="47">
        <v>1</v>
      </c>
      <c r="B87" s="48" t="s">
        <v>497</v>
      </c>
      <c r="C87" s="48" t="s">
        <v>1165</v>
      </c>
      <c r="D87" s="48"/>
      <c r="E87" s="140">
        <v>9815428.0309999995</v>
      </c>
      <c r="F87" s="50">
        <v>1530.7061860060001</v>
      </c>
      <c r="G87" s="51">
        <v>9.2175E-3</v>
      </c>
      <c r="H87" s="41" t="s">
        <v>140</v>
      </c>
    </row>
    <row r="88" spans="1:8" x14ac:dyDescent="0.2">
      <c r="A88" s="52"/>
      <c r="B88" s="52"/>
      <c r="C88" s="53" t="s">
        <v>139</v>
      </c>
      <c r="D88" s="52"/>
      <c r="E88" s="52" t="s">
        <v>140</v>
      </c>
      <c r="F88" s="54">
        <v>1530.7061860060001</v>
      </c>
      <c r="G88" s="55">
        <v>9.2175E-3</v>
      </c>
      <c r="H88" s="41" t="s">
        <v>140</v>
      </c>
    </row>
    <row r="89" spans="1:8" x14ac:dyDescent="0.2">
      <c r="A89" s="52"/>
      <c r="B89" s="52"/>
      <c r="C89" s="56"/>
      <c r="D89" s="52"/>
      <c r="E89" s="52"/>
      <c r="F89" s="57"/>
      <c r="G89" s="57"/>
      <c r="H89" s="41" t="s">
        <v>140</v>
      </c>
    </row>
    <row r="90" spans="1:8" x14ac:dyDescent="0.2">
      <c r="A90" s="52"/>
      <c r="B90" s="52"/>
      <c r="C90" s="53" t="s">
        <v>162</v>
      </c>
      <c r="D90" s="52"/>
      <c r="E90" s="52"/>
      <c r="F90" s="52"/>
      <c r="G90" s="52"/>
      <c r="H90" s="41" t="s">
        <v>140</v>
      </c>
    </row>
    <row r="91" spans="1:8" x14ac:dyDescent="0.2">
      <c r="A91" s="52"/>
      <c r="B91" s="52"/>
      <c r="C91" s="53" t="s">
        <v>163</v>
      </c>
      <c r="D91" s="52"/>
      <c r="E91" s="52"/>
      <c r="F91" s="52"/>
      <c r="G91" s="52"/>
      <c r="H91" s="41" t="s">
        <v>140</v>
      </c>
    </row>
    <row r="92" spans="1:8" x14ac:dyDescent="0.2">
      <c r="A92" s="52"/>
      <c r="B92" s="52"/>
      <c r="C92" s="53" t="s">
        <v>139</v>
      </c>
      <c r="D92" s="52"/>
      <c r="E92" s="52" t="s">
        <v>140</v>
      </c>
      <c r="F92" s="58" t="s">
        <v>142</v>
      </c>
      <c r="G92" s="55">
        <v>0</v>
      </c>
      <c r="H92" s="41" t="s">
        <v>140</v>
      </c>
    </row>
    <row r="93" spans="1:8" x14ac:dyDescent="0.2">
      <c r="A93" s="52"/>
      <c r="B93" s="52"/>
      <c r="C93" s="56"/>
      <c r="D93" s="52"/>
      <c r="E93" s="52"/>
      <c r="F93" s="57"/>
      <c r="G93" s="57"/>
      <c r="H93" s="41" t="s">
        <v>140</v>
      </c>
    </row>
    <row r="94" spans="1:8" x14ac:dyDescent="0.2">
      <c r="A94" s="52"/>
      <c r="B94" s="52"/>
      <c r="C94" s="53" t="s">
        <v>164</v>
      </c>
      <c r="D94" s="52"/>
      <c r="E94" s="52"/>
      <c r="F94" s="57"/>
      <c r="G94" s="57"/>
      <c r="H94" s="41" t="s">
        <v>140</v>
      </c>
    </row>
    <row r="95" spans="1:8" x14ac:dyDescent="0.2">
      <c r="A95" s="52"/>
      <c r="B95" s="52"/>
      <c r="C95" s="53" t="s">
        <v>139</v>
      </c>
      <c r="D95" s="52"/>
      <c r="E95" s="52" t="s">
        <v>140</v>
      </c>
      <c r="F95" s="58" t="s">
        <v>142</v>
      </c>
      <c r="G95" s="55">
        <v>0</v>
      </c>
      <c r="H95" s="41" t="s">
        <v>140</v>
      </c>
    </row>
    <row r="96" spans="1:8" x14ac:dyDescent="0.2">
      <c r="A96" s="52"/>
      <c r="B96" s="52"/>
      <c r="C96" s="56"/>
      <c r="D96" s="52"/>
      <c r="E96" s="52"/>
      <c r="F96" s="57"/>
      <c r="G96" s="57"/>
      <c r="H96" s="41" t="s">
        <v>140</v>
      </c>
    </row>
    <row r="97" spans="1:17" x14ac:dyDescent="0.2">
      <c r="A97" s="59"/>
      <c r="B97" s="48"/>
      <c r="C97" s="48" t="s">
        <v>499</v>
      </c>
      <c r="D97" s="48"/>
      <c r="E97" s="59"/>
      <c r="F97" s="50">
        <v>522.30007869999997</v>
      </c>
      <c r="G97" s="51">
        <v>3.1451500000000002E-3</v>
      </c>
      <c r="H97" s="41" t="s">
        <v>140</v>
      </c>
    </row>
    <row r="98" spans="1:17" x14ac:dyDescent="0.2">
      <c r="A98" s="59"/>
      <c r="B98" s="48"/>
      <c r="C98" s="48" t="s">
        <v>165</v>
      </c>
      <c r="D98" s="48"/>
      <c r="E98" s="59"/>
      <c r="F98" s="50">
        <v>-445.87788547000002</v>
      </c>
      <c r="G98" s="51">
        <v>-2.6849600000000001E-3</v>
      </c>
      <c r="H98" s="41" t="s">
        <v>140</v>
      </c>
    </row>
    <row r="99" spans="1:17" x14ac:dyDescent="0.2">
      <c r="A99" s="56"/>
      <c r="B99" s="56"/>
      <c r="C99" s="53" t="s">
        <v>166</v>
      </c>
      <c r="D99" s="57"/>
      <c r="E99" s="57"/>
      <c r="F99" s="54">
        <v>166065.30956384601</v>
      </c>
      <c r="G99" s="60">
        <v>1.0000000099999999</v>
      </c>
      <c r="H99" s="41" t="s">
        <v>140</v>
      </c>
    </row>
    <row r="100" spans="1:17" ht="12.75" customHeight="1" x14ac:dyDescent="0.2">
      <c r="A100" s="61"/>
      <c r="B100" s="61"/>
      <c r="C100" s="62"/>
      <c r="D100" s="63"/>
      <c r="E100" s="63"/>
      <c r="F100" s="64"/>
      <c r="G100" s="65"/>
      <c r="H100" s="66"/>
    </row>
    <row r="101" spans="1:17" x14ac:dyDescent="0.2">
      <c r="A101" s="61"/>
      <c r="B101" s="227" t="s">
        <v>973</v>
      </c>
      <c r="C101" s="227"/>
      <c r="D101" s="227"/>
      <c r="E101" s="227"/>
      <c r="F101" s="227"/>
      <c r="G101" s="227"/>
      <c r="H101" s="227"/>
      <c r="J101" s="68"/>
    </row>
    <row r="102" spans="1:17" x14ac:dyDescent="0.2">
      <c r="A102" s="61"/>
      <c r="B102" s="227" t="s">
        <v>974</v>
      </c>
      <c r="C102" s="227"/>
      <c r="D102" s="227"/>
      <c r="E102" s="227"/>
      <c r="F102" s="227"/>
      <c r="G102" s="227"/>
      <c r="H102" s="227"/>
      <c r="J102" s="68"/>
    </row>
    <row r="103" spans="1:17" x14ac:dyDescent="0.2">
      <c r="A103" s="61"/>
      <c r="B103" s="227" t="s">
        <v>975</v>
      </c>
      <c r="C103" s="227"/>
      <c r="D103" s="227"/>
      <c r="E103" s="227"/>
      <c r="F103" s="227"/>
      <c r="G103" s="227"/>
      <c r="H103" s="227"/>
      <c r="J103" s="68"/>
    </row>
    <row r="104" spans="1:17" s="71" customFormat="1" ht="66.75" customHeight="1" x14ac:dyDescent="0.25">
      <c r="A104" s="69"/>
      <c r="B104" s="228" t="s">
        <v>976</v>
      </c>
      <c r="C104" s="228"/>
      <c r="D104" s="228"/>
      <c r="E104" s="228"/>
      <c r="F104" s="228"/>
      <c r="G104" s="228"/>
      <c r="H104" s="228"/>
      <c r="I104"/>
      <c r="J104" s="68"/>
      <c r="K104"/>
      <c r="L104"/>
      <c r="M104"/>
      <c r="N104"/>
      <c r="O104"/>
      <c r="P104"/>
      <c r="Q104"/>
    </row>
    <row r="105" spans="1:17" x14ac:dyDescent="0.2">
      <c r="A105" s="61"/>
      <c r="B105" s="227" t="s">
        <v>977</v>
      </c>
      <c r="C105" s="227"/>
      <c r="D105" s="227"/>
      <c r="E105" s="227"/>
      <c r="F105" s="227"/>
      <c r="G105" s="227"/>
      <c r="H105" s="227"/>
      <c r="J105" s="68"/>
    </row>
    <row r="106" spans="1:17" x14ac:dyDescent="0.2">
      <c r="A106" s="61"/>
      <c r="B106" s="61"/>
      <c r="C106" s="61"/>
      <c r="D106" s="63"/>
      <c r="E106" s="63"/>
      <c r="F106" s="63"/>
      <c r="G106" s="63"/>
    </row>
    <row r="107" spans="1:17" x14ac:dyDescent="0.2">
      <c r="A107" s="61"/>
      <c r="B107" s="229" t="s">
        <v>167</v>
      </c>
      <c r="C107" s="230"/>
      <c r="D107" s="231"/>
      <c r="E107" s="72"/>
      <c r="F107" s="63"/>
      <c r="G107" s="63"/>
    </row>
    <row r="108" spans="1:17" ht="27.75" customHeight="1" x14ac:dyDescent="0.2">
      <c r="A108" s="61"/>
      <c r="B108" s="232" t="s">
        <v>168</v>
      </c>
      <c r="C108" s="233"/>
      <c r="D108" s="40" t="s">
        <v>169</v>
      </c>
      <c r="E108" s="72"/>
      <c r="F108" s="63"/>
      <c r="G108" s="63"/>
    </row>
    <row r="109" spans="1:17" ht="12.75" customHeight="1" x14ac:dyDescent="0.2">
      <c r="A109" s="61"/>
      <c r="B109" s="232" t="s">
        <v>978</v>
      </c>
      <c r="C109" s="233"/>
      <c r="D109" s="40" t="s">
        <v>169</v>
      </c>
      <c r="E109" s="72"/>
      <c r="F109" s="63"/>
      <c r="G109" s="63"/>
    </row>
    <row r="110" spans="1:17" x14ac:dyDescent="0.2">
      <c r="A110" s="61"/>
      <c r="B110" s="232" t="s">
        <v>170</v>
      </c>
      <c r="C110" s="233"/>
      <c r="D110" s="73" t="s">
        <v>140</v>
      </c>
      <c r="E110" s="72"/>
      <c r="F110" s="63"/>
      <c r="G110" s="63"/>
    </row>
    <row r="111" spans="1:17" x14ac:dyDescent="0.2">
      <c r="A111" s="74"/>
      <c r="B111" s="75" t="s">
        <v>140</v>
      </c>
      <c r="C111" s="75" t="s">
        <v>979</v>
      </c>
      <c r="D111" s="75" t="s">
        <v>171</v>
      </c>
      <c r="E111" s="74"/>
      <c r="F111" s="74"/>
      <c r="G111" s="74"/>
      <c r="H111" s="74"/>
      <c r="J111" s="68"/>
    </row>
    <row r="112" spans="1:17" x14ac:dyDescent="0.2">
      <c r="A112" s="74"/>
      <c r="B112" s="76" t="s">
        <v>172</v>
      </c>
      <c r="C112" s="77">
        <v>45991</v>
      </c>
      <c r="D112" s="77">
        <v>46022</v>
      </c>
      <c r="E112" s="74"/>
      <c r="F112" s="74"/>
      <c r="G112" s="74"/>
      <c r="J112" s="68"/>
    </row>
    <row r="113" spans="1:7" x14ac:dyDescent="0.2">
      <c r="A113" s="78"/>
      <c r="B113" s="48" t="s">
        <v>173</v>
      </c>
      <c r="C113" s="79">
        <v>124.6086</v>
      </c>
      <c r="D113" s="79">
        <v>124.82380000000001</v>
      </c>
      <c r="E113" s="78"/>
      <c r="F113" s="80"/>
      <c r="G113" s="81"/>
    </row>
    <row r="114" spans="1:7" x14ac:dyDescent="0.2">
      <c r="A114" s="78"/>
      <c r="B114" s="48" t="s">
        <v>1151</v>
      </c>
      <c r="C114" s="79">
        <v>39.270899999999997</v>
      </c>
      <c r="D114" s="79">
        <v>36.726599999999998</v>
      </c>
      <c r="E114" s="78"/>
      <c r="F114" s="80"/>
      <c r="G114" s="81"/>
    </row>
    <row r="115" spans="1:7" x14ac:dyDescent="0.2">
      <c r="A115" s="78"/>
      <c r="B115" s="48" t="s">
        <v>174</v>
      </c>
      <c r="C115" s="79">
        <v>109.8943</v>
      </c>
      <c r="D115" s="79">
        <v>109.9607</v>
      </c>
      <c r="E115" s="78"/>
      <c r="F115" s="80"/>
      <c r="G115" s="81"/>
    </row>
    <row r="116" spans="1:7" x14ac:dyDescent="0.2">
      <c r="A116" s="78"/>
      <c r="B116" s="48" t="s">
        <v>1152</v>
      </c>
      <c r="C116" s="79">
        <v>34.0685</v>
      </c>
      <c r="D116" s="79">
        <v>31.801300000000001</v>
      </c>
      <c r="E116" s="78"/>
      <c r="F116" s="80"/>
      <c r="G116" s="81"/>
    </row>
    <row r="117" spans="1:7" x14ac:dyDescent="0.2">
      <c r="A117" s="78"/>
      <c r="B117" s="78"/>
      <c r="C117" s="78"/>
      <c r="D117" s="78"/>
      <c r="E117" s="78"/>
      <c r="F117" s="78"/>
      <c r="G117" s="78"/>
    </row>
    <row r="118" spans="1:7" x14ac:dyDescent="0.2">
      <c r="A118" s="78"/>
      <c r="B118" s="235" t="s">
        <v>980</v>
      </c>
      <c r="C118" s="236"/>
      <c r="D118" s="53" t="s">
        <v>140</v>
      </c>
      <c r="E118" s="78"/>
      <c r="F118" s="78"/>
      <c r="G118" s="78"/>
    </row>
    <row r="119" spans="1:7" x14ac:dyDescent="0.2">
      <c r="A119" s="78"/>
      <c r="B119" s="146" t="s">
        <v>172</v>
      </c>
      <c r="C119" s="147" t="s">
        <v>642</v>
      </c>
      <c r="D119" s="147" t="s">
        <v>643</v>
      </c>
      <c r="E119" s="78"/>
      <c r="F119" s="78"/>
      <c r="G119" s="78"/>
    </row>
    <row r="120" spans="1:7" x14ac:dyDescent="0.2">
      <c r="A120" s="78"/>
      <c r="B120" s="48" t="s">
        <v>1151</v>
      </c>
      <c r="C120" s="148">
        <v>2.5609999999999999</v>
      </c>
      <c r="D120" s="148">
        <v>2.5609999999999999</v>
      </c>
      <c r="E120" s="78"/>
      <c r="F120" s="80"/>
      <c r="G120" s="81"/>
    </row>
    <row r="121" spans="1:7" x14ac:dyDescent="0.2">
      <c r="A121" s="78"/>
      <c r="B121" s="48" t="s">
        <v>1152</v>
      </c>
      <c r="C121" s="148">
        <v>2.2440000000000002</v>
      </c>
      <c r="D121" s="148">
        <v>2.2440000000000002</v>
      </c>
      <c r="E121" s="78"/>
      <c r="F121" s="80"/>
      <c r="G121" s="81"/>
    </row>
    <row r="122" spans="1:7" x14ac:dyDescent="0.2">
      <c r="A122" s="74"/>
      <c r="B122" s="136"/>
      <c r="C122" s="136"/>
      <c r="D122" s="136"/>
      <c r="E122" s="74"/>
      <c r="F122" s="74"/>
      <c r="G122" s="74"/>
    </row>
    <row r="123" spans="1:7" x14ac:dyDescent="0.2">
      <c r="A123" s="74"/>
      <c r="B123" s="232" t="s">
        <v>175</v>
      </c>
      <c r="C123" s="233"/>
      <c r="D123" s="40" t="s">
        <v>169</v>
      </c>
      <c r="E123" s="84"/>
      <c r="F123" s="74"/>
      <c r="G123" s="74"/>
    </row>
    <row r="124" spans="1:7" x14ac:dyDescent="0.2">
      <c r="A124" s="74"/>
      <c r="B124" s="232" t="s">
        <v>176</v>
      </c>
      <c r="C124" s="233"/>
      <c r="D124" s="40" t="s">
        <v>169</v>
      </c>
      <c r="E124" s="84"/>
      <c r="F124" s="74"/>
      <c r="G124" s="74"/>
    </row>
    <row r="125" spans="1:7" x14ac:dyDescent="0.2">
      <c r="A125" s="74"/>
      <c r="B125" s="232" t="s">
        <v>177</v>
      </c>
      <c r="C125" s="233"/>
      <c r="D125" s="40" t="s">
        <v>169</v>
      </c>
      <c r="E125" s="84"/>
      <c r="F125" s="74"/>
      <c r="G125" s="74"/>
    </row>
    <row r="126" spans="1:7" x14ac:dyDescent="0.2">
      <c r="A126" s="74"/>
      <c r="B126" s="232" t="s">
        <v>178</v>
      </c>
      <c r="C126" s="233"/>
      <c r="D126" s="85">
        <v>0.45810161044064268</v>
      </c>
      <c r="E126" s="74"/>
      <c r="F126" s="67"/>
      <c r="G126" s="86"/>
    </row>
    <row r="128" spans="1:7" x14ac:dyDescent="0.2">
      <c r="B128" s="234" t="s">
        <v>981</v>
      </c>
      <c r="C128" s="234"/>
    </row>
    <row r="130" spans="2:4" ht="153.75" customHeight="1" x14ac:dyDescent="0.2"/>
    <row r="133" spans="2:4" x14ac:dyDescent="0.2">
      <c r="B133" s="87" t="s">
        <v>982</v>
      </c>
      <c r="C133" s="88"/>
      <c r="D133" s="87"/>
    </row>
    <row r="134" spans="2:4" x14ac:dyDescent="0.2">
      <c r="B134" s="87" t="s">
        <v>1144</v>
      </c>
      <c r="D134" s="87"/>
    </row>
    <row r="135" spans="2:4" ht="165" customHeight="1" x14ac:dyDescent="0.2"/>
    <row r="136" spans="2:4" ht="12.75" customHeight="1" x14ac:dyDescent="0.2"/>
    <row r="137" spans="2:4" ht="12.75" customHeight="1" x14ac:dyDescent="0.2"/>
    <row r="138" spans="2:4" ht="12.75" customHeight="1" x14ac:dyDescent="0.2"/>
    <row r="139" spans="2:4" ht="12.75" customHeight="1" x14ac:dyDescent="0.2"/>
    <row r="140" spans="2:4" ht="12.75" customHeight="1" x14ac:dyDescent="0.2"/>
    <row r="141" spans="2:4" ht="12.75" customHeight="1" x14ac:dyDescent="0.2"/>
    <row r="142" spans="2:4" ht="12.75" customHeight="1" x14ac:dyDescent="0.2"/>
  </sheetData>
  <mergeCells count="18">
    <mergeCell ref="B109:C109"/>
    <mergeCell ref="B110:C110"/>
    <mergeCell ref="B126:C126"/>
    <mergeCell ref="B103:H103"/>
    <mergeCell ref="B104:H104"/>
    <mergeCell ref="B105:H105"/>
    <mergeCell ref="B107:D107"/>
    <mergeCell ref="B108:C108"/>
    <mergeCell ref="A1:H1"/>
    <mergeCell ref="A2:H2"/>
    <mergeCell ref="A3:H3"/>
    <mergeCell ref="B101:H101"/>
    <mergeCell ref="B102:H102"/>
    <mergeCell ref="B125:C125"/>
    <mergeCell ref="B118:C118"/>
    <mergeCell ref="B123:C123"/>
    <mergeCell ref="B124:C124"/>
    <mergeCell ref="B128:C128"/>
  </mergeCells>
  <hyperlinks>
    <hyperlink ref="I1" location="Index!B2" display="Index" xr:uid="{0AAC4FB3-F6B2-4CC2-AD4A-93E4287A3A7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CDED0-8DA2-44E8-AD02-327B19788C62}">
  <sheetPr>
    <outlinePr summaryBelow="0" summaryRight="0"/>
  </sheetPr>
  <dimension ref="A1:Q120"/>
  <sheetViews>
    <sheetView showGridLines="0" workbookViewId="0">
      <selection sqref="A1:H1"/>
    </sheetView>
  </sheetViews>
  <sheetFormatPr defaultRowHeight="12.75" x14ac:dyDescent="0.2"/>
  <cols>
    <col min="1" max="1" width="6.85546875" customWidth="1"/>
    <col min="2" max="2" width="20.5703125" customWidth="1"/>
    <col min="3" max="3" width="49.42578125" customWidth="1"/>
    <col min="4" max="4" width="17.85546875" customWidth="1"/>
    <col min="5" max="6" width="19.140625" customWidth="1"/>
    <col min="7" max="7" width="16.42578125"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39" t="s">
        <v>0</v>
      </c>
      <c r="B1" s="239"/>
      <c r="C1" s="239"/>
      <c r="D1" s="239"/>
      <c r="E1" s="239"/>
      <c r="F1" s="239"/>
      <c r="G1" s="239"/>
      <c r="H1" s="239"/>
      <c r="I1" s="7"/>
    </row>
    <row r="2" spans="1:9" ht="15" x14ac:dyDescent="0.2">
      <c r="A2" s="239" t="s">
        <v>933</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row>
    <row r="6" spans="1:9" x14ac:dyDescent="0.2">
      <c r="A6" s="42"/>
      <c r="B6" s="43"/>
      <c r="C6" s="43" t="s">
        <v>10</v>
      </c>
      <c r="D6" s="43"/>
      <c r="E6" s="44"/>
      <c r="F6" s="45"/>
      <c r="G6" s="46"/>
      <c r="H6" s="41"/>
    </row>
    <row r="7" spans="1:9" x14ac:dyDescent="0.2">
      <c r="A7" s="202"/>
      <c r="B7" s="202"/>
      <c r="C7" s="203" t="s">
        <v>139</v>
      </c>
      <c r="D7" s="202"/>
      <c r="E7" s="202" t="s">
        <v>140</v>
      </c>
      <c r="F7" s="204" t="s">
        <v>142</v>
      </c>
      <c r="G7" s="205">
        <v>0</v>
      </c>
      <c r="H7" s="41"/>
    </row>
    <row r="8" spans="1:9" x14ac:dyDescent="0.2">
      <c r="A8" s="202"/>
      <c r="B8" s="202"/>
      <c r="C8" s="206"/>
      <c r="D8" s="202"/>
      <c r="E8" s="202"/>
      <c r="F8" s="207"/>
      <c r="G8" s="207"/>
      <c r="H8" s="41"/>
    </row>
    <row r="9" spans="1:9" x14ac:dyDescent="0.2">
      <c r="A9" s="202"/>
      <c r="B9" s="202"/>
      <c r="C9" s="203" t="s">
        <v>141</v>
      </c>
      <c r="D9" s="202"/>
      <c r="E9" s="202"/>
      <c r="F9" s="202"/>
      <c r="G9" s="202"/>
      <c r="H9" s="41"/>
    </row>
    <row r="10" spans="1:9" x14ac:dyDescent="0.2">
      <c r="A10" s="202"/>
      <c r="B10" s="202"/>
      <c r="C10" s="203" t="s">
        <v>139</v>
      </c>
      <c r="D10" s="202"/>
      <c r="E10" s="202" t="s">
        <v>140</v>
      </c>
      <c r="F10" s="204" t="s">
        <v>142</v>
      </c>
      <c r="G10" s="205">
        <v>0</v>
      </c>
      <c r="H10" s="41"/>
    </row>
    <row r="11" spans="1:9" x14ac:dyDescent="0.2">
      <c r="A11" s="202"/>
      <c r="B11" s="202"/>
      <c r="C11" s="206"/>
      <c r="D11" s="202"/>
      <c r="E11" s="202"/>
      <c r="F11" s="207"/>
      <c r="G11" s="207"/>
      <c r="H11" s="41"/>
    </row>
    <row r="12" spans="1:9" x14ac:dyDescent="0.2">
      <c r="A12" s="202"/>
      <c r="B12" s="202"/>
      <c r="C12" s="203" t="s">
        <v>143</v>
      </c>
      <c r="D12" s="202"/>
      <c r="E12" s="202"/>
      <c r="F12" s="202"/>
      <c r="G12" s="202"/>
      <c r="H12" s="41"/>
    </row>
    <row r="13" spans="1:9" x14ac:dyDescent="0.2">
      <c r="A13" s="202"/>
      <c r="B13" s="202"/>
      <c r="C13" s="203" t="s">
        <v>139</v>
      </c>
      <c r="D13" s="202"/>
      <c r="E13" s="202" t="s">
        <v>140</v>
      </c>
      <c r="F13" s="204" t="s">
        <v>142</v>
      </c>
      <c r="G13" s="205">
        <v>0</v>
      </c>
      <c r="H13" s="41"/>
    </row>
    <row r="14" spans="1:9" x14ac:dyDescent="0.2">
      <c r="A14" s="202"/>
      <c r="B14" s="202"/>
      <c r="C14" s="206"/>
      <c r="D14" s="202"/>
      <c r="E14" s="202"/>
      <c r="F14" s="207"/>
      <c r="G14" s="207"/>
      <c r="H14" s="41"/>
    </row>
    <row r="15" spans="1:9" x14ac:dyDescent="0.2">
      <c r="A15" s="202"/>
      <c r="B15" s="202"/>
      <c r="C15" s="203" t="s">
        <v>144</v>
      </c>
      <c r="D15" s="202"/>
      <c r="E15" s="202"/>
      <c r="F15" s="202"/>
      <c r="G15" s="202"/>
      <c r="H15" s="41"/>
    </row>
    <row r="16" spans="1:9" x14ac:dyDescent="0.2">
      <c r="A16" s="202"/>
      <c r="B16" s="202"/>
      <c r="C16" s="203" t="s">
        <v>139</v>
      </c>
      <c r="D16" s="202"/>
      <c r="E16" s="202" t="s">
        <v>140</v>
      </c>
      <c r="F16" s="204" t="s">
        <v>142</v>
      </c>
      <c r="G16" s="205">
        <v>0</v>
      </c>
      <c r="H16" s="41"/>
    </row>
    <row r="17" spans="1:8" x14ac:dyDescent="0.2">
      <c r="A17" s="202"/>
      <c r="B17" s="202"/>
      <c r="C17" s="206"/>
      <c r="D17" s="202"/>
      <c r="E17" s="202"/>
      <c r="F17" s="207"/>
      <c r="G17" s="207"/>
      <c r="H17" s="41"/>
    </row>
    <row r="18" spans="1:8" x14ac:dyDescent="0.2">
      <c r="A18" s="202"/>
      <c r="B18" s="202"/>
      <c r="C18" s="203" t="s">
        <v>145</v>
      </c>
      <c r="D18" s="202"/>
      <c r="E18" s="202"/>
      <c r="F18" s="207"/>
      <c r="G18" s="207"/>
      <c r="H18" s="41"/>
    </row>
    <row r="19" spans="1:8" x14ac:dyDescent="0.2">
      <c r="A19" s="202"/>
      <c r="B19" s="202"/>
      <c r="C19" s="203" t="s">
        <v>139</v>
      </c>
      <c r="D19" s="202"/>
      <c r="E19" s="202" t="s">
        <v>140</v>
      </c>
      <c r="F19" s="204" t="s">
        <v>142</v>
      </c>
      <c r="G19" s="205">
        <v>0</v>
      </c>
      <c r="H19" s="41"/>
    </row>
    <row r="20" spans="1:8" x14ac:dyDescent="0.2">
      <c r="A20" s="202"/>
      <c r="B20" s="202"/>
      <c r="C20" s="206"/>
      <c r="D20" s="202"/>
      <c r="E20" s="202"/>
      <c r="F20" s="207"/>
      <c r="G20" s="207"/>
      <c r="H20" s="41"/>
    </row>
    <row r="21" spans="1:8" x14ac:dyDescent="0.2">
      <c r="A21" s="202"/>
      <c r="B21" s="202"/>
      <c r="C21" s="203" t="s">
        <v>146</v>
      </c>
      <c r="D21" s="202"/>
      <c r="E21" s="202"/>
      <c r="F21" s="207"/>
      <c r="G21" s="207"/>
      <c r="H21" s="41"/>
    </row>
    <row r="22" spans="1:8" x14ac:dyDescent="0.2">
      <c r="A22" s="202"/>
      <c r="B22" s="202"/>
      <c r="C22" s="203" t="s">
        <v>139</v>
      </c>
      <c r="D22" s="202"/>
      <c r="E22" s="202" t="s">
        <v>140</v>
      </c>
      <c r="F22" s="204" t="s">
        <v>142</v>
      </c>
      <c r="G22" s="205">
        <v>0</v>
      </c>
      <c r="H22" s="41"/>
    </row>
    <row r="23" spans="1:8" x14ac:dyDescent="0.2">
      <c r="A23" s="202"/>
      <c r="B23" s="202"/>
      <c r="C23" s="206"/>
      <c r="D23" s="202"/>
      <c r="E23" s="202"/>
      <c r="F23" s="207"/>
      <c r="G23" s="207"/>
      <c r="H23" s="41"/>
    </row>
    <row r="24" spans="1:8" x14ac:dyDescent="0.2">
      <c r="A24" s="202"/>
      <c r="B24" s="202"/>
      <c r="C24" s="203" t="s">
        <v>147</v>
      </c>
      <c r="D24" s="202"/>
      <c r="E24" s="202"/>
      <c r="F24" s="208">
        <v>0</v>
      </c>
      <c r="G24" s="205">
        <v>0</v>
      </c>
      <c r="H24" s="41"/>
    </row>
    <row r="25" spans="1:8" x14ac:dyDescent="0.2">
      <c r="A25" s="202"/>
      <c r="B25" s="202"/>
      <c r="C25" s="206"/>
      <c r="D25" s="202"/>
      <c r="E25" s="202"/>
      <c r="F25" s="207"/>
      <c r="G25" s="207"/>
      <c r="H25" s="41"/>
    </row>
    <row r="26" spans="1:8" x14ac:dyDescent="0.2">
      <c r="A26" s="202"/>
      <c r="B26" s="202"/>
      <c r="C26" s="203" t="s">
        <v>148</v>
      </c>
      <c r="D26" s="202"/>
      <c r="E26" s="202"/>
      <c r="F26" s="207"/>
      <c r="G26" s="207"/>
      <c r="H26" s="41"/>
    </row>
    <row r="27" spans="1:8" x14ac:dyDescent="0.2">
      <c r="A27" s="202"/>
      <c r="B27" s="202"/>
      <c r="C27" s="203" t="s">
        <v>10</v>
      </c>
      <c r="D27" s="202"/>
      <c r="E27" s="202"/>
      <c r="F27" s="207"/>
      <c r="G27" s="207"/>
      <c r="H27" s="41"/>
    </row>
    <row r="28" spans="1:8" x14ac:dyDescent="0.2">
      <c r="A28" s="202"/>
      <c r="B28" s="202"/>
      <c r="C28" s="203" t="s">
        <v>139</v>
      </c>
      <c r="D28" s="202"/>
      <c r="E28" s="202" t="s">
        <v>140</v>
      </c>
      <c r="F28" s="204" t="s">
        <v>142</v>
      </c>
      <c r="G28" s="205">
        <v>0</v>
      </c>
      <c r="H28" s="41"/>
    </row>
    <row r="29" spans="1:8" x14ac:dyDescent="0.2">
      <c r="A29" s="202"/>
      <c r="B29" s="202"/>
      <c r="C29" s="206"/>
      <c r="D29" s="202"/>
      <c r="E29" s="202"/>
      <c r="F29" s="207"/>
      <c r="G29" s="207"/>
      <c r="H29" s="41"/>
    </row>
    <row r="30" spans="1:8" x14ac:dyDescent="0.2">
      <c r="A30" s="202"/>
      <c r="B30" s="202"/>
      <c r="C30" s="203" t="s">
        <v>149</v>
      </c>
      <c r="D30" s="202"/>
      <c r="E30" s="202"/>
      <c r="F30" s="202"/>
      <c r="G30" s="202"/>
      <c r="H30" s="41"/>
    </row>
    <row r="31" spans="1:8" x14ac:dyDescent="0.2">
      <c r="A31" s="202"/>
      <c r="B31" s="202"/>
      <c r="C31" s="203" t="s">
        <v>139</v>
      </c>
      <c r="D31" s="202"/>
      <c r="E31" s="202" t="s">
        <v>140</v>
      </c>
      <c r="F31" s="204" t="s">
        <v>142</v>
      </c>
      <c r="G31" s="205">
        <v>0</v>
      </c>
      <c r="H31" s="41"/>
    </row>
    <row r="32" spans="1:8" x14ac:dyDescent="0.2">
      <c r="A32" s="202"/>
      <c r="B32" s="202"/>
      <c r="C32" s="206"/>
      <c r="D32" s="202"/>
      <c r="E32" s="202"/>
      <c r="F32" s="207"/>
      <c r="G32" s="207"/>
      <c r="H32" s="41"/>
    </row>
    <row r="33" spans="1:8" x14ac:dyDescent="0.2">
      <c r="A33" s="202"/>
      <c r="B33" s="202"/>
      <c r="C33" s="203" t="s">
        <v>150</v>
      </c>
      <c r="D33" s="202"/>
      <c r="E33" s="202"/>
      <c r="F33" s="202"/>
      <c r="G33" s="202"/>
      <c r="H33" s="41"/>
    </row>
    <row r="34" spans="1:8" x14ac:dyDescent="0.2">
      <c r="A34" s="202"/>
      <c r="B34" s="202"/>
      <c r="C34" s="203" t="s">
        <v>139</v>
      </c>
      <c r="D34" s="202"/>
      <c r="E34" s="202" t="s">
        <v>140</v>
      </c>
      <c r="F34" s="204" t="s">
        <v>142</v>
      </c>
      <c r="G34" s="205">
        <v>0</v>
      </c>
      <c r="H34" s="41"/>
    </row>
    <row r="35" spans="1:8" x14ac:dyDescent="0.2">
      <c r="A35" s="202"/>
      <c r="B35" s="202"/>
      <c r="C35" s="206"/>
      <c r="D35" s="202"/>
      <c r="E35" s="202"/>
      <c r="F35" s="207"/>
      <c r="G35" s="207"/>
      <c r="H35" s="41"/>
    </row>
    <row r="36" spans="1:8" x14ac:dyDescent="0.2">
      <c r="A36" s="202"/>
      <c r="B36" s="202"/>
      <c r="C36" s="203" t="s">
        <v>151</v>
      </c>
      <c r="D36" s="202"/>
      <c r="E36" s="202"/>
      <c r="F36" s="207"/>
      <c r="G36" s="207"/>
      <c r="H36" s="41"/>
    </row>
    <row r="37" spans="1:8" x14ac:dyDescent="0.2">
      <c r="A37" s="202"/>
      <c r="B37" s="202"/>
      <c r="C37" s="203" t="s">
        <v>139</v>
      </c>
      <c r="D37" s="202"/>
      <c r="E37" s="202" t="s">
        <v>140</v>
      </c>
      <c r="F37" s="204" t="s">
        <v>142</v>
      </c>
      <c r="G37" s="205">
        <v>0</v>
      </c>
      <c r="H37" s="41"/>
    </row>
    <row r="38" spans="1:8" x14ac:dyDescent="0.2">
      <c r="A38" s="202"/>
      <c r="B38" s="202"/>
      <c r="C38" s="206"/>
      <c r="D38" s="202"/>
      <c r="E38" s="202"/>
      <c r="F38" s="207"/>
      <c r="G38" s="207"/>
      <c r="H38" s="41"/>
    </row>
    <row r="39" spans="1:8" x14ac:dyDescent="0.2">
      <c r="A39" s="202"/>
      <c r="B39" s="202"/>
      <c r="C39" s="203" t="s">
        <v>152</v>
      </c>
      <c r="D39" s="202"/>
      <c r="E39" s="202"/>
      <c r="F39" s="208">
        <v>0</v>
      </c>
      <c r="G39" s="205">
        <v>0</v>
      </c>
      <c r="H39" s="41"/>
    </row>
    <row r="40" spans="1:8" x14ac:dyDescent="0.2">
      <c r="A40" s="202"/>
      <c r="B40" s="202"/>
      <c r="C40" s="206"/>
      <c r="D40" s="202"/>
      <c r="E40" s="202"/>
      <c r="F40" s="207"/>
      <c r="G40" s="207"/>
      <c r="H40" s="41"/>
    </row>
    <row r="41" spans="1:8" x14ac:dyDescent="0.2">
      <c r="A41" s="202"/>
      <c r="B41" s="202"/>
      <c r="C41" s="203" t="s">
        <v>153</v>
      </c>
      <c r="D41" s="202"/>
      <c r="E41" s="202"/>
      <c r="F41" s="207"/>
      <c r="G41" s="207"/>
      <c r="H41" s="41"/>
    </row>
    <row r="42" spans="1:8" x14ac:dyDescent="0.2">
      <c r="A42" s="202"/>
      <c r="B42" s="202"/>
      <c r="C42" s="203" t="s">
        <v>154</v>
      </c>
      <c r="D42" s="202"/>
      <c r="E42" s="202"/>
      <c r="F42" s="207"/>
      <c r="G42" s="207"/>
      <c r="H42" s="41"/>
    </row>
    <row r="43" spans="1:8" x14ac:dyDescent="0.2">
      <c r="A43" s="202"/>
      <c r="B43" s="202"/>
      <c r="C43" s="203" t="s">
        <v>139</v>
      </c>
      <c r="D43" s="202"/>
      <c r="E43" s="202" t="s">
        <v>140</v>
      </c>
      <c r="F43" s="204" t="s">
        <v>142</v>
      </c>
      <c r="G43" s="205">
        <v>0</v>
      </c>
      <c r="H43" s="41"/>
    </row>
    <row r="44" spans="1:8" x14ac:dyDescent="0.2">
      <c r="A44" s="202"/>
      <c r="B44" s="202"/>
      <c r="C44" s="206"/>
      <c r="D44" s="202"/>
      <c r="E44" s="202"/>
      <c r="F44" s="207"/>
      <c r="G44" s="207"/>
      <c r="H44" s="41"/>
    </row>
    <row r="45" spans="1:8" x14ac:dyDescent="0.2">
      <c r="A45" s="202"/>
      <c r="B45" s="202"/>
      <c r="C45" s="203" t="s">
        <v>155</v>
      </c>
      <c r="D45" s="202"/>
      <c r="E45" s="202"/>
      <c r="F45" s="207"/>
      <c r="G45" s="207"/>
      <c r="H45" s="41"/>
    </row>
    <row r="46" spans="1:8" x14ac:dyDescent="0.2">
      <c r="A46" s="202"/>
      <c r="B46" s="202"/>
      <c r="C46" s="203" t="s">
        <v>139</v>
      </c>
      <c r="D46" s="202"/>
      <c r="E46" s="202" t="s">
        <v>140</v>
      </c>
      <c r="F46" s="204" t="s">
        <v>142</v>
      </c>
      <c r="G46" s="205">
        <v>0</v>
      </c>
      <c r="H46" s="41"/>
    </row>
    <row r="47" spans="1:8" x14ac:dyDescent="0.2">
      <c r="A47" s="202"/>
      <c r="B47" s="202"/>
      <c r="C47" s="206"/>
      <c r="D47" s="202"/>
      <c r="E47" s="202"/>
      <c r="F47" s="207"/>
      <c r="G47" s="207"/>
      <c r="H47" s="41"/>
    </row>
    <row r="48" spans="1:8" x14ac:dyDescent="0.2">
      <c r="A48" s="202"/>
      <c r="B48" s="202"/>
      <c r="C48" s="203" t="s">
        <v>156</v>
      </c>
      <c r="D48" s="202"/>
      <c r="E48" s="202"/>
      <c r="F48" s="207"/>
      <c r="G48" s="207"/>
      <c r="H48" s="41"/>
    </row>
    <row r="49" spans="1:8" x14ac:dyDescent="0.2">
      <c r="A49" s="202"/>
      <c r="B49" s="202"/>
      <c r="C49" s="203" t="s">
        <v>139</v>
      </c>
      <c r="D49" s="202"/>
      <c r="E49" s="202" t="s">
        <v>140</v>
      </c>
      <c r="F49" s="204" t="s">
        <v>142</v>
      </c>
      <c r="G49" s="205">
        <v>0</v>
      </c>
      <c r="H49" s="41"/>
    </row>
    <row r="50" spans="1:8" x14ac:dyDescent="0.2">
      <c r="A50" s="202"/>
      <c r="B50" s="202"/>
      <c r="C50" s="206"/>
      <c r="D50" s="202"/>
      <c r="E50" s="202"/>
      <c r="F50" s="207"/>
      <c r="G50" s="207"/>
      <c r="H50" s="41"/>
    </row>
    <row r="51" spans="1:8" x14ac:dyDescent="0.2">
      <c r="A51" s="202"/>
      <c r="B51" s="202"/>
      <c r="C51" s="203" t="s">
        <v>157</v>
      </c>
      <c r="D51" s="202"/>
      <c r="E51" s="202"/>
      <c r="F51" s="207"/>
      <c r="G51" s="207"/>
      <c r="H51" s="41"/>
    </row>
    <row r="52" spans="1:8" x14ac:dyDescent="0.2">
      <c r="A52" s="209">
        <v>1</v>
      </c>
      <c r="B52" s="210"/>
      <c r="C52" s="210" t="s">
        <v>158</v>
      </c>
      <c r="D52" s="210"/>
      <c r="E52" s="211"/>
      <c r="F52" s="212">
        <v>492.10710999999998</v>
      </c>
      <c r="G52" s="213">
        <v>3.1447709999999997E-2</v>
      </c>
      <c r="H52" s="41">
        <v>5.42</v>
      </c>
    </row>
    <row r="53" spans="1:8" x14ac:dyDescent="0.2">
      <c r="A53" s="202"/>
      <c r="B53" s="202"/>
      <c r="C53" s="203" t="s">
        <v>139</v>
      </c>
      <c r="D53" s="202"/>
      <c r="E53" s="202" t="s">
        <v>140</v>
      </c>
      <c r="F53" s="208">
        <v>492.10710999999998</v>
      </c>
      <c r="G53" s="205">
        <v>3.1447709999999997E-2</v>
      </c>
      <c r="H53" s="41"/>
    </row>
    <row r="54" spans="1:8" x14ac:dyDescent="0.2">
      <c r="A54" s="202"/>
      <c r="B54" s="202"/>
      <c r="C54" s="206"/>
      <c r="D54" s="202"/>
      <c r="E54" s="202"/>
      <c r="F54" s="207"/>
      <c r="G54" s="207"/>
      <c r="H54" s="41"/>
    </row>
    <row r="55" spans="1:8" x14ac:dyDescent="0.2">
      <c r="A55" s="202"/>
      <c r="B55" s="202"/>
      <c r="C55" s="203" t="s">
        <v>159</v>
      </c>
      <c r="D55" s="202"/>
      <c r="E55" s="202"/>
      <c r="F55" s="208">
        <v>492.10710999999998</v>
      </c>
      <c r="G55" s="205">
        <v>3.1447709999999997E-2</v>
      </c>
      <c r="H55" s="41"/>
    </row>
    <row r="56" spans="1:8" x14ac:dyDescent="0.2">
      <c r="A56" s="202"/>
      <c r="B56" s="202"/>
      <c r="C56" s="207"/>
      <c r="D56" s="202"/>
      <c r="E56" s="202"/>
      <c r="F56" s="202"/>
      <c r="G56" s="202"/>
      <c r="H56" s="41"/>
    </row>
    <row r="57" spans="1:8" x14ac:dyDescent="0.2">
      <c r="A57" s="202"/>
      <c r="B57" s="202"/>
      <c r="C57" s="203" t="s">
        <v>160</v>
      </c>
      <c r="D57" s="202"/>
      <c r="E57" s="202"/>
      <c r="F57" s="202"/>
      <c r="G57" s="202"/>
      <c r="H57" s="41"/>
    </row>
    <row r="58" spans="1:8" x14ac:dyDescent="0.2">
      <c r="A58" s="202"/>
      <c r="B58" s="202"/>
      <c r="C58" s="214" t="s">
        <v>1161</v>
      </c>
      <c r="D58" s="202"/>
      <c r="E58" s="202"/>
      <c r="F58" s="202"/>
      <c r="G58" s="202"/>
      <c r="H58" s="41"/>
    </row>
    <row r="59" spans="1:8" x14ac:dyDescent="0.2">
      <c r="A59" s="209">
        <v>1</v>
      </c>
      <c r="B59" s="210" t="s">
        <v>1156</v>
      </c>
      <c r="C59" s="210" t="s">
        <v>1157</v>
      </c>
      <c r="D59" s="210"/>
      <c r="E59" s="215">
        <v>9147275.5120000001</v>
      </c>
      <c r="F59" s="212">
        <v>15241.31755034</v>
      </c>
      <c r="G59" s="213">
        <v>0.97398401000000001</v>
      </c>
      <c r="H59" s="41"/>
    </row>
    <row r="60" spans="1:8" x14ac:dyDescent="0.2">
      <c r="A60" s="202"/>
      <c r="B60" s="202"/>
      <c r="C60" s="203" t="s">
        <v>139</v>
      </c>
      <c r="D60" s="202"/>
      <c r="E60" s="202" t="s">
        <v>140</v>
      </c>
      <c r="F60" s="208">
        <v>15241.31755034</v>
      </c>
      <c r="G60" s="205">
        <v>0.97398401000000001</v>
      </c>
      <c r="H60" s="41"/>
    </row>
    <row r="61" spans="1:8" x14ac:dyDescent="0.2">
      <c r="A61" s="202"/>
      <c r="B61" s="202"/>
      <c r="C61" s="206"/>
      <c r="D61" s="202"/>
      <c r="E61" s="202"/>
      <c r="F61" s="207"/>
      <c r="G61" s="207"/>
      <c r="H61" s="41"/>
    </row>
    <row r="62" spans="1:8" x14ac:dyDescent="0.2">
      <c r="A62" s="202"/>
      <c r="B62" s="202"/>
      <c r="C62" s="203" t="s">
        <v>162</v>
      </c>
      <c r="D62" s="202"/>
      <c r="E62" s="202"/>
      <c r="F62" s="202"/>
      <c r="G62" s="202"/>
      <c r="H62" s="41"/>
    </row>
    <row r="63" spans="1:8" x14ac:dyDescent="0.2">
      <c r="A63" s="202"/>
      <c r="B63" s="202"/>
      <c r="C63" s="203" t="s">
        <v>163</v>
      </c>
      <c r="D63" s="202"/>
      <c r="E63" s="202"/>
      <c r="F63" s="202"/>
      <c r="G63" s="202"/>
      <c r="H63" s="41"/>
    </row>
    <row r="64" spans="1:8" x14ac:dyDescent="0.2">
      <c r="A64" s="202"/>
      <c r="B64" s="202"/>
      <c r="C64" s="203" t="s">
        <v>139</v>
      </c>
      <c r="D64" s="202"/>
      <c r="E64" s="202" t="s">
        <v>140</v>
      </c>
      <c r="F64" s="204" t="s">
        <v>142</v>
      </c>
      <c r="G64" s="205">
        <v>0</v>
      </c>
      <c r="H64" s="41"/>
    </row>
    <row r="65" spans="1:17" x14ac:dyDescent="0.2">
      <c r="A65" s="202"/>
      <c r="B65" s="202"/>
      <c r="C65" s="206"/>
      <c r="D65" s="202"/>
      <c r="E65" s="202"/>
      <c r="F65" s="207"/>
      <c r="G65" s="207"/>
      <c r="H65" s="41"/>
    </row>
    <row r="66" spans="1:17" x14ac:dyDescent="0.2">
      <c r="A66" s="202"/>
      <c r="B66" s="202"/>
      <c r="C66" s="203" t="s">
        <v>164</v>
      </c>
      <c r="D66" s="202"/>
      <c r="E66" s="202"/>
      <c r="F66" s="207"/>
      <c r="G66" s="207"/>
      <c r="H66" s="41"/>
    </row>
    <row r="67" spans="1:17" x14ac:dyDescent="0.2">
      <c r="A67" s="202"/>
      <c r="B67" s="202"/>
      <c r="C67" s="203" t="s">
        <v>139</v>
      </c>
      <c r="D67" s="202"/>
      <c r="E67" s="202" t="s">
        <v>140</v>
      </c>
      <c r="F67" s="204" t="s">
        <v>142</v>
      </c>
      <c r="G67" s="205">
        <v>0</v>
      </c>
      <c r="H67" s="41"/>
    </row>
    <row r="68" spans="1:17" x14ac:dyDescent="0.2">
      <c r="A68" s="202"/>
      <c r="B68" s="210"/>
      <c r="C68" s="210"/>
      <c r="D68" s="203"/>
      <c r="E68" s="202"/>
      <c r="F68" s="210"/>
      <c r="G68" s="211"/>
      <c r="H68" s="41"/>
    </row>
    <row r="69" spans="1:17" x14ac:dyDescent="0.2">
      <c r="A69" s="211"/>
      <c r="B69" s="210"/>
      <c r="C69" s="210" t="s">
        <v>165</v>
      </c>
      <c r="D69" s="210"/>
      <c r="E69" s="211"/>
      <c r="F69" s="212">
        <v>-84.997778080000003</v>
      </c>
      <c r="G69" s="213">
        <v>-5.4317100000000002E-3</v>
      </c>
      <c r="H69" s="41"/>
    </row>
    <row r="70" spans="1:17" x14ac:dyDescent="0.2">
      <c r="A70" s="206"/>
      <c r="B70" s="206"/>
      <c r="C70" s="203" t="s">
        <v>166</v>
      </c>
      <c r="D70" s="207"/>
      <c r="E70" s="207"/>
      <c r="F70" s="208">
        <v>15648.426882260001</v>
      </c>
      <c r="G70" s="216">
        <v>1.0000000099999999</v>
      </c>
      <c r="H70" s="41"/>
    </row>
    <row r="71" spans="1:17" x14ac:dyDescent="0.2">
      <c r="A71" s="61"/>
      <c r="B71" s="61"/>
      <c r="C71" s="62"/>
      <c r="D71" s="63"/>
      <c r="E71" s="63"/>
      <c r="F71" s="64"/>
      <c r="G71" s="65"/>
      <c r="H71" s="66"/>
    </row>
    <row r="72" spans="1:17" x14ac:dyDescent="0.2">
      <c r="A72" s="61"/>
      <c r="B72" s="227" t="s">
        <v>973</v>
      </c>
      <c r="C72" s="227"/>
      <c r="D72" s="227"/>
      <c r="E72" s="227"/>
      <c r="F72" s="227"/>
      <c r="G72" s="227"/>
      <c r="H72" s="227"/>
      <c r="J72" s="68"/>
    </row>
    <row r="73" spans="1:17" x14ac:dyDescent="0.2">
      <c r="A73" s="61"/>
      <c r="B73" s="227" t="s">
        <v>974</v>
      </c>
      <c r="C73" s="227"/>
      <c r="D73" s="227"/>
      <c r="E73" s="227"/>
      <c r="F73" s="227"/>
      <c r="G73" s="227"/>
      <c r="H73" s="227"/>
      <c r="J73" s="68"/>
    </row>
    <row r="74" spans="1:17" x14ac:dyDescent="0.2">
      <c r="A74" s="61"/>
      <c r="B74" s="227" t="s">
        <v>975</v>
      </c>
      <c r="C74" s="227"/>
      <c r="D74" s="227"/>
      <c r="E74" s="227"/>
      <c r="F74" s="227"/>
      <c r="G74" s="227"/>
      <c r="H74" s="227"/>
      <c r="J74" s="68"/>
    </row>
    <row r="75" spans="1:17" s="218" customFormat="1" ht="69" customHeight="1" x14ac:dyDescent="0.25">
      <c r="A75" s="217"/>
      <c r="B75" s="228" t="s">
        <v>976</v>
      </c>
      <c r="C75" s="228"/>
      <c r="D75" s="228"/>
      <c r="E75" s="228"/>
      <c r="F75" s="228"/>
      <c r="G75" s="228"/>
      <c r="H75" s="228"/>
      <c r="I75"/>
      <c r="J75" s="68"/>
      <c r="K75"/>
      <c r="L75"/>
      <c r="M75"/>
      <c r="N75"/>
      <c r="O75"/>
      <c r="P75"/>
      <c r="Q75"/>
    </row>
    <row r="76" spans="1:17" x14ac:dyDescent="0.2">
      <c r="A76" s="61"/>
      <c r="B76" s="227" t="s">
        <v>977</v>
      </c>
      <c r="C76" s="227"/>
      <c r="D76" s="227"/>
      <c r="E76" s="227"/>
      <c r="F76" s="227"/>
      <c r="G76" s="227"/>
      <c r="H76" s="227"/>
      <c r="J76" s="68"/>
    </row>
    <row r="77" spans="1:17" x14ac:dyDescent="0.2">
      <c r="A77" s="61"/>
      <c r="B77" s="61"/>
      <c r="C77" s="61"/>
      <c r="D77" s="63"/>
      <c r="E77" s="63"/>
      <c r="F77" s="63"/>
      <c r="G77" s="63"/>
    </row>
    <row r="78" spans="1:17" x14ac:dyDescent="0.2">
      <c r="A78" s="61"/>
      <c r="B78" s="242" t="s">
        <v>167</v>
      </c>
      <c r="C78" s="243"/>
      <c r="D78" s="244"/>
      <c r="E78" s="72"/>
      <c r="F78" s="63"/>
      <c r="G78" s="63"/>
    </row>
    <row r="79" spans="1:17" ht="24.75" customHeight="1" x14ac:dyDescent="0.2">
      <c r="A79" s="61"/>
      <c r="B79" s="237" t="s">
        <v>168</v>
      </c>
      <c r="C79" s="238"/>
      <c r="D79" s="214" t="s">
        <v>169</v>
      </c>
      <c r="E79" s="72"/>
      <c r="F79" s="63"/>
      <c r="G79" s="63"/>
    </row>
    <row r="80" spans="1:17" x14ac:dyDescent="0.2">
      <c r="A80" s="61"/>
      <c r="B80" s="237" t="s">
        <v>978</v>
      </c>
      <c r="C80" s="238"/>
      <c r="D80" s="214" t="s">
        <v>169</v>
      </c>
      <c r="E80" s="72"/>
      <c r="F80" s="63"/>
      <c r="G80" s="63"/>
    </row>
    <row r="81" spans="1:10" x14ac:dyDescent="0.2">
      <c r="A81" s="61"/>
      <c r="B81" s="237" t="s">
        <v>170</v>
      </c>
      <c r="C81" s="238"/>
      <c r="D81" s="219" t="s">
        <v>140</v>
      </c>
      <c r="E81" s="72"/>
      <c r="F81" s="63"/>
      <c r="G81" s="63"/>
    </row>
    <row r="82" spans="1:10" x14ac:dyDescent="0.2">
      <c r="A82" s="74"/>
      <c r="B82" s="220" t="s">
        <v>140</v>
      </c>
      <c r="C82" s="220" t="s">
        <v>979</v>
      </c>
      <c r="D82" s="220" t="s">
        <v>171</v>
      </c>
      <c r="E82" s="74"/>
      <c r="F82" s="74"/>
      <c r="G82" s="74"/>
      <c r="H82" s="74"/>
      <c r="J82" s="68"/>
    </row>
    <row r="83" spans="1:10" x14ac:dyDescent="0.2">
      <c r="A83" s="74"/>
      <c r="B83" s="221" t="s">
        <v>172</v>
      </c>
      <c r="C83" s="222">
        <v>45991</v>
      </c>
      <c r="D83" s="222">
        <v>46022</v>
      </c>
      <c r="E83" s="74"/>
      <c r="F83" s="74"/>
      <c r="G83" s="74"/>
      <c r="J83" s="68"/>
    </row>
    <row r="84" spans="1:10" x14ac:dyDescent="0.2">
      <c r="A84" s="78"/>
      <c r="B84" s="210" t="s">
        <v>173</v>
      </c>
      <c r="C84" s="223">
        <v>43.168799999999997</v>
      </c>
      <c r="D84" s="223">
        <v>44.051099999999998</v>
      </c>
      <c r="E84" s="78"/>
      <c r="F84" s="80"/>
      <c r="G84" s="81"/>
    </row>
    <row r="85" spans="1:10" x14ac:dyDescent="0.2">
      <c r="A85" s="78"/>
      <c r="B85" s="210" t="s">
        <v>1158</v>
      </c>
      <c r="C85" s="223">
        <v>36.228900000000003</v>
      </c>
      <c r="D85" s="223">
        <v>36.969299999999997</v>
      </c>
      <c r="E85" s="78"/>
      <c r="F85" s="80"/>
      <c r="G85" s="81"/>
    </row>
    <row r="86" spans="1:10" x14ac:dyDescent="0.2">
      <c r="A86" s="78"/>
      <c r="B86" s="210" t="s">
        <v>174</v>
      </c>
      <c r="C86" s="223">
        <v>39.2928</v>
      </c>
      <c r="D86" s="223">
        <v>40.0655</v>
      </c>
      <c r="E86" s="78"/>
      <c r="F86" s="80"/>
      <c r="G86" s="81"/>
    </row>
    <row r="87" spans="1:10" x14ac:dyDescent="0.2">
      <c r="A87" s="78"/>
      <c r="B87" s="210" t="s">
        <v>1159</v>
      </c>
      <c r="C87" s="223">
        <v>31.7636</v>
      </c>
      <c r="D87" s="223">
        <v>32.388199999999998</v>
      </c>
      <c r="E87" s="78"/>
      <c r="F87" s="80"/>
      <c r="G87" s="81"/>
    </row>
    <row r="88" spans="1:10" x14ac:dyDescent="0.2">
      <c r="A88" s="78"/>
      <c r="B88" s="78"/>
      <c r="C88" s="78"/>
      <c r="D88" s="78"/>
      <c r="E88" s="78"/>
      <c r="F88" s="78"/>
      <c r="G88" s="78"/>
    </row>
    <row r="89" spans="1:10" x14ac:dyDescent="0.2">
      <c r="A89" s="78"/>
      <c r="B89" s="240" t="s">
        <v>1160</v>
      </c>
      <c r="C89" s="241"/>
      <c r="D89" s="214" t="s">
        <v>169</v>
      </c>
      <c r="E89" s="78"/>
      <c r="F89" s="78"/>
      <c r="G89" s="78"/>
    </row>
    <row r="90" spans="1:10" x14ac:dyDescent="0.2">
      <c r="A90" s="74"/>
      <c r="B90" s="136"/>
      <c r="C90" s="136"/>
      <c r="D90" s="136"/>
      <c r="E90" s="74"/>
      <c r="F90" s="74"/>
      <c r="G90" s="74"/>
    </row>
    <row r="91" spans="1:10" x14ac:dyDescent="0.2">
      <c r="A91" s="74"/>
      <c r="B91" s="237" t="s">
        <v>175</v>
      </c>
      <c r="C91" s="238"/>
      <c r="D91" s="214" t="s">
        <v>169</v>
      </c>
      <c r="E91" s="84"/>
      <c r="F91" s="74"/>
      <c r="G91" s="74"/>
      <c r="I91" s="224"/>
    </row>
    <row r="92" spans="1:10" x14ac:dyDescent="0.2">
      <c r="A92" s="74"/>
      <c r="B92" s="237" t="s">
        <v>176</v>
      </c>
      <c r="C92" s="238"/>
      <c r="D92" s="214" t="str">
        <f>"Rs. "&amp;TEXT(F60,"0,000.00")&amp;" Lacs"</f>
        <v>Rs. 15,241.32 Lacs</v>
      </c>
      <c r="E92" s="84"/>
      <c r="F92" s="74"/>
      <c r="G92" s="74"/>
      <c r="I92" s="224"/>
    </row>
    <row r="93" spans="1:10" x14ac:dyDescent="0.2">
      <c r="A93" s="74"/>
      <c r="B93" s="237" t="s">
        <v>177</v>
      </c>
      <c r="C93" s="238"/>
      <c r="D93" s="214" t="s">
        <v>169</v>
      </c>
      <c r="E93" s="84"/>
      <c r="F93" s="74"/>
      <c r="G93" s="74"/>
      <c r="I93" s="224"/>
    </row>
    <row r="94" spans="1:10" x14ac:dyDescent="0.2">
      <c r="A94" s="74"/>
      <c r="B94" s="237" t="s">
        <v>178</v>
      </c>
      <c r="C94" s="238"/>
      <c r="D94" s="225">
        <v>0</v>
      </c>
      <c r="E94" s="74"/>
      <c r="F94" s="67"/>
      <c r="G94" s="86"/>
      <c r="I94" s="224"/>
    </row>
    <row r="95" spans="1:10" x14ac:dyDescent="0.2">
      <c r="I95" s="224"/>
    </row>
    <row r="96" spans="1:10" x14ac:dyDescent="0.2">
      <c r="B96" s="234" t="s">
        <v>981</v>
      </c>
      <c r="C96" s="234"/>
    </row>
    <row r="98" spans="2:4" ht="153.75" customHeight="1" x14ac:dyDescent="0.2"/>
    <row r="101" spans="2:4" x14ac:dyDescent="0.2">
      <c r="B101" s="87" t="s">
        <v>982</v>
      </c>
      <c r="C101" s="88"/>
      <c r="D101" s="87"/>
    </row>
    <row r="102" spans="2:4" x14ac:dyDescent="0.2">
      <c r="B102" s="87" t="s">
        <v>1162</v>
      </c>
      <c r="D102" s="87"/>
    </row>
    <row r="103" spans="2:4" ht="165" customHeigh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sheetData>
  <mergeCells count="18">
    <mergeCell ref="B78:D78"/>
    <mergeCell ref="B79:C79"/>
    <mergeCell ref="B80:C80"/>
    <mergeCell ref="B81:C81"/>
    <mergeCell ref="B96:C96"/>
    <mergeCell ref="A1:H1"/>
    <mergeCell ref="A2:H2"/>
    <mergeCell ref="A3:H3"/>
    <mergeCell ref="B72:H72"/>
    <mergeCell ref="B73:H73"/>
    <mergeCell ref="B74:H74"/>
    <mergeCell ref="B75:H75"/>
    <mergeCell ref="B76:H76"/>
    <mergeCell ref="B89:C89"/>
    <mergeCell ref="B93:C93"/>
    <mergeCell ref="B94:C94"/>
    <mergeCell ref="B91:C91"/>
    <mergeCell ref="B92:C92"/>
  </mergeCell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185A-F0D4-4360-97F3-800BFBA1B434}">
  <sheetPr>
    <outlinePr summaryBelow="0" summaryRight="0"/>
  </sheetPr>
  <dimension ref="A1:Q193"/>
  <sheetViews>
    <sheetView showGridLines="0" workbookViewId="0">
      <selection activeCell="A129" sqref="A129"/>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13.5703125" bestFit="1" customWidth="1"/>
    <col min="6" max="6" width="10.140625" bestFit="1" customWidth="1"/>
    <col min="7" max="7" width="14" bestFit="1" customWidth="1"/>
    <col min="8" max="8" width="10"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869</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1164</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2107290</v>
      </c>
      <c r="F7" s="50">
        <v>20887.458480000001</v>
      </c>
      <c r="G7" s="51">
        <v>6.758699E-2</v>
      </c>
      <c r="H7" s="41" t="s">
        <v>140</v>
      </c>
    </row>
    <row r="8" spans="1:9" x14ac:dyDescent="0.2">
      <c r="A8" s="47">
        <v>2</v>
      </c>
      <c r="B8" s="48" t="s">
        <v>36</v>
      </c>
      <c r="C8" s="48" t="s">
        <v>37</v>
      </c>
      <c r="D8" s="48" t="s">
        <v>35</v>
      </c>
      <c r="E8" s="49">
        <v>998915</v>
      </c>
      <c r="F8" s="50">
        <v>13414.429534999999</v>
      </c>
      <c r="G8" s="51">
        <v>4.3406E-2</v>
      </c>
      <c r="H8" s="41" t="s">
        <v>140</v>
      </c>
    </row>
    <row r="9" spans="1:9" x14ac:dyDescent="0.2">
      <c r="A9" s="47">
        <v>3</v>
      </c>
      <c r="B9" s="48" t="s">
        <v>11</v>
      </c>
      <c r="C9" s="48" t="s">
        <v>12</v>
      </c>
      <c r="D9" s="48" t="s">
        <v>13</v>
      </c>
      <c r="E9" s="49">
        <v>601190</v>
      </c>
      <c r="F9" s="50">
        <v>12658.656639999999</v>
      </c>
      <c r="G9" s="51">
        <v>4.0960490000000002E-2</v>
      </c>
      <c r="H9" s="41" t="s">
        <v>140</v>
      </c>
    </row>
    <row r="10" spans="1:9" x14ac:dyDescent="0.2">
      <c r="A10" s="47">
        <v>4</v>
      </c>
      <c r="B10" s="48" t="s">
        <v>17</v>
      </c>
      <c r="C10" s="48" t="s">
        <v>18</v>
      </c>
      <c r="D10" s="48" t="s">
        <v>19</v>
      </c>
      <c r="E10" s="49">
        <v>745325</v>
      </c>
      <c r="F10" s="50">
        <v>11704.5838</v>
      </c>
      <c r="G10" s="51">
        <v>3.7873329999999997E-2</v>
      </c>
      <c r="H10" s="41" t="s">
        <v>140</v>
      </c>
    </row>
    <row r="11" spans="1:9" x14ac:dyDescent="0.2">
      <c r="A11" s="47">
        <v>5</v>
      </c>
      <c r="B11" s="48" t="s">
        <v>330</v>
      </c>
      <c r="C11" s="48" t="s">
        <v>331</v>
      </c>
      <c r="D11" s="48" t="s">
        <v>228</v>
      </c>
      <c r="E11" s="49">
        <v>311610</v>
      </c>
      <c r="F11" s="50">
        <v>11558.23812</v>
      </c>
      <c r="G11" s="51">
        <v>3.7399790000000002E-2</v>
      </c>
      <c r="H11" s="41" t="s">
        <v>140</v>
      </c>
    </row>
    <row r="12" spans="1:9" x14ac:dyDescent="0.2">
      <c r="A12" s="47">
        <v>6</v>
      </c>
      <c r="B12" s="48" t="s">
        <v>14</v>
      </c>
      <c r="C12" s="48" t="s">
        <v>15</v>
      </c>
      <c r="D12" s="48" t="s">
        <v>16</v>
      </c>
      <c r="E12" s="49">
        <v>265983</v>
      </c>
      <c r="F12" s="50">
        <v>10861.415805000001</v>
      </c>
      <c r="G12" s="51">
        <v>3.5145030000000001E-2</v>
      </c>
      <c r="H12" s="41" t="s">
        <v>140</v>
      </c>
    </row>
    <row r="13" spans="1:9" x14ac:dyDescent="0.2">
      <c r="A13" s="47">
        <v>7</v>
      </c>
      <c r="B13" s="48" t="s">
        <v>328</v>
      </c>
      <c r="C13" s="48" t="s">
        <v>329</v>
      </c>
      <c r="D13" s="48" t="s">
        <v>35</v>
      </c>
      <c r="E13" s="49">
        <v>349997</v>
      </c>
      <c r="F13" s="50">
        <v>7703.7839670000003</v>
      </c>
      <c r="G13" s="51">
        <v>2.4927669999999999E-2</v>
      </c>
      <c r="H13" s="41" t="s">
        <v>140</v>
      </c>
    </row>
    <row r="14" spans="1:9" x14ac:dyDescent="0.2">
      <c r="A14" s="47">
        <v>8</v>
      </c>
      <c r="B14" s="48" t="s">
        <v>338</v>
      </c>
      <c r="C14" s="48" t="s">
        <v>339</v>
      </c>
      <c r="D14" s="48" t="s">
        <v>182</v>
      </c>
      <c r="E14" s="49">
        <v>624005</v>
      </c>
      <c r="F14" s="50">
        <v>6157.6813400000001</v>
      </c>
      <c r="G14" s="51">
        <v>1.9924830000000001E-2</v>
      </c>
      <c r="H14" s="41" t="s">
        <v>140</v>
      </c>
    </row>
    <row r="15" spans="1:9" x14ac:dyDescent="0.2">
      <c r="A15" s="47">
        <v>9</v>
      </c>
      <c r="B15" s="48" t="s">
        <v>433</v>
      </c>
      <c r="C15" s="48" t="s">
        <v>434</v>
      </c>
      <c r="D15" s="48" t="s">
        <v>206</v>
      </c>
      <c r="E15" s="49">
        <v>341293</v>
      </c>
      <c r="F15" s="50">
        <v>5540.2092689999999</v>
      </c>
      <c r="G15" s="51">
        <v>1.7926839999999999E-2</v>
      </c>
      <c r="H15" s="41" t="s">
        <v>140</v>
      </c>
    </row>
    <row r="16" spans="1:9" x14ac:dyDescent="0.2">
      <c r="A16" s="47">
        <v>10</v>
      </c>
      <c r="B16" s="48" t="s">
        <v>342</v>
      </c>
      <c r="C16" s="48" t="s">
        <v>343</v>
      </c>
      <c r="D16" s="48" t="s">
        <v>182</v>
      </c>
      <c r="E16" s="49">
        <v>279961</v>
      </c>
      <c r="F16" s="50">
        <v>4765.496142</v>
      </c>
      <c r="G16" s="51">
        <v>1.5420049999999999E-2</v>
      </c>
      <c r="H16" s="41" t="s">
        <v>140</v>
      </c>
    </row>
    <row r="17" spans="1:8" x14ac:dyDescent="0.2">
      <c r="A17" s="47">
        <v>11</v>
      </c>
      <c r="B17" s="48" t="s">
        <v>33</v>
      </c>
      <c r="C17" s="48" t="s">
        <v>34</v>
      </c>
      <c r="D17" s="48" t="s">
        <v>35</v>
      </c>
      <c r="E17" s="49">
        <v>473500</v>
      </c>
      <c r="F17" s="50">
        <v>4650.7169999999996</v>
      </c>
      <c r="G17" s="51">
        <v>1.504865E-2</v>
      </c>
      <c r="H17" s="41" t="s">
        <v>140</v>
      </c>
    </row>
    <row r="18" spans="1:8" x14ac:dyDescent="0.2">
      <c r="A18" s="47">
        <v>12</v>
      </c>
      <c r="B18" s="48" t="s">
        <v>450</v>
      </c>
      <c r="C18" s="48" t="s">
        <v>451</v>
      </c>
      <c r="D18" s="48" t="s">
        <v>432</v>
      </c>
      <c r="E18" s="49">
        <v>189956</v>
      </c>
      <c r="F18" s="50">
        <v>4399.1910040000002</v>
      </c>
      <c r="G18" s="51">
        <v>1.4234770000000001E-2</v>
      </c>
      <c r="H18" s="41" t="s">
        <v>140</v>
      </c>
    </row>
    <row r="19" spans="1:8" x14ac:dyDescent="0.2">
      <c r="A19" s="47">
        <v>13</v>
      </c>
      <c r="B19" s="48" t="s">
        <v>183</v>
      </c>
      <c r="C19" s="48" t="s">
        <v>184</v>
      </c>
      <c r="D19" s="48" t="s">
        <v>185</v>
      </c>
      <c r="E19" s="49">
        <v>193401</v>
      </c>
      <c r="F19" s="50">
        <v>4383.240264</v>
      </c>
      <c r="G19" s="51">
        <v>1.418315E-2</v>
      </c>
      <c r="H19" s="41" t="s">
        <v>140</v>
      </c>
    </row>
    <row r="20" spans="1:8" x14ac:dyDescent="0.2">
      <c r="A20" s="47">
        <v>14</v>
      </c>
      <c r="B20" s="48" t="s">
        <v>26</v>
      </c>
      <c r="C20" s="48" t="s">
        <v>27</v>
      </c>
      <c r="D20" s="48" t="s">
        <v>28</v>
      </c>
      <c r="E20" s="49">
        <v>1079075</v>
      </c>
      <c r="F20" s="50">
        <v>4311.9836999999998</v>
      </c>
      <c r="G20" s="51">
        <v>1.3952579999999999E-2</v>
      </c>
      <c r="H20" s="41" t="s">
        <v>140</v>
      </c>
    </row>
    <row r="21" spans="1:8" x14ac:dyDescent="0.2">
      <c r="A21" s="47">
        <v>15</v>
      </c>
      <c r="B21" s="48" t="s">
        <v>54</v>
      </c>
      <c r="C21" s="48" t="s">
        <v>55</v>
      </c>
      <c r="D21" s="48" t="s">
        <v>50</v>
      </c>
      <c r="E21" s="49">
        <v>83749</v>
      </c>
      <c r="F21" s="50">
        <v>3713.765656</v>
      </c>
      <c r="G21" s="51">
        <v>1.2016890000000001E-2</v>
      </c>
      <c r="H21" s="41" t="s">
        <v>140</v>
      </c>
    </row>
    <row r="22" spans="1:8" x14ac:dyDescent="0.2">
      <c r="A22" s="47">
        <v>16</v>
      </c>
      <c r="B22" s="48" t="s">
        <v>23</v>
      </c>
      <c r="C22" s="48" t="s">
        <v>24</v>
      </c>
      <c r="D22" s="48" t="s">
        <v>25</v>
      </c>
      <c r="E22" s="49">
        <v>31130</v>
      </c>
      <c r="F22" s="50">
        <v>3668.3591999999999</v>
      </c>
      <c r="G22" s="51">
        <v>1.1869960000000001E-2</v>
      </c>
      <c r="H22" s="41" t="s">
        <v>140</v>
      </c>
    </row>
    <row r="23" spans="1:8" x14ac:dyDescent="0.2">
      <c r="A23" s="47">
        <v>17</v>
      </c>
      <c r="B23" s="48" t="s">
        <v>326</v>
      </c>
      <c r="C23" s="48" t="s">
        <v>327</v>
      </c>
      <c r="D23" s="48" t="s">
        <v>206</v>
      </c>
      <c r="E23" s="49">
        <v>212848</v>
      </c>
      <c r="F23" s="50">
        <v>3438.3465919999999</v>
      </c>
      <c r="G23" s="51">
        <v>1.1125700000000001E-2</v>
      </c>
      <c r="H23" s="41" t="s">
        <v>140</v>
      </c>
    </row>
    <row r="24" spans="1:8" x14ac:dyDescent="0.2">
      <c r="A24" s="47">
        <v>18</v>
      </c>
      <c r="B24" s="48" t="s">
        <v>209</v>
      </c>
      <c r="C24" s="48" t="s">
        <v>210</v>
      </c>
      <c r="D24" s="48" t="s">
        <v>211</v>
      </c>
      <c r="E24" s="49">
        <v>122785</v>
      </c>
      <c r="F24" s="50">
        <v>3231.94677</v>
      </c>
      <c r="G24" s="51">
        <v>1.045783E-2</v>
      </c>
      <c r="H24" s="41" t="s">
        <v>140</v>
      </c>
    </row>
    <row r="25" spans="1:8" ht="25.5" x14ac:dyDescent="0.2">
      <c r="A25" s="47">
        <v>19</v>
      </c>
      <c r="B25" s="48" t="s">
        <v>197</v>
      </c>
      <c r="C25" s="48" t="s">
        <v>198</v>
      </c>
      <c r="D25" s="48" t="s">
        <v>199</v>
      </c>
      <c r="E25" s="49">
        <v>172225</v>
      </c>
      <c r="F25" s="50">
        <v>3144.1396</v>
      </c>
      <c r="G25" s="51">
        <v>1.0173710000000001E-2</v>
      </c>
      <c r="H25" s="41" t="s">
        <v>140</v>
      </c>
    </row>
    <row r="26" spans="1:8" x14ac:dyDescent="0.2">
      <c r="A26" s="47">
        <v>20</v>
      </c>
      <c r="B26" s="48" t="s">
        <v>226</v>
      </c>
      <c r="C26" s="48" t="s">
        <v>227</v>
      </c>
      <c r="D26" s="48" t="s">
        <v>228</v>
      </c>
      <c r="E26" s="49">
        <v>84320</v>
      </c>
      <c r="F26" s="50">
        <v>3136.5353599999999</v>
      </c>
      <c r="G26" s="51">
        <v>1.0149099999999999E-2</v>
      </c>
      <c r="H26" s="41" t="s">
        <v>140</v>
      </c>
    </row>
    <row r="27" spans="1:8" x14ac:dyDescent="0.2">
      <c r="A27" s="47">
        <v>21</v>
      </c>
      <c r="B27" s="48" t="s">
        <v>214</v>
      </c>
      <c r="C27" s="48" t="s">
        <v>215</v>
      </c>
      <c r="D27" s="48" t="s">
        <v>216</v>
      </c>
      <c r="E27" s="49">
        <v>558606</v>
      </c>
      <c r="F27" s="50">
        <v>3120.3731160000002</v>
      </c>
      <c r="G27" s="51">
        <v>1.0096809999999999E-2</v>
      </c>
      <c r="H27" s="41" t="s">
        <v>140</v>
      </c>
    </row>
    <row r="28" spans="1:8" x14ac:dyDescent="0.2">
      <c r="A28" s="47">
        <v>22</v>
      </c>
      <c r="B28" s="48" t="s">
        <v>501</v>
      </c>
      <c r="C28" s="48" t="s">
        <v>502</v>
      </c>
      <c r="D28" s="48" t="s">
        <v>182</v>
      </c>
      <c r="E28" s="49">
        <v>867795</v>
      </c>
      <c r="F28" s="50">
        <v>3084.1434300000001</v>
      </c>
      <c r="G28" s="51">
        <v>9.97958E-3</v>
      </c>
      <c r="H28" s="41" t="s">
        <v>140</v>
      </c>
    </row>
    <row r="29" spans="1:8" ht="25.5" x14ac:dyDescent="0.2">
      <c r="A29" s="47">
        <v>23</v>
      </c>
      <c r="B29" s="48" t="s">
        <v>442</v>
      </c>
      <c r="C29" s="48" t="s">
        <v>443</v>
      </c>
      <c r="D29" s="48" t="s">
        <v>196</v>
      </c>
      <c r="E29" s="49">
        <v>253735</v>
      </c>
      <c r="F29" s="50">
        <v>3024.5212000000001</v>
      </c>
      <c r="G29" s="51">
        <v>9.7866499999999992E-3</v>
      </c>
      <c r="H29" s="41" t="s">
        <v>140</v>
      </c>
    </row>
    <row r="30" spans="1:8" x14ac:dyDescent="0.2">
      <c r="A30" s="47">
        <v>24</v>
      </c>
      <c r="B30" s="48" t="s">
        <v>74</v>
      </c>
      <c r="C30" s="48" t="s">
        <v>75</v>
      </c>
      <c r="D30" s="48" t="s">
        <v>76</v>
      </c>
      <c r="E30" s="49">
        <v>59607</v>
      </c>
      <c r="F30" s="50">
        <v>3015.8161650000002</v>
      </c>
      <c r="G30" s="51">
        <v>9.7584799999999999E-3</v>
      </c>
      <c r="H30" s="41" t="s">
        <v>140</v>
      </c>
    </row>
    <row r="31" spans="1:8" x14ac:dyDescent="0.2">
      <c r="A31" s="47">
        <v>25</v>
      </c>
      <c r="B31" s="48" t="s">
        <v>29</v>
      </c>
      <c r="C31" s="48" t="s">
        <v>30</v>
      </c>
      <c r="D31" s="48" t="s">
        <v>19</v>
      </c>
      <c r="E31" s="49">
        <v>734794</v>
      </c>
      <c r="F31" s="50">
        <v>2821.60896</v>
      </c>
      <c r="G31" s="51">
        <v>9.1300800000000005E-3</v>
      </c>
      <c r="H31" s="41" t="s">
        <v>140</v>
      </c>
    </row>
    <row r="32" spans="1:8" x14ac:dyDescent="0.2">
      <c r="A32" s="47">
        <v>26</v>
      </c>
      <c r="B32" s="48" t="s">
        <v>60</v>
      </c>
      <c r="C32" s="48" t="s">
        <v>61</v>
      </c>
      <c r="D32" s="48" t="s">
        <v>62</v>
      </c>
      <c r="E32" s="49">
        <v>40838</v>
      </c>
      <c r="F32" s="50">
        <v>2608.3230600000002</v>
      </c>
      <c r="G32" s="51">
        <v>8.43993E-3</v>
      </c>
      <c r="H32" s="41" t="s">
        <v>140</v>
      </c>
    </row>
    <row r="33" spans="1:8" x14ac:dyDescent="0.2">
      <c r="A33" s="47">
        <v>27</v>
      </c>
      <c r="B33" s="48" t="s">
        <v>505</v>
      </c>
      <c r="C33" s="48" t="s">
        <v>506</v>
      </c>
      <c r="D33" s="48" t="s">
        <v>40</v>
      </c>
      <c r="E33" s="49">
        <v>279997</v>
      </c>
      <c r="F33" s="50">
        <v>2546.7127135000001</v>
      </c>
      <c r="G33" s="51">
        <v>8.2405699999999991E-3</v>
      </c>
      <c r="H33" s="41" t="s">
        <v>140</v>
      </c>
    </row>
    <row r="34" spans="1:8" x14ac:dyDescent="0.2">
      <c r="A34" s="47">
        <v>28</v>
      </c>
      <c r="B34" s="48" t="s">
        <v>503</v>
      </c>
      <c r="C34" s="48" t="s">
        <v>504</v>
      </c>
      <c r="D34" s="48" t="s">
        <v>228</v>
      </c>
      <c r="E34" s="49">
        <v>15190</v>
      </c>
      <c r="F34" s="50">
        <v>2536.2743</v>
      </c>
      <c r="G34" s="51">
        <v>8.2068000000000002E-3</v>
      </c>
      <c r="H34" s="41" t="s">
        <v>140</v>
      </c>
    </row>
    <row r="35" spans="1:8" ht="25.5" x14ac:dyDescent="0.2">
      <c r="A35" s="47">
        <v>29</v>
      </c>
      <c r="B35" s="48" t="s">
        <v>278</v>
      </c>
      <c r="C35" s="48" t="s">
        <v>279</v>
      </c>
      <c r="D35" s="48" t="s">
        <v>219</v>
      </c>
      <c r="E35" s="49">
        <v>103920</v>
      </c>
      <c r="F35" s="50">
        <v>2282.6028000000001</v>
      </c>
      <c r="G35" s="51">
        <v>7.3859800000000003E-3</v>
      </c>
      <c r="H35" s="41" t="s">
        <v>140</v>
      </c>
    </row>
    <row r="36" spans="1:8" x14ac:dyDescent="0.2">
      <c r="A36" s="47">
        <v>30</v>
      </c>
      <c r="B36" s="48" t="s">
        <v>87</v>
      </c>
      <c r="C36" s="48" t="s">
        <v>88</v>
      </c>
      <c r="D36" s="48" t="s">
        <v>25</v>
      </c>
      <c r="E36" s="49">
        <v>37965</v>
      </c>
      <c r="F36" s="50">
        <v>2099.8441499999999</v>
      </c>
      <c r="G36" s="51">
        <v>6.7946100000000004E-3</v>
      </c>
      <c r="H36" s="41" t="s">
        <v>140</v>
      </c>
    </row>
    <row r="37" spans="1:8" x14ac:dyDescent="0.2">
      <c r="A37" s="47">
        <v>31</v>
      </c>
      <c r="B37" s="48" t="s">
        <v>507</v>
      </c>
      <c r="C37" s="48" t="s">
        <v>508</v>
      </c>
      <c r="D37" s="48" t="s">
        <v>228</v>
      </c>
      <c r="E37" s="49">
        <v>22070</v>
      </c>
      <c r="F37" s="50">
        <v>2062.0001000000002</v>
      </c>
      <c r="G37" s="51">
        <v>6.6721599999999999E-3</v>
      </c>
      <c r="H37" s="41" t="s">
        <v>140</v>
      </c>
    </row>
    <row r="38" spans="1:8" ht="25.5" x14ac:dyDescent="0.2">
      <c r="A38" s="47">
        <v>32</v>
      </c>
      <c r="B38" s="48" t="s">
        <v>344</v>
      </c>
      <c r="C38" s="48" t="s">
        <v>345</v>
      </c>
      <c r="D38" s="48" t="s">
        <v>219</v>
      </c>
      <c r="E38" s="49">
        <v>119345</v>
      </c>
      <c r="F38" s="50">
        <v>2052.3759650000002</v>
      </c>
      <c r="G38" s="51">
        <v>6.6410200000000001E-3</v>
      </c>
      <c r="H38" s="41" t="s">
        <v>140</v>
      </c>
    </row>
    <row r="39" spans="1:8" x14ac:dyDescent="0.2">
      <c r="A39" s="47">
        <v>33</v>
      </c>
      <c r="B39" s="48" t="s">
        <v>509</v>
      </c>
      <c r="C39" s="48" t="s">
        <v>510</v>
      </c>
      <c r="D39" s="48" t="s">
        <v>182</v>
      </c>
      <c r="E39" s="49">
        <v>184285</v>
      </c>
      <c r="F39" s="50">
        <v>2031.1892700000001</v>
      </c>
      <c r="G39" s="51">
        <v>6.5724599999999996E-3</v>
      </c>
      <c r="H39" s="41" t="s">
        <v>140</v>
      </c>
    </row>
    <row r="40" spans="1:8" x14ac:dyDescent="0.2">
      <c r="A40" s="47">
        <v>34</v>
      </c>
      <c r="B40" s="48" t="s">
        <v>46</v>
      </c>
      <c r="C40" s="48" t="s">
        <v>47</v>
      </c>
      <c r="D40" s="48" t="s">
        <v>22</v>
      </c>
      <c r="E40" s="49">
        <v>519000</v>
      </c>
      <c r="F40" s="50">
        <v>1970.124</v>
      </c>
      <c r="G40" s="51">
        <v>6.3748700000000004E-3</v>
      </c>
      <c r="H40" s="41" t="s">
        <v>140</v>
      </c>
    </row>
    <row r="41" spans="1:8" x14ac:dyDescent="0.2">
      <c r="A41" s="47">
        <v>35</v>
      </c>
      <c r="B41" s="48" t="s">
        <v>260</v>
      </c>
      <c r="C41" s="48" t="s">
        <v>261</v>
      </c>
      <c r="D41" s="48" t="s">
        <v>40</v>
      </c>
      <c r="E41" s="49">
        <v>153000</v>
      </c>
      <c r="F41" s="50">
        <v>1967.2739999999999</v>
      </c>
      <c r="G41" s="51">
        <v>6.3656399999999997E-3</v>
      </c>
      <c r="H41" s="41" t="s">
        <v>140</v>
      </c>
    </row>
    <row r="42" spans="1:8" x14ac:dyDescent="0.2">
      <c r="A42" s="47">
        <v>36</v>
      </c>
      <c r="B42" s="48" t="s">
        <v>303</v>
      </c>
      <c r="C42" s="48" t="s">
        <v>304</v>
      </c>
      <c r="D42" s="48" t="s">
        <v>182</v>
      </c>
      <c r="E42" s="49">
        <v>42581</v>
      </c>
      <c r="F42" s="50">
        <v>1840.1804959999999</v>
      </c>
      <c r="G42" s="51">
        <v>5.9544000000000003E-3</v>
      </c>
      <c r="H42" s="41" t="s">
        <v>140</v>
      </c>
    </row>
    <row r="43" spans="1:8" x14ac:dyDescent="0.2">
      <c r="A43" s="47">
        <v>37</v>
      </c>
      <c r="B43" s="48" t="s">
        <v>511</v>
      </c>
      <c r="C43" s="48" t="s">
        <v>512</v>
      </c>
      <c r="D43" s="48" t="s">
        <v>233</v>
      </c>
      <c r="E43" s="49">
        <v>118223</v>
      </c>
      <c r="F43" s="50">
        <v>1706.785451</v>
      </c>
      <c r="G43" s="51">
        <v>5.5227599999999998E-3</v>
      </c>
      <c r="H43" s="41" t="s">
        <v>140</v>
      </c>
    </row>
    <row r="44" spans="1:8" x14ac:dyDescent="0.2">
      <c r="A44" s="47">
        <v>38</v>
      </c>
      <c r="B44" s="48" t="s">
        <v>480</v>
      </c>
      <c r="C44" s="48" t="s">
        <v>481</v>
      </c>
      <c r="D44" s="48" t="s">
        <v>211</v>
      </c>
      <c r="E44" s="49">
        <v>66847</v>
      </c>
      <c r="F44" s="50">
        <v>1703.5289479999999</v>
      </c>
      <c r="G44" s="51">
        <v>5.5122299999999999E-3</v>
      </c>
      <c r="H44" s="41" t="s">
        <v>140</v>
      </c>
    </row>
    <row r="45" spans="1:8" x14ac:dyDescent="0.2">
      <c r="A45" s="47">
        <v>39</v>
      </c>
      <c r="B45" s="48" t="s">
        <v>258</v>
      </c>
      <c r="C45" s="48" t="s">
        <v>259</v>
      </c>
      <c r="D45" s="48" t="s">
        <v>94</v>
      </c>
      <c r="E45" s="49">
        <v>106458</v>
      </c>
      <c r="F45" s="50">
        <v>1697.7921839999999</v>
      </c>
      <c r="G45" s="51">
        <v>5.49366E-3</v>
      </c>
      <c r="H45" s="41" t="s">
        <v>140</v>
      </c>
    </row>
    <row r="46" spans="1:8" x14ac:dyDescent="0.2">
      <c r="A46" s="47">
        <v>40</v>
      </c>
      <c r="B46" s="48" t="s">
        <v>513</v>
      </c>
      <c r="C46" s="48" t="s">
        <v>514</v>
      </c>
      <c r="D46" s="48" t="s">
        <v>275</v>
      </c>
      <c r="E46" s="49">
        <v>112270</v>
      </c>
      <c r="F46" s="50">
        <v>1664.2904799999999</v>
      </c>
      <c r="G46" s="51">
        <v>5.3852600000000002E-3</v>
      </c>
      <c r="H46" s="41" t="s">
        <v>140</v>
      </c>
    </row>
    <row r="47" spans="1:8" x14ac:dyDescent="0.2">
      <c r="A47" s="47">
        <v>41</v>
      </c>
      <c r="B47" s="48" t="s">
        <v>515</v>
      </c>
      <c r="C47" s="48" t="s">
        <v>516</v>
      </c>
      <c r="D47" s="48" t="s">
        <v>233</v>
      </c>
      <c r="E47" s="49">
        <v>308375</v>
      </c>
      <c r="F47" s="50">
        <v>1510.5749375</v>
      </c>
      <c r="G47" s="51">
        <v>4.8878699999999999E-3</v>
      </c>
      <c r="H47" s="41" t="s">
        <v>140</v>
      </c>
    </row>
    <row r="48" spans="1:8" x14ac:dyDescent="0.2">
      <c r="A48" s="47">
        <v>42</v>
      </c>
      <c r="B48" s="48" t="s">
        <v>324</v>
      </c>
      <c r="C48" s="48" t="s">
        <v>325</v>
      </c>
      <c r="D48" s="48" t="s">
        <v>35</v>
      </c>
      <c r="E48" s="49">
        <v>118750</v>
      </c>
      <c r="F48" s="50">
        <v>1507.4124999999999</v>
      </c>
      <c r="G48" s="51">
        <v>4.8776399999999999E-3</v>
      </c>
      <c r="H48" s="41" t="s">
        <v>140</v>
      </c>
    </row>
    <row r="49" spans="1:8" x14ac:dyDescent="0.2">
      <c r="A49" s="47">
        <v>43</v>
      </c>
      <c r="B49" s="48" t="s">
        <v>286</v>
      </c>
      <c r="C49" s="48" t="s">
        <v>287</v>
      </c>
      <c r="D49" s="48" t="s">
        <v>211</v>
      </c>
      <c r="E49" s="49">
        <v>883365</v>
      </c>
      <c r="F49" s="50">
        <v>1379.5511205</v>
      </c>
      <c r="G49" s="51">
        <v>4.4639099999999998E-3</v>
      </c>
      <c r="H49" s="41" t="s">
        <v>140</v>
      </c>
    </row>
    <row r="50" spans="1:8" x14ac:dyDescent="0.2">
      <c r="A50" s="47">
        <v>44</v>
      </c>
      <c r="B50" s="48" t="s">
        <v>301</v>
      </c>
      <c r="C50" s="48" t="s">
        <v>302</v>
      </c>
      <c r="D50" s="48" t="s">
        <v>111</v>
      </c>
      <c r="E50" s="49">
        <v>221219</v>
      </c>
      <c r="F50" s="50">
        <v>1151.3342855000001</v>
      </c>
      <c r="G50" s="51">
        <v>3.7254499999999999E-3</v>
      </c>
      <c r="H50" s="41" t="s">
        <v>140</v>
      </c>
    </row>
    <row r="51" spans="1:8" x14ac:dyDescent="0.2">
      <c r="A51" s="47">
        <v>45</v>
      </c>
      <c r="B51" s="48" t="s">
        <v>204</v>
      </c>
      <c r="C51" s="48" t="s">
        <v>205</v>
      </c>
      <c r="D51" s="48" t="s">
        <v>206</v>
      </c>
      <c r="E51" s="49">
        <v>67000</v>
      </c>
      <c r="F51" s="50">
        <v>1114.21</v>
      </c>
      <c r="G51" s="51">
        <v>3.6053299999999999E-3</v>
      </c>
      <c r="H51" s="41" t="s">
        <v>140</v>
      </c>
    </row>
    <row r="52" spans="1:8" x14ac:dyDescent="0.2">
      <c r="A52" s="47">
        <v>46</v>
      </c>
      <c r="B52" s="48" t="s">
        <v>517</v>
      </c>
      <c r="C52" s="48" t="s">
        <v>518</v>
      </c>
      <c r="D52" s="48" t="s">
        <v>300</v>
      </c>
      <c r="E52" s="49">
        <v>25880</v>
      </c>
      <c r="F52" s="50">
        <v>1107.4051999999999</v>
      </c>
      <c r="G52" s="51">
        <v>3.5833100000000001E-3</v>
      </c>
      <c r="H52" s="41" t="s">
        <v>140</v>
      </c>
    </row>
    <row r="53" spans="1:8" x14ac:dyDescent="0.2">
      <c r="A53" s="47">
        <v>47</v>
      </c>
      <c r="B53" s="48" t="s">
        <v>519</v>
      </c>
      <c r="C53" s="48" t="s">
        <v>520</v>
      </c>
      <c r="D53" s="48" t="s">
        <v>206</v>
      </c>
      <c r="E53" s="49">
        <v>64540</v>
      </c>
      <c r="F53" s="50">
        <v>1026.76686</v>
      </c>
      <c r="G53" s="51">
        <v>3.3223800000000002E-3</v>
      </c>
      <c r="H53" s="41" t="s">
        <v>140</v>
      </c>
    </row>
    <row r="54" spans="1:8" x14ac:dyDescent="0.2">
      <c r="A54" s="47">
        <v>48</v>
      </c>
      <c r="B54" s="48" t="s">
        <v>438</v>
      </c>
      <c r="C54" s="48" t="s">
        <v>439</v>
      </c>
      <c r="D54" s="48" t="s">
        <v>266</v>
      </c>
      <c r="E54" s="49">
        <v>49698</v>
      </c>
      <c r="F54" s="50">
        <v>1011.304602</v>
      </c>
      <c r="G54" s="51">
        <v>3.2723499999999998E-3</v>
      </c>
      <c r="H54" s="41" t="s">
        <v>140</v>
      </c>
    </row>
    <row r="55" spans="1:8" x14ac:dyDescent="0.2">
      <c r="A55" s="47">
        <v>49</v>
      </c>
      <c r="B55" s="48" t="s">
        <v>521</v>
      </c>
      <c r="C55" s="48" t="s">
        <v>522</v>
      </c>
      <c r="D55" s="48" t="s">
        <v>91</v>
      </c>
      <c r="E55" s="49">
        <v>458275</v>
      </c>
      <c r="F55" s="50">
        <v>891.66566750000004</v>
      </c>
      <c r="G55" s="51">
        <v>2.88522E-3</v>
      </c>
      <c r="H55" s="41" t="s">
        <v>140</v>
      </c>
    </row>
    <row r="56" spans="1:8" x14ac:dyDescent="0.2">
      <c r="A56" s="47">
        <v>50</v>
      </c>
      <c r="B56" s="48" t="s">
        <v>523</v>
      </c>
      <c r="C56" s="48" t="s">
        <v>524</v>
      </c>
      <c r="D56" s="48" t="s">
        <v>216</v>
      </c>
      <c r="E56" s="49">
        <v>109000</v>
      </c>
      <c r="F56" s="50">
        <v>805.34649999999999</v>
      </c>
      <c r="G56" s="51">
        <v>2.6059199999999999E-3</v>
      </c>
      <c r="H56" s="41" t="s">
        <v>140</v>
      </c>
    </row>
    <row r="57" spans="1:8" x14ac:dyDescent="0.2">
      <c r="A57" s="47">
        <v>51</v>
      </c>
      <c r="B57" s="48" t="s">
        <v>89</v>
      </c>
      <c r="C57" s="48" t="s">
        <v>90</v>
      </c>
      <c r="D57" s="48" t="s">
        <v>91</v>
      </c>
      <c r="E57" s="49">
        <v>445954</v>
      </c>
      <c r="F57" s="50">
        <v>767.75440639999999</v>
      </c>
      <c r="G57" s="51">
        <v>2.4842800000000002E-3</v>
      </c>
      <c r="H57" s="41" t="s">
        <v>140</v>
      </c>
    </row>
    <row r="58" spans="1:8" x14ac:dyDescent="0.2">
      <c r="A58" s="47">
        <v>52</v>
      </c>
      <c r="B58" s="48" t="s">
        <v>790</v>
      </c>
      <c r="C58" s="48" t="s">
        <v>791</v>
      </c>
      <c r="D58" s="48" t="s">
        <v>25</v>
      </c>
      <c r="E58" s="49">
        <v>8000</v>
      </c>
      <c r="F58" s="50">
        <v>226.32</v>
      </c>
      <c r="G58" s="51">
        <v>7.3231999999999995E-4</v>
      </c>
      <c r="H58" s="41" t="s">
        <v>140</v>
      </c>
    </row>
    <row r="59" spans="1:8" x14ac:dyDescent="0.2">
      <c r="A59" s="47">
        <v>53</v>
      </c>
      <c r="B59" s="48" t="s">
        <v>454</v>
      </c>
      <c r="C59" s="48" t="s">
        <v>455</v>
      </c>
      <c r="D59" s="48" t="s">
        <v>391</v>
      </c>
      <c r="E59" s="49">
        <v>173701</v>
      </c>
      <c r="F59" s="50">
        <v>69.827802000000005</v>
      </c>
      <c r="G59" s="51">
        <v>2.2594999999999999E-4</v>
      </c>
      <c r="H59" s="41" t="s">
        <v>140</v>
      </c>
    </row>
    <row r="60" spans="1:8" x14ac:dyDescent="0.2">
      <c r="A60" s="47">
        <v>54</v>
      </c>
      <c r="B60" s="48" t="s">
        <v>190</v>
      </c>
      <c r="C60" s="48" t="s">
        <v>191</v>
      </c>
      <c r="D60" s="48" t="s">
        <v>19</v>
      </c>
      <c r="E60" s="49">
        <v>4781</v>
      </c>
      <c r="F60" s="50">
        <v>23.8595805</v>
      </c>
      <c r="G60" s="51">
        <v>7.7200000000000006E-5</v>
      </c>
      <c r="H60" s="41" t="s">
        <v>140</v>
      </c>
    </row>
    <row r="61" spans="1:8" x14ac:dyDescent="0.2">
      <c r="A61" s="52"/>
      <c r="B61" s="52"/>
      <c r="C61" s="53" t="s">
        <v>139</v>
      </c>
      <c r="D61" s="52"/>
      <c r="E61" s="52" t="s">
        <v>140</v>
      </c>
      <c r="F61" s="54">
        <v>201759.27249440001</v>
      </c>
      <c r="G61" s="55">
        <v>0.65284644000000003</v>
      </c>
      <c r="H61" s="41" t="s">
        <v>140</v>
      </c>
    </row>
    <row r="62" spans="1:8" x14ac:dyDescent="0.2">
      <c r="A62" s="52"/>
      <c r="B62" s="52"/>
      <c r="C62" s="56"/>
      <c r="D62" s="52"/>
      <c r="E62" s="52"/>
      <c r="F62" s="57"/>
      <c r="G62" s="57"/>
      <c r="H62" s="41" t="s">
        <v>140</v>
      </c>
    </row>
    <row r="63" spans="1:8" x14ac:dyDescent="0.2">
      <c r="A63" s="52"/>
      <c r="B63" s="52"/>
      <c r="C63" s="53" t="s">
        <v>141</v>
      </c>
      <c r="D63" s="52"/>
      <c r="E63" s="52"/>
      <c r="F63" s="52"/>
      <c r="G63" s="52"/>
      <c r="H63" s="41" t="s">
        <v>140</v>
      </c>
    </row>
    <row r="64" spans="1:8" x14ac:dyDescent="0.2">
      <c r="A64" s="52"/>
      <c r="B64" s="52"/>
      <c r="C64" s="53" t="s">
        <v>139</v>
      </c>
      <c r="D64" s="52"/>
      <c r="E64" s="52" t="s">
        <v>140</v>
      </c>
      <c r="F64" s="58" t="s">
        <v>142</v>
      </c>
      <c r="G64" s="55">
        <v>0</v>
      </c>
      <c r="H64" s="41" t="s">
        <v>140</v>
      </c>
    </row>
    <row r="65" spans="1:8" x14ac:dyDescent="0.2">
      <c r="A65" s="52"/>
      <c r="B65" s="52"/>
      <c r="C65" s="56"/>
      <c r="D65" s="52"/>
      <c r="E65" s="52"/>
      <c r="F65" s="57"/>
      <c r="G65" s="57"/>
      <c r="H65" s="41" t="s">
        <v>140</v>
      </c>
    </row>
    <row r="66" spans="1:8" x14ac:dyDescent="0.2">
      <c r="A66" s="52"/>
      <c r="B66" s="52"/>
      <c r="C66" s="53" t="s">
        <v>143</v>
      </c>
      <c r="D66" s="52"/>
      <c r="E66" s="52"/>
      <c r="F66" s="52"/>
      <c r="G66" s="52"/>
      <c r="H66" s="41" t="s">
        <v>140</v>
      </c>
    </row>
    <row r="67" spans="1:8" x14ac:dyDescent="0.2">
      <c r="A67" s="52"/>
      <c r="B67" s="52"/>
      <c r="C67" s="53" t="s">
        <v>139</v>
      </c>
      <c r="D67" s="52"/>
      <c r="E67" s="52" t="s">
        <v>140</v>
      </c>
      <c r="F67" s="58" t="s">
        <v>142</v>
      </c>
      <c r="G67" s="55">
        <v>0</v>
      </c>
      <c r="H67" s="41" t="s">
        <v>140</v>
      </c>
    </row>
    <row r="68" spans="1:8" x14ac:dyDescent="0.2">
      <c r="A68" s="52"/>
      <c r="B68" s="52"/>
      <c r="C68" s="56"/>
      <c r="D68" s="52"/>
      <c r="E68" s="52"/>
      <c r="F68" s="57"/>
      <c r="G68" s="57"/>
      <c r="H68" s="41" t="s">
        <v>140</v>
      </c>
    </row>
    <row r="69" spans="1:8" x14ac:dyDescent="0.2">
      <c r="A69" s="52"/>
      <c r="B69" s="52"/>
      <c r="C69" s="53" t="s">
        <v>144</v>
      </c>
      <c r="D69" s="52"/>
      <c r="E69" s="52"/>
      <c r="F69" s="52"/>
      <c r="G69" s="52"/>
      <c r="H69" s="41" t="s">
        <v>140</v>
      </c>
    </row>
    <row r="70" spans="1:8" x14ac:dyDescent="0.2">
      <c r="A70" s="52"/>
      <c r="B70" s="52"/>
      <c r="C70" s="53" t="s">
        <v>139</v>
      </c>
      <c r="D70" s="52"/>
      <c r="E70" s="52" t="s">
        <v>140</v>
      </c>
      <c r="F70" s="58" t="s">
        <v>142</v>
      </c>
      <c r="G70" s="55">
        <v>0</v>
      </c>
      <c r="H70" s="41" t="s">
        <v>140</v>
      </c>
    </row>
    <row r="71" spans="1:8" x14ac:dyDescent="0.2">
      <c r="A71" s="52"/>
      <c r="B71" s="52"/>
      <c r="C71" s="56"/>
      <c r="D71" s="52"/>
      <c r="E71" s="52"/>
      <c r="F71" s="57"/>
      <c r="G71" s="57"/>
      <c r="H71" s="41" t="s">
        <v>140</v>
      </c>
    </row>
    <row r="72" spans="1:8" x14ac:dyDescent="0.2">
      <c r="A72" s="52"/>
      <c r="B72" s="52"/>
      <c r="C72" s="53" t="s">
        <v>145</v>
      </c>
      <c r="D72" s="52"/>
      <c r="E72" s="52"/>
      <c r="F72" s="57"/>
      <c r="G72" s="57"/>
      <c r="H72" s="41" t="s">
        <v>140</v>
      </c>
    </row>
    <row r="73" spans="1:8" x14ac:dyDescent="0.2">
      <c r="A73" s="52"/>
      <c r="B73" s="52"/>
      <c r="C73" s="53" t="s">
        <v>139</v>
      </c>
      <c r="D73" s="52"/>
      <c r="E73" s="52" t="s">
        <v>140</v>
      </c>
      <c r="F73" s="58" t="s">
        <v>142</v>
      </c>
      <c r="G73" s="55">
        <v>0</v>
      </c>
      <c r="H73" s="41" t="s">
        <v>140</v>
      </c>
    </row>
    <row r="74" spans="1:8" x14ac:dyDescent="0.2">
      <c r="A74" s="52"/>
      <c r="B74" s="52"/>
      <c r="C74" s="56"/>
      <c r="D74" s="52"/>
      <c r="E74" s="52"/>
      <c r="F74" s="57"/>
      <c r="G74" s="57"/>
      <c r="H74" s="41" t="s">
        <v>140</v>
      </c>
    </row>
    <row r="75" spans="1:8" x14ac:dyDescent="0.2">
      <c r="A75" s="52"/>
      <c r="B75" s="52"/>
      <c r="C75" s="53" t="s">
        <v>146</v>
      </c>
      <c r="D75" s="52"/>
      <c r="E75" s="52"/>
      <c r="F75" s="57"/>
      <c r="G75" s="57"/>
      <c r="H75" s="41" t="s">
        <v>140</v>
      </c>
    </row>
    <row r="76" spans="1:8" x14ac:dyDescent="0.2">
      <c r="A76" s="47">
        <v>1</v>
      </c>
      <c r="B76" s="48"/>
      <c r="C76" s="48" t="s">
        <v>1145</v>
      </c>
      <c r="D76" s="48" t="s">
        <v>496</v>
      </c>
      <c r="E76" s="49">
        <v>-4750</v>
      </c>
      <c r="F76" s="50">
        <v>-563.20749999999998</v>
      </c>
      <c r="G76" s="51">
        <f>F76/$F$145</f>
        <v>-1.8224093748077878E-3</v>
      </c>
      <c r="H76" s="41" t="s">
        <v>140</v>
      </c>
    </row>
    <row r="77" spans="1:8" x14ac:dyDescent="0.2">
      <c r="A77" s="47">
        <v>2</v>
      </c>
      <c r="B77" s="48"/>
      <c r="C77" s="48" t="s">
        <v>1087</v>
      </c>
      <c r="D77" s="48" t="s">
        <v>496</v>
      </c>
      <c r="E77" s="49">
        <v>-118750</v>
      </c>
      <c r="F77" s="50">
        <v>-1513.1125</v>
      </c>
      <c r="G77" s="51">
        <f>F77/$F$145</f>
        <v>-4.8960825364343487E-3</v>
      </c>
      <c r="H77" s="41" t="s">
        <v>140</v>
      </c>
    </row>
    <row r="78" spans="1:8" x14ac:dyDescent="0.2">
      <c r="A78" s="47">
        <v>3</v>
      </c>
      <c r="B78" s="48"/>
      <c r="C78" s="48" t="s">
        <v>1082</v>
      </c>
      <c r="D78" s="48" t="s">
        <v>496</v>
      </c>
      <c r="E78" s="49">
        <v>-41475</v>
      </c>
      <c r="F78" s="50">
        <v>-1703.5856249999999</v>
      </c>
      <c r="G78" s="51">
        <f>F78/$F$145</f>
        <v>-5.5124095715838022E-3</v>
      </c>
      <c r="H78" s="41" t="s">
        <v>140</v>
      </c>
    </row>
    <row r="79" spans="1:8" x14ac:dyDescent="0.2">
      <c r="A79" s="47">
        <v>4</v>
      </c>
      <c r="B79" s="48"/>
      <c r="C79" s="48" t="s">
        <v>1076</v>
      </c>
      <c r="D79" s="48" t="s">
        <v>496</v>
      </c>
      <c r="E79" s="49">
        <v>-85025</v>
      </c>
      <c r="F79" s="50">
        <v>-1801.5947249999999</v>
      </c>
      <c r="G79" s="51">
        <f>F79/$F$145</f>
        <v>-5.829544380080624E-3</v>
      </c>
      <c r="H79" s="41" t="s">
        <v>140</v>
      </c>
    </row>
    <row r="80" spans="1:8" x14ac:dyDescent="0.2">
      <c r="A80" s="47">
        <v>5</v>
      </c>
      <c r="B80" s="48"/>
      <c r="C80" s="48" t="s">
        <v>1065</v>
      </c>
      <c r="D80" s="48" t="s">
        <v>496</v>
      </c>
      <c r="E80" s="49">
        <v>-98200</v>
      </c>
      <c r="F80" s="50">
        <v>-3666.1988000000001</v>
      </c>
      <c r="G80" s="51">
        <f>F80/$F$145</f>
        <v>-1.1862972462243599E-2</v>
      </c>
      <c r="H80" s="41" t="s">
        <v>140</v>
      </c>
    </row>
    <row r="81" spans="1:8" x14ac:dyDescent="0.2">
      <c r="A81" s="52"/>
      <c r="B81" s="52"/>
      <c r="C81" s="53" t="s">
        <v>139</v>
      </c>
      <c r="D81" s="52"/>
      <c r="E81" s="52" t="s">
        <v>140</v>
      </c>
      <c r="F81" s="54">
        <v>-9247.6991500000004</v>
      </c>
      <c r="G81" s="55">
        <v>-2.9923410000000001E-2</v>
      </c>
      <c r="H81" s="41" t="s">
        <v>140</v>
      </c>
    </row>
    <row r="82" spans="1:8" x14ac:dyDescent="0.2">
      <c r="A82" s="52"/>
      <c r="B82" s="52"/>
      <c r="C82" s="56"/>
      <c r="D82" s="52"/>
      <c r="E82" s="52"/>
      <c r="F82" s="57"/>
      <c r="G82" s="57"/>
      <c r="H82" s="41" t="s">
        <v>140</v>
      </c>
    </row>
    <row r="83" spans="1:8" x14ac:dyDescent="0.2">
      <c r="A83" s="52"/>
      <c r="B83" s="52"/>
      <c r="C83" s="53" t="s">
        <v>147</v>
      </c>
      <c r="D83" s="52"/>
      <c r="E83" s="52"/>
      <c r="F83" s="54">
        <f>F61</f>
        <v>201759.27249440001</v>
      </c>
      <c r="G83" s="55">
        <f>G61</f>
        <v>0.65284644000000003</v>
      </c>
      <c r="H83" s="41" t="s">
        <v>140</v>
      </c>
    </row>
    <row r="84" spans="1:8" x14ac:dyDescent="0.2">
      <c r="A84" s="52"/>
      <c r="B84" s="52"/>
      <c r="C84" s="56"/>
      <c r="D84" s="52"/>
      <c r="E84" s="52"/>
      <c r="F84" s="57"/>
      <c r="G84" s="57"/>
      <c r="H84" s="41" t="s">
        <v>140</v>
      </c>
    </row>
    <row r="85" spans="1:8" x14ac:dyDescent="0.2">
      <c r="A85" s="52"/>
      <c r="B85" s="52"/>
      <c r="C85" s="53" t="s">
        <v>148</v>
      </c>
      <c r="D85" s="52"/>
      <c r="E85" s="52"/>
      <c r="F85" s="57"/>
      <c r="G85" s="57"/>
      <c r="H85" s="41" t="s">
        <v>140</v>
      </c>
    </row>
    <row r="86" spans="1:8" x14ac:dyDescent="0.2">
      <c r="A86" s="52"/>
      <c r="B86" s="52"/>
      <c r="C86" s="53" t="s">
        <v>10</v>
      </c>
      <c r="D86" s="52"/>
      <c r="E86" s="52"/>
      <c r="F86" s="57"/>
      <c r="G86" s="57"/>
      <c r="H86" s="41" t="s">
        <v>140</v>
      </c>
    </row>
    <row r="87" spans="1:8" x14ac:dyDescent="0.2">
      <c r="A87" s="52"/>
      <c r="B87" s="52"/>
      <c r="C87" s="53" t="s">
        <v>139</v>
      </c>
      <c r="D87" s="52"/>
      <c r="E87" s="52" t="s">
        <v>140</v>
      </c>
      <c r="F87" s="58" t="s">
        <v>142</v>
      </c>
      <c r="G87" s="55">
        <v>0</v>
      </c>
      <c r="H87" s="41" t="s">
        <v>140</v>
      </c>
    </row>
    <row r="88" spans="1:8" x14ac:dyDescent="0.2">
      <c r="A88" s="52"/>
      <c r="B88" s="52"/>
      <c r="C88" s="56"/>
      <c r="D88" s="52"/>
      <c r="E88" s="52"/>
      <c r="F88" s="57"/>
      <c r="G88" s="57"/>
      <c r="H88" s="41" t="s">
        <v>140</v>
      </c>
    </row>
    <row r="89" spans="1:8" x14ac:dyDescent="0.2">
      <c r="A89" s="52"/>
      <c r="B89" s="52"/>
      <c r="C89" s="53" t="s">
        <v>149</v>
      </c>
      <c r="D89" s="52"/>
      <c r="E89" s="52"/>
      <c r="F89" s="52"/>
      <c r="G89" s="52"/>
      <c r="H89" s="41" t="s">
        <v>140</v>
      </c>
    </row>
    <row r="90" spans="1:8" x14ac:dyDescent="0.2">
      <c r="A90" s="52"/>
      <c r="B90" s="52"/>
      <c r="C90" s="53" t="s">
        <v>139</v>
      </c>
      <c r="D90" s="52"/>
      <c r="E90" s="52" t="s">
        <v>140</v>
      </c>
      <c r="F90" s="58" t="s">
        <v>142</v>
      </c>
      <c r="G90" s="55">
        <v>0</v>
      </c>
      <c r="H90" s="41" t="s">
        <v>140</v>
      </c>
    </row>
    <row r="91" spans="1:8" x14ac:dyDescent="0.2">
      <c r="A91" s="52"/>
      <c r="B91" s="52"/>
      <c r="C91" s="56"/>
      <c r="D91" s="52"/>
      <c r="E91" s="52"/>
      <c r="F91" s="57"/>
      <c r="G91" s="57"/>
      <c r="H91" s="41" t="s">
        <v>140</v>
      </c>
    </row>
    <row r="92" spans="1:8" x14ac:dyDescent="0.2">
      <c r="A92" s="52"/>
      <c r="B92" s="52"/>
      <c r="C92" s="53" t="s">
        <v>150</v>
      </c>
      <c r="D92" s="52"/>
      <c r="E92" s="52"/>
      <c r="F92" s="52"/>
      <c r="G92" s="52"/>
      <c r="H92" s="41" t="s">
        <v>140</v>
      </c>
    </row>
    <row r="93" spans="1:8" x14ac:dyDescent="0.2">
      <c r="A93" s="47">
        <v>1</v>
      </c>
      <c r="B93" s="48" t="s">
        <v>670</v>
      </c>
      <c r="C93" s="48" t="s">
        <v>1169</v>
      </c>
      <c r="D93" s="48" t="s">
        <v>611</v>
      </c>
      <c r="E93" s="49">
        <v>10500000</v>
      </c>
      <c r="F93" s="50">
        <v>10749.4485</v>
      </c>
      <c r="G93" s="51">
        <v>3.4782729999999998E-2</v>
      </c>
      <c r="H93" s="41">
        <v>5.7504999999999997</v>
      </c>
    </row>
    <row r="94" spans="1:8" x14ac:dyDescent="0.2">
      <c r="A94" s="47">
        <v>2</v>
      </c>
      <c r="B94" s="48" t="s">
        <v>726</v>
      </c>
      <c r="C94" s="48" t="s">
        <v>1176</v>
      </c>
      <c r="D94" s="48" t="s">
        <v>611</v>
      </c>
      <c r="E94" s="49">
        <v>5000000</v>
      </c>
      <c r="F94" s="50">
        <v>5152.68</v>
      </c>
      <c r="G94" s="51">
        <v>1.6672880000000001E-2</v>
      </c>
      <c r="H94" s="41">
        <v>6.1279000000000003</v>
      </c>
    </row>
    <row r="95" spans="1:8" x14ac:dyDescent="0.2">
      <c r="A95" s="47">
        <v>3</v>
      </c>
      <c r="B95" s="48" t="s">
        <v>609</v>
      </c>
      <c r="C95" s="48" t="s">
        <v>610</v>
      </c>
      <c r="D95" s="48" t="s">
        <v>611</v>
      </c>
      <c r="E95" s="49">
        <v>4500000</v>
      </c>
      <c r="F95" s="50">
        <v>4628.7719999999999</v>
      </c>
      <c r="G95" s="51">
        <v>1.497764E-2</v>
      </c>
      <c r="H95" s="41">
        <v>6.7526999999999999</v>
      </c>
    </row>
    <row r="96" spans="1:8" x14ac:dyDescent="0.2">
      <c r="A96" s="47">
        <v>4</v>
      </c>
      <c r="B96" s="48" t="s">
        <v>870</v>
      </c>
      <c r="C96" s="48" t="s">
        <v>871</v>
      </c>
      <c r="D96" s="48" t="s">
        <v>611</v>
      </c>
      <c r="E96" s="49">
        <v>3500000</v>
      </c>
      <c r="F96" s="50">
        <v>3457.5345000000002</v>
      </c>
      <c r="G96" s="51">
        <v>1.118778E-2</v>
      </c>
      <c r="H96" s="41">
        <v>6.4192999999999998</v>
      </c>
    </row>
    <row r="97" spans="1:8" x14ac:dyDescent="0.2">
      <c r="A97" s="47">
        <v>5</v>
      </c>
      <c r="B97" s="48" t="s">
        <v>683</v>
      </c>
      <c r="C97" s="48" t="s">
        <v>1174</v>
      </c>
      <c r="D97" s="48" t="s">
        <v>611</v>
      </c>
      <c r="E97" s="49">
        <v>3000000</v>
      </c>
      <c r="F97" s="50">
        <v>3115.4189999999999</v>
      </c>
      <c r="G97" s="51">
        <v>1.0080779999999999E-2</v>
      </c>
      <c r="H97" s="41">
        <v>6.4870000000000001</v>
      </c>
    </row>
    <row r="98" spans="1:8" x14ac:dyDescent="0.2">
      <c r="A98" s="47">
        <v>6</v>
      </c>
      <c r="B98" s="48" t="s">
        <v>872</v>
      </c>
      <c r="C98" s="48" t="s">
        <v>873</v>
      </c>
      <c r="D98" s="48" t="s">
        <v>611</v>
      </c>
      <c r="E98" s="49">
        <v>3000000</v>
      </c>
      <c r="F98" s="50">
        <v>3059.4</v>
      </c>
      <c r="G98" s="51">
        <v>9.8995100000000003E-3</v>
      </c>
      <c r="H98" s="41">
        <v>6.2758000000000003</v>
      </c>
    </row>
    <row r="99" spans="1:8" x14ac:dyDescent="0.2">
      <c r="A99" s="47">
        <v>7</v>
      </c>
      <c r="B99" s="48" t="s">
        <v>724</v>
      </c>
      <c r="C99" s="48" t="s">
        <v>725</v>
      </c>
      <c r="D99" s="48" t="s">
        <v>611</v>
      </c>
      <c r="E99" s="49">
        <v>500000</v>
      </c>
      <c r="F99" s="50">
        <v>519.87350000000004</v>
      </c>
      <c r="G99" s="51">
        <v>1.6821900000000001E-3</v>
      </c>
      <c r="H99" s="41">
        <v>5.8967000000000001</v>
      </c>
    </row>
    <row r="100" spans="1:8" x14ac:dyDescent="0.2">
      <c r="A100" s="52"/>
      <c r="B100" s="52"/>
      <c r="C100" s="53" t="s">
        <v>139</v>
      </c>
      <c r="D100" s="52"/>
      <c r="E100" s="52" t="s">
        <v>140</v>
      </c>
      <c r="F100" s="54">
        <v>30683.127499999999</v>
      </c>
      <c r="G100" s="55">
        <v>9.9283510000000005E-2</v>
      </c>
      <c r="H100" s="41" t="s">
        <v>140</v>
      </c>
    </row>
    <row r="101" spans="1:8" x14ac:dyDescent="0.2">
      <c r="A101" s="52"/>
      <c r="B101" s="52"/>
      <c r="C101" s="56"/>
      <c r="D101" s="52"/>
      <c r="E101" s="52"/>
      <c r="F101" s="57"/>
      <c r="G101" s="57"/>
      <c r="H101" s="41" t="s">
        <v>140</v>
      </c>
    </row>
    <row r="102" spans="1:8" x14ac:dyDescent="0.2">
      <c r="A102" s="52"/>
      <c r="B102" s="52"/>
      <c r="C102" s="53" t="s">
        <v>151</v>
      </c>
      <c r="D102" s="52"/>
      <c r="E102" s="52"/>
      <c r="F102" s="57"/>
      <c r="G102" s="57"/>
      <c r="H102" s="41" t="s">
        <v>140</v>
      </c>
    </row>
    <row r="103" spans="1:8" x14ac:dyDescent="0.2">
      <c r="A103" s="52"/>
      <c r="B103" s="52"/>
      <c r="C103" s="53" t="s">
        <v>139</v>
      </c>
      <c r="D103" s="52"/>
      <c r="E103" s="52" t="s">
        <v>140</v>
      </c>
      <c r="F103" s="58" t="s">
        <v>142</v>
      </c>
      <c r="G103" s="55">
        <v>0</v>
      </c>
      <c r="H103" s="41" t="s">
        <v>140</v>
      </c>
    </row>
    <row r="104" spans="1:8" ht="12.75" customHeight="1" x14ac:dyDescent="0.2">
      <c r="A104" s="39"/>
      <c r="B104" s="39"/>
      <c r="C104" s="137"/>
      <c r="D104" s="39"/>
      <c r="E104" s="39"/>
      <c r="F104" s="73"/>
      <c r="G104" s="73"/>
      <c r="H104" s="41" t="s">
        <v>140</v>
      </c>
    </row>
    <row r="105" spans="1:8" ht="12.75" customHeight="1" x14ac:dyDescent="0.2">
      <c r="A105" s="39"/>
      <c r="B105" s="39"/>
      <c r="C105" s="40" t="s">
        <v>984</v>
      </c>
      <c r="D105" s="39"/>
      <c r="E105" s="39"/>
      <c r="F105" s="39"/>
      <c r="G105" s="39"/>
      <c r="H105" s="41" t="s">
        <v>140</v>
      </c>
    </row>
    <row r="106" spans="1:8" ht="25.5" x14ac:dyDescent="0.2">
      <c r="A106" s="42">
        <v>1</v>
      </c>
      <c r="B106" s="43" t="s">
        <v>317</v>
      </c>
      <c r="C106" s="43" t="s">
        <v>985</v>
      </c>
      <c r="D106" s="43" t="s">
        <v>228</v>
      </c>
      <c r="E106" s="44">
        <v>92400</v>
      </c>
      <c r="F106" s="45">
        <v>9.4118639999999996</v>
      </c>
      <c r="G106" s="46" t="s">
        <v>138</v>
      </c>
      <c r="H106" s="41">
        <v>6.1050000000000004</v>
      </c>
    </row>
    <row r="107" spans="1:8" ht="12.75" customHeight="1" x14ac:dyDescent="0.2">
      <c r="A107" s="39"/>
      <c r="B107" s="39"/>
      <c r="C107" s="40" t="s">
        <v>139</v>
      </c>
      <c r="D107" s="39"/>
      <c r="E107" s="39" t="s">
        <v>140</v>
      </c>
      <c r="F107" s="138">
        <f>F106</f>
        <v>9.4118639999999996</v>
      </c>
      <c r="G107" s="139">
        <v>0</v>
      </c>
      <c r="H107" s="41" t="s">
        <v>140</v>
      </c>
    </row>
    <row r="108" spans="1:8" x14ac:dyDescent="0.2">
      <c r="A108" s="52"/>
      <c r="B108" s="52"/>
      <c r="C108" s="56"/>
      <c r="D108" s="52"/>
      <c r="E108" s="52"/>
      <c r="F108" s="57"/>
      <c r="G108" s="57"/>
      <c r="H108" s="41" t="s">
        <v>140</v>
      </c>
    </row>
    <row r="109" spans="1:8" x14ac:dyDescent="0.2">
      <c r="A109" s="52"/>
      <c r="B109" s="52"/>
      <c r="C109" s="53" t="s">
        <v>152</v>
      </c>
      <c r="D109" s="52"/>
      <c r="E109" s="52"/>
      <c r="F109" s="54">
        <f>F107+F100</f>
        <v>30692.539364</v>
      </c>
      <c r="G109" s="55">
        <f>G107+G100</f>
        <v>9.9283510000000005E-2</v>
      </c>
      <c r="H109" s="41" t="s">
        <v>140</v>
      </c>
    </row>
    <row r="110" spans="1:8" x14ac:dyDescent="0.2">
      <c r="A110" s="52"/>
      <c r="B110" s="52"/>
      <c r="C110" s="56"/>
      <c r="D110" s="52"/>
      <c r="E110" s="52"/>
      <c r="F110" s="57"/>
      <c r="G110" s="57"/>
      <c r="H110" s="41" t="s">
        <v>140</v>
      </c>
    </row>
    <row r="111" spans="1:8" x14ac:dyDescent="0.2">
      <c r="A111" s="52"/>
      <c r="B111" s="52"/>
      <c r="C111" s="53" t="s">
        <v>153</v>
      </c>
      <c r="D111" s="52"/>
      <c r="E111" s="52"/>
      <c r="F111" s="57"/>
      <c r="G111" s="57"/>
      <c r="H111" s="41" t="s">
        <v>140</v>
      </c>
    </row>
    <row r="112" spans="1:8" x14ac:dyDescent="0.2">
      <c r="A112" s="52"/>
      <c r="B112" s="52"/>
      <c r="C112" s="53" t="s">
        <v>154</v>
      </c>
      <c r="D112" s="52"/>
      <c r="E112" s="52"/>
      <c r="F112" s="57"/>
      <c r="G112" s="57"/>
      <c r="H112" s="41" t="s">
        <v>140</v>
      </c>
    </row>
    <row r="113" spans="1:8" x14ac:dyDescent="0.2">
      <c r="A113" s="52"/>
      <c r="B113" s="52"/>
      <c r="C113" s="53" t="s">
        <v>139</v>
      </c>
      <c r="D113" s="52"/>
      <c r="E113" s="52" t="s">
        <v>140</v>
      </c>
      <c r="F113" s="58" t="s">
        <v>142</v>
      </c>
      <c r="G113" s="55">
        <v>0</v>
      </c>
      <c r="H113" s="41" t="s">
        <v>140</v>
      </c>
    </row>
    <row r="114" spans="1:8" x14ac:dyDescent="0.2">
      <c r="A114" s="52"/>
      <c r="B114" s="52"/>
      <c r="C114" s="56"/>
      <c r="D114" s="52"/>
      <c r="E114" s="52"/>
      <c r="F114" s="57"/>
      <c r="G114" s="57"/>
      <c r="H114" s="41" t="s">
        <v>140</v>
      </c>
    </row>
    <row r="115" spans="1:8" x14ac:dyDescent="0.2">
      <c r="A115" s="52"/>
      <c r="B115" s="52"/>
      <c r="C115" s="53" t="s">
        <v>155</v>
      </c>
      <c r="D115" s="52"/>
      <c r="E115" s="52"/>
      <c r="F115" s="57"/>
      <c r="G115" s="57"/>
      <c r="H115" s="41" t="s">
        <v>140</v>
      </c>
    </row>
    <row r="116" spans="1:8" x14ac:dyDescent="0.2">
      <c r="A116" s="52"/>
      <c r="B116" s="52"/>
      <c r="C116" s="53" t="s">
        <v>139</v>
      </c>
      <c r="D116" s="52"/>
      <c r="E116" s="52" t="s">
        <v>140</v>
      </c>
      <c r="F116" s="58" t="s">
        <v>142</v>
      </c>
      <c r="G116" s="55">
        <v>0</v>
      </c>
      <c r="H116" s="41" t="s">
        <v>140</v>
      </c>
    </row>
    <row r="117" spans="1:8" x14ac:dyDescent="0.2">
      <c r="A117" s="52"/>
      <c r="B117" s="52"/>
      <c r="C117" s="56"/>
      <c r="D117" s="52"/>
      <c r="E117" s="52"/>
      <c r="F117" s="57"/>
      <c r="G117" s="57"/>
      <c r="H117" s="41" t="s">
        <v>140</v>
      </c>
    </row>
    <row r="118" spans="1:8" x14ac:dyDescent="0.2">
      <c r="A118" s="52"/>
      <c r="B118" s="52"/>
      <c r="C118" s="53" t="s">
        <v>156</v>
      </c>
      <c r="D118" s="52"/>
      <c r="E118" s="52"/>
      <c r="F118" s="57"/>
      <c r="G118" s="57"/>
      <c r="H118" s="41" t="s">
        <v>140</v>
      </c>
    </row>
    <row r="119" spans="1:8" x14ac:dyDescent="0.2">
      <c r="A119" s="52"/>
      <c r="B119" s="52"/>
      <c r="C119" s="53" t="s">
        <v>139</v>
      </c>
      <c r="D119" s="52"/>
      <c r="E119" s="52" t="s">
        <v>140</v>
      </c>
      <c r="F119" s="58" t="s">
        <v>142</v>
      </c>
      <c r="G119" s="55">
        <v>0</v>
      </c>
      <c r="H119" s="41" t="s">
        <v>140</v>
      </c>
    </row>
    <row r="120" spans="1:8" x14ac:dyDescent="0.2">
      <c r="A120" s="52"/>
      <c r="B120" s="52"/>
      <c r="C120" s="56"/>
      <c r="D120" s="52"/>
      <c r="E120" s="52"/>
      <c r="F120" s="57"/>
      <c r="G120" s="57"/>
      <c r="H120" s="41" t="s">
        <v>140</v>
      </c>
    </row>
    <row r="121" spans="1:8" x14ac:dyDescent="0.2">
      <c r="A121" s="52"/>
      <c r="B121" s="52"/>
      <c r="C121" s="53" t="s">
        <v>157</v>
      </c>
      <c r="D121" s="52"/>
      <c r="E121" s="52"/>
      <c r="F121" s="57"/>
      <c r="G121" s="57"/>
      <c r="H121" s="41" t="s">
        <v>140</v>
      </c>
    </row>
    <row r="122" spans="1:8" x14ac:dyDescent="0.2">
      <c r="A122" s="47">
        <v>1</v>
      </c>
      <c r="B122" s="48"/>
      <c r="C122" s="48" t="s">
        <v>158</v>
      </c>
      <c r="D122" s="48"/>
      <c r="E122" s="59"/>
      <c r="F122" s="50">
        <v>5483.4086420029998</v>
      </c>
      <c r="G122" s="51">
        <v>1.7743040000000002E-2</v>
      </c>
      <c r="H122" s="41">
        <v>5.42</v>
      </c>
    </row>
    <row r="123" spans="1:8" x14ac:dyDescent="0.2">
      <c r="A123" s="52"/>
      <c r="B123" s="52"/>
      <c r="C123" s="53" t="s">
        <v>139</v>
      </c>
      <c r="D123" s="52"/>
      <c r="E123" s="52" t="s">
        <v>140</v>
      </c>
      <c r="F123" s="54">
        <v>5483.4086420029998</v>
      </c>
      <c r="G123" s="55">
        <v>1.7743040000000002E-2</v>
      </c>
      <c r="H123" s="41" t="s">
        <v>140</v>
      </c>
    </row>
    <row r="124" spans="1:8" x14ac:dyDescent="0.2">
      <c r="A124" s="52"/>
      <c r="B124" s="52"/>
      <c r="C124" s="56"/>
      <c r="D124" s="52"/>
      <c r="E124" s="52"/>
      <c r="F124" s="57"/>
      <c r="G124" s="57"/>
      <c r="H124" s="41" t="s">
        <v>140</v>
      </c>
    </row>
    <row r="125" spans="1:8" x14ac:dyDescent="0.2">
      <c r="A125" s="52"/>
      <c r="B125" s="52"/>
      <c r="C125" s="53" t="s">
        <v>159</v>
      </c>
      <c r="D125" s="52"/>
      <c r="E125" s="52"/>
      <c r="F125" s="54">
        <v>5483.4086420029998</v>
      </c>
      <c r="G125" s="55">
        <v>1.7743040000000002E-2</v>
      </c>
      <c r="H125" s="41" t="s">
        <v>140</v>
      </c>
    </row>
    <row r="126" spans="1:8" x14ac:dyDescent="0.2">
      <c r="A126" s="52"/>
      <c r="B126" s="52"/>
      <c r="C126" s="57"/>
      <c r="D126" s="52"/>
      <c r="E126" s="52"/>
      <c r="F126" s="52"/>
      <c r="G126" s="52"/>
      <c r="H126" s="41" t="s">
        <v>140</v>
      </c>
    </row>
    <row r="127" spans="1:8" x14ac:dyDescent="0.2">
      <c r="A127" s="52"/>
      <c r="B127" s="52"/>
      <c r="C127" s="53" t="s">
        <v>160</v>
      </c>
      <c r="D127" s="52"/>
      <c r="E127" s="52"/>
      <c r="F127" s="52"/>
      <c r="G127" s="52"/>
      <c r="H127" s="41" t="s">
        <v>140</v>
      </c>
    </row>
    <row r="128" spans="1:8" x14ac:dyDescent="0.2">
      <c r="A128" s="52"/>
      <c r="B128" s="52"/>
      <c r="C128" s="53" t="s">
        <v>161</v>
      </c>
      <c r="D128" s="52"/>
      <c r="E128" s="52"/>
      <c r="F128" s="52"/>
      <c r="G128" s="52"/>
      <c r="H128" s="41" t="s">
        <v>140</v>
      </c>
    </row>
    <row r="129" spans="1:8" x14ac:dyDescent="0.2">
      <c r="A129" s="47">
        <v>1</v>
      </c>
      <c r="B129" s="48" t="s">
        <v>874</v>
      </c>
      <c r="C129" s="48" t="s">
        <v>875</v>
      </c>
      <c r="D129" s="48"/>
      <c r="E129" s="140">
        <v>19705094</v>
      </c>
      <c r="F129" s="50">
        <v>22381.0457652</v>
      </c>
      <c r="G129" s="51">
        <v>7.2419890000000001E-2</v>
      </c>
      <c r="H129" s="41" t="s">
        <v>140</v>
      </c>
    </row>
    <row r="130" spans="1:8" x14ac:dyDescent="0.2">
      <c r="A130" s="47">
        <v>2</v>
      </c>
      <c r="B130" s="48" t="s">
        <v>876</v>
      </c>
      <c r="C130" s="48" t="s">
        <v>877</v>
      </c>
      <c r="D130" s="48"/>
      <c r="E130" s="140">
        <v>15998588</v>
      </c>
      <c r="F130" s="50">
        <v>17616.0452468</v>
      </c>
      <c r="G130" s="51">
        <v>5.7001450000000002E-2</v>
      </c>
      <c r="H130" s="41" t="s">
        <v>140</v>
      </c>
    </row>
    <row r="131" spans="1:8" x14ac:dyDescent="0.2">
      <c r="A131" s="47">
        <v>3</v>
      </c>
      <c r="B131" s="48" t="s">
        <v>878</v>
      </c>
      <c r="C131" s="48" t="s">
        <v>879</v>
      </c>
      <c r="D131" s="48"/>
      <c r="E131" s="140">
        <v>13123120</v>
      </c>
      <c r="F131" s="50">
        <v>14524.669216</v>
      </c>
      <c r="G131" s="51">
        <v>4.6998480000000002E-2</v>
      </c>
      <c r="H131" s="41" t="s">
        <v>140</v>
      </c>
    </row>
    <row r="132" spans="1:8" x14ac:dyDescent="0.2">
      <c r="A132" s="47">
        <v>4</v>
      </c>
      <c r="B132" s="48" t="s">
        <v>880</v>
      </c>
      <c r="C132" s="48" t="s">
        <v>881</v>
      </c>
      <c r="D132" s="48"/>
      <c r="E132" s="140">
        <v>10472712</v>
      </c>
      <c r="F132" s="50">
        <v>11908.5208152</v>
      </c>
      <c r="G132" s="51">
        <v>3.853322E-2</v>
      </c>
      <c r="H132" s="41" t="s">
        <v>140</v>
      </c>
    </row>
    <row r="133" spans="1:8" x14ac:dyDescent="0.2">
      <c r="A133" s="47">
        <v>5</v>
      </c>
      <c r="B133" s="48" t="s">
        <v>882</v>
      </c>
      <c r="C133" s="48" t="s">
        <v>883</v>
      </c>
      <c r="D133" s="48"/>
      <c r="E133" s="140">
        <v>4448000</v>
      </c>
      <c r="F133" s="50">
        <v>5805.9744000000001</v>
      </c>
      <c r="G133" s="51">
        <v>1.8786790000000001E-2</v>
      </c>
      <c r="H133" s="41" t="s">
        <v>140</v>
      </c>
    </row>
    <row r="134" spans="1:8" x14ac:dyDescent="0.2">
      <c r="A134" s="52"/>
      <c r="B134" s="52"/>
      <c r="C134" s="53" t="s">
        <v>139</v>
      </c>
      <c r="D134" s="52"/>
      <c r="E134" s="52" t="s">
        <v>140</v>
      </c>
      <c r="F134" s="54">
        <v>72236.255443200003</v>
      </c>
      <c r="G134" s="55">
        <v>0.23373983000000001</v>
      </c>
      <c r="H134" s="41" t="s">
        <v>140</v>
      </c>
    </row>
    <row r="135" spans="1:8" x14ac:dyDescent="0.2">
      <c r="A135" s="52"/>
      <c r="B135" s="52"/>
      <c r="C135" s="56"/>
      <c r="D135" s="52"/>
      <c r="E135" s="52"/>
      <c r="F135" s="57"/>
      <c r="G135" s="57"/>
      <c r="H135" s="41" t="s">
        <v>140</v>
      </c>
    </row>
    <row r="136" spans="1:8" x14ac:dyDescent="0.2">
      <c r="A136" s="52"/>
      <c r="B136" s="52"/>
      <c r="C136" s="53" t="s">
        <v>162</v>
      </c>
      <c r="D136" s="52"/>
      <c r="E136" s="52"/>
      <c r="F136" s="52"/>
      <c r="G136" s="52"/>
      <c r="H136" s="41" t="s">
        <v>140</v>
      </c>
    </row>
    <row r="137" spans="1:8" x14ac:dyDescent="0.2">
      <c r="A137" s="52"/>
      <c r="B137" s="52"/>
      <c r="C137" s="53" t="s">
        <v>163</v>
      </c>
      <c r="D137" s="52"/>
      <c r="E137" s="52"/>
      <c r="F137" s="52"/>
      <c r="G137" s="52"/>
      <c r="H137" s="41" t="s">
        <v>140</v>
      </c>
    </row>
    <row r="138" spans="1:8" x14ac:dyDescent="0.2">
      <c r="A138" s="52"/>
      <c r="B138" s="52"/>
      <c r="C138" s="53" t="s">
        <v>139</v>
      </c>
      <c r="D138" s="52"/>
      <c r="E138" s="52" t="s">
        <v>140</v>
      </c>
      <c r="F138" s="58" t="s">
        <v>142</v>
      </c>
      <c r="G138" s="55">
        <v>0</v>
      </c>
      <c r="H138" s="41" t="s">
        <v>140</v>
      </c>
    </row>
    <row r="139" spans="1:8" x14ac:dyDescent="0.2">
      <c r="A139" s="52"/>
      <c r="B139" s="52"/>
      <c r="C139" s="56"/>
      <c r="D139" s="52"/>
      <c r="E139" s="52"/>
      <c r="F139" s="57"/>
      <c r="G139" s="57"/>
      <c r="H139" s="41" t="s">
        <v>140</v>
      </c>
    </row>
    <row r="140" spans="1:8" x14ac:dyDescent="0.2">
      <c r="A140" s="52"/>
      <c r="B140" s="52"/>
      <c r="C140" s="53" t="s">
        <v>164</v>
      </c>
      <c r="D140" s="52"/>
      <c r="E140" s="52"/>
      <c r="F140" s="57"/>
      <c r="G140" s="57"/>
      <c r="H140" s="41" t="s">
        <v>140</v>
      </c>
    </row>
    <row r="141" spans="1:8" x14ac:dyDescent="0.2">
      <c r="A141" s="52"/>
      <c r="B141" s="52"/>
      <c r="C141" s="53" t="s">
        <v>139</v>
      </c>
      <c r="D141" s="52"/>
      <c r="E141" s="52" t="s">
        <v>140</v>
      </c>
      <c r="F141" s="58" t="s">
        <v>142</v>
      </c>
      <c r="G141" s="55">
        <v>0</v>
      </c>
      <c r="H141" s="41" t="s">
        <v>140</v>
      </c>
    </row>
    <row r="142" spans="1:8" x14ac:dyDescent="0.2">
      <c r="A142" s="52"/>
      <c r="B142" s="52"/>
      <c r="C142" s="56"/>
      <c r="D142" s="52"/>
      <c r="E142" s="52"/>
      <c r="F142" s="57"/>
      <c r="G142" s="57"/>
      <c r="H142" s="41" t="s">
        <v>140</v>
      </c>
    </row>
    <row r="143" spans="1:8" x14ac:dyDescent="0.2">
      <c r="A143" s="59"/>
      <c r="B143" s="48"/>
      <c r="C143" s="48" t="s">
        <v>499</v>
      </c>
      <c r="D143" s="48"/>
      <c r="E143" s="59"/>
      <c r="F143" s="50">
        <v>-27.281904399999998</v>
      </c>
      <c r="G143" s="51">
        <v>-8.8280000000000002E-5</v>
      </c>
      <c r="H143" s="41" t="s">
        <v>140</v>
      </c>
    </row>
    <row r="144" spans="1:8" x14ac:dyDescent="0.2">
      <c r="A144" s="59"/>
      <c r="B144" s="48"/>
      <c r="C144" s="43" t="s">
        <v>1010</v>
      </c>
      <c r="D144" s="48"/>
      <c r="E144" s="59"/>
      <c r="F144" s="50">
        <f>8149.050961+F81</f>
        <v>-1098.6481890000005</v>
      </c>
      <c r="G144" s="51">
        <f>F144/F145</f>
        <v>-3.5549717630699151E-3</v>
      </c>
      <c r="H144" s="41" t="s">
        <v>140</v>
      </c>
    </row>
    <row r="145" spans="1:17" x14ac:dyDescent="0.2">
      <c r="A145" s="56"/>
      <c r="B145" s="56"/>
      <c r="C145" s="53" t="s">
        <v>166</v>
      </c>
      <c r="D145" s="57"/>
      <c r="E145" s="57"/>
      <c r="F145" s="54">
        <v>309045.54585020302</v>
      </c>
      <c r="G145" s="60">
        <v>1.00000004</v>
      </c>
      <c r="H145" s="41" t="s">
        <v>140</v>
      </c>
    </row>
    <row r="146" spans="1:17" ht="12.75" customHeight="1" x14ac:dyDescent="0.2">
      <c r="A146" s="61"/>
      <c r="B146" s="61"/>
      <c r="C146" s="62"/>
      <c r="D146" s="63"/>
      <c r="E146" s="63"/>
      <c r="F146" s="64"/>
      <c r="G146" s="65"/>
      <c r="H146" s="66"/>
    </row>
    <row r="147" spans="1:17" x14ac:dyDescent="0.2">
      <c r="A147" s="61"/>
      <c r="B147" s="227" t="s">
        <v>973</v>
      </c>
      <c r="C147" s="227"/>
      <c r="D147" s="227"/>
      <c r="E147" s="227"/>
      <c r="F147" s="227"/>
      <c r="G147" s="227"/>
      <c r="H147" s="227"/>
      <c r="J147" s="68"/>
    </row>
    <row r="148" spans="1:17" x14ac:dyDescent="0.2">
      <c r="A148" s="61"/>
      <c r="B148" s="227" t="s">
        <v>974</v>
      </c>
      <c r="C148" s="227"/>
      <c r="D148" s="227"/>
      <c r="E148" s="227"/>
      <c r="F148" s="227"/>
      <c r="G148" s="227"/>
      <c r="H148" s="227"/>
      <c r="J148" s="68"/>
    </row>
    <row r="149" spans="1:17" x14ac:dyDescent="0.2">
      <c r="A149" s="61"/>
      <c r="B149" s="227" t="s">
        <v>975</v>
      </c>
      <c r="C149" s="227"/>
      <c r="D149" s="227"/>
      <c r="E149" s="227"/>
      <c r="F149" s="227"/>
      <c r="G149" s="227"/>
      <c r="H149" s="227"/>
      <c r="J149" s="68"/>
    </row>
    <row r="150" spans="1:17" s="71" customFormat="1" ht="66.75" customHeight="1" x14ac:dyDescent="0.25">
      <c r="A150" s="69"/>
      <c r="B150" s="228" t="s">
        <v>976</v>
      </c>
      <c r="C150" s="228"/>
      <c r="D150" s="228"/>
      <c r="E150" s="228"/>
      <c r="F150" s="228"/>
      <c r="G150" s="228"/>
      <c r="H150" s="228"/>
      <c r="I150"/>
      <c r="J150" s="68"/>
      <c r="K150"/>
      <c r="L150"/>
      <c r="M150"/>
      <c r="N150"/>
      <c r="O150"/>
      <c r="P150"/>
      <c r="Q150"/>
    </row>
    <row r="151" spans="1:17" x14ac:dyDescent="0.2">
      <c r="A151" s="61"/>
      <c r="B151" s="227" t="s">
        <v>977</v>
      </c>
      <c r="C151" s="227"/>
      <c r="D151" s="227"/>
      <c r="E151" s="227"/>
      <c r="F151" s="227"/>
      <c r="G151" s="227"/>
      <c r="H151" s="227"/>
      <c r="J151" s="68"/>
    </row>
    <row r="152" spans="1:17" x14ac:dyDescent="0.2">
      <c r="A152" s="61"/>
      <c r="B152" s="61"/>
      <c r="C152" s="61"/>
      <c r="D152" s="63"/>
      <c r="E152" s="63"/>
      <c r="F152" s="63"/>
      <c r="G152" s="63"/>
    </row>
    <row r="153" spans="1:17" x14ac:dyDescent="0.2">
      <c r="A153" s="61"/>
      <c r="B153" s="229" t="s">
        <v>167</v>
      </c>
      <c r="C153" s="230"/>
      <c r="D153" s="231"/>
      <c r="E153" s="72"/>
      <c r="F153" s="63"/>
      <c r="G153" s="63"/>
    </row>
    <row r="154" spans="1:17" ht="27.75" customHeight="1" x14ac:dyDescent="0.2">
      <c r="A154" s="61"/>
      <c r="B154" s="232" t="s">
        <v>168</v>
      </c>
      <c r="C154" s="233"/>
      <c r="D154" s="40" t="s">
        <v>169</v>
      </c>
      <c r="E154" s="72"/>
      <c r="F154" s="63"/>
      <c r="G154" s="63"/>
    </row>
    <row r="155" spans="1:17" ht="12.75" customHeight="1" x14ac:dyDescent="0.2">
      <c r="A155" s="61"/>
      <c r="B155" s="232" t="s">
        <v>978</v>
      </c>
      <c r="C155" s="233"/>
      <c r="D155" s="40" t="s">
        <v>169</v>
      </c>
      <c r="E155" s="72"/>
      <c r="F155" s="63"/>
      <c r="G155" s="63"/>
    </row>
    <row r="156" spans="1:17" x14ac:dyDescent="0.2">
      <c r="A156" s="61"/>
      <c r="B156" s="232" t="s">
        <v>170</v>
      </c>
      <c r="C156" s="233"/>
      <c r="D156" s="73" t="s">
        <v>140</v>
      </c>
      <c r="E156" s="72"/>
      <c r="F156" s="63"/>
      <c r="G156" s="63"/>
    </row>
    <row r="157" spans="1:17" x14ac:dyDescent="0.2">
      <c r="A157" s="74"/>
      <c r="B157" s="75" t="s">
        <v>140</v>
      </c>
      <c r="C157" s="75" t="s">
        <v>979</v>
      </c>
      <c r="D157" s="75" t="s">
        <v>171</v>
      </c>
      <c r="E157" s="74"/>
      <c r="F157" s="74"/>
      <c r="G157" s="74"/>
      <c r="H157" s="74"/>
      <c r="J157" s="68"/>
    </row>
    <row r="158" spans="1:17" x14ac:dyDescent="0.2">
      <c r="A158" s="74"/>
      <c r="B158" s="76" t="s">
        <v>172</v>
      </c>
      <c r="C158" s="77">
        <v>45991</v>
      </c>
      <c r="D158" s="77">
        <v>46022</v>
      </c>
      <c r="E158" s="74"/>
      <c r="F158" s="74"/>
      <c r="G158" s="74"/>
      <c r="J158" s="68"/>
    </row>
    <row r="159" spans="1:17" x14ac:dyDescent="0.2">
      <c r="A159" s="78"/>
      <c r="B159" s="48" t="s">
        <v>173</v>
      </c>
      <c r="C159" s="79">
        <v>13.645</v>
      </c>
      <c r="D159" s="79">
        <v>13.6884</v>
      </c>
      <c r="E159" s="78"/>
      <c r="F159" s="80"/>
      <c r="G159" s="81"/>
    </row>
    <row r="160" spans="1:17" x14ac:dyDescent="0.2">
      <c r="A160" s="78"/>
      <c r="B160" s="48" t="s">
        <v>1151</v>
      </c>
      <c r="C160" s="79">
        <v>13.645</v>
      </c>
      <c r="D160" s="79">
        <v>13.6884</v>
      </c>
      <c r="E160" s="78"/>
      <c r="F160" s="80"/>
      <c r="G160" s="81"/>
    </row>
    <row r="161" spans="1:7" x14ac:dyDescent="0.2">
      <c r="A161" s="78"/>
      <c r="B161" s="48" t="s">
        <v>174</v>
      </c>
      <c r="C161" s="79">
        <v>13.258100000000001</v>
      </c>
      <c r="D161" s="79">
        <v>13.283799999999999</v>
      </c>
      <c r="E161" s="78"/>
      <c r="F161" s="80"/>
      <c r="G161" s="81"/>
    </row>
    <row r="162" spans="1:7" x14ac:dyDescent="0.2">
      <c r="A162" s="78"/>
      <c r="B162" s="48" t="s">
        <v>1152</v>
      </c>
      <c r="C162" s="79">
        <v>13.258100000000001</v>
      </c>
      <c r="D162" s="79">
        <v>13.283799999999999</v>
      </c>
      <c r="E162" s="78"/>
      <c r="F162" s="80"/>
      <c r="G162" s="81"/>
    </row>
    <row r="163" spans="1:7" x14ac:dyDescent="0.2">
      <c r="A163" s="78"/>
      <c r="B163" s="78"/>
      <c r="C163" s="78"/>
      <c r="D163" s="78"/>
      <c r="E163" s="78"/>
      <c r="F163" s="78"/>
      <c r="G163" s="78"/>
    </row>
    <row r="164" spans="1:7" x14ac:dyDescent="0.2">
      <c r="A164" s="74"/>
      <c r="B164" s="232" t="s">
        <v>980</v>
      </c>
      <c r="C164" s="233"/>
      <c r="D164" s="40" t="s">
        <v>169</v>
      </c>
      <c r="E164" s="74"/>
      <c r="F164" s="74"/>
      <c r="G164" s="74"/>
    </row>
    <row r="165" spans="1:7" x14ac:dyDescent="0.2">
      <c r="A165" s="74"/>
      <c r="B165" s="136"/>
      <c r="C165" s="136"/>
      <c r="D165" s="136"/>
      <c r="E165" s="74"/>
      <c r="F165" s="74"/>
      <c r="G165" s="74"/>
    </row>
    <row r="166" spans="1:7" x14ac:dyDescent="0.2">
      <c r="A166" s="74"/>
      <c r="B166" s="232" t="s">
        <v>175</v>
      </c>
      <c r="C166" s="233"/>
      <c r="D166" s="40" t="s">
        <v>999</v>
      </c>
      <c r="E166" s="84"/>
      <c r="F166" s="74"/>
      <c r="G166" s="74"/>
    </row>
    <row r="167" spans="1:7" x14ac:dyDescent="0.2">
      <c r="A167" s="74"/>
      <c r="B167" s="232" t="s">
        <v>176</v>
      </c>
      <c r="C167" s="233"/>
      <c r="D167" s="40" t="s">
        <v>169</v>
      </c>
      <c r="E167" s="84"/>
      <c r="F167" s="74"/>
      <c r="G167" s="74"/>
    </row>
    <row r="168" spans="1:7" x14ac:dyDescent="0.2">
      <c r="A168" s="74"/>
      <c r="B168" s="232" t="s">
        <v>177</v>
      </c>
      <c r="C168" s="233"/>
      <c r="D168" s="40" t="s">
        <v>169</v>
      </c>
      <c r="E168" s="84"/>
      <c r="F168" s="74"/>
      <c r="G168" s="74"/>
    </row>
    <row r="169" spans="1:7" x14ac:dyDescent="0.2">
      <c r="A169" s="74"/>
      <c r="B169" s="232" t="s">
        <v>178</v>
      </c>
      <c r="C169" s="233"/>
      <c r="D169" s="85">
        <v>1.4528672489073002</v>
      </c>
      <c r="E169" s="74"/>
      <c r="F169" s="67"/>
      <c r="G169" s="86"/>
    </row>
    <row r="171" spans="1:7" x14ac:dyDescent="0.2">
      <c r="B171" s="249" t="s">
        <v>1042</v>
      </c>
      <c r="C171" s="250"/>
      <c r="D171" s="251"/>
    </row>
    <row r="172" spans="1:7" ht="25.5" x14ac:dyDescent="0.2">
      <c r="B172" s="248" t="s">
        <v>1043</v>
      </c>
      <c r="C172" s="248"/>
      <c r="D172" s="141" t="s">
        <v>869</v>
      </c>
    </row>
    <row r="173" spans="1:7" x14ac:dyDescent="0.2">
      <c r="B173" s="248" t="s">
        <v>1044</v>
      </c>
      <c r="C173" s="248"/>
      <c r="D173" s="142"/>
    </row>
    <row r="174" spans="1:7" x14ac:dyDescent="0.2">
      <c r="B174" s="245"/>
      <c r="C174" s="247"/>
      <c r="D174" s="143"/>
    </row>
    <row r="175" spans="1:7" x14ac:dyDescent="0.2">
      <c r="B175" s="248" t="s">
        <v>1045</v>
      </c>
      <c r="C175" s="248"/>
      <c r="D175" s="144">
        <v>6.0890148827478114</v>
      </c>
    </row>
    <row r="176" spans="1:7" x14ac:dyDescent="0.2">
      <c r="B176" s="245"/>
      <c r="C176" s="247"/>
      <c r="D176" s="143"/>
    </row>
    <row r="177" spans="2:4" x14ac:dyDescent="0.2">
      <c r="B177" s="248" t="s">
        <v>1046</v>
      </c>
      <c r="C177" s="248"/>
      <c r="D177" s="144">
        <v>2.8632086412704201</v>
      </c>
    </row>
    <row r="178" spans="2:4" x14ac:dyDescent="0.2">
      <c r="B178" s="248" t="s">
        <v>1047</v>
      </c>
      <c r="C178" s="248"/>
      <c r="D178" s="144">
        <v>3.3560555905248113</v>
      </c>
    </row>
    <row r="179" spans="2:4" x14ac:dyDescent="0.2">
      <c r="B179" s="245"/>
      <c r="C179" s="247"/>
      <c r="D179" s="143"/>
    </row>
    <row r="180" spans="2:4" x14ac:dyDescent="0.2">
      <c r="B180" s="248" t="s">
        <v>1048</v>
      </c>
      <c r="C180" s="248"/>
      <c r="D180" s="145" t="s">
        <v>1150</v>
      </c>
    </row>
    <row r="181" spans="2:4" x14ac:dyDescent="0.2">
      <c r="B181" s="245" t="s">
        <v>1049</v>
      </c>
      <c r="C181" s="246"/>
      <c r="D181" s="247"/>
    </row>
    <row r="183" spans="2:4" x14ac:dyDescent="0.2">
      <c r="B183" s="234" t="s">
        <v>981</v>
      </c>
      <c r="C183" s="234"/>
    </row>
    <row r="185" spans="2:4" ht="153.75" customHeight="1" x14ac:dyDescent="0.2"/>
    <row r="188" spans="2:4" x14ac:dyDescent="0.2">
      <c r="B188" s="87" t="s">
        <v>982</v>
      </c>
      <c r="C188" s="88"/>
      <c r="D188" s="87"/>
    </row>
    <row r="189" spans="2:4" x14ac:dyDescent="0.2">
      <c r="B189" s="87" t="s">
        <v>1146</v>
      </c>
      <c r="D189" s="87"/>
    </row>
    <row r="190" spans="2:4" ht="165" customHeight="1" x14ac:dyDescent="0.2"/>
    <row r="192" spans="2:4" ht="12.75" customHeight="1" x14ac:dyDescent="0.2"/>
    <row r="193" customFormat="1" ht="12.75" customHeight="1" x14ac:dyDescent="0.2"/>
  </sheetData>
  <mergeCells count="29">
    <mergeCell ref="B155:C155"/>
    <mergeCell ref="B156:C156"/>
    <mergeCell ref="B172:C172"/>
    <mergeCell ref="B164:C164"/>
    <mergeCell ref="B168:C168"/>
    <mergeCell ref="B169:C169"/>
    <mergeCell ref="B166:C166"/>
    <mergeCell ref="B167:C167"/>
    <mergeCell ref="B171:D171"/>
    <mergeCell ref="B149:H149"/>
    <mergeCell ref="B150:H150"/>
    <mergeCell ref="B151:H151"/>
    <mergeCell ref="B153:D153"/>
    <mergeCell ref="B154:C154"/>
    <mergeCell ref="A1:H1"/>
    <mergeCell ref="A2:H2"/>
    <mergeCell ref="A3:H3"/>
    <mergeCell ref="B147:H147"/>
    <mergeCell ref="B148:H148"/>
    <mergeCell ref="B173:C173"/>
    <mergeCell ref="B174:C174"/>
    <mergeCell ref="B175:C175"/>
    <mergeCell ref="B176:C176"/>
    <mergeCell ref="B177:C177"/>
    <mergeCell ref="B178:C178"/>
    <mergeCell ref="B179:C179"/>
    <mergeCell ref="B180:C180"/>
    <mergeCell ref="B181:D181"/>
    <mergeCell ref="B183:C183"/>
  </mergeCells>
  <hyperlinks>
    <hyperlink ref="I1" location="Index!B2" display="Index" xr:uid="{3CE8D18C-A087-4DB5-8E45-2379225986F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39B53-A6B8-4763-B3CF-7660802568C4}">
  <sheetPr>
    <outlinePr summaryBelow="0" summaryRight="0"/>
  </sheetPr>
  <dimension ref="A1:Q181"/>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884</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659680</v>
      </c>
      <c r="F7" s="50">
        <v>6538.7481600000001</v>
      </c>
      <c r="G7" s="51">
        <v>6.4387630000000001E-2</v>
      </c>
      <c r="H7" s="41" t="s">
        <v>140</v>
      </c>
    </row>
    <row r="8" spans="1:9" x14ac:dyDescent="0.2">
      <c r="A8" s="47">
        <v>2</v>
      </c>
      <c r="B8" s="48" t="s">
        <v>17</v>
      </c>
      <c r="C8" s="48" t="s">
        <v>18</v>
      </c>
      <c r="D8" s="48" t="s">
        <v>19</v>
      </c>
      <c r="E8" s="49">
        <v>288021</v>
      </c>
      <c r="F8" s="50">
        <v>4523.081784</v>
      </c>
      <c r="G8" s="51">
        <v>4.4539189999999999E-2</v>
      </c>
      <c r="H8" s="41" t="s">
        <v>140</v>
      </c>
    </row>
    <row r="9" spans="1:9" x14ac:dyDescent="0.2">
      <c r="A9" s="47">
        <v>3</v>
      </c>
      <c r="B9" s="48" t="s">
        <v>36</v>
      </c>
      <c r="C9" s="48" t="s">
        <v>37</v>
      </c>
      <c r="D9" s="48" t="s">
        <v>35</v>
      </c>
      <c r="E9" s="49">
        <v>304486</v>
      </c>
      <c r="F9" s="50">
        <v>4088.9424939999999</v>
      </c>
      <c r="G9" s="51">
        <v>4.0264179999999997E-2</v>
      </c>
      <c r="H9" s="41" t="s">
        <v>140</v>
      </c>
    </row>
    <row r="10" spans="1:9" x14ac:dyDescent="0.2">
      <c r="A10" s="47">
        <v>4</v>
      </c>
      <c r="B10" s="48" t="s">
        <v>326</v>
      </c>
      <c r="C10" s="48" t="s">
        <v>327</v>
      </c>
      <c r="D10" s="48" t="s">
        <v>206</v>
      </c>
      <c r="E10" s="49">
        <v>206712</v>
      </c>
      <c r="F10" s="50">
        <v>3339.2256480000001</v>
      </c>
      <c r="G10" s="51">
        <v>3.2881649999999998E-2</v>
      </c>
      <c r="H10" s="41" t="s">
        <v>140</v>
      </c>
    </row>
    <row r="11" spans="1:9" x14ac:dyDescent="0.2">
      <c r="A11" s="47">
        <v>5</v>
      </c>
      <c r="B11" s="48" t="s">
        <v>226</v>
      </c>
      <c r="C11" s="48" t="s">
        <v>227</v>
      </c>
      <c r="D11" s="48" t="s">
        <v>228</v>
      </c>
      <c r="E11" s="49">
        <v>68608</v>
      </c>
      <c r="F11" s="50">
        <v>2552.0803839999999</v>
      </c>
      <c r="G11" s="51">
        <v>2.513056E-2</v>
      </c>
      <c r="H11" s="41" t="s">
        <v>140</v>
      </c>
    </row>
    <row r="12" spans="1:9" x14ac:dyDescent="0.2">
      <c r="A12" s="47">
        <v>6</v>
      </c>
      <c r="B12" s="48" t="s">
        <v>11</v>
      </c>
      <c r="C12" s="48" t="s">
        <v>12</v>
      </c>
      <c r="D12" s="48" t="s">
        <v>13</v>
      </c>
      <c r="E12" s="49">
        <v>113693</v>
      </c>
      <c r="F12" s="50">
        <v>2393.9198080000001</v>
      </c>
      <c r="G12" s="51">
        <v>2.3573139999999999E-2</v>
      </c>
      <c r="H12" s="41" t="s">
        <v>140</v>
      </c>
    </row>
    <row r="13" spans="1:9" x14ac:dyDescent="0.2">
      <c r="A13" s="47">
        <v>7</v>
      </c>
      <c r="B13" s="48" t="s">
        <v>224</v>
      </c>
      <c r="C13" s="48" t="s">
        <v>225</v>
      </c>
      <c r="D13" s="48" t="s">
        <v>50</v>
      </c>
      <c r="E13" s="49">
        <v>30589</v>
      </c>
      <c r="F13" s="50">
        <v>2330.57591</v>
      </c>
      <c r="G13" s="51">
        <v>2.294939E-2</v>
      </c>
      <c r="H13" s="41" t="s">
        <v>140</v>
      </c>
    </row>
    <row r="14" spans="1:9" x14ac:dyDescent="0.2">
      <c r="A14" s="47">
        <v>8</v>
      </c>
      <c r="B14" s="48" t="s">
        <v>885</v>
      </c>
      <c r="C14" s="48" t="s">
        <v>886</v>
      </c>
      <c r="D14" s="48" t="s">
        <v>182</v>
      </c>
      <c r="E14" s="49">
        <v>60027</v>
      </c>
      <c r="F14" s="50">
        <v>2288.0491590000001</v>
      </c>
      <c r="G14" s="51">
        <v>2.2530620000000001E-2</v>
      </c>
      <c r="H14" s="41" t="s">
        <v>140</v>
      </c>
    </row>
    <row r="15" spans="1:9" x14ac:dyDescent="0.2">
      <c r="A15" s="47">
        <v>9</v>
      </c>
      <c r="B15" s="48" t="s">
        <v>202</v>
      </c>
      <c r="C15" s="48" t="s">
        <v>203</v>
      </c>
      <c r="D15" s="48" t="s">
        <v>111</v>
      </c>
      <c r="E15" s="49">
        <v>247615</v>
      </c>
      <c r="F15" s="50">
        <v>2188.9166</v>
      </c>
      <c r="G15" s="51">
        <v>2.1554460000000001E-2</v>
      </c>
      <c r="H15" s="41" t="s">
        <v>140</v>
      </c>
    </row>
    <row r="16" spans="1:9" x14ac:dyDescent="0.2">
      <c r="A16" s="47">
        <v>10</v>
      </c>
      <c r="B16" s="48" t="s">
        <v>816</v>
      </c>
      <c r="C16" s="48" t="s">
        <v>817</v>
      </c>
      <c r="D16" s="48" t="s">
        <v>437</v>
      </c>
      <c r="E16" s="49">
        <v>318497</v>
      </c>
      <c r="F16" s="50">
        <v>1950.6348765</v>
      </c>
      <c r="G16" s="51">
        <v>1.9208070000000001E-2</v>
      </c>
      <c r="H16" s="41" t="s">
        <v>140</v>
      </c>
    </row>
    <row r="17" spans="1:8" x14ac:dyDescent="0.2">
      <c r="A17" s="47">
        <v>11</v>
      </c>
      <c r="B17" s="48" t="s">
        <v>452</v>
      </c>
      <c r="C17" s="48" t="s">
        <v>453</v>
      </c>
      <c r="D17" s="48" t="s">
        <v>206</v>
      </c>
      <c r="E17" s="49">
        <v>633749</v>
      </c>
      <c r="F17" s="50">
        <v>1668.5343671999999</v>
      </c>
      <c r="G17" s="51">
        <v>1.6430210000000001E-2</v>
      </c>
      <c r="H17" s="41" t="s">
        <v>140</v>
      </c>
    </row>
    <row r="18" spans="1:8" x14ac:dyDescent="0.2">
      <c r="A18" s="47">
        <v>12</v>
      </c>
      <c r="B18" s="48" t="s">
        <v>334</v>
      </c>
      <c r="C18" s="48" t="s">
        <v>335</v>
      </c>
      <c r="D18" s="48" t="s">
        <v>211</v>
      </c>
      <c r="E18" s="49">
        <v>14917</v>
      </c>
      <c r="F18" s="50">
        <v>1661.1571200000001</v>
      </c>
      <c r="G18" s="51">
        <v>1.635756E-2</v>
      </c>
      <c r="H18" s="41" t="s">
        <v>140</v>
      </c>
    </row>
    <row r="19" spans="1:8" x14ac:dyDescent="0.2">
      <c r="A19" s="47">
        <v>13</v>
      </c>
      <c r="B19" s="48" t="s">
        <v>887</v>
      </c>
      <c r="C19" s="48" t="s">
        <v>888</v>
      </c>
      <c r="D19" s="48" t="s">
        <v>22</v>
      </c>
      <c r="E19" s="49">
        <v>643145</v>
      </c>
      <c r="F19" s="50">
        <v>1609.277419</v>
      </c>
      <c r="G19" s="51">
        <v>1.5846699999999998E-2</v>
      </c>
      <c r="H19" s="41" t="s">
        <v>140</v>
      </c>
    </row>
    <row r="20" spans="1:8" x14ac:dyDescent="0.2">
      <c r="A20" s="47">
        <v>14</v>
      </c>
      <c r="B20" s="48" t="s">
        <v>889</v>
      </c>
      <c r="C20" s="48" t="s">
        <v>890</v>
      </c>
      <c r="D20" s="48" t="s">
        <v>91</v>
      </c>
      <c r="E20" s="49">
        <v>563468</v>
      </c>
      <c r="F20" s="50">
        <v>1600.812588</v>
      </c>
      <c r="G20" s="51">
        <v>1.5763340000000001E-2</v>
      </c>
      <c r="H20" s="41" t="s">
        <v>140</v>
      </c>
    </row>
    <row r="21" spans="1:8" x14ac:dyDescent="0.2">
      <c r="A21" s="47">
        <v>15</v>
      </c>
      <c r="B21" s="48" t="s">
        <v>688</v>
      </c>
      <c r="C21" s="48" t="s">
        <v>689</v>
      </c>
      <c r="D21" s="48" t="s">
        <v>690</v>
      </c>
      <c r="E21" s="49">
        <v>399352</v>
      </c>
      <c r="F21" s="50">
        <v>1593.4144799999999</v>
      </c>
      <c r="G21" s="51">
        <v>1.5690490000000001E-2</v>
      </c>
      <c r="H21" s="41" t="s">
        <v>140</v>
      </c>
    </row>
    <row r="22" spans="1:8" ht="25.5" x14ac:dyDescent="0.2">
      <c r="A22" s="47">
        <v>16</v>
      </c>
      <c r="B22" s="48" t="s">
        <v>891</v>
      </c>
      <c r="C22" s="48" t="s">
        <v>892</v>
      </c>
      <c r="D22" s="48" t="s">
        <v>219</v>
      </c>
      <c r="E22" s="49">
        <v>143504</v>
      </c>
      <c r="F22" s="50">
        <v>1590.02432</v>
      </c>
      <c r="G22" s="51">
        <v>1.5657109999999998E-2</v>
      </c>
      <c r="H22" s="41" t="s">
        <v>140</v>
      </c>
    </row>
    <row r="23" spans="1:8" ht="25.5" x14ac:dyDescent="0.2">
      <c r="A23" s="47">
        <v>17</v>
      </c>
      <c r="B23" s="48" t="s">
        <v>893</v>
      </c>
      <c r="C23" s="48" t="s">
        <v>894</v>
      </c>
      <c r="D23" s="48" t="s">
        <v>219</v>
      </c>
      <c r="E23" s="49">
        <v>78105</v>
      </c>
      <c r="F23" s="50">
        <v>1589.5929599999999</v>
      </c>
      <c r="G23" s="51">
        <v>1.5652860000000001E-2</v>
      </c>
      <c r="H23" s="41" t="s">
        <v>140</v>
      </c>
    </row>
    <row r="24" spans="1:8" x14ac:dyDescent="0.2">
      <c r="A24" s="47">
        <v>18</v>
      </c>
      <c r="B24" s="48" t="s">
        <v>65</v>
      </c>
      <c r="C24" s="48" t="s">
        <v>66</v>
      </c>
      <c r="D24" s="48" t="s">
        <v>13</v>
      </c>
      <c r="E24" s="49">
        <v>376673</v>
      </c>
      <c r="F24" s="50">
        <v>1577.3181875</v>
      </c>
      <c r="G24" s="51">
        <v>1.5531990000000001E-2</v>
      </c>
      <c r="H24" s="41" t="s">
        <v>140</v>
      </c>
    </row>
    <row r="25" spans="1:8" x14ac:dyDescent="0.2">
      <c r="A25" s="47">
        <v>19</v>
      </c>
      <c r="B25" s="48" t="s">
        <v>802</v>
      </c>
      <c r="C25" s="48" t="s">
        <v>803</v>
      </c>
      <c r="D25" s="48" t="s">
        <v>228</v>
      </c>
      <c r="E25" s="49">
        <v>21408</v>
      </c>
      <c r="F25" s="50">
        <v>1565.46</v>
      </c>
      <c r="G25" s="51">
        <v>1.541522E-2</v>
      </c>
      <c r="H25" s="41" t="s">
        <v>140</v>
      </c>
    </row>
    <row r="26" spans="1:8" x14ac:dyDescent="0.2">
      <c r="A26" s="47">
        <v>20</v>
      </c>
      <c r="B26" s="48" t="s">
        <v>58</v>
      </c>
      <c r="C26" s="48" t="s">
        <v>59</v>
      </c>
      <c r="D26" s="48" t="s">
        <v>50</v>
      </c>
      <c r="E26" s="49">
        <v>34823</v>
      </c>
      <c r="F26" s="50">
        <v>1553.175446</v>
      </c>
      <c r="G26" s="51">
        <v>1.529426E-2</v>
      </c>
      <c r="H26" s="41" t="s">
        <v>140</v>
      </c>
    </row>
    <row r="27" spans="1:8" x14ac:dyDescent="0.2">
      <c r="A27" s="47">
        <v>21</v>
      </c>
      <c r="B27" s="48" t="s">
        <v>895</v>
      </c>
      <c r="C27" s="48" t="s">
        <v>896</v>
      </c>
      <c r="D27" s="48" t="s">
        <v>182</v>
      </c>
      <c r="E27" s="49">
        <v>431783</v>
      </c>
      <c r="F27" s="50">
        <v>1544.487791</v>
      </c>
      <c r="G27" s="51">
        <v>1.520871E-2</v>
      </c>
      <c r="H27" s="41" t="s">
        <v>140</v>
      </c>
    </row>
    <row r="28" spans="1:8" x14ac:dyDescent="0.2">
      <c r="A28" s="47">
        <v>22</v>
      </c>
      <c r="B28" s="48" t="s">
        <v>897</v>
      </c>
      <c r="C28" s="48" t="s">
        <v>898</v>
      </c>
      <c r="D28" s="48" t="s">
        <v>182</v>
      </c>
      <c r="E28" s="49">
        <v>487940</v>
      </c>
      <c r="F28" s="50">
        <v>1541.64643</v>
      </c>
      <c r="G28" s="51">
        <v>1.518073E-2</v>
      </c>
      <c r="H28" s="41" t="s">
        <v>140</v>
      </c>
    </row>
    <row r="29" spans="1:8" x14ac:dyDescent="0.2">
      <c r="A29" s="47">
        <v>23</v>
      </c>
      <c r="B29" s="48" t="s">
        <v>652</v>
      </c>
      <c r="C29" s="48" t="s">
        <v>653</v>
      </c>
      <c r="D29" s="48" t="s">
        <v>182</v>
      </c>
      <c r="E29" s="49">
        <v>428111</v>
      </c>
      <c r="F29" s="50">
        <v>1527.5000480000001</v>
      </c>
      <c r="G29" s="51">
        <v>1.504143E-2</v>
      </c>
      <c r="H29" s="41" t="s">
        <v>140</v>
      </c>
    </row>
    <row r="30" spans="1:8" x14ac:dyDescent="0.2">
      <c r="A30" s="47">
        <v>24</v>
      </c>
      <c r="B30" s="48" t="s">
        <v>67</v>
      </c>
      <c r="C30" s="48" t="s">
        <v>68</v>
      </c>
      <c r="D30" s="48" t="s">
        <v>69</v>
      </c>
      <c r="E30" s="49">
        <v>624473</v>
      </c>
      <c r="F30" s="50">
        <v>1501.1081974000001</v>
      </c>
      <c r="G30" s="51">
        <v>1.4781549999999999E-2</v>
      </c>
      <c r="H30" s="41" t="s">
        <v>140</v>
      </c>
    </row>
    <row r="31" spans="1:8" ht="25.5" x14ac:dyDescent="0.2">
      <c r="A31" s="47">
        <v>25</v>
      </c>
      <c r="B31" s="48" t="s">
        <v>309</v>
      </c>
      <c r="C31" s="48" t="s">
        <v>310</v>
      </c>
      <c r="D31" s="48" t="s">
        <v>219</v>
      </c>
      <c r="E31" s="49">
        <v>164099</v>
      </c>
      <c r="F31" s="50">
        <v>1500.4392065</v>
      </c>
      <c r="G31" s="51">
        <v>1.477496E-2</v>
      </c>
      <c r="H31" s="41" t="s">
        <v>140</v>
      </c>
    </row>
    <row r="32" spans="1:8" x14ac:dyDescent="0.2">
      <c r="A32" s="47">
        <v>26</v>
      </c>
      <c r="B32" s="48" t="s">
        <v>654</v>
      </c>
      <c r="C32" s="48" t="s">
        <v>655</v>
      </c>
      <c r="D32" s="48" t="s">
        <v>69</v>
      </c>
      <c r="E32" s="49">
        <v>353382</v>
      </c>
      <c r="F32" s="50">
        <v>1499.576517</v>
      </c>
      <c r="G32" s="51">
        <v>1.476646E-2</v>
      </c>
      <c r="H32" s="41" t="s">
        <v>140</v>
      </c>
    </row>
    <row r="33" spans="1:8" x14ac:dyDescent="0.2">
      <c r="A33" s="47">
        <v>27</v>
      </c>
      <c r="B33" s="48" t="s">
        <v>54</v>
      </c>
      <c r="C33" s="48" t="s">
        <v>55</v>
      </c>
      <c r="D33" s="48" t="s">
        <v>50</v>
      </c>
      <c r="E33" s="49">
        <v>33445</v>
      </c>
      <c r="F33" s="50">
        <v>1483.0850800000001</v>
      </c>
      <c r="G33" s="51">
        <v>1.460407E-2</v>
      </c>
      <c r="H33" s="41" t="s">
        <v>140</v>
      </c>
    </row>
    <row r="34" spans="1:8" x14ac:dyDescent="0.2">
      <c r="A34" s="47">
        <v>28</v>
      </c>
      <c r="B34" s="48" t="s">
        <v>298</v>
      </c>
      <c r="C34" s="48" t="s">
        <v>299</v>
      </c>
      <c r="D34" s="48" t="s">
        <v>300</v>
      </c>
      <c r="E34" s="49">
        <v>556233</v>
      </c>
      <c r="F34" s="50">
        <v>1474.8517995</v>
      </c>
      <c r="G34" s="51">
        <v>1.4522999999999999E-2</v>
      </c>
      <c r="H34" s="41" t="s">
        <v>140</v>
      </c>
    </row>
    <row r="35" spans="1:8" x14ac:dyDescent="0.2">
      <c r="A35" s="47">
        <v>29</v>
      </c>
      <c r="B35" s="48" t="s">
        <v>650</v>
      </c>
      <c r="C35" s="48" t="s">
        <v>651</v>
      </c>
      <c r="D35" s="48" t="s">
        <v>228</v>
      </c>
      <c r="E35" s="49">
        <v>25386</v>
      </c>
      <c r="F35" s="50">
        <v>1465.0260599999999</v>
      </c>
      <c r="G35" s="51">
        <v>1.442624E-2</v>
      </c>
      <c r="H35" s="41" t="s">
        <v>140</v>
      </c>
    </row>
    <row r="36" spans="1:8" x14ac:dyDescent="0.2">
      <c r="A36" s="47">
        <v>30</v>
      </c>
      <c r="B36" s="48" t="s">
        <v>89</v>
      </c>
      <c r="C36" s="48" t="s">
        <v>90</v>
      </c>
      <c r="D36" s="48" t="s">
        <v>91</v>
      </c>
      <c r="E36" s="49">
        <v>841133</v>
      </c>
      <c r="F36" s="50">
        <v>1448.0945727999999</v>
      </c>
      <c r="G36" s="51">
        <v>1.4259519999999999E-2</v>
      </c>
      <c r="H36" s="41" t="s">
        <v>140</v>
      </c>
    </row>
    <row r="37" spans="1:8" x14ac:dyDescent="0.2">
      <c r="A37" s="47">
        <v>31</v>
      </c>
      <c r="B37" s="48" t="s">
        <v>43</v>
      </c>
      <c r="C37" s="48" t="s">
        <v>44</v>
      </c>
      <c r="D37" s="48" t="s">
        <v>45</v>
      </c>
      <c r="E37" s="49">
        <v>46189</v>
      </c>
      <c r="F37" s="50">
        <v>1446.8704250000001</v>
      </c>
      <c r="G37" s="51">
        <v>1.424746E-2</v>
      </c>
      <c r="H37" s="41" t="s">
        <v>140</v>
      </c>
    </row>
    <row r="38" spans="1:8" ht="25.5" x14ac:dyDescent="0.2">
      <c r="A38" s="47">
        <v>32</v>
      </c>
      <c r="B38" s="48" t="s">
        <v>899</v>
      </c>
      <c r="C38" s="48" t="s">
        <v>900</v>
      </c>
      <c r="D38" s="48" t="s">
        <v>199</v>
      </c>
      <c r="E38" s="49">
        <v>109800</v>
      </c>
      <c r="F38" s="50">
        <v>1426.1922</v>
      </c>
      <c r="G38" s="51">
        <v>1.404384E-2</v>
      </c>
      <c r="H38" s="41" t="s">
        <v>140</v>
      </c>
    </row>
    <row r="39" spans="1:8" x14ac:dyDescent="0.2">
      <c r="A39" s="47">
        <v>33</v>
      </c>
      <c r="B39" s="48" t="s">
        <v>825</v>
      </c>
      <c r="C39" s="48" t="s">
        <v>826</v>
      </c>
      <c r="D39" s="48" t="s">
        <v>300</v>
      </c>
      <c r="E39" s="49">
        <v>367980</v>
      </c>
      <c r="F39" s="50">
        <v>1421.32275</v>
      </c>
      <c r="G39" s="51">
        <v>1.399589E-2</v>
      </c>
      <c r="H39" s="41" t="s">
        <v>140</v>
      </c>
    </row>
    <row r="40" spans="1:8" x14ac:dyDescent="0.2">
      <c r="A40" s="47">
        <v>34</v>
      </c>
      <c r="B40" s="48" t="s">
        <v>810</v>
      </c>
      <c r="C40" s="48" t="s">
        <v>811</v>
      </c>
      <c r="D40" s="48" t="s">
        <v>228</v>
      </c>
      <c r="E40" s="49">
        <v>60891</v>
      </c>
      <c r="F40" s="50">
        <v>1399.2751800000001</v>
      </c>
      <c r="G40" s="51">
        <v>1.3778790000000001E-2</v>
      </c>
      <c r="H40" s="41" t="s">
        <v>140</v>
      </c>
    </row>
    <row r="41" spans="1:8" x14ac:dyDescent="0.2">
      <c r="A41" s="47">
        <v>35</v>
      </c>
      <c r="B41" s="48" t="s">
        <v>901</v>
      </c>
      <c r="C41" s="48" t="s">
        <v>902</v>
      </c>
      <c r="D41" s="48" t="s">
        <v>40</v>
      </c>
      <c r="E41" s="49">
        <v>53185</v>
      </c>
      <c r="F41" s="50">
        <v>1377.4383150000001</v>
      </c>
      <c r="G41" s="51">
        <v>1.3563759999999999E-2</v>
      </c>
      <c r="H41" s="41" t="s">
        <v>140</v>
      </c>
    </row>
    <row r="42" spans="1:8" x14ac:dyDescent="0.2">
      <c r="A42" s="47">
        <v>36</v>
      </c>
      <c r="B42" s="48" t="s">
        <v>207</v>
      </c>
      <c r="C42" s="48" t="s">
        <v>208</v>
      </c>
      <c r="D42" s="48" t="s">
        <v>35</v>
      </c>
      <c r="E42" s="49">
        <v>163560</v>
      </c>
      <c r="F42" s="50">
        <v>1369.4060999999999</v>
      </c>
      <c r="G42" s="51">
        <v>1.3484660000000001E-2</v>
      </c>
      <c r="H42" s="41" t="s">
        <v>140</v>
      </c>
    </row>
    <row r="43" spans="1:8" x14ac:dyDescent="0.2">
      <c r="A43" s="47">
        <v>37</v>
      </c>
      <c r="B43" s="48" t="s">
        <v>346</v>
      </c>
      <c r="C43" s="48" t="s">
        <v>347</v>
      </c>
      <c r="D43" s="48" t="s">
        <v>300</v>
      </c>
      <c r="E43" s="49">
        <v>478222</v>
      </c>
      <c r="F43" s="50">
        <v>1329.696271</v>
      </c>
      <c r="G43" s="51">
        <v>1.309364E-2</v>
      </c>
      <c r="H43" s="41" t="s">
        <v>140</v>
      </c>
    </row>
    <row r="44" spans="1:8" x14ac:dyDescent="0.2">
      <c r="A44" s="47">
        <v>38</v>
      </c>
      <c r="B44" s="48" t="s">
        <v>244</v>
      </c>
      <c r="C44" s="48" t="s">
        <v>245</v>
      </c>
      <c r="D44" s="48" t="s">
        <v>211</v>
      </c>
      <c r="E44" s="49">
        <v>145123</v>
      </c>
      <c r="F44" s="50">
        <v>1241.8900725000001</v>
      </c>
      <c r="G44" s="51">
        <v>1.2229E-2</v>
      </c>
      <c r="H44" s="41" t="s">
        <v>140</v>
      </c>
    </row>
    <row r="45" spans="1:8" x14ac:dyDescent="0.2">
      <c r="A45" s="47">
        <v>39</v>
      </c>
      <c r="B45" s="48" t="s">
        <v>519</v>
      </c>
      <c r="C45" s="48" t="s">
        <v>520</v>
      </c>
      <c r="D45" s="48" t="s">
        <v>206</v>
      </c>
      <c r="E45" s="49">
        <v>61691</v>
      </c>
      <c r="F45" s="50">
        <v>981.44211900000005</v>
      </c>
      <c r="G45" s="51">
        <v>9.6643500000000004E-3</v>
      </c>
      <c r="H45" s="41" t="s">
        <v>140</v>
      </c>
    </row>
    <row r="46" spans="1:8" x14ac:dyDescent="0.2">
      <c r="A46" s="47">
        <v>40</v>
      </c>
      <c r="B46" s="48" t="s">
        <v>903</v>
      </c>
      <c r="C46" s="48" t="s">
        <v>904</v>
      </c>
      <c r="D46" s="48" t="s">
        <v>275</v>
      </c>
      <c r="E46" s="49">
        <v>31350</v>
      </c>
      <c r="F46" s="50">
        <v>964.01250000000005</v>
      </c>
      <c r="G46" s="51">
        <v>9.4927199999999996E-3</v>
      </c>
      <c r="H46" s="41" t="s">
        <v>140</v>
      </c>
    </row>
    <row r="47" spans="1:8" x14ac:dyDescent="0.2">
      <c r="A47" s="47">
        <v>41</v>
      </c>
      <c r="B47" s="48" t="s">
        <v>290</v>
      </c>
      <c r="C47" s="48" t="s">
        <v>291</v>
      </c>
      <c r="D47" s="48" t="s">
        <v>25</v>
      </c>
      <c r="E47" s="49">
        <v>43689</v>
      </c>
      <c r="F47" s="50">
        <v>930.96890099999996</v>
      </c>
      <c r="G47" s="51">
        <v>9.1673299999999996E-3</v>
      </c>
      <c r="H47" s="41" t="s">
        <v>140</v>
      </c>
    </row>
    <row r="48" spans="1:8" x14ac:dyDescent="0.2">
      <c r="A48" s="47">
        <v>42</v>
      </c>
      <c r="B48" s="48" t="s">
        <v>212</v>
      </c>
      <c r="C48" s="48" t="s">
        <v>213</v>
      </c>
      <c r="D48" s="48" t="s">
        <v>206</v>
      </c>
      <c r="E48" s="49">
        <v>14577</v>
      </c>
      <c r="F48" s="50">
        <v>914.26944000000003</v>
      </c>
      <c r="G48" s="51">
        <v>9.0028899999999995E-3</v>
      </c>
      <c r="H48" s="41" t="s">
        <v>140</v>
      </c>
    </row>
    <row r="49" spans="1:8" x14ac:dyDescent="0.2">
      <c r="A49" s="47">
        <v>43</v>
      </c>
      <c r="B49" s="48" t="s">
        <v>905</v>
      </c>
      <c r="C49" s="48" t="s">
        <v>906</v>
      </c>
      <c r="D49" s="48" t="s">
        <v>233</v>
      </c>
      <c r="E49" s="49">
        <v>27178</v>
      </c>
      <c r="F49" s="50">
        <v>896.43915200000004</v>
      </c>
      <c r="G49" s="51">
        <v>8.8273199999999996E-3</v>
      </c>
      <c r="H49" s="41" t="s">
        <v>140</v>
      </c>
    </row>
    <row r="50" spans="1:8" ht="25.5" x14ac:dyDescent="0.2">
      <c r="A50" s="47">
        <v>44</v>
      </c>
      <c r="B50" s="48" t="s">
        <v>907</v>
      </c>
      <c r="C50" s="48" t="s">
        <v>908</v>
      </c>
      <c r="D50" s="48" t="s">
        <v>219</v>
      </c>
      <c r="E50" s="49">
        <v>35391</v>
      </c>
      <c r="F50" s="50">
        <v>875.43177600000001</v>
      </c>
      <c r="G50" s="51">
        <v>8.62045E-3</v>
      </c>
      <c r="H50" s="41" t="s">
        <v>140</v>
      </c>
    </row>
    <row r="51" spans="1:8" ht="25.5" x14ac:dyDescent="0.2">
      <c r="A51" s="47">
        <v>45</v>
      </c>
      <c r="B51" s="48" t="s">
        <v>800</v>
      </c>
      <c r="C51" s="48" t="s">
        <v>801</v>
      </c>
      <c r="D51" s="48" t="s">
        <v>219</v>
      </c>
      <c r="E51" s="49">
        <v>13638</v>
      </c>
      <c r="F51" s="50">
        <v>871.80915000000005</v>
      </c>
      <c r="G51" s="51">
        <v>8.5847800000000002E-3</v>
      </c>
      <c r="H51" s="41" t="s">
        <v>140</v>
      </c>
    </row>
    <row r="52" spans="1:8" x14ac:dyDescent="0.2">
      <c r="A52" s="47">
        <v>46</v>
      </c>
      <c r="B52" s="48" t="s">
        <v>109</v>
      </c>
      <c r="C52" s="48" t="s">
        <v>110</v>
      </c>
      <c r="D52" s="48" t="s">
        <v>111</v>
      </c>
      <c r="E52" s="49">
        <v>11905</v>
      </c>
      <c r="F52" s="50">
        <v>838.40962500000001</v>
      </c>
      <c r="G52" s="51">
        <v>8.2558900000000001E-3</v>
      </c>
      <c r="H52" s="41" t="s">
        <v>140</v>
      </c>
    </row>
    <row r="53" spans="1:8" ht="25.5" x14ac:dyDescent="0.2">
      <c r="A53" s="47">
        <v>47</v>
      </c>
      <c r="B53" s="48" t="s">
        <v>909</v>
      </c>
      <c r="C53" s="48" t="s">
        <v>910</v>
      </c>
      <c r="D53" s="48" t="s">
        <v>911</v>
      </c>
      <c r="E53" s="49">
        <v>30288</v>
      </c>
      <c r="F53" s="50">
        <v>836.64542400000005</v>
      </c>
      <c r="G53" s="51">
        <v>8.2385199999999992E-3</v>
      </c>
      <c r="H53" s="41" t="s">
        <v>140</v>
      </c>
    </row>
    <row r="54" spans="1:8" x14ac:dyDescent="0.2">
      <c r="A54" s="47">
        <v>48</v>
      </c>
      <c r="B54" s="48" t="s">
        <v>827</v>
      </c>
      <c r="C54" s="48" t="s">
        <v>828</v>
      </c>
      <c r="D54" s="48" t="s">
        <v>185</v>
      </c>
      <c r="E54" s="49">
        <v>103636</v>
      </c>
      <c r="F54" s="50">
        <v>824.06165399999998</v>
      </c>
      <c r="G54" s="51">
        <v>8.1146099999999995E-3</v>
      </c>
      <c r="H54" s="41" t="s">
        <v>140</v>
      </c>
    </row>
    <row r="55" spans="1:8" x14ac:dyDescent="0.2">
      <c r="A55" s="47">
        <v>49</v>
      </c>
      <c r="B55" s="48" t="s">
        <v>204</v>
      </c>
      <c r="C55" s="48" t="s">
        <v>205</v>
      </c>
      <c r="D55" s="48" t="s">
        <v>206</v>
      </c>
      <c r="E55" s="49">
        <v>49300</v>
      </c>
      <c r="F55" s="50">
        <v>819.85900000000004</v>
      </c>
      <c r="G55" s="51">
        <v>8.0732200000000007E-3</v>
      </c>
      <c r="H55" s="41" t="s">
        <v>140</v>
      </c>
    </row>
    <row r="56" spans="1:8" x14ac:dyDescent="0.2">
      <c r="A56" s="47">
        <v>50</v>
      </c>
      <c r="B56" s="48" t="s">
        <v>440</v>
      </c>
      <c r="C56" s="48" t="s">
        <v>441</v>
      </c>
      <c r="D56" s="48" t="s">
        <v>206</v>
      </c>
      <c r="E56" s="49">
        <v>25554</v>
      </c>
      <c r="F56" s="50">
        <v>819.31234800000004</v>
      </c>
      <c r="G56" s="51">
        <v>8.0678399999999997E-3</v>
      </c>
      <c r="H56" s="41" t="s">
        <v>140</v>
      </c>
    </row>
    <row r="57" spans="1:8" x14ac:dyDescent="0.2">
      <c r="A57" s="47">
        <v>51</v>
      </c>
      <c r="B57" s="48" t="s">
        <v>912</v>
      </c>
      <c r="C57" s="48" t="s">
        <v>913</v>
      </c>
      <c r="D57" s="48" t="s">
        <v>914</v>
      </c>
      <c r="E57" s="49">
        <v>980348</v>
      </c>
      <c r="F57" s="50">
        <v>815.35543159999997</v>
      </c>
      <c r="G57" s="51">
        <v>8.0288800000000004E-3</v>
      </c>
      <c r="H57" s="41" t="s">
        <v>140</v>
      </c>
    </row>
    <row r="58" spans="1:8" x14ac:dyDescent="0.2">
      <c r="A58" s="47">
        <v>52</v>
      </c>
      <c r="B58" s="48" t="s">
        <v>433</v>
      </c>
      <c r="C58" s="48" t="s">
        <v>434</v>
      </c>
      <c r="D58" s="48" t="s">
        <v>206</v>
      </c>
      <c r="E58" s="49">
        <v>49638</v>
      </c>
      <c r="F58" s="50">
        <v>805.77365399999996</v>
      </c>
      <c r="G58" s="51">
        <v>7.9345200000000005E-3</v>
      </c>
      <c r="H58" s="41" t="s">
        <v>140</v>
      </c>
    </row>
    <row r="59" spans="1:8" x14ac:dyDescent="0.2">
      <c r="A59" s="47">
        <v>53</v>
      </c>
      <c r="B59" s="48" t="s">
        <v>915</v>
      </c>
      <c r="C59" s="48" t="s">
        <v>916</v>
      </c>
      <c r="D59" s="48" t="s">
        <v>91</v>
      </c>
      <c r="E59" s="49">
        <v>194466</v>
      </c>
      <c r="F59" s="50">
        <v>801.58885199999997</v>
      </c>
      <c r="G59" s="51">
        <v>7.8933200000000005E-3</v>
      </c>
      <c r="H59" s="41" t="s">
        <v>140</v>
      </c>
    </row>
    <row r="60" spans="1:8" x14ac:dyDescent="0.2">
      <c r="A60" s="47">
        <v>54</v>
      </c>
      <c r="B60" s="48" t="s">
        <v>677</v>
      </c>
      <c r="C60" s="48" t="s">
        <v>678</v>
      </c>
      <c r="D60" s="48" t="s">
        <v>35</v>
      </c>
      <c r="E60" s="49">
        <v>509525</v>
      </c>
      <c r="F60" s="50">
        <v>789.30517750000001</v>
      </c>
      <c r="G60" s="51">
        <v>7.7723599999999999E-3</v>
      </c>
      <c r="H60" s="41" t="s">
        <v>140</v>
      </c>
    </row>
    <row r="61" spans="1:8" x14ac:dyDescent="0.2">
      <c r="A61" s="47">
        <v>55</v>
      </c>
      <c r="B61" s="48" t="s">
        <v>917</v>
      </c>
      <c r="C61" s="48" t="s">
        <v>918</v>
      </c>
      <c r="D61" s="48" t="s">
        <v>182</v>
      </c>
      <c r="E61" s="49">
        <v>343725</v>
      </c>
      <c r="F61" s="50">
        <v>784.13984249999999</v>
      </c>
      <c r="G61" s="51">
        <v>7.7214900000000001E-3</v>
      </c>
      <c r="H61" s="41" t="s">
        <v>140</v>
      </c>
    </row>
    <row r="62" spans="1:8" x14ac:dyDescent="0.2">
      <c r="A62" s="47">
        <v>56</v>
      </c>
      <c r="B62" s="48" t="s">
        <v>664</v>
      </c>
      <c r="C62" s="48" t="s">
        <v>665</v>
      </c>
      <c r="D62" s="48" t="s">
        <v>182</v>
      </c>
      <c r="E62" s="49">
        <v>38212</v>
      </c>
      <c r="F62" s="50">
        <v>779.48658799999998</v>
      </c>
      <c r="G62" s="51">
        <v>7.6756699999999999E-3</v>
      </c>
      <c r="H62" s="41" t="s">
        <v>140</v>
      </c>
    </row>
    <row r="63" spans="1:8" x14ac:dyDescent="0.2">
      <c r="A63" s="47">
        <v>57</v>
      </c>
      <c r="B63" s="48" t="s">
        <v>804</v>
      </c>
      <c r="C63" s="48" t="s">
        <v>805</v>
      </c>
      <c r="D63" s="48" t="s">
        <v>94</v>
      </c>
      <c r="E63" s="49">
        <v>73256</v>
      </c>
      <c r="F63" s="50">
        <v>777.46592799999996</v>
      </c>
      <c r="G63" s="51">
        <v>7.6557800000000001E-3</v>
      </c>
      <c r="H63" s="41" t="s">
        <v>140</v>
      </c>
    </row>
    <row r="64" spans="1:8" ht="25.5" x14ac:dyDescent="0.2">
      <c r="A64" s="47">
        <v>58</v>
      </c>
      <c r="B64" s="48" t="s">
        <v>737</v>
      </c>
      <c r="C64" s="48" t="s">
        <v>738</v>
      </c>
      <c r="D64" s="48" t="s">
        <v>219</v>
      </c>
      <c r="E64" s="49">
        <v>60574</v>
      </c>
      <c r="F64" s="50">
        <v>770.13783599999999</v>
      </c>
      <c r="G64" s="51">
        <v>7.5836200000000001E-3</v>
      </c>
      <c r="H64" s="41" t="s">
        <v>140</v>
      </c>
    </row>
    <row r="65" spans="1:8" x14ac:dyDescent="0.2">
      <c r="A65" s="47">
        <v>59</v>
      </c>
      <c r="B65" s="48" t="s">
        <v>20</v>
      </c>
      <c r="C65" s="48" t="s">
        <v>21</v>
      </c>
      <c r="D65" s="48" t="s">
        <v>22</v>
      </c>
      <c r="E65" s="49">
        <v>229541</v>
      </c>
      <c r="F65" s="50">
        <v>756.45236550000004</v>
      </c>
      <c r="G65" s="51">
        <v>7.4488499999999999E-3</v>
      </c>
      <c r="H65" s="41" t="s">
        <v>140</v>
      </c>
    </row>
    <row r="66" spans="1:8" x14ac:dyDescent="0.2">
      <c r="A66" s="47">
        <v>60</v>
      </c>
      <c r="B66" s="48" t="s">
        <v>823</v>
      </c>
      <c r="C66" s="48" t="s">
        <v>824</v>
      </c>
      <c r="D66" s="48" t="s">
        <v>35</v>
      </c>
      <c r="E66" s="49">
        <v>488906</v>
      </c>
      <c r="F66" s="50">
        <v>751.74186559999998</v>
      </c>
      <c r="G66" s="51">
        <v>7.4024700000000004E-3</v>
      </c>
      <c r="H66" s="41" t="s">
        <v>140</v>
      </c>
    </row>
    <row r="67" spans="1:8" x14ac:dyDescent="0.2">
      <c r="A67" s="47">
        <v>61</v>
      </c>
      <c r="B67" s="48" t="s">
        <v>31</v>
      </c>
      <c r="C67" s="48" t="s">
        <v>32</v>
      </c>
      <c r="D67" s="48" t="s">
        <v>22</v>
      </c>
      <c r="E67" s="49">
        <v>279194</v>
      </c>
      <c r="F67" s="50">
        <v>738.74732400000005</v>
      </c>
      <c r="G67" s="51">
        <v>7.2745099999999997E-3</v>
      </c>
      <c r="H67" s="41" t="s">
        <v>140</v>
      </c>
    </row>
    <row r="68" spans="1:8" x14ac:dyDescent="0.2">
      <c r="A68" s="47">
        <v>62</v>
      </c>
      <c r="B68" s="48" t="s">
        <v>387</v>
      </c>
      <c r="C68" s="48" t="s">
        <v>388</v>
      </c>
      <c r="D68" s="48" t="s">
        <v>182</v>
      </c>
      <c r="E68" s="49">
        <v>40371</v>
      </c>
      <c r="F68" s="50">
        <v>731.88585899999998</v>
      </c>
      <c r="G68" s="51">
        <v>7.2069500000000002E-3</v>
      </c>
      <c r="H68" s="41" t="s">
        <v>140</v>
      </c>
    </row>
    <row r="69" spans="1:8" x14ac:dyDescent="0.2">
      <c r="A69" s="47">
        <v>63</v>
      </c>
      <c r="B69" s="48" t="s">
        <v>919</v>
      </c>
      <c r="C69" s="48" t="s">
        <v>920</v>
      </c>
      <c r="D69" s="48" t="s">
        <v>35</v>
      </c>
      <c r="E69" s="49">
        <v>507916</v>
      </c>
      <c r="F69" s="50">
        <v>730.63716599999998</v>
      </c>
      <c r="G69" s="51">
        <v>7.1946500000000004E-3</v>
      </c>
      <c r="H69" s="41" t="s">
        <v>140</v>
      </c>
    </row>
    <row r="70" spans="1:8" x14ac:dyDescent="0.2">
      <c r="A70" s="47">
        <v>64</v>
      </c>
      <c r="B70" s="48" t="s">
        <v>336</v>
      </c>
      <c r="C70" s="48" t="s">
        <v>337</v>
      </c>
      <c r="D70" s="48" t="s">
        <v>28</v>
      </c>
      <c r="E70" s="49">
        <v>16634</v>
      </c>
      <c r="F70" s="50">
        <v>730.01635799999997</v>
      </c>
      <c r="G70" s="51">
        <v>7.1885400000000002E-3</v>
      </c>
      <c r="H70" s="41" t="s">
        <v>140</v>
      </c>
    </row>
    <row r="71" spans="1:8" ht="25.5" x14ac:dyDescent="0.2">
      <c r="A71" s="47">
        <v>65</v>
      </c>
      <c r="B71" s="48" t="s">
        <v>716</v>
      </c>
      <c r="C71" s="48" t="s">
        <v>717</v>
      </c>
      <c r="D71" s="48" t="s">
        <v>219</v>
      </c>
      <c r="E71" s="49">
        <v>61671</v>
      </c>
      <c r="F71" s="50">
        <v>729.56793000000005</v>
      </c>
      <c r="G71" s="51">
        <v>7.1841199999999996E-3</v>
      </c>
      <c r="H71" s="41" t="s">
        <v>140</v>
      </c>
    </row>
    <row r="72" spans="1:8" x14ac:dyDescent="0.2">
      <c r="A72" s="47">
        <v>66</v>
      </c>
      <c r="B72" s="48" t="s">
        <v>251</v>
      </c>
      <c r="C72" s="48" t="s">
        <v>252</v>
      </c>
      <c r="D72" s="48" t="s">
        <v>182</v>
      </c>
      <c r="E72" s="49">
        <v>132865</v>
      </c>
      <c r="F72" s="50">
        <v>716.87310749999995</v>
      </c>
      <c r="G72" s="51">
        <v>7.0591100000000004E-3</v>
      </c>
      <c r="H72" s="41" t="s">
        <v>140</v>
      </c>
    </row>
    <row r="73" spans="1:8" x14ac:dyDescent="0.2">
      <c r="A73" s="47">
        <v>67</v>
      </c>
      <c r="B73" s="48" t="s">
        <v>501</v>
      </c>
      <c r="C73" s="48" t="s">
        <v>502</v>
      </c>
      <c r="D73" s="48" t="s">
        <v>182</v>
      </c>
      <c r="E73" s="49">
        <v>200301</v>
      </c>
      <c r="F73" s="50">
        <v>711.86975399999994</v>
      </c>
      <c r="G73" s="51">
        <v>7.0098399999999998E-3</v>
      </c>
      <c r="H73" s="41" t="s">
        <v>140</v>
      </c>
    </row>
    <row r="74" spans="1:8" x14ac:dyDescent="0.2">
      <c r="A74" s="47">
        <v>68</v>
      </c>
      <c r="B74" s="48" t="s">
        <v>921</v>
      </c>
      <c r="C74" s="48" t="s">
        <v>922</v>
      </c>
      <c r="D74" s="48" t="s">
        <v>25</v>
      </c>
      <c r="E74" s="49">
        <v>40823</v>
      </c>
      <c r="F74" s="50">
        <v>709.38127099999997</v>
      </c>
      <c r="G74" s="51">
        <v>6.9853399999999996E-3</v>
      </c>
      <c r="H74" s="41" t="s">
        <v>140</v>
      </c>
    </row>
    <row r="75" spans="1:8" x14ac:dyDescent="0.2">
      <c r="A75" s="47">
        <v>69</v>
      </c>
      <c r="B75" s="48" t="s">
        <v>923</v>
      </c>
      <c r="C75" s="48" t="s">
        <v>924</v>
      </c>
      <c r="D75" s="48" t="s">
        <v>135</v>
      </c>
      <c r="E75" s="49">
        <v>14170</v>
      </c>
      <c r="F75" s="50">
        <v>568.64210000000003</v>
      </c>
      <c r="G75" s="51">
        <v>5.5994699999999996E-3</v>
      </c>
      <c r="H75" s="41" t="s">
        <v>140</v>
      </c>
    </row>
    <row r="76" spans="1:8" ht="25.5" x14ac:dyDescent="0.2">
      <c r="A76" s="47">
        <v>70</v>
      </c>
      <c r="B76" s="48" t="s">
        <v>925</v>
      </c>
      <c r="C76" s="48" t="s">
        <v>926</v>
      </c>
      <c r="D76" s="48" t="s">
        <v>350</v>
      </c>
      <c r="E76" s="49">
        <v>168020</v>
      </c>
      <c r="F76" s="50">
        <v>301.07503800000001</v>
      </c>
      <c r="G76" s="51">
        <v>2.9647100000000002E-3</v>
      </c>
      <c r="H76" s="41" t="s">
        <v>140</v>
      </c>
    </row>
    <row r="77" spans="1:8" x14ac:dyDescent="0.2">
      <c r="A77" s="52"/>
      <c r="B77" s="52"/>
      <c r="C77" s="53" t="s">
        <v>139</v>
      </c>
      <c r="D77" s="52"/>
      <c r="E77" s="52" t="s">
        <v>140</v>
      </c>
      <c r="F77" s="54">
        <v>99273.653264099994</v>
      </c>
      <c r="G77" s="55">
        <v>0.97755645999999996</v>
      </c>
      <c r="H77" s="41" t="s">
        <v>140</v>
      </c>
    </row>
    <row r="78" spans="1:8" x14ac:dyDescent="0.2">
      <c r="A78" s="52"/>
      <c r="B78" s="52"/>
      <c r="C78" s="56"/>
      <c r="D78" s="52"/>
      <c r="E78" s="52"/>
      <c r="F78" s="57"/>
      <c r="G78" s="57"/>
      <c r="H78" s="41" t="s">
        <v>140</v>
      </c>
    </row>
    <row r="79" spans="1:8" x14ac:dyDescent="0.2">
      <c r="A79" s="52"/>
      <c r="B79" s="52"/>
      <c r="C79" s="53" t="s">
        <v>141</v>
      </c>
      <c r="D79" s="52"/>
      <c r="E79" s="52"/>
      <c r="F79" s="52"/>
      <c r="G79" s="52"/>
      <c r="H79" s="41" t="s">
        <v>140</v>
      </c>
    </row>
    <row r="80" spans="1:8" x14ac:dyDescent="0.2">
      <c r="A80" s="52"/>
      <c r="B80" s="52"/>
      <c r="C80" s="53" t="s">
        <v>139</v>
      </c>
      <c r="D80" s="52"/>
      <c r="E80" s="52" t="s">
        <v>140</v>
      </c>
      <c r="F80" s="58" t="s">
        <v>142</v>
      </c>
      <c r="G80" s="55">
        <v>0</v>
      </c>
      <c r="H80" s="41" t="s">
        <v>140</v>
      </c>
    </row>
    <row r="81" spans="1:8" x14ac:dyDescent="0.2">
      <c r="A81" s="52"/>
      <c r="B81" s="52"/>
      <c r="C81" s="56"/>
      <c r="D81" s="52"/>
      <c r="E81" s="52"/>
      <c r="F81" s="57"/>
      <c r="G81" s="57"/>
      <c r="H81" s="41" t="s">
        <v>140</v>
      </c>
    </row>
    <row r="82" spans="1:8" x14ac:dyDescent="0.2">
      <c r="A82" s="52"/>
      <c r="B82" s="52"/>
      <c r="C82" s="53" t="s">
        <v>143</v>
      </c>
      <c r="D82" s="52"/>
      <c r="E82" s="52"/>
      <c r="F82" s="52"/>
      <c r="G82" s="52"/>
      <c r="H82" s="41" t="s">
        <v>140</v>
      </c>
    </row>
    <row r="83" spans="1:8" x14ac:dyDescent="0.2">
      <c r="A83" s="52"/>
      <c r="B83" s="52"/>
      <c r="C83" s="53" t="s">
        <v>139</v>
      </c>
      <c r="D83" s="52"/>
      <c r="E83" s="52" t="s">
        <v>140</v>
      </c>
      <c r="F83" s="58" t="s">
        <v>142</v>
      </c>
      <c r="G83" s="55">
        <v>0</v>
      </c>
      <c r="H83" s="41" t="s">
        <v>140</v>
      </c>
    </row>
    <row r="84" spans="1:8" x14ac:dyDescent="0.2">
      <c r="A84" s="52"/>
      <c r="B84" s="52"/>
      <c r="C84" s="56"/>
      <c r="D84" s="52"/>
      <c r="E84" s="52"/>
      <c r="F84" s="57"/>
      <c r="G84" s="57"/>
      <c r="H84" s="41" t="s">
        <v>140</v>
      </c>
    </row>
    <row r="85" spans="1:8" x14ac:dyDescent="0.2">
      <c r="A85" s="52"/>
      <c r="B85" s="52"/>
      <c r="C85" s="53" t="s">
        <v>144</v>
      </c>
      <c r="D85" s="52"/>
      <c r="E85" s="52"/>
      <c r="F85" s="52"/>
      <c r="G85" s="52"/>
      <c r="H85" s="41" t="s">
        <v>140</v>
      </c>
    </row>
    <row r="86" spans="1:8" x14ac:dyDescent="0.2">
      <c r="A86" s="52"/>
      <c r="B86" s="52"/>
      <c r="C86" s="53" t="s">
        <v>139</v>
      </c>
      <c r="D86" s="52"/>
      <c r="E86" s="52" t="s">
        <v>140</v>
      </c>
      <c r="F86" s="58" t="s">
        <v>142</v>
      </c>
      <c r="G86" s="55">
        <v>0</v>
      </c>
      <c r="H86" s="41" t="s">
        <v>140</v>
      </c>
    </row>
    <row r="87" spans="1:8" x14ac:dyDescent="0.2">
      <c r="A87" s="52"/>
      <c r="B87" s="52"/>
      <c r="C87" s="56"/>
      <c r="D87" s="52"/>
      <c r="E87" s="52"/>
      <c r="F87" s="57"/>
      <c r="G87" s="57"/>
      <c r="H87" s="41" t="s">
        <v>140</v>
      </c>
    </row>
    <row r="88" spans="1:8" x14ac:dyDescent="0.2">
      <c r="A88" s="52"/>
      <c r="B88" s="52"/>
      <c r="C88" s="53" t="s">
        <v>145</v>
      </c>
      <c r="D88" s="52"/>
      <c r="E88" s="52"/>
      <c r="F88" s="57"/>
      <c r="G88" s="57"/>
      <c r="H88" s="41" t="s">
        <v>140</v>
      </c>
    </row>
    <row r="89" spans="1:8" x14ac:dyDescent="0.2">
      <c r="A89" s="52"/>
      <c r="B89" s="52"/>
      <c r="C89" s="53" t="s">
        <v>139</v>
      </c>
      <c r="D89" s="52"/>
      <c r="E89" s="52" t="s">
        <v>140</v>
      </c>
      <c r="F89" s="58" t="s">
        <v>142</v>
      </c>
      <c r="G89" s="55">
        <v>0</v>
      </c>
      <c r="H89" s="41" t="s">
        <v>140</v>
      </c>
    </row>
    <row r="90" spans="1:8" x14ac:dyDescent="0.2">
      <c r="A90" s="52"/>
      <c r="B90" s="52"/>
      <c r="C90" s="56"/>
      <c r="D90" s="52"/>
      <c r="E90" s="52"/>
      <c r="F90" s="57"/>
      <c r="G90" s="57"/>
      <c r="H90" s="41" t="s">
        <v>140</v>
      </c>
    </row>
    <row r="91" spans="1:8" x14ac:dyDescent="0.2">
      <c r="A91" s="52"/>
      <c r="B91" s="52"/>
      <c r="C91" s="53" t="s">
        <v>146</v>
      </c>
      <c r="D91" s="52"/>
      <c r="E91" s="52"/>
      <c r="F91" s="57"/>
      <c r="G91" s="57"/>
      <c r="H91" s="41" t="s">
        <v>140</v>
      </c>
    </row>
    <row r="92" spans="1:8" x14ac:dyDescent="0.2">
      <c r="A92" s="47">
        <v>1</v>
      </c>
      <c r="B92" s="48"/>
      <c r="C92" s="48" t="s">
        <v>927</v>
      </c>
      <c r="D92" s="48" t="s">
        <v>496</v>
      </c>
      <c r="E92" s="49">
        <v>365000</v>
      </c>
      <c r="F92" s="50">
        <v>646.19600000000003</v>
      </c>
      <c r="G92" s="51">
        <v>6.3631499999999997E-3</v>
      </c>
      <c r="H92" s="41" t="s">
        <v>140</v>
      </c>
    </row>
    <row r="93" spans="1:8" x14ac:dyDescent="0.2">
      <c r="A93" s="52"/>
      <c r="B93" s="52"/>
      <c r="C93" s="53" t="s">
        <v>139</v>
      </c>
      <c r="D93" s="52"/>
      <c r="E93" s="52" t="s">
        <v>140</v>
      </c>
      <c r="F93" s="54">
        <v>646.19600000000003</v>
      </c>
      <c r="G93" s="55">
        <v>6.3631499999999997E-3</v>
      </c>
      <c r="H93" s="41" t="s">
        <v>140</v>
      </c>
    </row>
    <row r="94" spans="1:8" x14ac:dyDescent="0.2">
      <c r="A94" s="52"/>
      <c r="B94" s="52"/>
      <c r="C94" s="56"/>
      <c r="D94" s="52"/>
      <c r="E94" s="52"/>
      <c r="F94" s="57"/>
      <c r="G94" s="57"/>
      <c r="H94" s="41" t="s">
        <v>140</v>
      </c>
    </row>
    <row r="95" spans="1:8" x14ac:dyDescent="0.2">
      <c r="A95" s="52"/>
      <c r="B95" s="52"/>
      <c r="C95" s="53" t="s">
        <v>147</v>
      </c>
      <c r="D95" s="52"/>
      <c r="E95" s="52"/>
      <c r="F95" s="54">
        <v>99919.849264100005</v>
      </c>
      <c r="G95" s="55">
        <v>0.98391960999999994</v>
      </c>
      <c r="H95" s="41" t="s">
        <v>140</v>
      </c>
    </row>
    <row r="96" spans="1:8" x14ac:dyDescent="0.2">
      <c r="A96" s="52"/>
      <c r="B96" s="52"/>
      <c r="C96" s="56"/>
      <c r="D96" s="52"/>
      <c r="E96" s="52"/>
      <c r="F96" s="57"/>
      <c r="G96" s="57"/>
      <c r="H96" s="41" t="s">
        <v>140</v>
      </c>
    </row>
    <row r="97" spans="1:8" x14ac:dyDescent="0.2">
      <c r="A97" s="52"/>
      <c r="B97" s="52"/>
      <c r="C97" s="53" t="s">
        <v>148</v>
      </c>
      <c r="D97" s="52"/>
      <c r="E97" s="52"/>
      <c r="F97" s="57"/>
      <c r="G97" s="57"/>
      <c r="H97" s="41" t="s">
        <v>140</v>
      </c>
    </row>
    <row r="98" spans="1:8" x14ac:dyDescent="0.2">
      <c r="A98" s="52"/>
      <c r="B98" s="52"/>
      <c r="C98" s="53" t="s">
        <v>10</v>
      </c>
      <c r="D98" s="52"/>
      <c r="E98" s="52"/>
      <c r="F98" s="57"/>
      <c r="G98" s="57"/>
      <c r="H98" s="41" t="s">
        <v>140</v>
      </c>
    </row>
    <row r="99" spans="1:8" x14ac:dyDescent="0.2">
      <c r="A99" s="52"/>
      <c r="B99" s="52"/>
      <c r="C99" s="53" t="s">
        <v>139</v>
      </c>
      <c r="D99" s="52"/>
      <c r="E99" s="52" t="s">
        <v>140</v>
      </c>
      <c r="F99" s="58" t="s">
        <v>142</v>
      </c>
      <c r="G99" s="55">
        <v>0</v>
      </c>
      <c r="H99" s="41" t="s">
        <v>140</v>
      </c>
    </row>
    <row r="100" spans="1:8" x14ac:dyDescent="0.2">
      <c r="A100" s="52"/>
      <c r="B100" s="52"/>
      <c r="C100" s="56"/>
      <c r="D100" s="52"/>
      <c r="E100" s="52"/>
      <c r="F100" s="57"/>
      <c r="G100" s="57"/>
      <c r="H100" s="41" t="s">
        <v>140</v>
      </c>
    </row>
    <row r="101" spans="1:8" x14ac:dyDescent="0.2">
      <c r="A101" s="52"/>
      <c r="B101" s="52"/>
      <c r="C101" s="53" t="s">
        <v>149</v>
      </c>
      <c r="D101" s="52"/>
      <c r="E101" s="52"/>
      <c r="F101" s="52"/>
      <c r="G101" s="52"/>
      <c r="H101" s="41" t="s">
        <v>140</v>
      </c>
    </row>
    <row r="102" spans="1:8" x14ac:dyDescent="0.2">
      <c r="A102" s="52"/>
      <c r="B102" s="52"/>
      <c r="C102" s="53" t="s">
        <v>139</v>
      </c>
      <c r="D102" s="52"/>
      <c r="E102" s="52" t="s">
        <v>140</v>
      </c>
      <c r="F102" s="58" t="s">
        <v>142</v>
      </c>
      <c r="G102" s="55">
        <v>0</v>
      </c>
      <c r="H102" s="41" t="s">
        <v>140</v>
      </c>
    </row>
    <row r="103" spans="1:8" x14ac:dyDescent="0.2">
      <c r="A103" s="52"/>
      <c r="B103" s="52"/>
      <c r="C103" s="56"/>
      <c r="D103" s="52"/>
      <c r="E103" s="52"/>
      <c r="F103" s="57"/>
      <c r="G103" s="57"/>
      <c r="H103" s="41" t="s">
        <v>140</v>
      </c>
    </row>
    <row r="104" spans="1:8" x14ac:dyDescent="0.2">
      <c r="A104" s="52"/>
      <c r="B104" s="52"/>
      <c r="C104" s="53" t="s">
        <v>150</v>
      </c>
      <c r="D104" s="52"/>
      <c r="E104" s="52"/>
      <c r="F104" s="52"/>
      <c r="G104" s="52"/>
      <c r="H104" s="41" t="s">
        <v>140</v>
      </c>
    </row>
    <row r="105" spans="1:8" x14ac:dyDescent="0.2">
      <c r="A105" s="52"/>
      <c r="B105" s="52"/>
      <c r="C105" s="53" t="s">
        <v>139</v>
      </c>
      <c r="D105" s="52"/>
      <c r="E105" s="52" t="s">
        <v>140</v>
      </c>
      <c r="F105" s="58" t="s">
        <v>142</v>
      </c>
      <c r="G105" s="55">
        <v>0</v>
      </c>
      <c r="H105" s="41" t="s">
        <v>140</v>
      </c>
    </row>
    <row r="106" spans="1:8" x14ac:dyDescent="0.2">
      <c r="A106" s="52"/>
      <c r="B106" s="52"/>
      <c r="C106" s="56"/>
      <c r="D106" s="52"/>
      <c r="E106" s="52"/>
      <c r="F106" s="57"/>
      <c r="G106" s="57"/>
      <c r="H106" s="41" t="s">
        <v>140</v>
      </c>
    </row>
    <row r="107" spans="1:8" x14ac:dyDescent="0.2">
      <c r="A107" s="52"/>
      <c r="B107" s="52"/>
      <c r="C107" s="53" t="s">
        <v>151</v>
      </c>
      <c r="D107" s="52"/>
      <c r="E107" s="52"/>
      <c r="F107" s="57"/>
      <c r="G107" s="57"/>
      <c r="H107" s="41" t="s">
        <v>140</v>
      </c>
    </row>
    <row r="108" spans="1:8" x14ac:dyDescent="0.2">
      <c r="A108" s="52"/>
      <c r="B108" s="52"/>
      <c r="C108" s="53" t="s">
        <v>139</v>
      </c>
      <c r="D108" s="52"/>
      <c r="E108" s="52" t="s">
        <v>140</v>
      </c>
      <c r="F108" s="58" t="s">
        <v>142</v>
      </c>
      <c r="G108" s="55">
        <v>0</v>
      </c>
      <c r="H108" s="41" t="s">
        <v>140</v>
      </c>
    </row>
    <row r="109" spans="1:8" x14ac:dyDescent="0.2">
      <c r="A109" s="52"/>
      <c r="B109" s="52"/>
      <c r="C109" s="56"/>
      <c r="D109" s="52"/>
      <c r="E109" s="52"/>
      <c r="F109" s="57"/>
      <c r="G109" s="57"/>
      <c r="H109" s="41" t="s">
        <v>140</v>
      </c>
    </row>
    <row r="110" spans="1:8" x14ac:dyDescent="0.2">
      <c r="A110" s="52"/>
      <c r="B110" s="52"/>
      <c r="C110" s="53" t="s">
        <v>152</v>
      </c>
      <c r="D110" s="52"/>
      <c r="E110" s="52"/>
      <c r="F110" s="54">
        <v>0</v>
      </c>
      <c r="G110" s="55">
        <v>0</v>
      </c>
      <c r="H110" s="41" t="s">
        <v>140</v>
      </c>
    </row>
    <row r="111" spans="1:8" x14ac:dyDescent="0.2">
      <c r="A111" s="52"/>
      <c r="B111" s="52"/>
      <c r="C111" s="56"/>
      <c r="D111" s="52"/>
      <c r="E111" s="52"/>
      <c r="F111" s="57"/>
      <c r="G111" s="57"/>
      <c r="H111" s="41" t="s">
        <v>140</v>
      </c>
    </row>
    <row r="112" spans="1:8" x14ac:dyDescent="0.2">
      <c r="A112" s="52"/>
      <c r="B112" s="52"/>
      <c r="C112" s="53" t="s">
        <v>153</v>
      </c>
      <c r="D112" s="52"/>
      <c r="E112" s="52"/>
      <c r="F112" s="57"/>
      <c r="G112" s="57"/>
      <c r="H112" s="41" t="s">
        <v>140</v>
      </c>
    </row>
    <row r="113" spans="1:8" x14ac:dyDescent="0.2">
      <c r="A113" s="52"/>
      <c r="B113" s="52"/>
      <c r="C113" s="53" t="s">
        <v>154</v>
      </c>
      <c r="D113" s="52"/>
      <c r="E113" s="52"/>
      <c r="F113" s="57"/>
      <c r="G113" s="57"/>
      <c r="H113" s="41" t="s">
        <v>140</v>
      </c>
    </row>
    <row r="114" spans="1:8" x14ac:dyDescent="0.2">
      <c r="A114" s="52"/>
      <c r="B114" s="52"/>
      <c r="C114" s="53" t="s">
        <v>139</v>
      </c>
      <c r="D114" s="52"/>
      <c r="E114" s="52" t="s">
        <v>140</v>
      </c>
      <c r="F114" s="58" t="s">
        <v>142</v>
      </c>
      <c r="G114" s="55">
        <v>0</v>
      </c>
      <c r="H114" s="41" t="s">
        <v>140</v>
      </c>
    </row>
    <row r="115" spans="1:8" x14ac:dyDescent="0.2">
      <c r="A115" s="52"/>
      <c r="B115" s="52"/>
      <c r="C115" s="56"/>
      <c r="D115" s="52"/>
      <c r="E115" s="52"/>
      <c r="F115" s="57"/>
      <c r="G115" s="57"/>
      <c r="H115" s="41" t="s">
        <v>140</v>
      </c>
    </row>
    <row r="116" spans="1:8" x14ac:dyDescent="0.2">
      <c r="A116" s="52"/>
      <c r="B116" s="52"/>
      <c r="C116" s="53" t="s">
        <v>155</v>
      </c>
      <c r="D116" s="52"/>
      <c r="E116" s="52"/>
      <c r="F116" s="57"/>
      <c r="G116" s="57"/>
      <c r="H116" s="41" t="s">
        <v>140</v>
      </c>
    </row>
    <row r="117" spans="1:8" x14ac:dyDescent="0.2">
      <c r="A117" s="52"/>
      <c r="B117" s="52"/>
      <c r="C117" s="53" t="s">
        <v>139</v>
      </c>
      <c r="D117" s="52"/>
      <c r="E117" s="52" t="s">
        <v>140</v>
      </c>
      <c r="F117" s="58" t="s">
        <v>142</v>
      </c>
      <c r="G117" s="55">
        <v>0</v>
      </c>
      <c r="H117" s="41" t="s">
        <v>140</v>
      </c>
    </row>
    <row r="118" spans="1:8" x14ac:dyDescent="0.2">
      <c r="A118" s="52"/>
      <c r="B118" s="52"/>
      <c r="C118" s="56"/>
      <c r="D118" s="52"/>
      <c r="E118" s="52"/>
      <c r="F118" s="57"/>
      <c r="G118" s="57"/>
      <c r="H118" s="41" t="s">
        <v>140</v>
      </c>
    </row>
    <row r="119" spans="1:8" x14ac:dyDescent="0.2">
      <c r="A119" s="52"/>
      <c r="B119" s="52"/>
      <c r="C119" s="53" t="s">
        <v>156</v>
      </c>
      <c r="D119" s="52"/>
      <c r="E119" s="52"/>
      <c r="F119" s="57"/>
      <c r="G119" s="57"/>
      <c r="H119" s="41" t="s">
        <v>140</v>
      </c>
    </row>
    <row r="120" spans="1:8" x14ac:dyDescent="0.2">
      <c r="A120" s="52"/>
      <c r="B120" s="52"/>
      <c r="C120" s="53" t="s">
        <v>139</v>
      </c>
      <c r="D120" s="52"/>
      <c r="E120" s="52" t="s">
        <v>140</v>
      </c>
      <c r="F120" s="58" t="s">
        <v>142</v>
      </c>
      <c r="G120" s="55">
        <v>0</v>
      </c>
      <c r="H120" s="41" t="s">
        <v>140</v>
      </c>
    </row>
    <row r="121" spans="1:8" x14ac:dyDescent="0.2">
      <c r="A121" s="52"/>
      <c r="B121" s="52"/>
      <c r="C121" s="56"/>
      <c r="D121" s="52"/>
      <c r="E121" s="52"/>
      <c r="F121" s="57"/>
      <c r="G121" s="57"/>
      <c r="H121" s="41" t="s">
        <v>140</v>
      </c>
    </row>
    <row r="122" spans="1:8" x14ac:dyDescent="0.2">
      <c r="A122" s="52"/>
      <c r="B122" s="52"/>
      <c r="C122" s="53" t="s">
        <v>157</v>
      </c>
      <c r="D122" s="52"/>
      <c r="E122" s="52"/>
      <c r="F122" s="57"/>
      <c r="G122" s="57"/>
      <c r="H122" s="41" t="s">
        <v>140</v>
      </c>
    </row>
    <row r="123" spans="1:8" x14ac:dyDescent="0.2">
      <c r="A123" s="47">
        <v>1</v>
      </c>
      <c r="B123" s="48"/>
      <c r="C123" s="48" t="s">
        <v>158</v>
      </c>
      <c r="D123" s="48"/>
      <c r="E123" s="59"/>
      <c r="F123" s="50">
        <v>1885.5890089940001</v>
      </c>
      <c r="G123" s="51">
        <v>1.856756E-2</v>
      </c>
      <c r="H123" s="41">
        <v>5.42</v>
      </c>
    </row>
    <row r="124" spans="1:8" x14ac:dyDescent="0.2">
      <c r="A124" s="52"/>
      <c r="B124" s="52"/>
      <c r="C124" s="53" t="s">
        <v>139</v>
      </c>
      <c r="D124" s="52"/>
      <c r="E124" s="52" t="s">
        <v>140</v>
      </c>
      <c r="F124" s="54">
        <v>1885.5890089940001</v>
      </c>
      <c r="G124" s="55">
        <v>1.856756E-2</v>
      </c>
      <c r="H124" s="41" t="s">
        <v>140</v>
      </c>
    </row>
    <row r="125" spans="1:8" x14ac:dyDescent="0.2">
      <c r="A125" s="52"/>
      <c r="B125" s="52"/>
      <c r="C125" s="56"/>
      <c r="D125" s="52"/>
      <c r="E125" s="52"/>
      <c r="F125" s="57"/>
      <c r="G125" s="57"/>
      <c r="H125" s="41" t="s">
        <v>140</v>
      </c>
    </row>
    <row r="126" spans="1:8" x14ac:dyDescent="0.2">
      <c r="A126" s="52"/>
      <c r="B126" s="52"/>
      <c r="C126" s="53" t="s">
        <v>159</v>
      </c>
      <c r="D126" s="52"/>
      <c r="E126" s="52"/>
      <c r="F126" s="54">
        <v>1885.5890089940001</v>
      </c>
      <c r="G126" s="55">
        <v>1.856756E-2</v>
      </c>
      <c r="H126" s="41" t="s">
        <v>140</v>
      </c>
    </row>
    <row r="127" spans="1:8" x14ac:dyDescent="0.2">
      <c r="A127" s="52"/>
      <c r="B127" s="52"/>
      <c r="C127" s="57"/>
      <c r="D127" s="52"/>
      <c r="E127" s="52"/>
      <c r="F127" s="52"/>
      <c r="G127" s="52"/>
      <c r="H127" s="41" t="s">
        <v>140</v>
      </c>
    </row>
    <row r="128" spans="1:8" x14ac:dyDescent="0.2">
      <c r="A128" s="52"/>
      <c r="B128" s="52"/>
      <c r="C128" s="53" t="s">
        <v>160</v>
      </c>
      <c r="D128" s="52"/>
      <c r="E128" s="52"/>
      <c r="F128" s="52"/>
      <c r="G128" s="52"/>
      <c r="H128" s="41" t="s">
        <v>140</v>
      </c>
    </row>
    <row r="129" spans="1:10" x14ac:dyDescent="0.2">
      <c r="A129" s="52"/>
      <c r="B129" s="52"/>
      <c r="C129" s="53" t="s">
        <v>161</v>
      </c>
      <c r="D129" s="52"/>
      <c r="E129" s="52"/>
      <c r="F129" s="52"/>
      <c r="G129" s="52"/>
      <c r="H129" s="41" t="s">
        <v>140</v>
      </c>
    </row>
    <row r="130" spans="1:10" x14ac:dyDescent="0.2">
      <c r="A130" s="52"/>
      <c r="B130" s="52"/>
      <c r="C130" s="53" t="s">
        <v>139</v>
      </c>
      <c r="D130" s="52"/>
      <c r="E130" s="52" t="s">
        <v>140</v>
      </c>
      <c r="F130" s="58" t="s">
        <v>142</v>
      </c>
      <c r="G130" s="55">
        <v>0</v>
      </c>
      <c r="H130" s="41" t="s">
        <v>140</v>
      </c>
    </row>
    <row r="131" spans="1:10" x14ac:dyDescent="0.2">
      <c r="A131" s="52"/>
      <c r="B131" s="52"/>
      <c r="C131" s="56"/>
      <c r="D131" s="52"/>
      <c r="E131" s="52"/>
      <c r="F131" s="57"/>
      <c r="G131" s="57"/>
      <c r="H131" s="41" t="s">
        <v>140</v>
      </c>
    </row>
    <row r="132" spans="1:10" x14ac:dyDescent="0.2">
      <c r="A132" s="52"/>
      <c r="B132" s="52"/>
      <c r="C132" s="53" t="s">
        <v>162</v>
      </c>
      <c r="D132" s="52"/>
      <c r="E132" s="52"/>
      <c r="F132" s="52"/>
      <c r="G132" s="52"/>
      <c r="H132" s="41" t="s">
        <v>140</v>
      </c>
    </row>
    <row r="133" spans="1:10" x14ac:dyDescent="0.2">
      <c r="A133" s="52"/>
      <c r="B133" s="52"/>
      <c r="C133" s="53" t="s">
        <v>163</v>
      </c>
      <c r="D133" s="52"/>
      <c r="E133" s="52"/>
      <c r="F133" s="52"/>
      <c r="G133" s="52"/>
      <c r="H133" s="41" t="s">
        <v>140</v>
      </c>
    </row>
    <row r="134" spans="1:10" x14ac:dyDescent="0.2">
      <c r="A134" s="52"/>
      <c r="B134" s="52"/>
      <c r="C134" s="53" t="s">
        <v>139</v>
      </c>
      <c r="D134" s="52"/>
      <c r="E134" s="52" t="s">
        <v>140</v>
      </c>
      <c r="F134" s="58" t="s">
        <v>142</v>
      </c>
      <c r="G134" s="55">
        <v>0</v>
      </c>
      <c r="H134" s="41" t="s">
        <v>140</v>
      </c>
    </row>
    <row r="135" spans="1:10" x14ac:dyDescent="0.2">
      <c r="A135" s="52"/>
      <c r="B135" s="52"/>
      <c r="C135" s="56"/>
      <c r="D135" s="52"/>
      <c r="E135" s="52"/>
      <c r="F135" s="57"/>
      <c r="G135" s="57"/>
      <c r="H135" s="41" t="s">
        <v>140</v>
      </c>
    </row>
    <row r="136" spans="1:10" x14ac:dyDescent="0.2">
      <c r="A136" s="52"/>
      <c r="B136" s="52"/>
      <c r="C136" s="53" t="s">
        <v>164</v>
      </c>
      <c r="D136" s="52"/>
      <c r="E136" s="52"/>
      <c r="F136" s="57"/>
      <c r="G136" s="57"/>
      <c r="H136" s="41" t="s">
        <v>140</v>
      </c>
    </row>
    <row r="137" spans="1:10" x14ac:dyDescent="0.2">
      <c r="A137" s="52"/>
      <c r="B137" s="52"/>
      <c r="C137" s="53" t="s">
        <v>139</v>
      </c>
      <c r="D137" s="52"/>
      <c r="E137" s="52" t="s">
        <v>140</v>
      </c>
      <c r="F137" s="58" t="s">
        <v>142</v>
      </c>
      <c r="G137" s="55">
        <v>0</v>
      </c>
      <c r="H137" s="41" t="s">
        <v>140</v>
      </c>
    </row>
    <row r="138" spans="1:10" x14ac:dyDescent="0.2">
      <c r="A138" s="52"/>
      <c r="B138" s="52"/>
      <c r="C138" s="56"/>
      <c r="D138" s="52"/>
      <c r="E138" s="52"/>
      <c r="F138" s="57"/>
      <c r="G138" s="57"/>
      <c r="H138" s="41" t="s">
        <v>140</v>
      </c>
    </row>
    <row r="139" spans="1:10" x14ac:dyDescent="0.2">
      <c r="A139" s="59"/>
      <c r="B139" s="48"/>
      <c r="C139" s="48" t="s">
        <v>499</v>
      </c>
      <c r="D139" s="48"/>
      <c r="E139" s="59"/>
      <c r="F139" s="50">
        <v>498.82961010000002</v>
      </c>
      <c r="G139" s="51">
        <v>4.9120199999999996E-3</v>
      </c>
      <c r="H139" s="41" t="s">
        <v>140</v>
      </c>
    </row>
    <row r="140" spans="1:10" x14ac:dyDescent="0.2">
      <c r="A140" s="59"/>
      <c r="B140" s="48"/>
      <c r="C140" s="48" t="s">
        <v>165</v>
      </c>
      <c r="D140" s="48"/>
      <c r="E140" s="59"/>
      <c r="F140" s="50">
        <v>-751.40679563000003</v>
      </c>
      <c r="G140" s="51">
        <v>-7.3991700000000001E-3</v>
      </c>
      <c r="H140" s="41" t="s">
        <v>140</v>
      </c>
    </row>
    <row r="141" spans="1:10" x14ac:dyDescent="0.2">
      <c r="A141" s="56"/>
      <c r="B141" s="56"/>
      <c r="C141" s="53" t="s">
        <v>166</v>
      </c>
      <c r="D141" s="57"/>
      <c r="E141" s="57"/>
      <c r="F141" s="54">
        <v>101552.861087564</v>
      </c>
      <c r="G141" s="60">
        <v>1.0000000200000001</v>
      </c>
      <c r="H141" s="41" t="s">
        <v>140</v>
      </c>
    </row>
    <row r="142" spans="1:10" ht="12.75" customHeight="1" x14ac:dyDescent="0.2">
      <c r="A142" s="61"/>
      <c r="B142" s="61"/>
      <c r="C142" s="62"/>
      <c r="D142" s="63"/>
      <c r="E142" s="63"/>
      <c r="F142" s="64"/>
      <c r="G142" s="65"/>
      <c r="H142" s="66"/>
    </row>
    <row r="143" spans="1:10" x14ac:dyDescent="0.2">
      <c r="A143" s="61"/>
      <c r="B143" s="227" t="s">
        <v>973</v>
      </c>
      <c r="C143" s="227"/>
      <c r="D143" s="227"/>
      <c r="E143" s="227"/>
      <c r="F143" s="227"/>
      <c r="G143" s="227"/>
      <c r="H143" s="227"/>
      <c r="J143" s="68"/>
    </row>
    <row r="144" spans="1:10" x14ac:dyDescent="0.2">
      <c r="A144" s="61"/>
      <c r="B144" s="227" t="s">
        <v>974</v>
      </c>
      <c r="C144" s="227"/>
      <c r="D144" s="227"/>
      <c r="E144" s="227"/>
      <c r="F144" s="227"/>
      <c r="G144" s="227"/>
      <c r="H144" s="227"/>
      <c r="J144" s="68"/>
    </row>
    <row r="145" spans="1:17" x14ac:dyDescent="0.2">
      <c r="A145" s="61"/>
      <c r="B145" s="227" t="s">
        <v>975</v>
      </c>
      <c r="C145" s="227"/>
      <c r="D145" s="227"/>
      <c r="E145" s="227"/>
      <c r="F145" s="227"/>
      <c r="G145" s="227"/>
      <c r="H145" s="227"/>
      <c r="J145" s="68"/>
    </row>
    <row r="146" spans="1:17" s="71" customFormat="1" ht="66.75" customHeight="1" x14ac:dyDescent="0.25">
      <c r="A146" s="69"/>
      <c r="B146" s="228" t="s">
        <v>976</v>
      </c>
      <c r="C146" s="228"/>
      <c r="D146" s="228"/>
      <c r="E146" s="228"/>
      <c r="F146" s="228"/>
      <c r="G146" s="228"/>
      <c r="H146" s="228"/>
      <c r="I146"/>
      <c r="J146" s="68"/>
      <c r="K146"/>
      <c r="L146"/>
      <c r="M146"/>
      <c r="N146"/>
      <c r="O146"/>
      <c r="P146"/>
      <c r="Q146"/>
    </row>
    <row r="147" spans="1:17" x14ac:dyDescent="0.2">
      <c r="A147" s="61"/>
      <c r="B147" s="227" t="s">
        <v>977</v>
      </c>
      <c r="C147" s="227"/>
      <c r="D147" s="227"/>
      <c r="E147" s="227"/>
      <c r="F147" s="227"/>
      <c r="G147" s="227"/>
      <c r="H147" s="227"/>
      <c r="J147" s="68"/>
    </row>
    <row r="148" spans="1:17" x14ac:dyDescent="0.2">
      <c r="A148" s="61"/>
      <c r="B148" s="61"/>
      <c r="C148" s="61"/>
      <c r="D148" s="63"/>
      <c r="E148" s="63"/>
      <c r="F148" s="63"/>
      <c r="G148" s="63"/>
    </row>
    <row r="149" spans="1:17" x14ac:dyDescent="0.2">
      <c r="A149" s="61"/>
      <c r="B149" s="229" t="s">
        <v>167</v>
      </c>
      <c r="C149" s="230"/>
      <c r="D149" s="231"/>
      <c r="E149" s="72"/>
      <c r="F149" s="63"/>
      <c r="G149" s="63"/>
    </row>
    <row r="150" spans="1:17" ht="27.75" customHeight="1" x14ac:dyDescent="0.2">
      <c r="A150" s="61"/>
      <c r="B150" s="232" t="s">
        <v>168</v>
      </c>
      <c r="C150" s="233"/>
      <c r="D150" s="40" t="s">
        <v>169</v>
      </c>
      <c r="E150" s="72"/>
      <c r="F150" s="63"/>
      <c r="G150" s="63"/>
    </row>
    <row r="151" spans="1:17" ht="12.75" customHeight="1" x14ac:dyDescent="0.2">
      <c r="A151" s="61"/>
      <c r="B151" s="232" t="s">
        <v>978</v>
      </c>
      <c r="C151" s="233"/>
      <c r="D151" s="40" t="s">
        <v>169</v>
      </c>
      <c r="E151" s="72"/>
      <c r="F151" s="63"/>
      <c r="G151" s="63"/>
    </row>
    <row r="152" spans="1:17" x14ac:dyDescent="0.2">
      <c r="A152" s="61"/>
      <c r="B152" s="232" t="s">
        <v>170</v>
      </c>
      <c r="C152" s="233"/>
      <c r="D152" s="73" t="s">
        <v>140</v>
      </c>
      <c r="E152" s="72"/>
      <c r="F152" s="63"/>
      <c r="G152" s="63"/>
    </row>
    <row r="153" spans="1:17" x14ac:dyDescent="0.2">
      <c r="A153" s="74"/>
      <c r="B153" s="75" t="s">
        <v>140</v>
      </c>
      <c r="C153" s="75" t="s">
        <v>979</v>
      </c>
      <c r="D153" s="75" t="s">
        <v>171</v>
      </c>
      <c r="E153" s="74"/>
      <c r="F153" s="74"/>
      <c r="G153" s="74"/>
      <c r="H153" s="74"/>
      <c r="J153" s="68"/>
    </row>
    <row r="154" spans="1:17" x14ac:dyDescent="0.2">
      <c r="A154" s="74"/>
      <c r="B154" s="76" t="s">
        <v>172</v>
      </c>
      <c r="C154" s="77">
        <v>45991</v>
      </c>
      <c r="D154" s="77">
        <v>46022</v>
      </c>
      <c r="E154" s="74"/>
      <c r="F154" s="74"/>
      <c r="G154" s="74"/>
      <c r="J154" s="68"/>
    </row>
    <row r="155" spans="1:17" x14ac:dyDescent="0.2">
      <c r="A155" s="78"/>
      <c r="B155" s="48" t="s">
        <v>173</v>
      </c>
      <c r="C155" s="79">
        <v>10.545</v>
      </c>
      <c r="D155" s="79">
        <v>10.608499999999999</v>
      </c>
      <c r="E155" s="78"/>
      <c r="F155" s="80"/>
      <c r="G155" s="81"/>
    </row>
    <row r="156" spans="1:17" x14ac:dyDescent="0.2">
      <c r="A156" s="78"/>
      <c r="B156" s="48" t="s">
        <v>1151</v>
      </c>
      <c r="C156" s="79">
        <v>10.545</v>
      </c>
      <c r="D156" s="79">
        <v>10.608499999999999</v>
      </c>
      <c r="E156" s="78"/>
      <c r="F156" s="80"/>
      <c r="G156" s="81"/>
    </row>
    <row r="157" spans="1:17" x14ac:dyDescent="0.2">
      <c r="A157" s="78"/>
      <c r="B157" s="48" t="s">
        <v>174</v>
      </c>
      <c r="C157" s="79">
        <v>10.480700000000001</v>
      </c>
      <c r="D157" s="79">
        <v>10.5289</v>
      </c>
      <c r="E157" s="78"/>
      <c r="F157" s="80"/>
      <c r="G157" s="81"/>
    </row>
    <row r="158" spans="1:17" x14ac:dyDescent="0.2">
      <c r="A158" s="78"/>
      <c r="B158" s="48" t="s">
        <v>1152</v>
      </c>
      <c r="C158" s="79">
        <v>10.480700000000001</v>
      </c>
      <c r="D158" s="79">
        <v>10.5289</v>
      </c>
      <c r="E158" s="78"/>
      <c r="F158" s="80"/>
      <c r="G158" s="81"/>
    </row>
    <row r="159" spans="1:17" x14ac:dyDescent="0.2">
      <c r="A159" s="78"/>
      <c r="B159" s="78"/>
      <c r="C159" s="78"/>
      <c r="D159" s="78"/>
      <c r="E159" s="78"/>
      <c r="F159" s="78"/>
      <c r="G159" s="78"/>
    </row>
    <row r="160" spans="1:17" x14ac:dyDescent="0.2">
      <c r="A160" s="74"/>
      <c r="B160" s="232" t="s">
        <v>980</v>
      </c>
      <c r="C160" s="233"/>
      <c r="D160" s="40" t="s">
        <v>169</v>
      </c>
      <c r="E160" s="74"/>
      <c r="F160" s="74"/>
      <c r="G160" s="74"/>
    </row>
    <row r="161" spans="1:7" x14ac:dyDescent="0.2">
      <c r="A161" s="74"/>
      <c r="B161" s="136"/>
      <c r="C161" s="136"/>
      <c r="D161" s="136"/>
      <c r="E161" s="74"/>
      <c r="F161" s="74"/>
      <c r="G161" s="74"/>
    </row>
    <row r="162" spans="1:7" x14ac:dyDescent="0.2">
      <c r="A162" s="74"/>
      <c r="B162" s="232" t="s">
        <v>175</v>
      </c>
      <c r="C162" s="233"/>
      <c r="D162" s="40" t="s">
        <v>999</v>
      </c>
      <c r="E162" s="84"/>
      <c r="F162" s="74"/>
      <c r="G162" s="74"/>
    </row>
    <row r="163" spans="1:7" x14ac:dyDescent="0.2">
      <c r="A163" s="74"/>
      <c r="B163" s="232" t="s">
        <v>176</v>
      </c>
      <c r="C163" s="233"/>
      <c r="D163" s="40" t="s">
        <v>169</v>
      </c>
      <c r="E163" s="84"/>
      <c r="F163" s="74"/>
      <c r="G163" s="74"/>
    </row>
    <row r="164" spans="1:7" x14ac:dyDescent="0.2">
      <c r="A164" s="74"/>
      <c r="B164" s="232" t="s">
        <v>177</v>
      </c>
      <c r="C164" s="233"/>
      <c r="D164" s="40" t="s">
        <v>169</v>
      </c>
      <c r="E164" s="84"/>
      <c r="F164" s="74"/>
      <c r="G164" s="74"/>
    </row>
    <row r="165" spans="1:7" x14ac:dyDescent="0.2">
      <c r="A165" s="74"/>
      <c r="B165" s="232" t="s">
        <v>178</v>
      </c>
      <c r="C165" s="233"/>
      <c r="D165" s="85">
        <v>0.56705799351949815</v>
      </c>
      <c r="E165" s="74"/>
      <c r="F165" s="67"/>
      <c r="G165" s="86"/>
    </row>
    <row r="168" spans="1:7" x14ac:dyDescent="0.2">
      <c r="B168" s="234" t="s">
        <v>981</v>
      </c>
      <c r="C168" s="234"/>
    </row>
    <row r="170" spans="1:7" ht="153.75" customHeight="1" x14ac:dyDescent="0.2"/>
    <row r="173" spans="1:7" x14ac:dyDescent="0.2">
      <c r="B173" s="87" t="s">
        <v>982</v>
      </c>
      <c r="C173" s="88"/>
      <c r="D173" s="87"/>
    </row>
    <row r="174" spans="1:7" x14ac:dyDescent="0.2">
      <c r="B174" s="87" t="s">
        <v>1147</v>
      </c>
      <c r="D174" s="87"/>
    </row>
    <row r="175" spans="1:7" ht="165" customHeight="1" x14ac:dyDescent="0.2"/>
    <row r="176" spans="1:7" ht="12.75" customHeight="1" x14ac:dyDescent="0.2"/>
    <row r="177" customFormat="1" ht="12.75" customHeight="1" x14ac:dyDescent="0.2"/>
    <row r="178" customFormat="1" ht="12.75" customHeight="1" x14ac:dyDescent="0.2"/>
    <row r="179" customFormat="1" ht="12.75" customHeight="1" x14ac:dyDescent="0.2"/>
    <row r="180" customFormat="1" ht="12.75" customHeight="1" x14ac:dyDescent="0.2"/>
    <row r="181" customFormat="1" ht="12.75" customHeight="1" x14ac:dyDescent="0.2"/>
  </sheetData>
  <mergeCells count="18">
    <mergeCell ref="B151:C151"/>
    <mergeCell ref="B152:C152"/>
    <mergeCell ref="B168:C168"/>
    <mergeCell ref="B160:C160"/>
    <mergeCell ref="B164:C164"/>
    <mergeCell ref="B165:C165"/>
    <mergeCell ref="B162:C162"/>
    <mergeCell ref="B163:C163"/>
    <mergeCell ref="B145:H145"/>
    <mergeCell ref="B146:H146"/>
    <mergeCell ref="B147:H147"/>
    <mergeCell ref="B149:D149"/>
    <mergeCell ref="B150:C150"/>
    <mergeCell ref="A1:H1"/>
    <mergeCell ref="A2:H2"/>
    <mergeCell ref="A3:H3"/>
    <mergeCell ref="B143:H143"/>
    <mergeCell ref="B144:H144"/>
  </mergeCells>
  <hyperlinks>
    <hyperlink ref="I1" location="Index!B2" display="Index" xr:uid="{E134E5E7-7B74-46C8-8BB7-4ACDB2CCA10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9D491-1391-4A23-80B0-5A8E48128FED}">
  <sheetPr>
    <pageSetUpPr fitToPage="1"/>
  </sheetPr>
  <dimension ref="A1:K210"/>
  <sheetViews>
    <sheetView zoomScaleNormal="100" workbookViewId="0">
      <selection sqref="A1:H1"/>
    </sheetView>
  </sheetViews>
  <sheetFormatPr defaultColWidth="9.140625" defaultRowHeight="13.5" x14ac:dyDescent="0.25"/>
  <cols>
    <col min="1" max="1" width="42" style="89" customWidth="1"/>
    <col min="2" max="2" width="52" style="89" customWidth="1"/>
    <col min="3" max="3" width="31" style="89" bestFit="1" customWidth="1"/>
    <col min="4" max="4" width="20.140625" style="89" bestFit="1" customWidth="1"/>
    <col min="5" max="5" width="16.5703125" style="89" customWidth="1"/>
    <col min="6" max="6" width="18.7109375" style="89" bestFit="1" customWidth="1"/>
    <col min="7" max="7" width="17.5703125" style="89" customWidth="1"/>
    <col min="8" max="8" width="15.5703125" style="89" bestFit="1" customWidth="1"/>
    <col min="9" max="9" width="13.5703125" style="89" customWidth="1"/>
    <col min="10" max="10" width="20.5703125" style="89" customWidth="1"/>
    <col min="11" max="11" width="12.42578125" style="89" bestFit="1" customWidth="1"/>
    <col min="12" max="16384" width="9.140625" style="89"/>
  </cols>
  <sheetData>
    <row r="1" spans="1:10" x14ac:dyDescent="0.25">
      <c r="F1" s="90" t="s">
        <v>999</v>
      </c>
    </row>
    <row r="2" spans="1:10" x14ac:dyDescent="0.25">
      <c r="A2" s="278" t="s">
        <v>1177</v>
      </c>
      <c r="B2" s="278"/>
      <c r="C2" s="278"/>
      <c r="D2" s="278"/>
      <c r="E2" s="278"/>
      <c r="F2" s="278"/>
    </row>
    <row r="3" spans="1:10" x14ac:dyDescent="0.25">
      <c r="A3" s="278" t="s">
        <v>1178</v>
      </c>
      <c r="B3" s="278"/>
      <c r="C3" s="278"/>
      <c r="D3" s="278"/>
      <c r="E3" s="278"/>
      <c r="F3" s="278"/>
    </row>
    <row r="4" spans="1:10" x14ac:dyDescent="0.25">
      <c r="A4" s="90"/>
      <c r="B4" s="90"/>
      <c r="C4" s="90"/>
      <c r="D4" s="90"/>
      <c r="E4" s="90"/>
      <c r="F4" s="90"/>
    </row>
    <row r="5" spans="1:10" x14ac:dyDescent="0.25">
      <c r="A5" s="278" t="s">
        <v>1179</v>
      </c>
      <c r="B5" s="278"/>
      <c r="C5" s="278"/>
      <c r="D5" s="278"/>
      <c r="E5" s="278"/>
      <c r="F5" s="278"/>
    </row>
    <row r="6" spans="1:10" x14ac:dyDescent="0.25">
      <c r="A6" s="90" t="s">
        <v>1180</v>
      </c>
    </row>
    <row r="8" spans="1:10" s="90" customFormat="1" ht="27" x14ac:dyDescent="0.25">
      <c r="A8" s="91" t="s">
        <v>1181</v>
      </c>
      <c r="B8" s="91" t="s">
        <v>1182</v>
      </c>
      <c r="C8" s="91" t="s">
        <v>1183</v>
      </c>
      <c r="D8" s="92" t="s">
        <v>1184</v>
      </c>
      <c r="E8" s="92" t="s">
        <v>1185</v>
      </c>
      <c r="F8" s="92" t="s">
        <v>1186</v>
      </c>
    </row>
    <row r="9" spans="1:10" x14ac:dyDescent="0.25">
      <c r="A9" s="93" t="s">
        <v>644</v>
      </c>
      <c r="B9" s="93" t="s">
        <v>1069</v>
      </c>
      <c r="C9" s="94" t="s">
        <v>1187</v>
      </c>
      <c r="D9" s="95">
        <v>1512.38</v>
      </c>
      <c r="E9" s="96">
        <v>1478.6</v>
      </c>
      <c r="F9" s="97">
        <v>60.688116000000008</v>
      </c>
      <c r="J9" s="98"/>
    </row>
    <row r="10" spans="1:10" x14ac:dyDescent="0.25">
      <c r="A10" s="93" t="s">
        <v>644</v>
      </c>
      <c r="B10" s="93" t="s">
        <v>998</v>
      </c>
      <c r="C10" s="94" t="s">
        <v>1187</v>
      </c>
      <c r="D10" s="95">
        <v>6277.75</v>
      </c>
      <c r="E10" s="96">
        <v>6366</v>
      </c>
      <c r="F10" s="97">
        <v>101.742</v>
      </c>
    </row>
    <row r="11" spans="1:10" x14ac:dyDescent="0.25">
      <c r="A11" s="93" t="s">
        <v>644</v>
      </c>
      <c r="B11" s="93" t="s">
        <v>1071</v>
      </c>
      <c r="C11" s="94" t="s">
        <v>1187</v>
      </c>
      <c r="D11" s="95">
        <v>2343.4299999999998</v>
      </c>
      <c r="E11" s="96">
        <v>2348.1</v>
      </c>
      <c r="F11" s="97">
        <v>106.5667984</v>
      </c>
    </row>
    <row r="12" spans="1:10" x14ac:dyDescent="0.25">
      <c r="A12" s="93" t="s">
        <v>644</v>
      </c>
      <c r="B12" s="93" t="s">
        <v>1087</v>
      </c>
      <c r="C12" s="94" t="s">
        <v>1187</v>
      </c>
      <c r="D12" s="95">
        <v>1239.47</v>
      </c>
      <c r="E12" s="96">
        <v>1274.2</v>
      </c>
      <c r="F12" s="97">
        <v>243.47263990000002</v>
      </c>
    </row>
    <row r="13" spans="1:10" x14ac:dyDescent="0.25">
      <c r="A13" s="93" t="s">
        <v>644</v>
      </c>
      <c r="B13" s="93" t="s">
        <v>1086</v>
      </c>
      <c r="C13" s="94" t="s">
        <v>1187</v>
      </c>
      <c r="D13" s="95">
        <v>1018.12</v>
      </c>
      <c r="E13" s="96">
        <v>993.1</v>
      </c>
      <c r="F13" s="97">
        <v>219.36097960000001</v>
      </c>
    </row>
    <row r="14" spans="1:10" x14ac:dyDescent="0.25">
      <c r="A14" s="93" t="s">
        <v>644</v>
      </c>
      <c r="B14" s="93" t="s">
        <v>1054</v>
      </c>
      <c r="C14" s="94" t="s">
        <v>1187</v>
      </c>
      <c r="D14" s="95">
        <v>2088.64</v>
      </c>
      <c r="E14" s="96">
        <v>2047</v>
      </c>
      <c r="F14" s="97">
        <v>12.664225</v>
      </c>
    </row>
    <row r="15" spans="1:10" x14ac:dyDescent="0.25">
      <c r="A15" s="93" t="s">
        <v>644</v>
      </c>
      <c r="B15" s="93" t="s">
        <v>1068</v>
      </c>
      <c r="C15" s="94" t="s">
        <v>1187</v>
      </c>
      <c r="D15" s="95">
        <v>294.42</v>
      </c>
      <c r="E15" s="96">
        <v>297.85000000000002</v>
      </c>
      <c r="F15" s="97">
        <v>55.901611500000001</v>
      </c>
    </row>
    <row r="16" spans="1:10" x14ac:dyDescent="0.25">
      <c r="A16" s="93" t="s">
        <v>644</v>
      </c>
      <c r="B16" s="93" t="s">
        <v>1076</v>
      </c>
      <c r="C16" s="94" t="s">
        <v>1187</v>
      </c>
      <c r="D16" s="95">
        <v>2153.04</v>
      </c>
      <c r="E16" s="96">
        <v>2118.9</v>
      </c>
      <c r="F16" s="97">
        <v>88.754104999999996</v>
      </c>
    </row>
    <row r="17" spans="1:6" x14ac:dyDescent="0.25">
      <c r="A17" s="93" t="s">
        <v>644</v>
      </c>
      <c r="B17" s="93" t="s">
        <v>1058</v>
      </c>
      <c r="C17" s="94" t="s">
        <v>1187</v>
      </c>
      <c r="D17" s="95">
        <v>6097.48</v>
      </c>
      <c r="E17" s="96">
        <v>6070</v>
      </c>
      <c r="F17" s="97">
        <v>33.450312500000003</v>
      </c>
    </row>
    <row r="18" spans="1:6" x14ac:dyDescent="0.25">
      <c r="A18" s="93" t="s">
        <v>644</v>
      </c>
      <c r="B18" s="93" t="s">
        <v>1053</v>
      </c>
      <c r="C18" s="94" t="s">
        <v>1187</v>
      </c>
      <c r="D18" s="95">
        <v>2652.11</v>
      </c>
      <c r="E18" s="96">
        <v>2649.2</v>
      </c>
      <c r="F18" s="97">
        <v>20.820239999999998</v>
      </c>
    </row>
    <row r="19" spans="1:6" x14ac:dyDescent="0.25">
      <c r="A19" s="93" t="s">
        <v>644</v>
      </c>
      <c r="B19" s="93" t="s">
        <v>1063</v>
      </c>
      <c r="C19" s="94" t="s">
        <v>1187</v>
      </c>
      <c r="D19" s="95">
        <v>1518.09</v>
      </c>
      <c r="E19" s="96">
        <v>1516.4</v>
      </c>
      <c r="F19" s="97">
        <v>42.220080000000003</v>
      </c>
    </row>
    <row r="20" spans="1:6" x14ac:dyDescent="0.25">
      <c r="A20" s="93" t="s">
        <v>644</v>
      </c>
      <c r="B20" s="93" t="s">
        <v>1055</v>
      </c>
      <c r="C20" s="94" t="s">
        <v>1187</v>
      </c>
      <c r="D20" s="95">
        <v>700.43</v>
      </c>
      <c r="E20" s="96">
        <v>691.8</v>
      </c>
      <c r="F20" s="97">
        <v>14.983007199999999</v>
      </c>
    </row>
    <row r="21" spans="1:6" x14ac:dyDescent="0.25">
      <c r="A21" s="93" t="s">
        <v>644</v>
      </c>
      <c r="B21" s="93" t="s">
        <v>1074</v>
      </c>
      <c r="C21" s="94" t="s">
        <v>1187</v>
      </c>
      <c r="D21" s="95">
        <v>297.74</v>
      </c>
      <c r="E21" s="96">
        <v>279.8</v>
      </c>
      <c r="F21" s="97">
        <v>99.655256999999992</v>
      </c>
    </row>
    <row r="22" spans="1:6" x14ac:dyDescent="0.25">
      <c r="A22" s="93" t="s">
        <v>644</v>
      </c>
      <c r="B22" s="93" t="s">
        <v>1079</v>
      </c>
      <c r="C22" s="94" t="s">
        <v>1187</v>
      </c>
      <c r="D22" s="95">
        <v>555.64</v>
      </c>
      <c r="E22" s="96">
        <v>559</v>
      </c>
      <c r="F22" s="97">
        <v>114.00427500000001</v>
      </c>
    </row>
    <row r="23" spans="1:6" x14ac:dyDescent="0.25">
      <c r="A23" s="93" t="s">
        <v>644</v>
      </c>
      <c r="B23" s="93" t="s">
        <v>1060</v>
      </c>
      <c r="C23" s="94" t="s">
        <v>1187</v>
      </c>
      <c r="D23" s="95">
        <v>1454.97</v>
      </c>
      <c r="E23" s="96">
        <v>1432.5</v>
      </c>
      <c r="F23" s="97">
        <v>37.925624999999997</v>
      </c>
    </row>
    <row r="24" spans="1:6" x14ac:dyDescent="0.25">
      <c r="A24" s="93" t="s">
        <v>644</v>
      </c>
      <c r="B24" s="93" t="s">
        <v>1088</v>
      </c>
      <c r="C24" s="94" t="s">
        <v>1187</v>
      </c>
      <c r="D24" s="95">
        <v>1002.97</v>
      </c>
      <c r="E24" s="96">
        <v>997.4</v>
      </c>
      <c r="F24" s="97">
        <v>252.5317245</v>
      </c>
    </row>
    <row r="25" spans="1:6" x14ac:dyDescent="0.25">
      <c r="A25" s="93" t="s">
        <v>644</v>
      </c>
      <c r="B25" s="93" t="s">
        <v>1078</v>
      </c>
      <c r="C25" s="94" t="s">
        <v>1187</v>
      </c>
      <c r="D25" s="95">
        <v>5775.09</v>
      </c>
      <c r="E25" s="96">
        <v>5793</v>
      </c>
      <c r="F25" s="97">
        <v>113.633475</v>
      </c>
    </row>
    <row r="26" spans="1:6" x14ac:dyDescent="0.25">
      <c r="A26" s="93" t="s">
        <v>644</v>
      </c>
      <c r="B26" s="93" t="s">
        <v>1080</v>
      </c>
      <c r="C26" s="94" t="s">
        <v>1187</v>
      </c>
      <c r="D26" s="95">
        <v>874.81</v>
      </c>
      <c r="E26" s="96">
        <v>890.2</v>
      </c>
      <c r="F26" s="97">
        <v>128.28544399999998</v>
      </c>
    </row>
    <row r="27" spans="1:6" x14ac:dyDescent="0.25">
      <c r="A27" s="93" t="s">
        <v>644</v>
      </c>
      <c r="B27" s="93" t="s">
        <v>1090</v>
      </c>
      <c r="C27" s="94" t="s">
        <v>1187</v>
      </c>
      <c r="D27" s="95">
        <v>1367.6</v>
      </c>
      <c r="E27" s="96">
        <v>1350.6</v>
      </c>
      <c r="F27" s="97">
        <v>417.04424999999998</v>
      </c>
    </row>
    <row r="28" spans="1:6" x14ac:dyDescent="0.25">
      <c r="A28" s="93" t="s">
        <v>644</v>
      </c>
      <c r="B28" s="93" t="s">
        <v>1073</v>
      </c>
      <c r="C28" s="94" t="s">
        <v>1187</v>
      </c>
      <c r="D28" s="95">
        <v>741.81</v>
      </c>
      <c r="E28" s="96">
        <v>741.35</v>
      </c>
      <c r="F28" s="97">
        <v>79.087204999999997</v>
      </c>
    </row>
    <row r="29" spans="1:6" x14ac:dyDescent="0.25">
      <c r="A29" s="93" t="s">
        <v>644</v>
      </c>
      <c r="B29" s="93" t="s">
        <v>1066</v>
      </c>
      <c r="C29" s="94" t="s">
        <v>1187</v>
      </c>
      <c r="D29" s="95">
        <v>418.06</v>
      </c>
      <c r="E29" s="96">
        <v>421.2</v>
      </c>
      <c r="F29" s="97">
        <v>53.837367999999998</v>
      </c>
    </row>
    <row r="30" spans="1:6" x14ac:dyDescent="0.25">
      <c r="A30" s="93" t="s">
        <v>644</v>
      </c>
      <c r="B30" s="93" t="s">
        <v>1072</v>
      </c>
      <c r="C30" s="94" t="s">
        <v>1187</v>
      </c>
      <c r="D30" s="95">
        <v>854.01</v>
      </c>
      <c r="E30" s="96">
        <v>867.45</v>
      </c>
      <c r="F30" s="97">
        <v>153.9671926</v>
      </c>
    </row>
    <row r="31" spans="1:6" x14ac:dyDescent="0.25">
      <c r="A31" s="93" t="s">
        <v>644</v>
      </c>
      <c r="B31" s="93" t="s">
        <v>1075</v>
      </c>
      <c r="C31" s="94" t="s">
        <v>1187</v>
      </c>
      <c r="D31" s="95">
        <v>403</v>
      </c>
      <c r="E31" s="96">
        <v>402.7</v>
      </c>
      <c r="F31" s="97">
        <v>81.444952000000001</v>
      </c>
    </row>
    <row r="32" spans="1:6" x14ac:dyDescent="0.25">
      <c r="A32" s="93" t="s">
        <v>644</v>
      </c>
      <c r="B32" s="93" t="s">
        <v>1089</v>
      </c>
      <c r="C32" s="94" t="s">
        <v>1187</v>
      </c>
      <c r="D32" s="95">
        <v>408.67</v>
      </c>
      <c r="E32" s="96">
        <v>405.4</v>
      </c>
      <c r="F32" s="97">
        <v>252.89118399999998</v>
      </c>
    </row>
    <row r="33" spans="1:6" x14ac:dyDescent="0.25">
      <c r="A33" s="93" t="s">
        <v>644</v>
      </c>
      <c r="B33" s="93" t="s">
        <v>1056</v>
      </c>
      <c r="C33" s="94" t="s">
        <v>1187</v>
      </c>
      <c r="D33" s="95">
        <v>487.03</v>
      </c>
      <c r="E33" s="96">
        <v>484.3</v>
      </c>
      <c r="F33" s="97">
        <v>32.546790000000001</v>
      </c>
    </row>
    <row r="34" spans="1:6" x14ac:dyDescent="0.25">
      <c r="A34" s="93" t="s">
        <v>644</v>
      </c>
      <c r="B34" s="93" t="s">
        <v>1083</v>
      </c>
      <c r="C34" s="94" t="s">
        <v>1187</v>
      </c>
      <c r="D34" s="95">
        <v>2182.5700000000002</v>
      </c>
      <c r="E34" s="96">
        <v>2209.1999999999998</v>
      </c>
      <c r="F34" s="97">
        <v>167.10917599999999</v>
      </c>
    </row>
    <row r="35" spans="1:6" x14ac:dyDescent="0.25">
      <c r="A35" s="93" t="s">
        <v>644</v>
      </c>
      <c r="B35" s="93" t="s">
        <v>1082</v>
      </c>
      <c r="C35" s="94" t="s">
        <v>1187</v>
      </c>
      <c r="D35" s="95">
        <v>4101.2299999999996</v>
      </c>
      <c r="E35" s="96">
        <v>4107.5</v>
      </c>
      <c r="F35" s="97">
        <v>143.30398970000002</v>
      </c>
    </row>
    <row r="36" spans="1:6" x14ac:dyDescent="0.25">
      <c r="A36" s="93" t="s">
        <v>644</v>
      </c>
      <c r="B36" s="93" t="s">
        <v>1065</v>
      </c>
      <c r="C36" s="94" t="s">
        <v>1187</v>
      </c>
      <c r="D36" s="95">
        <v>3637.58</v>
      </c>
      <c r="E36" s="96">
        <v>3733.4</v>
      </c>
      <c r="F36" s="97">
        <v>44.76637199999999</v>
      </c>
    </row>
    <row r="37" spans="1:6" x14ac:dyDescent="0.25">
      <c r="A37" s="93" t="s">
        <v>644</v>
      </c>
      <c r="B37" s="93" t="s">
        <v>1062</v>
      </c>
      <c r="C37" s="94" t="s">
        <v>1187</v>
      </c>
      <c r="D37" s="95">
        <v>16111.96</v>
      </c>
      <c r="E37" s="96">
        <v>16808</v>
      </c>
      <c r="F37" s="97">
        <v>41.489980000000003</v>
      </c>
    </row>
    <row r="38" spans="1:6" x14ac:dyDescent="0.25">
      <c r="A38" s="93" t="s">
        <v>644</v>
      </c>
      <c r="B38" s="93" t="s">
        <v>1077</v>
      </c>
      <c r="C38" s="94" t="s">
        <v>1187</v>
      </c>
      <c r="D38" s="95">
        <v>1703.14</v>
      </c>
      <c r="E38" s="96">
        <v>1683.1</v>
      </c>
      <c r="F38" s="97">
        <v>90.208504000000005</v>
      </c>
    </row>
    <row r="39" spans="1:6" x14ac:dyDescent="0.25">
      <c r="A39" s="93" t="s">
        <v>644</v>
      </c>
      <c r="B39" s="93" t="s">
        <v>1081</v>
      </c>
      <c r="C39" s="94" t="s">
        <v>1187</v>
      </c>
      <c r="D39" s="95">
        <v>300.08999999999997</v>
      </c>
      <c r="E39" s="96">
        <v>316.14999999999998</v>
      </c>
      <c r="F39" s="97">
        <v>182.7246016</v>
      </c>
    </row>
    <row r="40" spans="1:6" x14ac:dyDescent="0.25">
      <c r="A40" s="93" t="s">
        <v>644</v>
      </c>
      <c r="B40" s="93" t="s">
        <v>1067</v>
      </c>
      <c r="C40" s="94" t="s">
        <v>1187</v>
      </c>
      <c r="D40" s="95">
        <v>426.56</v>
      </c>
      <c r="E40" s="96">
        <v>424.55</v>
      </c>
      <c r="F40" s="97">
        <v>63.317285499999997</v>
      </c>
    </row>
    <row r="41" spans="1:6" x14ac:dyDescent="0.25">
      <c r="A41" s="93" t="s">
        <v>644</v>
      </c>
      <c r="B41" s="93" t="s">
        <v>1057</v>
      </c>
      <c r="C41" s="94" t="s">
        <v>1187</v>
      </c>
      <c r="D41" s="95">
        <v>954.1</v>
      </c>
      <c r="E41" s="96">
        <v>956.2</v>
      </c>
      <c r="F41" s="97">
        <v>57.983171999999989</v>
      </c>
    </row>
    <row r="42" spans="1:6" x14ac:dyDescent="0.25">
      <c r="A42" s="93" t="s">
        <v>644</v>
      </c>
      <c r="B42" s="93" t="s">
        <v>1070</v>
      </c>
      <c r="C42" s="94" t="s">
        <v>1187</v>
      </c>
      <c r="D42" s="95">
        <v>270.52999999999997</v>
      </c>
      <c r="E42" s="96">
        <v>265.60000000000002</v>
      </c>
      <c r="F42" s="97">
        <v>65.992015999999992</v>
      </c>
    </row>
    <row r="43" spans="1:6" x14ac:dyDescent="0.25">
      <c r="A43" s="93" t="s">
        <v>644</v>
      </c>
      <c r="B43" s="93" t="s">
        <v>1052</v>
      </c>
      <c r="C43" s="94" t="s">
        <v>1187</v>
      </c>
      <c r="D43" s="95">
        <v>307.85000000000002</v>
      </c>
      <c r="E43" s="96">
        <v>316.89999999999998</v>
      </c>
      <c r="F43" s="97">
        <v>22.950773399999999</v>
      </c>
    </row>
    <row r="44" spans="1:6" x14ac:dyDescent="0.25">
      <c r="A44" s="93" t="s">
        <v>644</v>
      </c>
      <c r="B44" s="93" t="s">
        <v>1061</v>
      </c>
      <c r="C44" s="94" t="s">
        <v>1187</v>
      </c>
      <c r="D44" s="95">
        <v>358.78</v>
      </c>
      <c r="E44" s="96">
        <v>358.3</v>
      </c>
      <c r="F44" s="97">
        <v>48.541108000000001</v>
      </c>
    </row>
    <row r="45" spans="1:6" x14ac:dyDescent="0.25">
      <c r="A45" s="93" t="s">
        <v>644</v>
      </c>
      <c r="B45" s="93" t="s">
        <v>1064</v>
      </c>
      <c r="C45" s="94" t="s">
        <v>1187</v>
      </c>
      <c r="D45" s="95">
        <v>356.15</v>
      </c>
      <c r="E45" s="96">
        <v>358.9</v>
      </c>
      <c r="F45" s="97">
        <v>52.75972800000001</v>
      </c>
    </row>
    <row r="46" spans="1:6" x14ac:dyDescent="0.25">
      <c r="A46" s="93" t="s">
        <v>644</v>
      </c>
      <c r="B46" s="93" t="s">
        <v>1091</v>
      </c>
      <c r="C46" s="94" t="s">
        <v>1187</v>
      </c>
      <c r="D46" s="95">
        <v>1570.75</v>
      </c>
      <c r="E46" s="96">
        <v>1578</v>
      </c>
      <c r="F46" s="97">
        <v>519.62630000000001</v>
      </c>
    </row>
    <row r="47" spans="1:6" x14ac:dyDescent="0.25">
      <c r="A47" s="93" t="s">
        <v>644</v>
      </c>
      <c r="B47" s="93" t="s">
        <v>1051</v>
      </c>
      <c r="C47" s="94" t="s">
        <v>1187</v>
      </c>
      <c r="D47" s="95">
        <v>144.31</v>
      </c>
      <c r="E47" s="96">
        <v>146.69</v>
      </c>
      <c r="F47" s="97">
        <v>24.743871000000002</v>
      </c>
    </row>
    <row r="48" spans="1:6" x14ac:dyDescent="0.25">
      <c r="A48" s="93" t="s">
        <v>644</v>
      </c>
      <c r="B48" s="93" t="s">
        <v>1084</v>
      </c>
      <c r="C48" s="94" t="s">
        <v>1187</v>
      </c>
      <c r="D48" s="95">
        <v>980.9</v>
      </c>
      <c r="E48" s="96">
        <v>986.35</v>
      </c>
      <c r="F48" s="97">
        <v>199.9544607</v>
      </c>
    </row>
    <row r="49" spans="1:6" x14ac:dyDescent="0.25">
      <c r="A49" s="93" t="s">
        <v>644</v>
      </c>
      <c r="B49" s="93" t="s">
        <v>1059</v>
      </c>
      <c r="C49" s="94" t="s">
        <v>1187</v>
      </c>
      <c r="D49" s="95">
        <v>1186.49</v>
      </c>
      <c r="E49" s="96">
        <v>1198.5</v>
      </c>
      <c r="F49" s="97">
        <v>36.063735300000005</v>
      </c>
    </row>
    <row r="50" spans="1:6" x14ac:dyDescent="0.25">
      <c r="A50" s="93" t="s">
        <v>644</v>
      </c>
      <c r="B50" s="93" t="s">
        <v>1085</v>
      </c>
      <c r="C50" s="94" t="s">
        <v>1187</v>
      </c>
      <c r="D50" s="95">
        <v>536.17999999999995</v>
      </c>
      <c r="E50" s="96">
        <v>605.9</v>
      </c>
      <c r="F50" s="97">
        <v>236.79924560000003</v>
      </c>
    </row>
    <row r="51" spans="1:6" x14ac:dyDescent="0.25">
      <c r="A51" s="93"/>
      <c r="B51" s="93"/>
      <c r="C51" s="94"/>
      <c r="D51" s="95"/>
      <c r="E51" s="96"/>
      <c r="F51" s="97"/>
    </row>
    <row r="52" spans="1:6" x14ac:dyDescent="0.25">
      <c r="A52" s="93" t="s">
        <v>676</v>
      </c>
      <c r="B52" s="93" t="s">
        <v>1054</v>
      </c>
      <c r="C52" s="94" t="s">
        <v>1187</v>
      </c>
      <c r="D52" s="95">
        <v>2066.66</v>
      </c>
      <c r="E52" s="96">
        <v>2047</v>
      </c>
      <c r="F52" s="97">
        <v>349.17077499999999</v>
      </c>
    </row>
    <row r="53" spans="1:6" x14ac:dyDescent="0.25">
      <c r="A53" s="93" t="s">
        <v>676</v>
      </c>
      <c r="B53" s="93" t="s">
        <v>1068</v>
      </c>
      <c r="C53" s="94" t="s">
        <v>1187</v>
      </c>
      <c r="D53" s="95">
        <v>294.56</v>
      </c>
      <c r="E53" s="96">
        <v>297.85000000000002</v>
      </c>
      <c r="F53" s="97">
        <v>511.10044800000003</v>
      </c>
    </row>
    <row r="54" spans="1:6" x14ac:dyDescent="0.25">
      <c r="A54" s="93" t="s">
        <v>676</v>
      </c>
      <c r="B54" s="93" t="s">
        <v>1076</v>
      </c>
      <c r="C54" s="94" t="s">
        <v>1187</v>
      </c>
      <c r="D54" s="95">
        <v>2144.86</v>
      </c>
      <c r="E54" s="96">
        <v>2118.9</v>
      </c>
      <c r="F54" s="97">
        <v>481.04724909999999</v>
      </c>
    </row>
    <row r="55" spans="1:6" x14ac:dyDescent="0.25">
      <c r="A55" s="93" t="s">
        <v>676</v>
      </c>
      <c r="B55" s="93" t="s">
        <v>1096</v>
      </c>
      <c r="C55" s="94" t="s">
        <v>1187</v>
      </c>
      <c r="D55" s="95">
        <v>153.62</v>
      </c>
      <c r="E55" s="96">
        <v>155.13</v>
      </c>
      <c r="F55" s="97">
        <v>141.18087199999999</v>
      </c>
    </row>
    <row r="56" spans="1:6" x14ac:dyDescent="0.25">
      <c r="A56" s="93" t="s">
        <v>676</v>
      </c>
      <c r="B56" s="93" t="s">
        <v>1063</v>
      </c>
      <c r="C56" s="94" t="s">
        <v>1187</v>
      </c>
      <c r="D56" s="95">
        <v>1509.09</v>
      </c>
      <c r="E56" s="96">
        <v>1516.4</v>
      </c>
      <c r="F56" s="97">
        <v>73.38252</v>
      </c>
    </row>
    <row r="57" spans="1:6" x14ac:dyDescent="0.25">
      <c r="A57" s="93" t="s">
        <v>676</v>
      </c>
      <c r="B57" s="93" t="s">
        <v>1074</v>
      </c>
      <c r="C57" s="94" t="s">
        <v>1187</v>
      </c>
      <c r="D57" s="95">
        <v>286.85000000000002</v>
      </c>
      <c r="E57" s="96">
        <v>279.8</v>
      </c>
      <c r="F57" s="97">
        <v>564.20207040000003</v>
      </c>
    </row>
    <row r="58" spans="1:6" x14ac:dyDescent="0.25">
      <c r="A58" s="93" t="s">
        <v>676</v>
      </c>
      <c r="B58" s="93" t="s">
        <v>1098</v>
      </c>
      <c r="C58" s="94" t="s">
        <v>1187</v>
      </c>
      <c r="D58" s="95">
        <v>4463.3100000000004</v>
      </c>
      <c r="E58" s="96">
        <v>4423.6000000000004</v>
      </c>
      <c r="F58" s="97">
        <v>282.10444200000001</v>
      </c>
    </row>
    <row r="59" spans="1:6" x14ac:dyDescent="0.25">
      <c r="A59" s="93" t="s">
        <v>676</v>
      </c>
      <c r="B59" s="93" t="s">
        <v>1090</v>
      </c>
      <c r="C59" s="94" t="s">
        <v>1187</v>
      </c>
      <c r="D59" s="95">
        <v>1374.99</v>
      </c>
      <c r="E59" s="96">
        <v>1350.6</v>
      </c>
      <c r="F59" s="97">
        <v>540.48934800000006</v>
      </c>
    </row>
    <row r="60" spans="1:6" x14ac:dyDescent="0.25">
      <c r="A60" s="93" t="s">
        <v>676</v>
      </c>
      <c r="B60" s="93" t="s">
        <v>1083</v>
      </c>
      <c r="C60" s="94" t="s">
        <v>1187</v>
      </c>
      <c r="D60" s="95">
        <v>2186.34</v>
      </c>
      <c r="E60" s="96">
        <v>2209.1999999999998</v>
      </c>
      <c r="F60" s="97">
        <v>432.60973599999994</v>
      </c>
    </row>
    <row r="61" spans="1:6" x14ac:dyDescent="0.25">
      <c r="A61" s="93" t="s">
        <v>676</v>
      </c>
      <c r="B61" s="93" t="s">
        <v>1097</v>
      </c>
      <c r="C61" s="94" t="s">
        <v>1187</v>
      </c>
      <c r="D61" s="95">
        <v>10860.88</v>
      </c>
      <c r="E61" s="96">
        <v>11195</v>
      </c>
      <c r="F61" s="97">
        <v>308.1055672</v>
      </c>
    </row>
    <row r="62" spans="1:6" x14ac:dyDescent="0.25">
      <c r="A62" s="93" t="s">
        <v>676</v>
      </c>
      <c r="B62" s="93" t="s">
        <v>1091</v>
      </c>
      <c r="C62" s="94" t="s">
        <v>1187</v>
      </c>
      <c r="D62" s="95">
        <v>1581.86</v>
      </c>
      <c r="E62" s="96">
        <v>1578</v>
      </c>
      <c r="F62" s="97">
        <v>409.57139999999998</v>
      </c>
    </row>
    <row r="63" spans="1:6" x14ac:dyDescent="0.25">
      <c r="A63" s="93" t="s">
        <v>676</v>
      </c>
      <c r="B63" s="93" t="s">
        <v>1099</v>
      </c>
      <c r="C63" s="94" t="s">
        <v>1187</v>
      </c>
      <c r="D63" s="95">
        <v>3275.76</v>
      </c>
      <c r="E63" s="96">
        <v>3220.5</v>
      </c>
      <c r="F63" s="97">
        <v>249.85747309999999</v>
      </c>
    </row>
    <row r="64" spans="1:6" x14ac:dyDescent="0.25">
      <c r="A64" s="93"/>
      <c r="B64" s="93"/>
      <c r="C64" s="94"/>
      <c r="D64" s="95"/>
      <c r="E64" s="96"/>
      <c r="F64" s="97"/>
    </row>
    <row r="65" spans="1:6" x14ac:dyDescent="0.25">
      <c r="A65" s="93" t="s">
        <v>713</v>
      </c>
      <c r="B65" s="93" t="s">
        <v>1119</v>
      </c>
      <c r="C65" s="94" t="s">
        <v>1187</v>
      </c>
      <c r="D65" s="95">
        <v>1231.08</v>
      </c>
      <c r="E65" s="96">
        <v>1189.5</v>
      </c>
      <c r="F65" s="97">
        <v>204.59924850000002</v>
      </c>
    </row>
    <row r="66" spans="1:6" x14ac:dyDescent="0.25">
      <c r="A66" s="93" t="s">
        <v>713</v>
      </c>
      <c r="B66" s="93" t="s">
        <v>1087</v>
      </c>
      <c r="C66" s="94" t="s">
        <v>1187</v>
      </c>
      <c r="D66" s="95">
        <v>1278.04</v>
      </c>
      <c r="E66" s="96">
        <v>1274.2</v>
      </c>
      <c r="F66" s="97">
        <v>843.00642370000003</v>
      </c>
    </row>
    <row r="67" spans="1:6" x14ac:dyDescent="0.25">
      <c r="A67" s="93" t="s">
        <v>713</v>
      </c>
      <c r="B67" s="93" t="s">
        <v>1086</v>
      </c>
      <c r="C67" s="94" t="s">
        <v>1187</v>
      </c>
      <c r="D67" s="95">
        <v>1032.21</v>
      </c>
      <c r="E67" s="96">
        <v>993.1</v>
      </c>
      <c r="F67" s="97">
        <v>221.98805720000001</v>
      </c>
    </row>
    <row r="68" spans="1:6" x14ac:dyDescent="0.25">
      <c r="A68" s="93" t="s">
        <v>713</v>
      </c>
      <c r="B68" s="93" t="s">
        <v>1054</v>
      </c>
      <c r="C68" s="94" t="s">
        <v>1187</v>
      </c>
      <c r="D68" s="95">
        <v>2064.85</v>
      </c>
      <c r="E68" s="96">
        <v>2047</v>
      </c>
      <c r="F68" s="97">
        <v>59.702775000000003</v>
      </c>
    </row>
    <row r="69" spans="1:6" x14ac:dyDescent="0.25">
      <c r="A69" s="93" t="s">
        <v>713</v>
      </c>
      <c r="B69" s="93" t="s">
        <v>1068</v>
      </c>
      <c r="C69" s="94" t="s">
        <v>1187</v>
      </c>
      <c r="D69" s="95">
        <v>291</v>
      </c>
      <c r="E69" s="96">
        <v>297.85000000000002</v>
      </c>
      <c r="F69" s="97">
        <v>222.00925710000001</v>
      </c>
    </row>
    <row r="70" spans="1:6" x14ac:dyDescent="0.25">
      <c r="A70" s="93" t="s">
        <v>713</v>
      </c>
      <c r="B70" s="93" t="s">
        <v>1076</v>
      </c>
      <c r="C70" s="94" t="s">
        <v>1187</v>
      </c>
      <c r="D70" s="95">
        <v>2105.5300000000002</v>
      </c>
      <c r="E70" s="96">
        <v>2118.9</v>
      </c>
      <c r="F70" s="97">
        <v>1643.7260245999998</v>
      </c>
    </row>
    <row r="71" spans="1:6" x14ac:dyDescent="0.25">
      <c r="A71" s="93" t="s">
        <v>713</v>
      </c>
      <c r="B71" s="93" t="s">
        <v>1074</v>
      </c>
      <c r="C71" s="94" t="s">
        <v>1187</v>
      </c>
      <c r="D71" s="95">
        <v>289.02</v>
      </c>
      <c r="E71" s="96">
        <v>279.8</v>
      </c>
      <c r="F71" s="97">
        <v>116.5199928</v>
      </c>
    </row>
    <row r="72" spans="1:6" x14ac:dyDescent="0.25">
      <c r="A72" s="93" t="s">
        <v>713</v>
      </c>
      <c r="B72" s="93" t="s">
        <v>1079</v>
      </c>
      <c r="C72" s="94" t="s">
        <v>1187</v>
      </c>
      <c r="D72" s="95">
        <v>553.16999999999996</v>
      </c>
      <c r="E72" s="96">
        <v>559</v>
      </c>
      <c r="F72" s="97">
        <v>103.64024999999999</v>
      </c>
    </row>
    <row r="73" spans="1:6" x14ac:dyDescent="0.25">
      <c r="A73" s="93" t="s">
        <v>713</v>
      </c>
      <c r="B73" s="93" t="s">
        <v>1088</v>
      </c>
      <c r="C73" s="94" t="s">
        <v>1187</v>
      </c>
      <c r="D73" s="95">
        <v>1004.71</v>
      </c>
      <c r="E73" s="96">
        <v>997.4</v>
      </c>
      <c r="F73" s="97">
        <v>228.342862</v>
      </c>
    </row>
    <row r="74" spans="1:6" x14ac:dyDescent="0.25">
      <c r="A74" s="93" t="s">
        <v>713</v>
      </c>
      <c r="B74" s="93" t="s">
        <v>1080</v>
      </c>
      <c r="C74" s="94" t="s">
        <v>1187</v>
      </c>
      <c r="D74" s="95">
        <v>867.76</v>
      </c>
      <c r="E74" s="96">
        <v>890.2</v>
      </c>
      <c r="F74" s="97">
        <v>236.66452599999997</v>
      </c>
    </row>
    <row r="75" spans="1:6" x14ac:dyDescent="0.25">
      <c r="A75" s="93" t="s">
        <v>713</v>
      </c>
      <c r="B75" s="93" t="s">
        <v>1098</v>
      </c>
      <c r="C75" s="94" t="s">
        <v>1187</v>
      </c>
      <c r="D75" s="95">
        <v>4473.2700000000004</v>
      </c>
      <c r="E75" s="96">
        <v>4423.6000000000004</v>
      </c>
      <c r="F75" s="97">
        <v>58.275095999999998</v>
      </c>
    </row>
    <row r="76" spans="1:6" x14ac:dyDescent="0.25">
      <c r="A76" s="93" t="s">
        <v>713</v>
      </c>
      <c r="B76" s="93" t="s">
        <v>1117</v>
      </c>
      <c r="C76" s="94" t="s">
        <v>1187</v>
      </c>
      <c r="D76" s="95">
        <v>4527.7299999999996</v>
      </c>
      <c r="E76" s="96">
        <v>4411.7</v>
      </c>
      <c r="F76" s="97">
        <v>7.9124357999999999</v>
      </c>
    </row>
    <row r="77" spans="1:6" x14ac:dyDescent="0.25">
      <c r="A77" s="93" t="s">
        <v>713</v>
      </c>
      <c r="B77" s="93" t="s">
        <v>1090</v>
      </c>
      <c r="C77" s="94" t="s">
        <v>1187</v>
      </c>
      <c r="D77" s="95">
        <v>1391.48</v>
      </c>
      <c r="E77" s="96">
        <v>1350.6</v>
      </c>
      <c r="F77" s="97">
        <v>929.17458900000008</v>
      </c>
    </row>
    <row r="78" spans="1:6" x14ac:dyDescent="0.25">
      <c r="A78" s="93" t="s">
        <v>713</v>
      </c>
      <c r="B78" s="93" t="s">
        <v>1089</v>
      </c>
      <c r="C78" s="94" t="s">
        <v>1187</v>
      </c>
      <c r="D78" s="95">
        <v>405.37</v>
      </c>
      <c r="E78" s="96">
        <v>405.4</v>
      </c>
      <c r="F78" s="97">
        <v>252.89118399999998</v>
      </c>
    </row>
    <row r="79" spans="1:6" x14ac:dyDescent="0.25">
      <c r="A79" s="93" t="s">
        <v>713</v>
      </c>
      <c r="B79" s="93" t="s">
        <v>1120</v>
      </c>
      <c r="C79" s="94" t="s">
        <v>1187</v>
      </c>
      <c r="D79" s="95">
        <v>1115.95</v>
      </c>
      <c r="E79" s="96">
        <v>1172.3</v>
      </c>
      <c r="F79" s="97">
        <v>184.19687879999998</v>
      </c>
    </row>
    <row r="80" spans="1:6" x14ac:dyDescent="0.25">
      <c r="A80" s="93" t="s">
        <v>713</v>
      </c>
      <c r="B80" s="93" t="s">
        <v>1083</v>
      </c>
      <c r="C80" s="94" t="s">
        <v>1187</v>
      </c>
      <c r="D80" s="95">
        <v>2152.9499999999998</v>
      </c>
      <c r="E80" s="96">
        <v>2209.1999999999998</v>
      </c>
      <c r="F80" s="97">
        <v>215.52398399999998</v>
      </c>
    </row>
    <row r="81" spans="1:6" x14ac:dyDescent="0.25">
      <c r="A81" s="93" t="s">
        <v>713</v>
      </c>
      <c r="B81" s="93" t="s">
        <v>1082</v>
      </c>
      <c r="C81" s="94" t="s">
        <v>1187</v>
      </c>
      <c r="D81" s="95">
        <v>4068.8</v>
      </c>
      <c r="E81" s="96">
        <v>4107.5</v>
      </c>
      <c r="F81" s="97">
        <v>228.27184199999999</v>
      </c>
    </row>
    <row r="82" spans="1:6" x14ac:dyDescent="0.25">
      <c r="A82" s="93" t="s">
        <v>713</v>
      </c>
      <c r="B82" s="93" t="s">
        <v>1065</v>
      </c>
      <c r="C82" s="94" t="s">
        <v>1187</v>
      </c>
      <c r="D82" s="95">
        <v>3756.24</v>
      </c>
      <c r="E82" s="96">
        <v>3733.4</v>
      </c>
      <c r="F82" s="97">
        <v>256.74830999999995</v>
      </c>
    </row>
    <row r="83" spans="1:6" x14ac:dyDescent="0.25">
      <c r="A83" s="93" t="s">
        <v>713</v>
      </c>
      <c r="B83" s="93" t="s">
        <v>1118</v>
      </c>
      <c r="C83" s="94" t="s">
        <v>1187</v>
      </c>
      <c r="D83" s="95">
        <v>323.02</v>
      </c>
      <c r="E83" s="96">
        <v>331.55</v>
      </c>
      <c r="F83" s="97">
        <v>104.39439220000001</v>
      </c>
    </row>
    <row r="84" spans="1:6" x14ac:dyDescent="0.25">
      <c r="A84" s="93" t="s">
        <v>713</v>
      </c>
      <c r="B84" s="93" t="s">
        <v>1091</v>
      </c>
      <c r="C84" s="94" t="s">
        <v>1187</v>
      </c>
      <c r="D84" s="95">
        <v>1562.55</v>
      </c>
      <c r="E84" s="96">
        <v>1578</v>
      </c>
      <c r="F84" s="97">
        <v>1398.6723999999999</v>
      </c>
    </row>
    <row r="85" spans="1:6" x14ac:dyDescent="0.25">
      <c r="A85" s="93" t="s">
        <v>713</v>
      </c>
      <c r="B85" s="93" t="s">
        <v>1084</v>
      </c>
      <c r="C85" s="94" t="s">
        <v>1187</v>
      </c>
      <c r="D85" s="95">
        <v>973.36</v>
      </c>
      <c r="E85" s="96">
        <v>986.35</v>
      </c>
      <c r="F85" s="97">
        <v>635.14946340000006</v>
      </c>
    </row>
    <row r="86" spans="1:6" x14ac:dyDescent="0.25">
      <c r="A86" s="93"/>
      <c r="B86" s="93"/>
      <c r="C86" s="94"/>
      <c r="D86" s="95"/>
      <c r="E86" s="96"/>
      <c r="F86" s="97"/>
    </row>
    <row r="87" spans="1:6" x14ac:dyDescent="0.25">
      <c r="A87" s="93" t="s">
        <v>869</v>
      </c>
      <c r="B87" s="93" t="s">
        <v>1087</v>
      </c>
      <c r="C87" s="94" t="s">
        <v>1187</v>
      </c>
      <c r="D87" s="95">
        <v>1240.6199999999999</v>
      </c>
      <c r="E87" s="96">
        <v>1274.2</v>
      </c>
      <c r="F87" s="97">
        <v>267.39769699999999</v>
      </c>
    </row>
    <row r="88" spans="1:6" x14ac:dyDescent="0.25">
      <c r="A88" s="93" t="s">
        <v>869</v>
      </c>
      <c r="B88" s="93" t="s">
        <v>1076</v>
      </c>
      <c r="C88" s="94" t="s">
        <v>1187</v>
      </c>
      <c r="D88" s="95">
        <v>2139.06</v>
      </c>
      <c r="E88" s="96">
        <v>2118.9</v>
      </c>
      <c r="F88" s="97">
        <v>317.73969590000002</v>
      </c>
    </row>
    <row r="89" spans="1:6" x14ac:dyDescent="0.25">
      <c r="A89" s="93" t="s">
        <v>869</v>
      </c>
      <c r="B89" s="93" t="s">
        <v>1082</v>
      </c>
      <c r="C89" s="94" t="s">
        <v>1187</v>
      </c>
      <c r="D89" s="95">
        <v>4110.01</v>
      </c>
      <c r="E89" s="96">
        <v>4107.5</v>
      </c>
      <c r="F89" s="97">
        <v>300.55792530000002</v>
      </c>
    </row>
    <row r="90" spans="1:6" x14ac:dyDescent="0.25">
      <c r="A90" s="93" t="s">
        <v>869</v>
      </c>
      <c r="B90" s="93" t="s">
        <v>1065</v>
      </c>
      <c r="C90" s="94" t="s">
        <v>1187</v>
      </c>
      <c r="D90" s="95">
        <v>3652.09</v>
      </c>
      <c r="E90" s="96">
        <v>3733.4</v>
      </c>
      <c r="F90" s="97">
        <v>646.47907799999996</v>
      </c>
    </row>
    <row r="91" spans="1:6" x14ac:dyDescent="0.25">
      <c r="A91" s="93" t="s">
        <v>869</v>
      </c>
      <c r="B91" s="93" t="s">
        <v>1145</v>
      </c>
      <c r="C91" s="94" t="s">
        <v>1187</v>
      </c>
      <c r="D91" s="95">
        <v>11793.89</v>
      </c>
      <c r="E91" s="96">
        <v>11857</v>
      </c>
      <c r="F91" s="97">
        <v>99.339362499999993</v>
      </c>
    </row>
    <row r="92" spans="1:6" x14ac:dyDescent="0.25">
      <c r="F92" s="98"/>
    </row>
    <row r="93" spans="1:6" x14ac:dyDescent="0.25">
      <c r="A93" s="90" t="s">
        <v>1188</v>
      </c>
      <c r="D93" s="99"/>
      <c r="E93" s="99"/>
      <c r="F93" s="99"/>
    </row>
    <row r="95" spans="1:6" x14ac:dyDescent="0.25">
      <c r="A95" s="100" t="s">
        <v>1181</v>
      </c>
      <c r="B95" s="100" t="s">
        <v>1189</v>
      </c>
    </row>
    <row r="96" spans="1:6" x14ac:dyDescent="0.25">
      <c r="A96" s="93" t="s">
        <v>644</v>
      </c>
      <c r="B96" s="101">
        <v>78.117501000000019</v>
      </c>
    </row>
    <row r="97" spans="1:11" x14ac:dyDescent="0.25">
      <c r="A97" s="93" t="s">
        <v>676</v>
      </c>
      <c r="B97" s="101">
        <v>13.308233000000001</v>
      </c>
    </row>
    <row r="98" spans="1:11" x14ac:dyDescent="0.25">
      <c r="A98" s="102" t="s">
        <v>713</v>
      </c>
      <c r="B98" s="101">
        <v>37.625858999999998</v>
      </c>
    </row>
    <row r="99" spans="1:11" x14ac:dyDescent="0.25">
      <c r="A99" s="102" t="s">
        <v>869</v>
      </c>
      <c r="B99" s="101">
        <v>2.9923409999999997</v>
      </c>
    </row>
    <row r="101" spans="1:11" x14ac:dyDescent="0.25">
      <c r="A101" s="90" t="s">
        <v>1190</v>
      </c>
    </row>
    <row r="102" spans="1:11" x14ac:dyDescent="0.25">
      <c r="A102" s="90"/>
    </row>
    <row r="103" spans="1:11" ht="67.5" x14ac:dyDescent="0.25">
      <c r="A103" s="91" t="s">
        <v>1181</v>
      </c>
      <c r="B103" s="92" t="s">
        <v>1191</v>
      </c>
      <c r="C103" s="92" t="s">
        <v>1192</v>
      </c>
      <c r="D103" s="92" t="s">
        <v>1193</v>
      </c>
      <c r="E103" s="92" t="s">
        <v>1194</v>
      </c>
      <c r="F103" s="92" t="s">
        <v>1195</v>
      </c>
    </row>
    <row r="104" spans="1:11" x14ac:dyDescent="0.25">
      <c r="A104" s="93" t="s">
        <v>179</v>
      </c>
      <c r="B104" s="22">
        <v>1100</v>
      </c>
      <c r="C104" s="22">
        <v>1100</v>
      </c>
      <c r="D104" s="23">
        <v>5527.46</v>
      </c>
      <c r="E104" s="23">
        <v>5542.56</v>
      </c>
      <c r="F104" s="23">
        <v>15.100000000000364</v>
      </c>
      <c r="G104" s="24"/>
      <c r="H104" s="103"/>
      <c r="I104" s="104"/>
      <c r="J104" s="104"/>
      <c r="K104" s="104"/>
    </row>
    <row r="105" spans="1:11" x14ac:dyDescent="0.25">
      <c r="A105" s="105" t="s">
        <v>936</v>
      </c>
      <c r="B105" s="25">
        <v>2260</v>
      </c>
      <c r="C105" s="25">
        <v>2260</v>
      </c>
      <c r="D105" s="26">
        <v>16655.62</v>
      </c>
      <c r="E105" s="26">
        <v>15697.48</v>
      </c>
      <c r="F105" s="26">
        <v>-958.13999999999942</v>
      </c>
      <c r="G105" s="24"/>
      <c r="H105" s="103"/>
      <c r="I105" s="104"/>
      <c r="J105" s="104"/>
      <c r="K105" s="104"/>
    </row>
    <row r="106" spans="1:11" x14ac:dyDescent="0.25">
      <c r="A106" s="105" t="s">
        <v>500</v>
      </c>
      <c r="B106" s="25">
        <v>23720</v>
      </c>
      <c r="C106" s="25">
        <v>23719.5</v>
      </c>
      <c r="D106" s="26">
        <v>197216.33</v>
      </c>
      <c r="E106" s="26">
        <v>195852.42</v>
      </c>
      <c r="F106" s="26">
        <v>-1363.9099999999744</v>
      </c>
      <c r="G106" s="24"/>
      <c r="H106" s="103"/>
      <c r="I106" s="104"/>
      <c r="J106" s="104"/>
      <c r="K106" s="104"/>
    </row>
    <row r="107" spans="1:11" x14ac:dyDescent="0.25">
      <c r="A107" s="105" t="s">
        <v>644</v>
      </c>
      <c r="B107" s="25">
        <v>27483.320388349515</v>
      </c>
      <c r="C107" s="25">
        <v>27483.320388349512</v>
      </c>
      <c r="D107" s="26">
        <v>193976.06</v>
      </c>
      <c r="E107" s="26">
        <v>192269.62</v>
      </c>
      <c r="F107" s="26">
        <v>-1736.8968250000023</v>
      </c>
      <c r="G107" s="24"/>
      <c r="H107" s="103"/>
      <c r="I107" s="104"/>
      <c r="J107" s="104"/>
      <c r="K107" s="104"/>
    </row>
    <row r="108" spans="1:11" x14ac:dyDescent="0.25">
      <c r="A108" s="105" t="s">
        <v>676</v>
      </c>
      <c r="B108" s="25">
        <v>29738</v>
      </c>
      <c r="C108" s="25">
        <v>29737.666666666668</v>
      </c>
      <c r="D108" s="26">
        <v>226456.21</v>
      </c>
      <c r="E108" s="26">
        <v>224823.79</v>
      </c>
      <c r="F108" s="26">
        <v>-1786.7675249999836</v>
      </c>
      <c r="G108" s="24"/>
      <c r="H108" s="103"/>
      <c r="I108" s="104"/>
      <c r="J108" s="104"/>
      <c r="K108" s="104"/>
    </row>
    <row r="109" spans="1:11" x14ac:dyDescent="0.25">
      <c r="A109" s="105" t="s">
        <v>713</v>
      </c>
      <c r="B109" s="25">
        <v>49351.199999999997</v>
      </c>
      <c r="C109" s="25">
        <v>49351.199999999997</v>
      </c>
      <c r="D109" s="26">
        <v>368137.7</v>
      </c>
      <c r="E109" s="26">
        <v>364501.84</v>
      </c>
      <c r="F109" s="26">
        <v>-3669.8090124999862</v>
      </c>
      <c r="G109" s="24"/>
      <c r="H109" s="103"/>
      <c r="I109" s="104"/>
      <c r="J109" s="104"/>
      <c r="K109" s="104"/>
    </row>
    <row r="110" spans="1:11" x14ac:dyDescent="0.25">
      <c r="A110" s="105" t="s">
        <v>869</v>
      </c>
      <c r="B110" s="25">
        <v>25061</v>
      </c>
      <c r="C110" s="25">
        <v>25061</v>
      </c>
      <c r="D110" s="26">
        <v>172577.16</v>
      </c>
      <c r="E110" s="26">
        <v>169689.37</v>
      </c>
      <c r="F110" s="26">
        <v>-2914.8823750000083</v>
      </c>
      <c r="G110" s="24"/>
      <c r="H110" s="103"/>
      <c r="I110" s="104"/>
      <c r="J110" s="104"/>
      <c r="K110" s="104"/>
    </row>
    <row r="111" spans="1:11" x14ac:dyDescent="0.25">
      <c r="A111" s="105" t="s">
        <v>1196</v>
      </c>
      <c r="B111" s="25">
        <v>1732</v>
      </c>
      <c r="C111" s="25">
        <v>1732</v>
      </c>
      <c r="D111" s="26">
        <v>14918.9</v>
      </c>
      <c r="E111" s="26">
        <v>15250.73</v>
      </c>
      <c r="F111" s="26">
        <v>331.82999999999993</v>
      </c>
      <c r="G111" s="24"/>
      <c r="H111" s="103"/>
      <c r="I111" s="104"/>
      <c r="J111" s="104"/>
      <c r="K111" s="104"/>
    </row>
    <row r="112" spans="1:11" x14ac:dyDescent="0.25">
      <c r="A112" s="106"/>
      <c r="B112" s="107"/>
      <c r="C112" s="107"/>
      <c r="F112" s="108"/>
    </row>
    <row r="113" spans="1:6" x14ac:dyDescent="0.25">
      <c r="A113" s="90" t="s">
        <v>1197</v>
      </c>
      <c r="B113" s="107"/>
    </row>
    <row r="114" spans="1:6" x14ac:dyDescent="0.25">
      <c r="A114" s="106"/>
      <c r="B114" s="107"/>
    </row>
    <row r="115" spans="1:6" ht="27" x14ac:dyDescent="0.25">
      <c r="A115" s="109" t="s">
        <v>1181</v>
      </c>
      <c r="B115" s="109" t="s">
        <v>1182</v>
      </c>
      <c r="C115" s="109" t="s">
        <v>1183</v>
      </c>
      <c r="D115" s="110" t="s">
        <v>1184</v>
      </c>
      <c r="E115" s="110" t="s">
        <v>1185</v>
      </c>
      <c r="F115" s="110" t="s">
        <v>1186</v>
      </c>
    </row>
    <row r="116" spans="1:6" x14ac:dyDescent="0.25">
      <c r="A116" s="105" t="s">
        <v>1198</v>
      </c>
      <c r="B116" s="105" t="s">
        <v>1199</v>
      </c>
      <c r="C116" s="111" t="s">
        <v>1200</v>
      </c>
      <c r="D116" s="95">
        <v>173.06</v>
      </c>
      <c r="E116" s="96">
        <v>177.04</v>
      </c>
      <c r="F116" s="97">
        <v>124.74386</v>
      </c>
    </row>
    <row r="117" spans="1:6" x14ac:dyDescent="0.25">
      <c r="A117" s="93"/>
      <c r="B117" s="93"/>
      <c r="C117" s="94"/>
      <c r="D117" s="95"/>
      <c r="E117" s="96"/>
      <c r="F117" s="97"/>
    </row>
    <row r="118" spans="1:6" x14ac:dyDescent="0.25">
      <c r="A118" s="93" t="s">
        <v>460</v>
      </c>
      <c r="B118" s="93" t="s">
        <v>998</v>
      </c>
      <c r="C118" s="94" t="s">
        <v>1200</v>
      </c>
      <c r="D118" s="95">
        <v>6228.96</v>
      </c>
      <c r="E118" s="96">
        <v>6366</v>
      </c>
      <c r="F118" s="97">
        <v>139.39671999999999</v>
      </c>
    </row>
    <row r="119" spans="1:6" x14ac:dyDescent="0.25">
      <c r="A119" s="93"/>
      <c r="B119" s="93"/>
      <c r="C119" s="94"/>
      <c r="D119" s="95"/>
      <c r="E119" s="96"/>
      <c r="F119" s="97"/>
    </row>
    <row r="120" spans="1:6" x14ac:dyDescent="0.25">
      <c r="A120" s="106"/>
      <c r="B120" s="107"/>
    </row>
    <row r="121" spans="1:6" x14ac:dyDescent="0.25">
      <c r="A121" s="90" t="s">
        <v>1201</v>
      </c>
    </row>
    <row r="123" spans="1:6" x14ac:dyDescent="0.25">
      <c r="A123" s="100" t="s">
        <v>1181</v>
      </c>
      <c r="B123" s="100" t="s">
        <v>1189</v>
      </c>
    </row>
    <row r="124" spans="1:6" x14ac:dyDescent="0.25">
      <c r="A124" s="93" t="s">
        <v>1198</v>
      </c>
      <c r="B124" s="101">
        <v>0.63631499999999996</v>
      </c>
    </row>
    <row r="125" spans="1:6" x14ac:dyDescent="0.25">
      <c r="A125" s="93" t="s">
        <v>460</v>
      </c>
      <c r="B125" s="101">
        <v>0.153505</v>
      </c>
    </row>
    <row r="126" spans="1:6" x14ac:dyDescent="0.25">
      <c r="A126" s="106"/>
      <c r="B126" s="107"/>
    </row>
    <row r="127" spans="1:6" x14ac:dyDescent="0.25">
      <c r="A127" s="106"/>
      <c r="B127" s="107"/>
    </row>
    <row r="128" spans="1:6" x14ac:dyDescent="0.25">
      <c r="A128" s="90" t="s">
        <v>1202</v>
      </c>
    </row>
    <row r="129" spans="1:8" x14ac:dyDescent="0.25">
      <c r="A129" s="90"/>
    </row>
    <row r="130" spans="1:8" ht="54" x14ac:dyDescent="0.25">
      <c r="A130" s="91" t="s">
        <v>1181</v>
      </c>
      <c r="B130" s="92" t="s">
        <v>1191</v>
      </c>
      <c r="C130" s="92" t="s">
        <v>1192</v>
      </c>
      <c r="D130" s="92" t="s">
        <v>1193</v>
      </c>
      <c r="E130" s="92" t="s">
        <v>1203</v>
      </c>
      <c r="F130" s="92" t="s">
        <v>1204</v>
      </c>
      <c r="G130" s="24"/>
      <c r="H130" s="103">
        <v>0</v>
      </c>
    </row>
    <row r="131" spans="1:8" x14ac:dyDescent="0.25">
      <c r="A131" s="27" t="s">
        <v>1</v>
      </c>
      <c r="B131" s="112">
        <v>215</v>
      </c>
      <c r="C131" s="112">
        <v>215</v>
      </c>
      <c r="D131" s="112">
        <v>1485.14</v>
      </c>
      <c r="E131" s="112">
        <v>1568.8</v>
      </c>
      <c r="F131" s="112">
        <v>83.659999999999854</v>
      </c>
      <c r="G131" s="24"/>
      <c r="H131" s="103"/>
    </row>
    <row r="132" spans="1:8" x14ac:dyDescent="0.25">
      <c r="A132" s="27" t="s">
        <v>179</v>
      </c>
      <c r="B132" s="112">
        <v>9294</v>
      </c>
      <c r="C132" s="112">
        <v>9294</v>
      </c>
      <c r="D132" s="112">
        <v>55434.49</v>
      </c>
      <c r="E132" s="112">
        <v>57598.7</v>
      </c>
      <c r="F132" s="112">
        <v>2164.2099999999991</v>
      </c>
      <c r="G132" s="24"/>
      <c r="H132" s="103"/>
    </row>
    <row r="133" spans="1:8" x14ac:dyDescent="0.25">
      <c r="A133" s="27" t="s">
        <v>936</v>
      </c>
      <c r="B133" s="112">
        <v>6413</v>
      </c>
      <c r="C133" s="112">
        <v>6413</v>
      </c>
      <c r="D133" s="112">
        <v>46316.26</v>
      </c>
      <c r="E133" s="112">
        <v>46442.68</v>
      </c>
      <c r="F133" s="112">
        <v>126.41999999999825</v>
      </c>
      <c r="G133" s="24"/>
      <c r="H133" s="103"/>
    </row>
    <row r="134" spans="1:8" x14ac:dyDescent="0.25">
      <c r="A134" s="27" t="s">
        <v>460</v>
      </c>
      <c r="B134" s="112">
        <v>6871</v>
      </c>
      <c r="C134" s="112">
        <v>6871</v>
      </c>
      <c r="D134" s="112">
        <v>38954.25</v>
      </c>
      <c r="E134" s="112">
        <v>39507.42</v>
      </c>
      <c r="F134" s="112">
        <v>553.16999999999825</v>
      </c>
      <c r="G134" s="24"/>
      <c r="H134" s="103"/>
    </row>
    <row r="135" spans="1:8" x14ac:dyDescent="0.25">
      <c r="A135" s="27" t="s">
        <v>500</v>
      </c>
      <c r="B135" s="112">
        <v>27143</v>
      </c>
      <c r="C135" s="112">
        <v>27143</v>
      </c>
      <c r="D135" s="112">
        <v>209945.96</v>
      </c>
      <c r="E135" s="112">
        <v>209920.67</v>
      </c>
      <c r="F135" s="112">
        <v>-25.289999999979045</v>
      </c>
      <c r="G135" s="24"/>
      <c r="H135" s="103"/>
    </row>
    <row r="136" spans="1:8" x14ac:dyDescent="0.25">
      <c r="A136" s="27" t="s">
        <v>676</v>
      </c>
      <c r="B136" s="112">
        <v>4200</v>
      </c>
      <c r="C136" s="112">
        <v>4200</v>
      </c>
      <c r="D136" s="112">
        <v>31640.18</v>
      </c>
      <c r="E136" s="112">
        <v>31493.4</v>
      </c>
      <c r="F136" s="112">
        <v>-146.77999999999884</v>
      </c>
      <c r="G136" s="24"/>
      <c r="H136" s="103"/>
    </row>
    <row r="137" spans="1:8" x14ac:dyDescent="0.25">
      <c r="A137" s="27" t="s">
        <v>713</v>
      </c>
      <c r="B137" s="112">
        <v>976</v>
      </c>
      <c r="C137" s="112">
        <v>976</v>
      </c>
      <c r="D137" s="112">
        <v>5641.74</v>
      </c>
      <c r="E137" s="112">
        <v>5728.39</v>
      </c>
      <c r="F137" s="112">
        <v>86.650000000000546</v>
      </c>
      <c r="G137" s="24"/>
      <c r="H137" s="103"/>
    </row>
    <row r="138" spans="1:8" x14ac:dyDescent="0.25">
      <c r="A138" s="27" t="s">
        <v>834</v>
      </c>
      <c r="B138" s="112">
        <v>6389</v>
      </c>
      <c r="C138" s="112">
        <v>6389</v>
      </c>
      <c r="D138" s="112">
        <v>33259.160000000003</v>
      </c>
      <c r="E138" s="112">
        <v>34542.99</v>
      </c>
      <c r="F138" s="112">
        <v>1283.8299999999945</v>
      </c>
      <c r="G138" s="24"/>
      <c r="H138" s="103"/>
    </row>
    <row r="139" spans="1:8" x14ac:dyDescent="0.25">
      <c r="A139" s="27" t="s">
        <v>852</v>
      </c>
      <c r="B139" s="112">
        <v>159</v>
      </c>
      <c r="C139" s="112">
        <v>159</v>
      </c>
      <c r="D139" s="112">
        <v>932.47</v>
      </c>
      <c r="E139" s="112">
        <v>954.77</v>
      </c>
      <c r="F139" s="112">
        <v>22.299999999999955</v>
      </c>
      <c r="G139" s="24"/>
      <c r="H139" s="103"/>
    </row>
    <row r="140" spans="1:8" x14ac:dyDescent="0.25">
      <c r="A140" s="27" t="s">
        <v>866</v>
      </c>
      <c r="B140" s="112">
        <v>2606</v>
      </c>
      <c r="C140" s="112">
        <v>2606</v>
      </c>
      <c r="D140" s="112">
        <v>12120.23</v>
      </c>
      <c r="E140" s="112">
        <v>12017.31</v>
      </c>
      <c r="F140" s="112">
        <v>-102.92000000000007</v>
      </c>
      <c r="G140" s="24"/>
      <c r="H140" s="103"/>
    </row>
    <row r="141" spans="1:8" x14ac:dyDescent="0.25">
      <c r="A141" s="27" t="s">
        <v>869</v>
      </c>
      <c r="B141" s="112">
        <v>482</v>
      </c>
      <c r="C141" s="112">
        <v>482</v>
      </c>
      <c r="D141" s="112">
        <v>3585.37</v>
      </c>
      <c r="E141" s="112">
        <v>3664.29</v>
      </c>
      <c r="F141" s="112">
        <v>78.920000000000073</v>
      </c>
      <c r="G141" s="24"/>
      <c r="H141" s="103"/>
    </row>
    <row r="142" spans="1:8" x14ac:dyDescent="0.25">
      <c r="A142" s="27" t="s">
        <v>745</v>
      </c>
      <c r="B142" s="112">
        <v>744</v>
      </c>
      <c r="C142" s="112">
        <v>744</v>
      </c>
      <c r="D142" s="112">
        <v>4568.3599999999997</v>
      </c>
      <c r="E142" s="112">
        <v>4625.18</v>
      </c>
      <c r="F142" s="112">
        <v>56.820000000000618</v>
      </c>
      <c r="G142" s="24"/>
      <c r="H142" s="103"/>
    </row>
    <row r="143" spans="1:8" x14ac:dyDescent="0.25">
      <c r="A143" s="27" t="s">
        <v>1196</v>
      </c>
      <c r="B143" s="112">
        <v>272</v>
      </c>
      <c r="C143" s="112">
        <v>272</v>
      </c>
      <c r="D143" s="112">
        <v>2319.4899999999998</v>
      </c>
      <c r="E143" s="112">
        <v>2347.91</v>
      </c>
      <c r="F143" s="112">
        <v>28.420000000000073</v>
      </c>
      <c r="G143" s="24"/>
      <c r="H143" s="103"/>
    </row>
    <row r="144" spans="1:8" x14ac:dyDescent="0.25">
      <c r="A144" s="27" t="s">
        <v>831</v>
      </c>
      <c r="B144" s="112">
        <v>249</v>
      </c>
      <c r="C144" s="112">
        <v>249</v>
      </c>
      <c r="D144" s="112">
        <v>1956.56</v>
      </c>
      <c r="E144" s="112">
        <v>1967.44</v>
      </c>
      <c r="F144" s="112">
        <v>10.880000000000109</v>
      </c>
      <c r="G144" s="24"/>
      <c r="H144" s="103"/>
    </row>
    <row r="145" spans="1:8" x14ac:dyDescent="0.25">
      <c r="A145" s="27" t="s">
        <v>687</v>
      </c>
      <c r="B145" s="112">
        <v>129</v>
      </c>
      <c r="C145" s="112">
        <v>129</v>
      </c>
      <c r="D145" s="112">
        <v>791.9</v>
      </c>
      <c r="E145" s="112">
        <v>752.65</v>
      </c>
      <c r="F145" s="112">
        <v>-39.25</v>
      </c>
      <c r="G145" s="24"/>
      <c r="H145" s="103"/>
    </row>
    <row r="146" spans="1:8" x14ac:dyDescent="0.25">
      <c r="A146" s="27" t="s">
        <v>851</v>
      </c>
      <c r="B146" s="112">
        <v>680</v>
      </c>
      <c r="C146" s="112">
        <v>680</v>
      </c>
      <c r="D146" s="112">
        <v>7530.51</v>
      </c>
      <c r="E146" s="112">
        <v>7506.55</v>
      </c>
      <c r="F146" s="112">
        <v>-23.960000000000036</v>
      </c>
      <c r="G146" s="24"/>
      <c r="H146" s="103"/>
    </row>
    <row r="147" spans="1:8" x14ac:dyDescent="0.25">
      <c r="A147" s="27" t="s">
        <v>865</v>
      </c>
      <c r="B147" s="112">
        <v>240</v>
      </c>
      <c r="C147" s="112">
        <v>240</v>
      </c>
      <c r="D147" s="112">
        <v>2241.2199999999998</v>
      </c>
      <c r="E147" s="112">
        <v>2297.7199999999998</v>
      </c>
      <c r="F147" s="112">
        <v>56.5</v>
      </c>
      <c r="G147" s="24"/>
      <c r="H147" s="103"/>
    </row>
    <row r="148" spans="1:8" x14ac:dyDescent="0.25">
      <c r="B148" s="113"/>
      <c r="C148" s="113"/>
      <c r="D148" s="108"/>
      <c r="E148" s="108"/>
      <c r="F148" s="108"/>
      <c r="G148" s="24"/>
      <c r="H148" s="103"/>
    </row>
    <row r="149" spans="1:8" hidden="1" x14ac:dyDescent="0.25">
      <c r="A149" s="114"/>
      <c r="B149" s="115"/>
      <c r="C149" s="115"/>
      <c r="D149" s="116"/>
      <c r="E149" s="116"/>
      <c r="F149" s="116"/>
      <c r="G149" s="103"/>
    </row>
    <row r="150" spans="1:8" hidden="1" x14ac:dyDescent="0.25">
      <c r="A150" s="90" t="s">
        <v>1205</v>
      </c>
      <c r="C150" s="117"/>
    </row>
    <row r="151" spans="1:8" hidden="1" x14ac:dyDescent="0.25"/>
    <row r="152" spans="1:8" ht="27" hidden="1" x14ac:dyDescent="0.25">
      <c r="A152" s="118" t="s">
        <v>1181</v>
      </c>
      <c r="B152" s="118" t="s">
        <v>1182</v>
      </c>
      <c r="C152" s="118" t="s">
        <v>1206</v>
      </c>
      <c r="D152" s="118" t="s">
        <v>1207</v>
      </c>
      <c r="E152" s="118" t="s">
        <v>1208</v>
      </c>
      <c r="F152" s="118" t="s">
        <v>1209</v>
      </c>
    </row>
    <row r="153" spans="1:8" hidden="1" x14ac:dyDescent="0.25">
      <c r="A153" s="112" t="s">
        <v>686</v>
      </c>
      <c r="B153" s="112" t="s">
        <v>686</v>
      </c>
      <c r="C153" s="112" t="s">
        <v>686</v>
      </c>
      <c r="D153" s="112" t="s">
        <v>686</v>
      </c>
      <c r="E153" s="112" t="s">
        <v>686</v>
      </c>
      <c r="F153" s="112" t="s">
        <v>686</v>
      </c>
    </row>
    <row r="154" spans="1:8" hidden="1" x14ac:dyDescent="0.25">
      <c r="C154" s="117"/>
      <c r="D154" s="117"/>
      <c r="E154" s="119"/>
      <c r="F154" s="119"/>
    </row>
    <row r="155" spans="1:8" hidden="1" x14ac:dyDescent="0.25">
      <c r="C155" s="117"/>
      <c r="D155" s="117"/>
      <c r="E155" s="119"/>
      <c r="F155" s="119"/>
    </row>
    <row r="156" spans="1:8" hidden="1" x14ac:dyDescent="0.25">
      <c r="A156" s="90" t="s">
        <v>1210</v>
      </c>
      <c r="F156" s="89" t="s">
        <v>1211</v>
      </c>
    </row>
    <row r="157" spans="1:8" hidden="1" x14ac:dyDescent="0.25">
      <c r="A157" s="90"/>
    </row>
    <row r="158" spans="1:8" hidden="1" x14ac:dyDescent="0.25">
      <c r="A158" s="100" t="s">
        <v>1181</v>
      </c>
      <c r="B158" s="100" t="s">
        <v>1189</v>
      </c>
    </row>
    <row r="159" spans="1:8" hidden="1" x14ac:dyDescent="0.25">
      <c r="A159" s="112" t="s">
        <v>686</v>
      </c>
      <c r="B159" s="112" t="s">
        <v>686</v>
      </c>
    </row>
    <row r="160" spans="1:8" hidden="1" x14ac:dyDescent="0.25">
      <c r="B160" s="120"/>
      <c r="C160" s="121"/>
    </row>
    <row r="161" spans="1:6" hidden="1" x14ac:dyDescent="0.25">
      <c r="A161" s="90" t="s">
        <v>1212</v>
      </c>
    </row>
    <row r="162" spans="1:6" hidden="1" x14ac:dyDescent="0.25"/>
    <row r="163" spans="1:6" ht="40.5" hidden="1" x14ac:dyDescent="0.25">
      <c r="A163" s="122" t="s">
        <v>1181</v>
      </c>
      <c r="B163" s="118" t="s">
        <v>1213</v>
      </c>
      <c r="C163" s="118" t="s">
        <v>1214</v>
      </c>
      <c r="D163" s="118" t="s">
        <v>1215</v>
      </c>
      <c r="E163" s="118" t="s">
        <v>1216</v>
      </c>
    </row>
    <row r="164" spans="1:6" hidden="1" x14ac:dyDescent="0.25">
      <c r="A164" s="123"/>
      <c r="B164" s="112"/>
      <c r="C164" s="97"/>
      <c r="D164" s="28"/>
      <c r="E164" s="28">
        <v>0</v>
      </c>
    </row>
    <row r="165" spans="1:6" hidden="1" x14ac:dyDescent="0.25">
      <c r="A165" s="124"/>
      <c r="B165" s="125"/>
      <c r="C165" s="126"/>
      <c r="D165" s="126"/>
      <c r="E165" s="29"/>
    </row>
    <row r="166" spans="1:6" hidden="1" x14ac:dyDescent="0.25">
      <c r="A166" s="124"/>
      <c r="B166" s="125"/>
      <c r="C166" s="126"/>
      <c r="D166" s="126"/>
      <c r="E166" s="29"/>
    </row>
    <row r="167" spans="1:6" hidden="1" x14ac:dyDescent="0.25"/>
    <row r="168" spans="1:6" hidden="1" x14ac:dyDescent="0.25">
      <c r="A168" s="90" t="s">
        <v>1217</v>
      </c>
    </row>
    <row r="169" spans="1:6" hidden="1" x14ac:dyDescent="0.25"/>
    <row r="170" spans="1:6" ht="27" hidden="1" x14ac:dyDescent="0.25">
      <c r="A170" s="118" t="s">
        <v>1181</v>
      </c>
      <c r="B170" s="118" t="s">
        <v>1182</v>
      </c>
      <c r="C170" s="118" t="s">
        <v>1206</v>
      </c>
      <c r="D170" s="118" t="s">
        <v>1207</v>
      </c>
      <c r="E170" s="118" t="s">
        <v>1208</v>
      </c>
      <c r="F170" s="118" t="s">
        <v>1209</v>
      </c>
    </row>
    <row r="171" spans="1:6" hidden="1" x14ac:dyDescent="0.25">
      <c r="A171" s="93" t="s">
        <v>686</v>
      </c>
      <c r="B171" s="93" t="s">
        <v>686</v>
      </c>
      <c r="C171" s="93" t="s">
        <v>686</v>
      </c>
      <c r="D171" s="93" t="s">
        <v>686</v>
      </c>
      <c r="E171" s="93" t="s">
        <v>686</v>
      </c>
      <c r="F171" s="93" t="s">
        <v>686</v>
      </c>
    </row>
    <row r="172" spans="1:6" hidden="1" x14ac:dyDescent="0.25">
      <c r="B172" s="127"/>
      <c r="C172" s="128"/>
      <c r="D172" s="30"/>
      <c r="E172" s="119"/>
      <c r="F172" s="119"/>
    </row>
    <row r="173" spans="1:6" hidden="1" x14ac:dyDescent="0.25">
      <c r="A173" s="90" t="s">
        <v>1218</v>
      </c>
    </row>
    <row r="174" spans="1:6" hidden="1" x14ac:dyDescent="0.25">
      <c r="A174" s="90"/>
    </row>
    <row r="175" spans="1:6" hidden="1" x14ac:dyDescent="0.25">
      <c r="A175" s="100" t="s">
        <v>1181</v>
      </c>
      <c r="B175" s="100" t="s">
        <v>1189</v>
      </c>
    </row>
    <row r="176" spans="1:6" hidden="1" x14ac:dyDescent="0.25">
      <c r="A176" s="93" t="s">
        <v>686</v>
      </c>
      <c r="B176" s="93" t="s">
        <v>686</v>
      </c>
    </row>
    <row r="177" spans="1:7" hidden="1" x14ac:dyDescent="0.25">
      <c r="A177" s="106"/>
      <c r="B177" s="121"/>
    </row>
    <row r="178" spans="1:7" hidden="1" x14ac:dyDescent="0.25">
      <c r="A178" s="90" t="s">
        <v>1219</v>
      </c>
    </row>
    <row r="179" spans="1:7" hidden="1" x14ac:dyDescent="0.25"/>
    <row r="180" spans="1:7" ht="40.5" hidden="1" x14ac:dyDescent="0.25">
      <c r="A180" s="122" t="s">
        <v>1181</v>
      </c>
      <c r="B180" s="118" t="s">
        <v>1213</v>
      </c>
      <c r="C180" s="118" t="s">
        <v>1220</v>
      </c>
      <c r="D180" s="118" t="s">
        <v>1221</v>
      </c>
      <c r="E180" s="118" t="s">
        <v>1216</v>
      </c>
    </row>
    <row r="181" spans="1:7" hidden="1" x14ac:dyDescent="0.25">
      <c r="A181" s="93"/>
      <c r="B181" s="112"/>
      <c r="C181" s="97"/>
      <c r="D181" s="112"/>
      <c r="E181" s="112"/>
    </row>
    <row r="182" spans="1:7" hidden="1" x14ac:dyDescent="0.25">
      <c r="F182" s="98"/>
    </row>
    <row r="183" spans="1:7" x14ac:dyDescent="0.25">
      <c r="E183" s="31"/>
      <c r="F183" s="104"/>
    </row>
    <row r="184" spans="1:7" x14ac:dyDescent="0.25">
      <c r="A184" s="90" t="s">
        <v>1222</v>
      </c>
    </row>
    <row r="185" spans="1:7" ht="27" x14ac:dyDescent="0.25">
      <c r="A185" s="129" t="s">
        <v>1223</v>
      </c>
      <c r="B185" s="130" t="s">
        <v>1224</v>
      </c>
      <c r="C185" s="130" t="s">
        <v>1225</v>
      </c>
      <c r="D185" s="131" t="s">
        <v>1226</v>
      </c>
      <c r="E185" s="131" t="s">
        <v>1227</v>
      </c>
      <c r="F185" s="130" t="s">
        <v>1228</v>
      </c>
      <c r="G185" s="130" t="s">
        <v>1229</v>
      </c>
    </row>
    <row r="186" spans="1:7" x14ac:dyDescent="0.25">
      <c r="A186" s="32" t="s">
        <v>1230</v>
      </c>
      <c r="B186" s="32" t="s">
        <v>1231</v>
      </c>
      <c r="C186" s="32" t="s">
        <v>1232</v>
      </c>
      <c r="D186" s="32" t="s">
        <v>1233</v>
      </c>
      <c r="E186" s="32" t="s">
        <v>1234</v>
      </c>
      <c r="F186" s="23">
        <v>2500</v>
      </c>
      <c r="G186" s="33">
        <v>46101</v>
      </c>
    </row>
    <row r="187" spans="1:7" x14ac:dyDescent="0.25">
      <c r="A187" s="32" t="s">
        <v>1230</v>
      </c>
      <c r="B187" s="32" t="s">
        <v>1231</v>
      </c>
      <c r="C187" s="32" t="s">
        <v>1232</v>
      </c>
      <c r="D187" s="32" t="s">
        <v>1233</v>
      </c>
      <c r="E187" s="32" t="s">
        <v>1234</v>
      </c>
      <c r="F187" s="23">
        <v>2500</v>
      </c>
      <c r="G187" s="33">
        <v>46168</v>
      </c>
    </row>
    <row r="188" spans="1:7" x14ac:dyDescent="0.25">
      <c r="A188" s="32" t="s">
        <v>1230</v>
      </c>
      <c r="B188" s="32" t="s">
        <v>1231</v>
      </c>
      <c r="C188" s="32" t="s">
        <v>1235</v>
      </c>
      <c r="D188" s="32" t="s">
        <v>1233</v>
      </c>
      <c r="E188" s="32" t="s">
        <v>1234</v>
      </c>
      <c r="F188" s="23">
        <v>2500</v>
      </c>
      <c r="G188" s="33">
        <v>46087</v>
      </c>
    </row>
    <row r="189" spans="1:7" x14ac:dyDescent="0.25">
      <c r="D189" s="104"/>
    </row>
    <row r="190" spans="1:7" x14ac:dyDescent="0.25">
      <c r="A190" s="90" t="s">
        <v>1236</v>
      </c>
      <c r="D190" s="104"/>
    </row>
    <row r="191" spans="1:7" x14ac:dyDescent="0.25">
      <c r="D191" s="104"/>
    </row>
    <row r="192" spans="1:7" ht="27" x14ac:dyDescent="0.25">
      <c r="A192" s="122" t="s">
        <v>1181</v>
      </c>
      <c r="B192" s="118" t="s">
        <v>1182</v>
      </c>
      <c r="C192" s="118" t="s">
        <v>1183</v>
      </c>
      <c r="D192" s="118" t="s">
        <v>1237</v>
      </c>
      <c r="E192" s="118" t="s">
        <v>1238</v>
      </c>
      <c r="F192" s="118" t="s">
        <v>1239</v>
      </c>
    </row>
    <row r="193" spans="1:9" x14ac:dyDescent="0.25">
      <c r="A193" s="34" t="s">
        <v>686</v>
      </c>
      <c r="B193" s="34" t="s">
        <v>686</v>
      </c>
      <c r="C193" s="34" t="s">
        <v>686</v>
      </c>
      <c r="D193" s="34" t="s">
        <v>686</v>
      </c>
      <c r="E193" s="34" t="s">
        <v>686</v>
      </c>
      <c r="F193" s="34" t="s">
        <v>686</v>
      </c>
    </row>
    <row r="194" spans="1:9" x14ac:dyDescent="0.25">
      <c r="D194" s="104"/>
    </row>
    <row r="195" spans="1:9" x14ac:dyDescent="0.25">
      <c r="A195" s="90" t="s">
        <v>1240</v>
      </c>
      <c r="D195" s="104"/>
    </row>
    <row r="196" spans="1:9" x14ac:dyDescent="0.25">
      <c r="A196" s="90"/>
      <c r="D196" s="104"/>
    </row>
    <row r="197" spans="1:9" x14ac:dyDescent="0.25">
      <c r="A197" s="100" t="s">
        <v>1181</v>
      </c>
      <c r="B197" s="100" t="s">
        <v>1189</v>
      </c>
      <c r="D197" s="104"/>
    </row>
    <row r="198" spans="1:9" x14ac:dyDescent="0.25">
      <c r="A198" s="34" t="s">
        <v>686</v>
      </c>
      <c r="B198" s="34" t="s">
        <v>686</v>
      </c>
      <c r="D198" s="104"/>
    </row>
    <row r="199" spans="1:9" x14ac:dyDescent="0.25">
      <c r="D199" s="104"/>
    </row>
    <row r="200" spans="1:9" hidden="1" x14ac:dyDescent="0.25">
      <c r="A200" s="90" t="s">
        <v>1241</v>
      </c>
      <c r="D200" s="104"/>
    </row>
    <row r="201" spans="1:9" hidden="1" x14ac:dyDescent="0.25">
      <c r="D201" s="104"/>
    </row>
    <row r="202" spans="1:9" ht="67.5" hidden="1" x14ac:dyDescent="0.25">
      <c r="A202" s="122" t="s">
        <v>1181</v>
      </c>
      <c r="B202" s="118" t="s">
        <v>1191</v>
      </c>
      <c r="C202" s="118" t="s">
        <v>1192</v>
      </c>
      <c r="D202" s="118" t="s">
        <v>1193</v>
      </c>
      <c r="E202" s="118" t="s">
        <v>1194</v>
      </c>
      <c r="F202" s="118" t="s">
        <v>1195</v>
      </c>
    </row>
    <row r="203" spans="1:9" hidden="1" x14ac:dyDescent="0.25">
      <c r="A203" s="132"/>
      <c r="B203" s="132"/>
      <c r="C203" s="22"/>
      <c r="D203" s="133"/>
      <c r="E203" s="35"/>
      <c r="F203" s="134"/>
      <c r="H203" s="103"/>
      <c r="I203" s="104"/>
    </row>
    <row r="204" spans="1:9" hidden="1" x14ac:dyDescent="0.25">
      <c r="D204" s="104"/>
    </row>
    <row r="205" spans="1:9" hidden="1" x14ac:dyDescent="0.25">
      <c r="D205" s="104"/>
    </row>
    <row r="206" spans="1:9" hidden="1" x14ac:dyDescent="0.25">
      <c r="A206" s="90" t="s">
        <v>1242</v>
      </c>
      <c r="D206" s="104"/>
    </row>
    <row r="207" spans="1:9" hidden="1" x14ac:dyDescent="0.25">
      <c r="D207" s="104"/>
    </row>
    <row r="208" spans="1:9" ht="67.5" hidden="1" x14ac:dyDescent="0.25">
      <c r="A208" s="122" t="s">
        <v>1181</v>
      </c>
      <c r="B208" s="118" t="s">
        <v>1191</v>
      </c>
      <c r="C208" s="118" t="s">
        <v>1192</v>
      </c>
      <c r="D208" s="118" t="s">
        <v>1193</v>
      </c>
      <c r="E208" s="118" t="s">
        <v>1194</v>
      </c>
      <c r="F208" s="118" t="s">
        <v>1195</v>
      </c>
    </row>
    <row r="209" spans="1:6" hidden="1" x14ac:dyDescent="0.25">
      <c r="A209" s="94"/>
      <c r="B209" s="112"/>
      <c r="C209" s="112"/>
      <c r="D209" s="135"/>
      <c r="E209" s="135"/>
      <c r="F209" s="135"/>
    </row>
    <row r="210" spans="1:6" x14ac:dyDescent="0.25">
      <c r="A210" s="89" t="s">
        <v>1243</v>
      </c>
    </row>
  </sheetData>
  <mergeCells count="3">
    <mergeCell ref="A2:F2"/>
    <mergeCell ref="A3:F3"/>
    <mergeCell ref="A5:F5"/>
  </mergeCells>
  <printOptions horizontalCentered="1"/>
  <pageMargins left="0.17" right="0.15748031496062992" top="0.43307086614173229" bottom="0.47244094488188981" header="0.31496062992125984" footer="0.31496062992125984"/>
  <pageSetup paperSize="9" scale="42" fitToHeight="3" orientation="portrait" r:id="rId1"/>
  <headerFooter>
    <oddHeader>&amp;L&amp;"Calibri"&amp;10&amp;KFF0000 "Sensitivity: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EC011-9747-43DE-A3CB-02F82F299A3E}">
  <sheetPr>
    <outlinePr summaryBelow="0" summaryRight="0"/>
  </sheetPr>
  <dimension ref="A1:Q203"/>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11.42578125" bestFit="1" customWidth="1"/>
    <col min="6" max="6" width="10.425781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179</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54</v>
      </c>
      <c r="C7" s="48" t="s">
        <v>55</v>
      </c>
      <c r="D7" s="48" t="s">
        <v>50</v>
      </c>
      <c r="E7" s="49">
        <v>1157021</v>
      </c>
      <c r="F7" s="50">
        <v>51306.939224000002</v>
      </c>
      <c r="G7" s="51">
        <v>3.8597279999999998E-2</v>
      </c>
      <c r="H7" s="41" t="s">
        <v>140</v>
      </c>
    </row>
    <row r="8" spans="1:9" x14ac:dyDescent="0.2">
      <c r="A8" s="47">
        <v>2</v>
      </c>
      <c r="B8" s="48" t="s">
        <v>180</v>
      </c>
      <c r="C8" s="48" t="s">
        <v>181</v>
      </c>
      <c r="D8" s="48" t="s">
        <v>182</v>
      </c>
      <c r="E8" s="49">
        <v>11544032</v>
      </c>
      <c r="F8" s="50">
        <v>46522.448960000002</v>
      </c>
      <c r="G8" s="51">
        <v>3.499799E-2</v>
      </c>
      <c r="H8" s="41" t="s">
        <v>140</v>
      </c>
    </row>
    <row r="9" spans="1:9" x14ac:dyDescent="0.2">
      <c r="A9" s="47">
        <v>3</v>
      </c>
      <c r="B9" s="48" t="s">
        <v>183</v>
      </c>
      <c r="C9" s="48" t="s">
        <v>184</v>
      </c>
      <c r="D9" s="48" t="s">
        <v>185</v>
      </c>
      <c r="E9" s="49">
        <v>1730022</v>
      </c>
      <c r="F9" s="50">
        <v>39209.218608000003</v>
      </c>
      <c r="G9" s="51">
        <v>2.9496379999999999E-2</v>
      </c>
      <c r="H9" s="41" t="s">
        <v>140</v>
      </c>
    </row>
    <row r="10" spans="1:9" x14ac:dyDescent="0.2">
      <c r="A10" s="47">
        <v>4</v>
      </c>
      <c r="B10" s="48" t="s">
        <v>43</v>
      </c>
      <c r="C10" s="48" t="s">
        <v>44</v>
      </c>
      <c r="D10" s="48" t="s">
        <v>45</v>
      </c>
      <c r="E10" s="49">
        <v>1158576</v>
      </c>
      <c r="F10" s="50">
        <v>36292.393199999999</v>
      </c>
      <c r="G10" s="51">
        <v>2.7302110000000001E-2</v>
      </c>
      <c r="H10" s="41" t="s">
        <v>140</v>
      </c>
    </row>
    <row r="11" spans="1:9" x14ac:dyDescent="0.2">
      <c r="A11" s="47">
        <v>5</v>
      </c>
      <c r="B11" s="48" t="s">
        <v>186</v>
      </c>
      <c r="C11" s="48" t="s">
        <v>187</v>
      </c>
      <c r="D11" s="48" t="s">
        <v>35</v>
      </c>
      <c r="E11" s="49">
        <v>37978844</v>
      </c>
      <c r="F11" s="50">
        <v>32513.688348399999</v>
      </c>
      <c r="G11" s="51">
        <v>2.4459459999999999E-2</v>
      </c>
      <c r="H11" s="41" t="s">
        <v>140</v>
      </c>
    </row>
    <row r="12" spans="1:9" x14ac:dyDescent="0.2">
      <c r="A12" s="47">
        <v>6</v>
      </c>
      <c r="B12" s="48" t="s">
        <v>188</v>
      </c>
      <c r="C12" s="48" t="s">
        <v>189</v>
      </c>
      <c r="D12" s="48" t="s">
        <v>35</v>
      </c>
      <c r="E12" s="49">
        <v>11865970</v>
      </c>
      <c r="F12" s="50">
        <v>31694.005870000001</v>
      </c>
      <c r="G12" s="51">
        <v>2.3842820000000001E-2</v>
      </c>
      <c r="H12" s="41" t="s">
        <v>140</v>
      </c>
    </row>
    <row r="13" spans="1:9" x14ac:dyDescent="0.2">
      <c r="A13" s="47">
        <v>7</v>
      </c>
      <c r="B13" s="48" t="s">
        <v>190</v>
      </c>
      <c r="C13" s="48" t="s">
        <v>191</v>
      </c>
      <c r="D13" s="48" t="s">
        <v>19</v>
      </c>
      <c r="E13" s="49">
        <v>6144382</v>
      </c>
      <c r="F13" s="50">
        <v>30663.538370999999</v>
      </c>
      <c r="G13" s="51">
        <v>2.306762E-2</v>
      </c>
      <c r="H13" s="41" t="s">
        <v>140</v>
      </c>
    </row>
    <row r="14" spans="1:9" x14ac:dyDescent="0.2">
      <c r="A14" s="47">
        <v>8</v>
      </c>
      <c r="B14" s="48" t="s">
        <v>192</v>
      </c>
      <c r="C14" s="48" t="s">
        <v>193</v>
      </c>
      <c r="D14" s="48" t="s">
        <v>62</v>
      </c>
      <c r="E14" s="49">
        <v>5916197</v>
      </c>
      <c r="F14" s="50">
        <v>28714.262139499999</v>
      </c>
      <c r="G14" s="51">
        <v>2.1601220000000001E-2</v>
      </c>
      <c r="H14" s="41" t="s">
        <v>140</v>
      </c>
    </row>
    <row r="15" spans="1:9" ht="25.5" x14ac:dyDescent="0.2">
      <c r="A15" s="47">
        <v>9</v>
      </c>
      <c r="B15" s="48" t="s">
        <v>194</v>
      </c>
      <c r="C15" s="48" t="s">
        <v>195</v>
      </c>
      <c r="D15" s="48" t="s">
        <v>196</v>
      </c>
      <c r="E15" s="49">
        <v>3663821</v>
      </c>
      <c r="F15" s="50">
        <v>27500.640426000002</v>
      </c>
      <c r="G15" s="51">
        <v>2.0688229999999998E-2</v>
      </c>
      <c r="H15" s="41" t="s">
        <v>140</v>
      </c>
    </row>
    <row r="16" spans="1:9" ht="25.5" x14ac:dyDescent="0.2">
      <c r="A16" s="47">
        <v>10</v>
      </c>
      <c r="B16" s="48" t="s">
        <v>197</v>
      </c>
      <c r="C16" s="48" t="s">
        <v>198</v>
      </c>
      <c r="D16" s="48" t="s">
        <v>199</v>
      </c>
      <c r="E16" s="49">
        <v>1468580</v>
      </c>
      <c r="F16" s="50">
        <v>26810.396479999999</v>
      </c>
      <c r="G16" s="51">
        <v>2.0168970000000001E-2</v>
      </c>
      <c r="H16" s="41" t="s">
        <v>140</v>
      </c>
    </row>
    <row r="17" spans="1:8" x14ac:dyDescent="0.2">
      <c r="A17" s="47">
        <v>11</v>
      </c>
      <c r="B17" s="48" t="s">
        <v>200</v>
      </c>
      <c r="C17" s="48" t="s">
        <v>201</v>
      </c>
      <c r="D17" s="48" t="s">
        <v>94</v>
      </c>
      <c r="E17" s="49">
        <v>1427022</v>
      </c>
      <c r="F17" s="50">
        <v>26449.852770000001</v>
      </c>
      <c r="G17" s="51">
        <v>1.9897740000000001E-2</v>
      </c>
      <c r="H17" s="41" t="s">
        <v>140</v>
      </c>
    </row>
    <row r="18" spans="1:8" x14ac:dyDescent="0.2">
      <c r="A18" s="47">
        <v>12</v>
      </c>
      <c r="B18" s="48" t="s">
        <v>202</v>
      </c>
      <c r="C18" s="48" t="s">
        <v>203</v>
      </c>
      <c r="D18" s="48" t="s">
        <v>111</v>
      </c>
      <c r="E18" s="49">
        <v>2960435</v>
      </c>
      <c r="F18" s="50">
        <v>26170.2454</v>
      </c>
      <c r="G18" s="51">
        <v>1.9687400000000001E-2</v>
      </c>
      <c r="H18" s="41" t="s">
        <v>140</v>
      </c>
    </row>
    <row r="19" spans="1:8" x14ac:dyDescent="0.2">
      <c r="A19" s="47">
        <v>13</v>
      </c>
      <c r="B19" s="48" t="s">
        <v>204</v>
      </c>
      <c r="C19" s="48" t="s">
        <v>205</v>
      </c>
      <c r="D19" s="48" t="s">
        <v>206</v>
      </c>
      <c r="E19" s="49">
        <v>1550036</v>
      </c>
      <c r="F19" s="50">
        <v>25777.098679999999</v>
      </c>
      <c r="G19" s="51">
        <v>1.9391640000000002E-2</v>
      </c>
      <c r="H19" s="41" t="s">
        <v>140</v>
      </c>
    </row>
    <row r="20" spans="1:8" x14ac:dyDescent="0.2">
      <c r="A20" s="47">
        <v>14</v>
      </c>
      <c r="B20" s="48" t="s">
        <v>207</v>
      </c>
      <c r="C20" s="48" t="s">
        <v>208</v>
      </c>
      <c r="D20" s="48" t="s">
        <v>35</v>
      </c>
      <c r="E20" s="49">
        <v>3010123</v>
      </c>
      <c r="F20" s="50">
        <v>25202.254817500001</v>
      </c>
      <c r="G20" s="51">
        <v>1.8959199999999999E-2</v>
      </c>
      <c r="H20" s="41" t="s">
        <v>140</v>
      </c>
    </row>
    <row r="21" spans="1:8" x14ac:dyDescent="0.2">
      <c r="A21" s="47">
        <v>15</v>
      </c>
      <c r="B21" s="48" t="s">
        <v>124</v>
      </c>
      <c r="C21" s="48" t="s">
        <v>125</v>
      </c>
      <c r="D21" s="48" t="s">
        <v>126</v>
      </c>
      <c r="E21" s="49">
        <v>2380218</v>
      </c>
      <c r="F21" s="50">
        <v>25082.737283999999</v>
      </c>
      <c r="G21" s="51">
        <v>1.886929E-2</v>
      </c>
      <c r="H21" s="41" t="s">
        <v>140</v>
      </c>
    </row>
    <row r="22" spans="1:8" x14ac:dyDescent="0.2">
      <c r="A22" s="47">
        <v>16</v>
      </c>
      <c r="B22" s="48" t="s">
        <v>209</v>
      </c>
      <c r="C22" s="48" t="s">
        <v>210</v>
      </c>
      <c r="D22" s="48" t="s">
        <v>211</v>
      </c>
      <c r="E22" s="49">
        <v>945165</v>
      </c>
      <c r="F22" s="50">
        <v>24878.633129999998</v>
      </c>
      <c r="G22" s="51">
        <v>1.8715740000000002E-2</v>
      </c>
      <c r="H22" s="41" t="s">
        <v>140</v>
      </c>
    </row>
    <row r="23" spans="1:8" x14ac:dyDescent="0.2">
      <c r="A23" s="47">
        <v>17</v>
      </c>
      <c r="B23" s="48" t="s">
        <v>212</v>
      </c>
      <c r="C23" s="48" t="s">
        <v>213</v>
      </c>
      <c r="D23" s="48" t="s">
        <v>206</v>
      </c>
      <c r="E23" s="49">
        <v>386560</v>
      </c>
      <c r="F23" s="50">
        <v>24245.0432</v>
      </c>
      <c r="G23" s="51">
        <v>1.8239109999999999E-2</v>
      </c>
      <c r="H23" s="41" t="s">
        <v>140</v>
      </c>
    </row>
    <row r="24" spans="1:8" x14ac:dyDescent="0.2">
      <c r="A24" s="47">
        <v>18</v>
      </c>
      <c r="B24" s="48" t="s">
        <v>214</v>
      </c>
      <c r="C24" s="48" t="s">
        <v>215</v>
      </c>
      <c r="D24" s="48" t="s">
        <v>216</v>
      </c>
      <c r="E24" s="49">
        <v>4211599</v>
      </c>
      <c r="F24" s="50">
        <v>23525.992013999999</v>
      </c>
      <c r="G24" s="51">
        <v>1.7698180000000001E-2</v>
      </c>
      <c r="H24" s="41" t="s">
        <v>140</v>
      </c>
    </row>
    <row r="25" spans="1:8" ht="25.5" x14ac:dyDescent="0.2">
      <c r="A25" s="47">
        <v>19</v>
      </c>
      <c r="B25" s="48" t="s">
        <v>217</v>
      </c>
      <c r="C25" s="48" t="s">
        <v>218</v>
      </c>
      <c r="D25" s="48" t="s">
        <v>219</v>
      </c>
      <c r="E25" s="49">
        <v>1050069</v>
      </c>
      <c r="F25" s="50">
        <v>22151.205555</v>
      </c>
      <c r="G25" s="51">
        <v>1.666395E-2</v>
      </c>
      <c r="H25" s="41" t="s">
        <v>140</v>
      </c>
    </row>
    <row r="26" spans="1:8" x14ac:dyDescent="0.2">
      <c r="A26" s="47">
        <v>20</v>
      </c>
      <c r="B26" s="48" t="s">
        <v>220</v>
      </c>
      <c r="C26" s="48" t="s">
        <v>221</v>
      </c>
      <c r="D26" s="48" t="s">
        <v>35</v>
      </c>
      <c r="E26" s="49">
        <v>2127274</v>
      </c>
      <c r="F26" s="50">
        <v>21155.73993</v>
      </c>
      <c r="G26" s="51">
        <v>1.5915080000000002E-2</v>
      </c>
      <c r="H26" s="41" t="s">
        <v>140</v>
      </c>
    </row>
    <row r="27" spans="1:8" x14ac:dyDescent="0.2">
      <c r="A27" s="47">
        <v>21</v>
      </c>
      <c r="B27" s="48" t="s">
        <v>87</v>
      </c>
      <c r="C27" s="48" t="s">
        <v>88</v>
      </c>
      <c r="D27" s="48" t="s">
        <v>25</v>
      </c>
      <c r="E27" s="49">
        <v>381313</v>
      </c>
      <c r="F27" s="50">
        <v>21090.422030000002</v>
      </c>
      <c r="G27" s="51">
        <v>1.5865939999999999E-2</v>
      </c>
      <c r="H27" s="41" t="s">
        <v>140</v>
      </c>
    </row>
    <row r="28" spans="1:8" x14ac:dyDescent="0.2">
      <c r="A28" s="47">
        <v>22</v>
      </c>
      <c r="B28" s="48" t="s">
        <v>222</v>
      </c>
      <c r="C28" s="48" t="s">
        <v>223</v>
      </c>
      <c r="D28" s="48" t="s">
        <v>182</v>
      </c>
      <c r="E28" s="49">
        <v>149775</v>
      </c>
      <c r="F28" s="50">
        <v>20638.994999999999</v>
      </c>
      <c r="G28" s="51">
        <v>1.552634E-2</v>
      </c>
      <c r="H28" s="41" t="s">
        <v>140</v>
      </c>
    </row>
    <row r="29" spans="1:8" x14ac:dyDescent="0.2">
      <c r="A29" s="47">
        <v>23</v>
      </c>
      <c r="B29" s="48" t="s">
        <v>224</v>
      </c>
      <c r="C29" s="48" t="s">
        <v>225</v>
      </c>
      <c r="D29" s="48" t="s">
        <v>50</v>
      </c>
      <c r="E29" s="49">
        <v>266819</v>
      </c>
      <c r="F29" s="50">
        <v>20328.939610000001</v>
      </c>
      <c r="G29" s="51">
        <v>1.5293090000000001E-2</v>
      </c>
      <c r="H29" s="41" t="s">
        <v>140</v>
      </c>
    </row>
    <row r="30" spans="1:8" x14ac:dyDescent="0.2">
      <c r="A30" s="47">
        <v>24</v>
      </c>
      <c r="B30" s="48" t="s">
        <v>95</v>
      </c>
      <c r="C30" s="48" t="s">
        <v>96</v>
      </c>
      <c r="D30" s="48" t="s">
        <v>76</v>
      </c>
      <c r="E30" s="49">
        <v>5002614</v>
      </c>
      <c r="F30" s="50">
        <v>20203.056638999999</v>
      </c>
      <c r="G30" s="51">
        <v>1.5198390000000001E-2</v>
      </c>
      <c r="H30" s="41" t="s">
        <v>140</v>
      </c>
    </row>
    <row r="31" spans="1:8" x14ac:dyDescent="0.2">
      <c r="A31" s="47">
        <v>25</v>
      </c>
      <c r="B31" s="48" t="s">
        <v>26</v>
      </c>
      <c r="C31" s="48" t="s">
        <v>27</v>
      </c>
      <c r="D31" s="48" t="s">
        <v>28</v>
      </c>
      <c r="E31" s="49">
        <v>5030754</v>
      </c>
      <c r="F31" s="50">
        <v>20102.892983999998</v>
      </c>
      <c r="G31" s="51">
        <v>1.5123040000000001E-2</v>
      </c>
      <c r="H31" s="41" t="s">
        <v>140</v>
      </c>
    </row>
    <row r="32" spans="1:8" x14ac:dyDescent="0.2">
      <c r="A32" s="47">
        <v>26</v>
      </c>
      <c r="B32" s="48" t="s">
        <v>56</v>
      </c>
      <c r="C32" s="48" t="s">
        <v>57</v>
      </c>
      <c r="D32" s="48" t="s">
        <v>40</v>
      </c>
      <c r="E32" s="49">
        <v>129597</v>
      </c>
      <c r="F32" s="50">
        <v>19281.44166</v>
      </c>
      <c r="G32" s="51">
        <v>1.450508E-2</v>
      </c>
      <c r="H32" s="41" t="s">
        <v>140</v>
      </c>
    </row>
    <row r="33" spans="1:8" x14ac:dyDescent="0.2">
      <c r="A33" s="47">
        <v>27</v>
      </c>
      <c r="B33" s="48" t="s">
        <v>226</v>
      </c>
      <c r="C33" s="48" t="s">
        <v>227</v>
      </c>
      <c r="D33" s="48" t="s">
        <v>228</v>
      </c>
      <c r="E33" s="49">
        <v>465740</v>
      </c>
      <c r="F33" s="50">
        <v>17324.596519999999</v>
      </c>
      <c r="G33" s="51">
        <v>1.303298E-2</v>
      </c>
      <c r="H33" s="41" t="s">
        <v>140</v>
      </c>
    </row>
    <row r="34" spans="1:8" x14ac:dyDescent="0.2">
      <c r="A34" s="47">
        <v>28</v>
      </c>
      <c r="B34" s="48" t="s">
        <v>127</v>
      </c>
      <c r="C34" s="48" t="s">
        <v>128</v>
      </c>
      <c r="D34" s="48" t="s">
        <v>62</v>
      </c>
      <c r="E34" s="49">
        <v>137030</v>
      </c>
      <c r="F34" s="50">
        <v>16583.370599999998</v>
      </c>
      <c r="G34" s="51">
        <v>1.247537E-2</v>
      </c>
      <c r="H34" s="41" t="s">
        <v>140</v>
      </c>
    </row>
    <row r="35" spans="1:8" x14ac:dyDescent="0.2">
      <c r="A35" s="47">
        <v>29</v>
      </c>
      <c r="B35" s="48" t="s">
        <v>229</v>
      </c>
      <c r="C35" s="48" t="s">
        <v>230</v>
      </c>
      <c r="D35" s="48" t="s">
        <v>211</v>
      </c>
      <c r="E35" s="49">
        <v>1389558</v>
      </c>
      <c r="F35" s="50">
        <v>16535.7402</v>
      </c>
      <c r="G35" s="51">
        <v>1.2439540000000001E-2</v>
      </c>
      <c r="H35" s="41" t="s">
        <v>140</v>
      </c>
    </row>
    <row r="36" spans="1:8" x14ac:dyDescent="0.2">
      <c r="A36" s="47">
        <v>30</v>
      </c>
      <c r="B36" s="48" t="s">
        <v>231</v>
      </c>
      <c r="C36" s="48" t="s">
        <v>232</v>
      </c>
      <c r="D36" s="48" t="s">
        <v>233</v>
      </c>
      <c r="E36" s="49">
        <v>1018291</v>
      </c>
      <c r="F36" s="50">
        <v>16513.625146999999</v>
      </c>
      <c r="G36" s="51">
        <v>1.2422900000000001E-2</v>
      </c>
      <c r="H36" s="41" t="s">
        <v>140</v>
      </c>
    </row>
    <row r="37" spans="1:8" x14ac:dyDescent="0.2">
      <c r="A37" s="47">
        <v>31</v>
      </c>
      <c r="B37" s="48" t="s">
        <v>65</v>
      </c>
      <c r="C37" s="48" t="s">
        <v>66</v>
      </c>
      <c r="D37" s="48" t="s">
        <v>13</v>
      </c>
      <c r="E37" s="49">
        <v>3918843</v>
      </c>
      <c r="F37" s="50">
        <v>16410.155062500002</v>
      </c>
      <c r="G37" s="51">
        <v>1.234506E-2</v>
      </c>
      <c r="H37" s="41" t="s">
        <v>140</v>
      </c>
    </row>
    <row r="38" spans="1:8" x14ac:dyDescent="0.2">
      <c r="A38" s="47">
        <v>32</v>
      </c>
      <c r="B38" s="48" t="s">
        <v>234</v>
      </c>
      <c r="C38" s="48" t="s">
        <v>235</v>
      </c>
      <c r="D38" s="48" t="s">
        <v>216</v>
      </c>
      <c r="E38" s="49">
        <v>1863350</v>
      </c>
      <c r="F38" s="50">
        <v>16221.393425</v>
      </c>
      <c r="G38" s="51">
        <v>1.220306E-2</v>
      </c>
      <c r="H38" s="41" t="s">
        <v>140</v>
      </c>
    </row>
    <row r="39" spans="1:8" x14ac:dyDescent="0.2">
      <c r="A39" s="47">
        <v>33</v>
      </c>
      <c r="B39" s="48" t="s">
        <v>236</v>
      </c>
      <c r="C39" s="48" t="s">
        <v>237</v>
      </c>
      <c r="D39" s="48" t="s">
        <v>40</v>
      </c>
      <c r="E39" s="49">
        <v>3193313</v>
      </c>
      <c r="F39" s="50">
        <v>15966.565000000001</v>
      </c>
      <c r="G39" s="51">
        <v>1.201136E-2</v>
      </c>
      <c r="H39" s="41" t="s">
        <v>140</v>
      </c>
    </row>
    <row r="40" spans="1:8" x14ac:dyDescent="0.2">
      <c r="A40" s="47">
        <v>34</v>
      </c>
      <c r="B40" s="48" t="s">
        <v>238</v>
      </c>
      <c r="C40" s="48" t="s">
        <v>239</v>
      </c>
      <c r="D40" s="48" t="s">
        <v>111</v>
      </c>
      <c r="E40" s="49">
        <v>1503545</v>
      </c>
      <c r="F40" s="50">
        <v>15713.548795000001</v>
      </c>
      <c r="G40" s="51">
        <v>1.182102E-2</v>
      </c>
      <c r="H40" s="41" t="s">
        <v>140</v>
      </c>
    </row>
    <row r="41" spans="1:8" x14ac:dyDescent="0.2">
      <c r="A41" s="47">
        <v>35</v>
      </c>
      <c r="B41" s="48" t="s">
        <v>240</v>
      </c>
      <c r="C41" s="48" t="s">
        <v>241</v>
      </c>
      <c r="D41" s="48" t="s">
        <v>111</v>
      </c>
      <c r="E41" s="49">
        <v>1054917</v>
      </c>
      <c r="F41" s="50">
        <v>15640.199441999999</v>
      </c>
      <c r="G41" s="51">
        <v>1.176584E-2</v>
      </c>
      <c r="H41" s="41" t="s">
        <v>140</v>
      </c>
    </row>
    <row r="42" spans="1:8" ht="25.5" x14ac:dyDescent="0.2">
      <c r="A42" s="47">
        <v>36</v>
      </c>
      <c r="B42" s="48" t="s">
        <v>242</v>
      </c>
      <c r="C42" s="48" t="s">
        <v>243</v>
      </c>
      <c r="D42" s="48" t="s">
        <v>219</v>
      </c>
      <c r="E42" s="49">
        <v>275425</v>
      </c>
      <c r="F42" s="50">
        <v>15166.277625000001</v>
      </c>
      <c r="G42" s="51">
        <v>1.1409320000000001E-2</v>
      </c>
      <c r="H42" s="41" t="s">
        <v>140</v>
      </c>
    </row>
    <row r="43" spans="1:8" x14ac:dyDescent="0.2">
      <c r="A43" s="47">
        <v>37</v>
      </c>
      <c r="B43" s="48" t="s">
        <v>244</v>
      </c>
      <c r="C43" s="48" t="s">
        <v>245</v>
      </c>
      <c r="D43" s="48" t="s">
        <v>211</v>
      </c>
      <c r="E43" s="49">
        <v>1767907</v>
      </c>
      <c r="F43" s="50">
        <v>15128.8641525</v>
      </c>
      <c r="G43" s="51">
        <v>1.1381169999999999E-2</v>
      </c>
      <c r="H43" s="41" t="s">
        <v>140</v>
      </c>
    </row>
    <row r="44" spans="1:8" x14ac:dyDescent="0.2">
      <c r="A44" s="47">
        <v>38</v>
      </c>
      <c r="B44" s="48" t="s">
        <v>70</v>
      </c>
      <c r="C44" s="48" t="s">
        <v>71</v>
      </c>
      <c r="D44" s="48" t="s">
        <v>45</v>
      </c>
      <c r="E44" s="49">
        <v>28534528</v>
      </c>
      <c r="F44" s="50">
        <v>15029.135897599999</v>
      </c>
      <c r="G44" s="51">
        <v>1.1306149999999999E-2</v>
      </c>
      <c r="H44" s="41" t="s">
        <v>140</v>
      </c>
    </row>
    <row r="45" spans="1:8" x14ac:dyDescent="0.2">
      <c r="A45" s="47">
        <v>39</v>
      </c>
      <c r="B45" s="48" t="s">
        <v>246</v>
      </c>
      <c r="C45" s="48" t="s">
        <v>247</v>
      </c>
      <c r="D45" s="48" t="s">
        <v>40</v>
      </c>
      <c r="E45" s="49">
        <v>3129017</v>
      </c>
      <c r="F45" s="50">
        <v>15000.507498000001</v>
      </c>
      <c r="G45" s="51">
        <v>1.128461E-2</v>
      </c>
      <c r="H45" s="41" t="s">
        <v>140</v>
      </c>
    </row>
    <row r="46" spans="1:8" x14ac:dyDescent="0.2">
      <c r="A46" s="47">
        <v>40</v>
      </c>
      <c r="B46" s="48" t="s">
        <v>248</v>
      </c>
      <c r="C46" s="48" t="s">
        <v>249</v>
      </c>
      <c r="D46" s="48" t="s">
        <v>250</v>
      </c>
      <c r="E46" s="49">
        <v>328327</v>
      </c>
      <c r="F46" s="50">
        <v>14650.607394000001</v>
      </c>
      <c r="G46" s="51">
        <v>1.1021390000000001E-2</v>
      </c>
      <c r="H46" s="41" t="s">
        <v>140</v>
      </c>
    </row>
    <row r="47" spans="1:8" x14ac:dyDescent="0.2">
      <c r="A47" s="47">
        <v>41</v>
      </c>
      <c r="B47" s="48" t="s">
        <v>251</v>
      </c>
      <c r="C47" s="48" t="s">
        <v>252</v>
      </c>
      <c r="D47" s="48" t="s">
        <v>182</v>
      </c>
      <c r="E47" s="49">
        <v>2651690</v>
      </c>
      <c r="F47" s="50">
        <v>14307.193395</v>
      </c>
      <c r="G47" s="51">
        <v>1.076304E-2</v>
      </c>
      <c r="H47" s="41" t="s">
        <v>140</v>
      </c>
    </row>
    <row r="48" spans="1:8" ht="25.5" x14ac:dyDescent="0.2">
      <c r="A48" s="47">
        <v>42</v>
      </c>
      <c r="B48" s="48" t="s">
        <v>253</v>
      </c>
      <c r="C48" s="48" t="s">
        <v>254</v>
      </c>
      <c r="D48" s="48" t="s">
        <v>219</v>
      </c>
      <c r="E48" s="49">
        <v>818271</v>
      </c>
      <c r="F48" s="50">
        <v>14090.626619999999</v>
      </c>
      <c r="G48" s="51">
        <v>1.0600119999999999E-2</v>
      </c>
      <c r="H48" s="41" t="s">
        <v>140</v>
      </c>
    </row>
    <row r="49" spans="1:8" x14ac:dyDescent="0.2">
      <c r="A49" s="47">
        <v>43</v>
      </c>
      <c r="B49" s="48" t="s">
        <v>255</v>
      </c>
      <c r="C49" s="48" t="s">
        <v>256</v>
      </c>
      <c r="D49" s="48" t="s">
        <v>257</v>
      </c>
      <c r="E49" s="49">
        <v>670277</v>
      </c>
      <c r="F49" s="50">
        <v>13912.939689000001</v>
      </c>
      <c r="G49" s="51">
        <v>1.046645E-2</v>
      </c>
      <c r="H49" s="41" t="s">
        <v>140</v>
      </c>
    </row>
    <row r="50" spans="1:8" x14ac:dyDescent="0.2">
      <c r="A50" s="47">
        <v>44</v>
      </c>
      <c r="B50" s="48" t="s">
        <v>83</v>
      </c>
      <c r="C50" s="48" t="s">
        <v>84</v>
      </c>
      <c r="D50" s="48" t="s">
        <v>22</v>
      </c>
      <c r="E50" s="49">
        <v>1037368</v>
      </c>
      <c r="F50" s="50">
        <v>13555.287656</v>
      </c>
      <c r="G50" s="51">
        <v>1.0197400000000001E-2</v>
      </c>
      <c r="H50" s="41" t="s">
        <v>140</v>
      </c>
    </row>
    <row r="51" spans="1:8" x14ac:dyDescent="0.2">
      <c r="A51" s="47">
        <v>45</v>
      </c>
      <c r="B51" s="48" t="s">
        <v>258</v>
      </c>
      <c r="C51" s="48" t="s">
        <v>259</v>
      </c>
      <c r="D51" s="48" t="s">
        <v>94</v>
      </c>
      <c r="E51" s="49">
        <v>835464</v>
      </c>
      <c r="F51" s="50">
        <v>13323.979872</v>
      </c>
      <c r="G51" s="51">
        <v>1.002339E-2</v>
      </c>
      <c r="H51" s="41" t="s">
        <v>140</v>
      </c>
    </row>
    <row r="52" spans="1:8" x14ac:dyDescent="0.2">
      <c r="A52" s="47">
        <v>46</v>
      </c>
      <c r="B52" s="48" t="s">
        <v>260</v>
      </c>
      <c r="C52" s="48" t="s">
        <v>261</v>
      </c>
      <c r="D52" s="48" t="s">
        <v>40</v>
      </c>
      <c r="E52" s="49">
        <v>1024721</v>
      </c>
      <c r="F52" s="50">
        <v>13175.862617999999</v>
      </c>
      <c r="G52" s="51">
        <v>9.9119599999999992E-3</v>
      </c>
      <c r="H52" s="41" t="s">
        <v>140</v>
      </c>
    </row>
    <row r="53" spans="1:8" x14ac:dyDescent="0.2">
      <c r="A53" s="47">
        <v>47</v>
      </c>
      <c r="B53" s="48" t="s">
        <v>262</v>
      </c>
      <c r="C53" s="48" t="s">
        <v>263</v>
      </c>
      <c r="D53" s="48" t="s">
        <v>35</v>
      </c>
      <c r="E53" s="49">
        <v>1520389</v>
      </c>
      <c r="F53" s="50">
        <v>13139.201738</v>
      </c>
      <c r="G53" s="51">
        <v>9.8843799999999999E-3</v>
      </c>
      <c r="H53" s="41" t="s">
        <v>140</v>
      </c>
    </row>
    <row r="54" spans="1:8" x14ac:dyDescent="0.2">
      <c r="A54" s="47">
        <v>48</v>
      </c>
      <c r="B54" s="48" t="s">
        <v>264</v>
      </c>
      <c r="C54" s="48" t="s">
        <v>265</v>
      </c>
      <c r="D54" s="48" t="s">
        <v>266</v>
      </c>
      <c r="E54" s="49">
        <v>782298</v>
      </c>
      <c r="F54" s="50">
        <v>13078.457963999999</v>
      </c>
      <c r="G54" s="51">
        <v>9.8386900000000006E-3</v>
      </c>
      <c r="H54" s="41" t="s">
        <v>140</v>
      </c>
    </row>
    <row r="55" spans="1:8" x14ac:dyDescent="0.2">
      <c r="A55" s="47">
        <v>49</v>
      </c>
      <c r="B55" s="48" t="s">
        <v>267</v>
      </c>
      <c r="C55" s="48" t="s">
        <v>268</v>
      </c>
      <c r="D55" s="48" t="s">
        <v>257</v>
      </c>
      <c r="E55" s="49">
        <v>97729</v>
      </c>
      <c r="F55" s="50">
        <v>12676.42859</v>
      </c>
      <c r="G55" s="51">
        <v>9.5362499999999996E-3</v>
      </c>
      <c r="H55" s="41" t="s">
        <v>140</v>
      </c>
    </row>
    <row r="56" spans="1:8" x14ac:dyDescent="0.2">
      <c r="A56" s="47">
        <v>50</v>
      </c>
      <c r="B56" s="48" t="s">
        <v>269</v>
      </c>
      <c r="C56" s="48" t="s">
        <v>270</v>
      </c>
      <c r="D56" s="48" t="s">
        <v>257</v>
      </c>
      <c r="E56" s="49">
        <v>2364891</v>
      </c>
      <c r="F56" s="50">
        <v>12500.813826</v>
      </c>
      <c r="G56" s="51">
        <v>9.4041400000000001E-3</v>
      </c>
      <c r="H56" s="41" t="s">
        <v>140</v>
      </c>
    </row>
    <row r="57" spans="1:8" x14ac:dyDescent="0.2">
      <c r="A57" s="47">
        <v>51</v>
      </c>
      <c r="B57" s="48" t="s">
        <v>271</v>
      </c>
      <c r="C57" s="48" t="s">
        <v>272</v>
      </c>
      <c r="D57" s="48" t="s">
        <v>50</v>
      </c>
      <c r="E57" s="49">
        <v>631409</v>
      </c>
      <c r="F57" s="50">
        <v>12085.16826</v>
      </c>
      <c r="G57" s="51">
        <v>9.0914499999999992E-3</v>
      </c>
      <c r="H57" s="41" t="s">
        <v>140</v>
      </c>
    </row>
    <row r="58" spans="1:8" x14ac:dyDescent="0.2">
      <c r="A58" s="47">
        <v>52</v>
      </c>
      <c r="B58" s="48" t="s">
        <v>273</v>
      </c>
      <c r="C58" s="48" t="s">
        <v>274</v>
      </c>
      <c r="D58" s="48" t="s">
        <v>275</v>
      </c>
      <c r="E58" s="49">
        <v>687834</v>
      </c>
      <c r="F58" s="50">
        <v>11911.221378</v>
      </c>
      <c r="G58" s="51">
        <v>8.9606000000000009E-3</v>
      </c>
      <c r="H58" s="41" t="s">
        <v>140</v>
      </c>
    </row>
    <row r="59" spans="1:8" x14ac:dyDescent="0.2">
      <c r="A59" s="47">
        <v>53</v>
      </c>
      <c r="B59" s="48" t="s">
        <v>276</v>
      </c>
      <c r="C59" s="48" t="s">
        <v>277</v>
      </c>
      <c r="D59" s="48" t="s">
        <v>50</v>
      </c>
      <c r="E59" s="49">
        <v>347384</v>
      </c>
      <c r="F59" s="50">
        <v>11650.564592000001</v>
      </c>
      <c r="G59" s="51">
        <v>8.7645099999999997E-3</v>
      </c>
      <c r="H59" s="41" t="s">
        <v>140</v>
      </c>
    </row>
    <row r="60" spans="1:8" ht="25.5" x14ac:dyDescent="0.2">
      <c r="A60" s="47">
        <v>54</v>
      </c>
      <c r="B60" s="48" t="s">
        <v>278</v>
      </c>
      <c r="C60" s="48" t="s">
        <v>279</v>
      </c>
      <c r="D60" s="48" t="s">
        <v>219</v>
      </c>
      <c r="E60" s="49">
        <v>515555</v>
      </c>
      <c r="F60" s="50">
        <v>11324.165575000001</v>
      </c>
      <c r="G60" s="51">
        <v>8.5189600000000008E-3</v>
      </c>
      <c r="H60" s="41" t="s">
        <v>140</v>
      </c>
    </row>
    <row r="61" spans="1:8" x14ac:dyDescent="0.2">
      <c r="A61" s="47">
        <v>55</v>
      </c>
      <c r="B61" s="48" t="s">
        <v>280</v>
      </c>
      <c r="C61" s="48" t="s">
        <v>281</v>
      </c>
      <c r="D61" s="48" t="s">
        <v>94</v>
      </c>
      <c r="E61" s="49">
        <v>644655</v>
      </c>
      <c r="F61" s="50">
        <v>10769.60643</v>
      </c>
      <c r="G61" s="51">
        <v>8.1017799999999994E-3</v>
      </c>
      <c r="H61" s="41" t="s">
        <v>140</v>
      </c>
    </row>
    <row r="62" spans="1:8" x14ac:dyDescent="0.2">
      <c r="A62" s="47">
        <v>56</v>
      </c>
      <c r="B62" s="48" t="s">
        <v>282</v>
      </c>
      <c r="C62" s="48" t="s">
        <v>283</v>
      </c>
      <c r="D62" s="48" t="s">
        <v>22</v>
      </c>
      <c r="E62" s="49">
        <v>13548970</v>
      </c>
      <c r="F62" s="50">
        <v>10733.494033999999</v>
      </c>
      <c r="G62" s="51">
        <v>8.0746099999999994E-3</v>
      </c>
      <c r="H62" s="41" t="s">
        <v>140</v>
      </c>
    </row>
    <row r="63" spans="1:8" x14ac:dyDescent="0.2">
      <c r="A63" s="47">
        <v>57</v>
      </c>
      <c r="B63" s="48" t="s">
        <v>79</v>
      </c>
      <c r="C63" s="48" t="s">
        <v>80</v>
      </c>
      <c r="D63" s="48" t="s">
        <v>13</v>
      </c>
      <c r="E63" s="49">
        <v>583736</v>
      </c>
      <c r="F63" s="50">
        <v>10633.918712000001</v>
      </c>
      <c r="G63" s="51">
        <v>7.9997000000000002E-3</v>
      </c>
      <c r="H63" s="41" t="s">
        <v>140</v>
      </c>
    </row>
    <row r="64" spans="1:8" x14ac:dyDescent="0.2">
      <c r="A64" s="47">
        <v>58</v>
      </c>
      <c r="B64" s="48" t="s">
        <v>284</v>
      </c>
      <c r="C64" s="48" t="s">
        <v>285</v>
      </c>
      <c r="D64" s="48" t="s">
        <v>216</v>
      </c>
      <c r="E64" s="49">
        <v>6919293</v>
      </c>
      <c r="F64" s="50">
        <v>10237.093993500001</v>
      </c>
      <c r="G64" s="51">
        <v>7.7011800000000002E-3</v>
      </c>
      <c r="H64" s="41" t="s">
        <v>140</v>
      </c>
    </row>
    <row r="65" spans="1:8" x14ac:dyDescent="0.2">
      <c r="A65" s="47">
        <v>59</v>
      </c>
      <c r="B65" s="48" t="s">
        <v>103</v>
      </c>
      <c r="C65" s="48" t="s">
        <v>104</v>
      </c>
      <c r="D65" s="48" t="s">
        <v>40</v>
      </c>
      <c r="E65" s="49">
        <v>251355</v>
      </c>
      <c r="F65" s="50">
        <v>9750.0604500000009</v>
      </c>
      <c r="G65" s="51">
        <v>7.3347899999999999E-3</v>
      </c>
      <c r="H65" s="41" t="s">
        <v>140</v>
      </c>
    </row>
    <row r="66" spans="1:8" x14ac:dyDescent="0.2">
      <c r="A66" s="47">
        <v>60</v>
      </c>
      <c r="B66" s="48" t="s">
        <v>60</v>
      </c>
      <c r="C66" s="48" t="s">
        <v>61</v>
      </c>
      <c r="D66" s="48" t="s">
        <v>62</v>
      </c>
      <c r="E66" s="49">
        <v>144264</v>
      </c>
      <c r="F66" s="50">
        <v>9214.1416800000006</v>
      </c>
      <c r="G66" s="51">
        <v>6.9316300000000003E-3</v>
      </c>
      <c r="H66" s="41" t="s">
        <v>140</v>
      </c>
    </row>
    <row r="67" spans="1:8" x14ac:dyDescent="0.2">
      <c r="A67" s="47">
        <v>61</v>
      </c>
      <c r="B67" s="48" t="s">
        <v>286</v>
      </c>
      <c r="C67" s="48" t="s">
        <v>287</v>
      </c>
      <c r="D67" s="48" t="s">
        <v>211</v>
      </c>
      <c r="E67" s="49">
        <v>5648615</v>
      </c>
      <c r="F67" s="50">
        <v>8821.4420454999999</v>
      </c>
      <c r="G67" s="51">
        <v>6.63621E-3</v>
      </c>
      <c r="H67" s="41" t="s">
        <v>140</v>
      </c>
    </row>
    <row r="68" spans="1:8" x14ac:dyDescent="0.2">
      <c r="A68" s="47">
        <v>62</v>
      </c>
      <c r="B68" s="48" t="s">
        <v>288</v>
      </c>
      <c r="C68" s="48" t="s">
        <v>289</v>
      </c>
      <c r="D68" s="48" t="s">
        <v>40</v>
      </c>
      <c r="E68" s="49">
        <v>330524</v>
      </c>
      <c r="F68" s="50">
        <v>8640.2278839999999</v>
      </c>
      <c r="G68" s="51">
        <v>6.4998900000000004E-3</v>
      </c>
      <c r="H68" s="41" t="s">
        <v>140</v>
      </c>
    </row>
    <row r="69" spans="1:8" x14ac:dyDescent="0.2">
      <c r="A69" s="47">
        <v>63</v>
      </c>
      <c r="B69" s="48" t="s">
        <v>290</v>
      </c>
      <c r="C69" s="48" t="s">
        <v>291</v>
      </c>
      <c r="D69" s="48" t="s">
        <v>25</v>
      </c>
      <c r="E69" s="49">
        <v>392082</v>
      </c>
      <c r="F69" s="50">
        <v>8354.8753379999998</v>
      </c>
      <c r="G69" s="51">
        <v>6.2852200000000002E-3</v>
      </c>
      <c r="H69" s="41" t="s">
        <v>140</v>
      </c>
    </row>
    <row r="70" spans="1:8" x14ac:dyDescent="0.2">
      <c r="A70" s="47">
        <v>64</v>
      </c>
      <c r="B70" s="48" t="s">
        <v>292</v>
      </c>
      <c r="C70" s="48" t="s">
        <v>293</v>
      </c>
      <c r="D70" s="48" t="s">
        <v>185</v>
      </c>
      <c r="E70" s="49">
        <v>255227</v>
      </c>
      <c r="F70" s="50">
        <v>8264.760714</v>
      </c>
      <c r="G70" s="51">
        <v>6.2174300000000004E-3</v>
      </c>
      <c r="H70" s="41" t="s">
        <v>140</v>
      </c>
    </row>
    <row r="71" spans="1:8" x14ac:dyDescent="0.2">
      <c r="A71" s="47">
        <v>65</v>
      </c>
      <c r="B71" s="48" t="s">
        <v>294</v>
      </c>
      <c r="C71" s="48" t="s">
        <v>295</v>
      </c>
      <c r="D71" s="48" t="s">
        <v>91</v>
      </c>
      <c r="E71" s="49">
        <v>2694794</v>
      </c>
      <c r="F71" s="50">
        <v>8252.8066249999993</v>
      </c>
      <c r="G71" s="51">
        <v>6.20844E-3</v>
      </c>
      <c r="H71" s="41" t="s">
        <v>140</v>
      </c>
    </row>
    <row r="72" spans="1:8" x14ac:dyDescent="0.2">
      <c r="A72" s="47">
        <v>66</v>
      </c>
      <c r="B72" s="48" t="s">
        <v>296</v>
      </c>
      <c r="C72" s="48" t="s">
        <v>297</v>
      </c>
      <c r="D72" s="48" t="s">
        <v>50</v>
      </c>
      <c r="E72" s="49">
        <v>510448</v>
      </c>
      <c r="F72" s="50">
        <v>7983.9171679999999</v>
      </c>
      <c r="G72" s="51">
        <v>6.00616E-3</v>
      </c>
      <c r="H72" s="41" t="s">
        <v>140</v>
      </c>
    </row>
    <row r="73" spans="1:8" x14ac:dyDescent="0.2">
      <c r="A73" s="47">
        <v>67</v>
      </c>
      <c r="B73" s="48" t="s">
        <v>298</v>
      </c>
      <c r="C73" s="48" t="s">
        <v>299</v>
      </c>
      <c r="D73" s="48" t="s">
        <v>300</v>
      </c>
      <c r="E73" s="49">
        <v>2900780</v>
      </c>
      <c r="F73" s="50">
        <v>7691.4181699999999</v>
      </c>
      <c r="G73" s="51">
        <v>5.7861099999999997E-3</v>
      </c>
      <c r="H73" s="41" t="s">
        <v>140</v>
      </c>
    </row>
    <row r="74" spans="1:8" x14ac:dyDescent="0.2">
      <c r="A74" s="47">
        <v>68</v>
      </c>
      <c r="B74" s="48" t="s">
        <v>301</v>
      </c>
      <c r="C74" s="48" t="s">
        <v>302</v>
      </c>
      <c r="D74" s="48" t="s">
        <v>111</v>
      </c>
      <c r="E74" s="49">
        <v>1354233</v>
      </c>
      <c r="F74" s="50">
        <v>7048.1056484999999</v>
      </c>
      <c r="G74" s="51">
        <v>5.3021600000000002E-3</v>
      </c>
      <c r="H74" s="41" t="s">
        <v>140</v>
      </c>
    </row>
    <row r="75" spans="1:8" x14ac:dyDescent="0.2">
      <c r="A75" s="47">
        <v>69</v>
      </c>
      <c r="B75" s="48" t="s">
        <v>303</v>
      </c>
      <c r="C75" s="48" t="s">
        <v>304</v>
      </c>
      <c r="D75" s="48" t="s">
        <v>182</v>
      </c>
      <c r="E75" s="49">
        <v>158014</v>
      </c>
      <c r="F75" s="50">
        <v>6828.7330240000001</v>
      </c>
      <c r="G75" s="51">
        <v>5.1371300000000002E-3</v>
      </c>
      <c r="H75" s="41" t="s">
        <v>140</v>
      </c>
    </row>
    <row r="76" spans="1:8" x14ac:dyDescent="0.2">
      <c r="A76" s="47">
        <v>70</v>
      </c>
      <c r="B76" s="48" t="s">
        <v>305</v>
      </c>
      <c r="C76" s="48" t="s">
        <v>306</v>
      </c>
      <c r="D76" s="48" t="s">
        <v>300</v>
      </c>
      <c r="E76" s="49">
        <v>372319</v>
      </c>
      <c r="F76" s="50">
        <v>4965.2461839999996</v>
      </c>
      <c r="G76" s="51">
        <v>3.7352599999999998E-3</v>
      </c>
      <c r="H76" s="41" t="s">
        <v>140</v>
      </c>
    </row>
    <row r="77" spans="1:8" x14ac:dyDescent="0.2">
      <c r="A77" s="47">
        <v>71</v>
      </c>
      <c r="B77" s="48" t="s">
        <v>307</v>
      </c>
      <c r="C77" s="48" t="s">
        <v>308</v>
      </c>
      <c r="D77" s="48" t="s">
        <v>62</v>
      </c>
      <c r="E77" s="49">
        <v>895823</v>
      </c>
      <c r="F77" s="50">
        <v>4806.5383064999996</v>
      </c>
      <c r="G77" s="51">
        <v>3.6158700000000002E-3</v>
      </c>
      <c r="H77" s="41" t="s">
        <v>140</v>
      </c>
    </row>
    <row r="78" spans="1:8" ht="25.5" x14ac:dyDescent="0.2">
      <c r="A78" s="47">
        <v>72</v>
      </c>
      <c r="B78" s="48" t="s">
        <v>309</v>
      </c>
      <c r="C78" s="48" t="s">
        <v>310</v>
      </c>
      <c r="D78" s="48" t="s">
        <v>219</v>
      </c>
      <c r="E78" s="49">
        <v>291992</v>
      </c>
      <c r="F78" s="50">
        <v>2669.8288520000001</v>
      </c>
      <c r="G78" s="51">
        <v>2.0084600000000001E-3</v>
      </c>
      <c r="H78" s="41" t="s">
        <v>140</v>
      </c>
    </row>
    <row r="79" spans="1:8" x14ac:dyDescent="0.2">
      <c r="A79" s="47">
        <v>73</v>
      </c>
      <c r="B79" s="48" t="s">
        <v>311</v>
      </c>
      <c r="C79" s="48" t="s">
        <v>312</v>
      </c>
      <c r="D79" s="48" t="s">
        <v>40</v>
      </c>
      <c r="E79" s="49">
        <v>73938</v>
      </c>
      <c r="F79" s="50">
        <v>1368.666318</v>
      </c>
      <c r="G79" s="51">
        <v>1.02962E-3</v>
      </c>
      <c r="H79" s="41" t="s">
        <v>140</v>
      </c>
    </row>
    <row r="80" spans="1:8" x14ac:dyDescent="0.2">
      <c r="A80" s="47">
        <v>74</v>
      </c>
      <c r="B80" s="48" t="s">
        <v>313</v>
      </c>
      <c r="C80" s="48" t="s">
        <v>314</v>
      </c>
      <c r="D80" s="48" t="s">
        <v>182</v>
      </c>
      <c r="E80" s="49">
        <v>103727</v>
      </c>
      <c r="F80" s="50">
        <v>1033.3283739999999</v>
      </c>
      <c r="G80" s="51">
        <v>7.7735E-4</v>
      </c>
      <c r="H80" s="41" t="s">
        <v>140</v>
      </c>
    </row>
    <row r="81" spans="1:8" x14ac:dyDescent="0.2">
      <c r="A81" s="47">
        <v>75</v>
      </c>
      <c r="B81" s="48" t="s">
        <v>315</v>
      </c>
      <c r="C81" s="48" t="s">
        <v>316</v>
      </c>
      <c r="D81" s="48" t="s">
        <v>211</v>
      </c>
      <c r="E81" s="49">
        <v>19351</v>
      </c>
      <c r="F81" s="50">
        <v>514.94946100000004</v>
      </c>
      <c r="G81" s="51">
        <v>3.8738999999999999E-4</v>
      </c>
      <c r="H81" s="41" t="s">
        <v>140</v>
      </c>
    </row>
    <row r="82" spans="1:8" x14ac:dyDescent="0.2">
      <c r="A82" s="52"/>
      <c r="B82" s="52"/>
      <c r="C82" s="53" t="s">
        <v>139</v>
      </c>
      <c r="D82" s="52"/>
      <c r="E82" s="52" t="s">
        <v>140</v>
      </c>
      <c r="F82" s="54">
        <v>1268711.740274</v>
      </c>
      <c r="G82" s="55">
        <v>0.95442879000000003</v>
      </c>
      <c r="H82" s="41" t="s">
        <v>140</v>
      </c>
    </row>
    <row r="83" spans="1:8" x14ac:dyDescent="0.2">
      <c r="A83" s="52"/>
      <c r="B83" s="52"/>
      <c r="C83" s="56"/>
      <c r="D83" s="52"/>
      <c r="E83" s="52"/>
      <c r="F83" s="57"/>
      <c r="G83" s="57"/>
      <c r="H83" s="41" t="s">
        <v>140</v>
      </c>
    </row>
    <row r="84" spans="1:8" x14ac:dyDescent="0.2">
      <c r="A84" s="52"/>
      <c r="B84" s="52"/>
      <c r="C84" s="53" t="s">
        <v>141</v>
      </c>
      <c r="D84" s="52"/>
      <c r="E84" s="52"/>
      <c r="F84" s="52"/>
      <c r="G84" s="52"/>
      <c r="H84" s="41" t="s">
        <v>140</v>
      </c>
    </row>
    <row r="85" spans="1:8" x14ac:dyDescent="0.2">
      <c r="A85" s="52"/>
      <c r="B85" s="52"/>
      <c r="C85" s="53" t="s">
        <v>139</v>
      </c>
      <c r="D85" s="52"/>
      <c r="E85" s="52" t="s">
        <v>140</v>
      </c>
      <c r="F85" s="58" t="s">
        <v>142</v>
      </c>
      <c r="G85" s="55">
        <v>0</v>
      </c>
      <c r="H85" s="41" t="s">
        <v>140</v>
      </c>
    </row>
    <row r="86" spans="1:8" x14ac:dyDescent="0.2">
      <c r="A86" s="52"/>
      <c r="B86" s="52"/>
      <c r="C86" s="56"/>
      <c r="D86" s="52"/>
      <c r="E86" s="52"/>
      <c r="F86" s="57"/>
      <c r="G86" s="57"/>
      <c r="H86" s="41" t="s">
        <v>140</v>
      </c>
    </row>
    <row r="87" spans="1:8" x14ac:dyDescent="0.2">
      <c r="A87" s="52"/>
      <c r="B87" s="52"/>
      <c r="C87" s="53" t="s">
        <v>143</v>
      </c>
      <c r="D87" s="52"/>
      <c r="E87" s="52"/>
      <c r="F87" s="52"/>
      <c r="G87" s="52"/>
      <c r="H87" s="41" t="s">
        <v>140</v>
      </c>
    </row>
    <row r="88" spans="1:8" x14ac:dyDescent="0.2">
      <c r="A88" s="52"/>
      <c r="B88" s="52"/>
      <c r="C88" s="53" t="s">
        <v>139</v>
      </c>
      <c r="D88" s="52"/>
      <c r="E88" s="52" t="s">
        <v>140</v>
      </c>
      <c r="F88" s="58" t="s">
        <v>142</v>
      </c>
      <c r="G88" s="55">
        <v>0</v>
      </c>
      <c r="H88" s="41" t="s">
        <v>140</v>
      </c>
    </row>
    <row r="89" spans="1:8" x14ac:dyDescent="0.2">
      <c r="A89" s="52"/>
      <c r="B89" s="52"/>
      <c r="C89" s="56"/>
      <c r="D89" s="52"/>
      <c r="E89" s="52"/>
      <c r="F89" s="57"/>
      <c r="G89" s="57"/>
      <c r="H89" s="41" t="s">
        <v>140</v>
      </c>
    </row>
    <row r="90" spans="1:8" x14ac:dyDescent="0.2">
      <c r="A90" s="52"/>
      <c r="B90" s="52"/>
      <c r="C90" s="53" t="s">
        <v>144</v>
      </c>
      <c r="D90" s="52"/>
      <c r="E90" s="52"/>
      <c r="F90" s="52"/>
      <c r="G90" s="52"/>
      <c r="H90" s="41" t="s">
        <v>140</v>
      </c>
    </row>
    <row r="91" spans="1:8" x14ac:dyDescent="0.2">
      <c r="A91" s="52"/>
      <c r="B91" s="52"/>
      <c r="C91" s="53" t="s">
        <v>139</v>
      </c>
      <c r="D91" s="52"/>
      <c r="E91" s="52" t="s">
        <v>140</v>
      </c>
      <c r="F91" s="58" t="s">
        <v>142</v>
      </c>
      <c r="G91" s="55">
        <v>0</v>
      </c>
      <c r="H91" s="41" t="s">
        <v>140</v>
      </c>
    </row>
    <row r="92" spans="1:8" x14ac:dyDescent="0.2">
      <c r="A92" s="52"/>
      <c r="B92" s="52"/>
      <c r="C92" s="56"/>
      <c r="D92" s="52"/>
      <c r="E92" s="52"/>
      <c r="F92" s="57"/>
      <c r="G92" s="57"/>
      <c r="H92" s="41" t="s">
        <v>140</v>
      </c>
    </row>
    <row r="93" spans="1:8" x14ac:dyDescent="0.2">
      <c r="A93" s="52"/>
      <c r="B93" s="52"/>
      <c r="C93" s="53" t="s">
        <v>145</v>
      </c>
      <c r="D93" s="52"/>
      <c r="E93" s="52"/>
      <c r="F93" s="57"/>
      <c r="G93" s="57"/>
      <c r="H93" s="41" t="s">
        <v>140</v>
      </c>
    </row>
    <row r="94" spans="1:8" x14ac:dyDescent="0.2">
      <c r="A94" s="52"/>
      <c r="B94" s="52"/>
      <c r="C94" s="53" t="s">
        <v>139</v>
      </c>
      <c r="D94" s="52"/>
      <c r="E94" s="52" t="s">
        <v>140</v>
      </c>
      <c r="F94" s="58" t="s">
        <v>142</v>
      </c>
      <c r="G94" s="55">
        <v>0</v>
      </c>
      <c r="H94" s="41" t="s">
        <v>140</v>
      </c>
    </row>
    <row r="95" spans="1:8" x14ac:dyDescent="0.2">
      <c r="A95" s="52"/>
      <c r="B95" s="52"/>
      <c r="C95" s="56"/>
      <c r="D95" s="52"/>
      <c r="E95" s="52"/>
      <c r="F95" s="57"/>
      <c r="G95" s="57"/>
      <c r="H95" s="41" t="s">
        <v>140</v>
      </c>
    </row>
    <row r="96" spans="1:8" x14ac:dyDescent="0.2">
      <c r="A96" s="52"/>
      <c r="B96" s="52"/>
      <c r="C96" s="53" t="s">
        <v>146</v>
      </c>
      <c r="D96" s="52"/>
      <c r="E96" s="52"/>
      <c r="F96" s="57"/>
      <c r="G96" s="57"/>
      <c r="H96" s="41" t="s">
        <v>140</v>
      </c>
    </row>
    <row r="97" spans="1:8" x14ac:dyDescent="0.2">
      <c r="A97" s="52"/>
      <c r="B97" s="52"/>
      <c r="C97" s="53" t="s">
        <v>139</v>
      </c>
      <c r="D97" s="52"/>
      <c r="E97" s="52" t="s">
        <v>140</v>
      </c>
      <c r="F97" s="58" t="s">
        <v>142</v>
      </c>
      <c r="G97" s="55">
        <v>0</v>
      </c>
      <c r="H97" s="41" t="s">
        <v>140</v>
      </c>
    </row>
    <row r="98" spans="1:8" x14ac:dyDescent="0.2">
      <c r="A98" s="52"/>
      <c r="B98" s="52"/>
      <c r="C98" s="56"/>
      <c r="D98" s="52"/>
      <c r="E98" s="52"/>
      <c r="F98" s="57"/>
      <c r="G98" s="57"/>
      <c r="H98" s="41" t="s">
        <v>140</v>
      </c>
    </row>
    <row r="99" spans="1:8" x14ac:dyDescent="0.2">
      <c r="A99" s="52"/>
      <c r="B99" s="52"/>
      <c r="C99" s="53" t="s">
        <v>147</v>
      </c>
      <c r="D99" s="52"/>
      <c r="E99" s="52"/>
      <c r="F99" s="54">
        <f>F82</f>
        <v>1268711.740274</v>
      </c>
      <c r="G99" s="55">
        <f>G82</f>
        <v>0.95442879000000003</v>
      </c>
      <c r="H99" s="41" t="s">
        <v>140</v>
      </c>
    </row>
    <row r="100" spans="1:8" x14ac:dyDescent="0.2">
      <c r="A100" s="52"/>
      <c r="B100" s="52"/>
      <c r="C100" s="56"/>
      <c r="D100" s="52"/>
      <c r="E100" s="52"/>
      <c r="F100" s="57"/>
      <c r="G100" s="57"/>
      <c r="H100" s="41" t="s">
        <v>140</v>
      </c>
    </row>
    <row r="101" spans="1:8" x14ac:dyDescent="0.2">
      <c r="A101" s="52"/>
      <c r="B101" s="52"/>
      <c r="C101" s="53" t="s">
        <v>148</v>
      </c>
      <c r="D101" s="52"/>
      <c r="E101" s="52"/>
      <c r="F101" s="57"/>
      <c r="G101" s="57"/>
      <c r="H101" s="41" t="s">
        <v>140</v>
      </c>
    </row>
    <row r="102" spans="1:8" x14ac:dyDescent="0.2">
      <c r="A102" s="52"/>
      <c r="B102" s="52"/>
      <c r="C102" s="53" t="s">
        <v>10</v>
      </c>
      <c r="D102" s="52"/>
      <c r="E102" s="52"/>
      <c r="F102" s="57"/>
      <c r="G102" s="57"/>
      <c r="H102" s="41" t="s">
        <v>140</v>
      </c>
    </row>
    <row r="103" spans="1:8" x14ac:dyDescent="0.2">
      <c r="A103" s="52"/>
      <c r="B103" s="52"/>
      <c r="C103" s="53" t="s">
        <v>139</v>
      </c>
      <c r="D103" s="52"/>
      <c r="E103" s="52" t="s">
        <v>140</v>
      </c>
      <c r="F103" s="58" t="s">
        <v>142</v>
      </c>
      <c r="G103" s="55">
        <v>0</v>
      </c>
      <c r="H103" s="41" t="s">
        <v>140</v>
      </c>
    </row>
    <row r="104" spans="1:8" x14ac:dyDescent="0.2">
      <c r="A104" s="52"/>
      <c r="B104" s="52"/>
      <c r="C104" s="56"/>
      <c r="D104" s="52"/>
      <c r="E104" s="52"/>
      <c r="F104" s="57"/>
      <c r="G104" s="57"/>
      <c r="H104" s="41" t="s">
        <v>140</v>
      </c>
    </row>
    <row r="105" spans="1:8" x14ac:dyDescent="0.2">
      <c r="A105" s="52"/>
      <c r="B105" s="52"/>
      <c r="C105" s="53" t="s">
        <v>149</v>
      </c>
      <c r="D105" s="52"/>
      <c r="E105" s="52"/>
      <c r="F105" s="52"/>
      <c r="G105" s="52"/>
      <c r="H105" s="41" t="s">
        <v>140</v>
      </c>
    </row>
    <row r="106" spans="1:8" x14ac:dyDescent="0.2">
      <c r="A106" s="52"/>
      <c r="B106" s="52"/>
      <c r="C106" s="53" t="s">
        <v>139</v>
      </c>
      <c r="D106" s="52"/>
      <c r="E106" s="52" t="s">
        <v>140</v>
      </c>
      <c r="F106" s="58" t="s">
        <v>142</v>
      </c>
      <c r="G106" s="55">
        <v>0</v>
      </c>
      <c r="H106" s="41" t="s">
        <v>140</v>
      </c>
    </row>
    <row r="107" spans="1:8" x14ac:dyDescent="0.2">
      <c r="A107" s="52"/>
      <c r="B107" s="52"/>
      <c r="C107" s="56"/>
      <c r="D107" s="52"/>
      <c r="E107" s="52"/>
      <c r="F107" s="57"/>
      <c r="G107" s="57"/>
      <c r="H107" s="41" t="s">
        <v>140</v>
      </c>
    </row>
    <row r="108" spans="1:8" x14ac:dyDescent="0.2">
      <c r="A108" s="52"/>
      <c r="B108" s="52"/>
      <c r="C108" s="53" t="s">
        <v>150</v>
      </c>
      <c r="D108" s="52"/>
      <c r="E108" s="52"/>
      <c r="F108" s="52"/>
      <c r="G108" s="52"/>
      <c r="H108" s="41" t="s">
        <v>140</v>
      </c>
    </row>
    <row r="109" spans="1:8" x14ac:dyDescent="0.2">
      <c r="A109" s="52"/>
      <c r="B109" s="52"/>
      <c r="C109" s="53" t="s">
        <v>139</v>
      </c>
      <c r="D109" s="52"/>
      <c r="E109" s="52" t="s">
        <v>140</v>
      </c>
      <c r="F109" s="58" t="s">
        <v>142</v>
      </c>
      <c r="G109" s="55">
        <v>0</v>
      </c>
      <c r="H109" s="41" t="s">
        <v>140</v>
      </c>
    </row>
    <row r="110" spans="1:8" x14ac:dyDescent="0.2">
      <c r="A110" s="52"/>
      <c r="B110" s="52"/>
      <c r="C110" s="56"/>
      <c r="D110" s="52"/>
      <c r="E110" s="52"/>
      <c r="F110" s="57"/>
      <c r="G110" s="57"/>
      <c r="H110" s="41" t="s">
        <v>140</v>
      </c>
    </row>
    <row r="111" spans="1:8" x14ac:dyDescent="0.2">
      <c r="A111" s="52"/>
      <c r="B111" s="52"/>
      <c r="C111" s="53" t="s">
        <v>151</v>
      </c>
      <c r="D111" s="52"/>
      <c r="E111" s="52"/>
      <c r="F111" s="57"/>
      <c r="G111" s="57"/>
      <c r="H111" s="41" t="s">
        <v>140</v>
      </c>
    </row>
    <row r="112" spans="1:8" x14ac:dyDescent="0.2">
      <c r="A112" s="52"/>
      <c r="B112" s="52"/>
      <c r="C112" s="53" t="s">
        <v>139</v>
      </c>
      <c r="D112" s="52"/>
      <c r="E112" s="52" t="s">
        <v>140</v>
      </c>
      <c r="F112" s="58" t="s">
        <v>142</v>
      </c>
      <c r="G112" s="55">
        <v>0</v>
      </c>
      <c r="H112" s="41" t="s">
        <v>140</v>
      </c>
    </row>
    <row r="113" spans="1:8" ht="12.75" customHeight="1" x14ac:dyDescent="0.2">
      <c r="A113" s="39"/>
      <c r="B113" s="39"/>
      <c r="C113" s="40"/>
      <c r="D113" s="39"/>
      <c r="E113" s="39"/>
      <c r="F113" s="151"/>
      <c r="G113" s="139"/>
      <c r="H113" s="41" t="s">
        <v>140</v>
      </c>
    </row>
    <row r="114" spans="1:8" ht="12.75" customHeight="1" x14ac:dyDescent="0.2">
      <c r="A114" s="39"/>
      <c r="B114" s="39"/>
      <c r="C114" s="40" t="s">
        <v>984</v>
      </c>
      <c r="D114" s="39"/>
      <c r="E114" s="39"/>
      <c r="F114" s="39"/>
      <c r="G114" s="39"/>
      <c r="H114" s="41" t="s">
        <v>140</v>
      </c>
    </row>
    <row r="115" spans="1:8" ht="25.5" x14ac:dyDescent="0.2">
      <c r="A115" s="42">
        <v>1</v>
      </c>
      <c r="B115" s="43" t="s">
        <v>317</v>
      </c>
      <c r="C115" s="43" t="s">
        <v>985</v>
      </c>
      <c r="D115" s="43" t="s">
        <v>228</v>
      </c>
      <c r="E115" s="44">
        <v>1862960</v>
      </c>
      <c r="F115" s="45">
        <v>189.76110560000001</v>
      </c>
      <c r="G115" s="46">
        <v>1.4275E-4</v>
      </c>
      <c r="H115" s="41">
        <v>6.1050000000000004</v>
      </c>
    </row>
    <row r="116" spans="1:8" ht="12.75" customHeight="1" x14ac:dyDescent="0.2">
      <c r="A116" s="39"/>
      <c r="B116" s="39"/>
      <c r="C116" s="40" t="s">
        <v>139</v>
      </c>
      <c r="D116" s="39"/>
      <c r="E116" s="39" t="s">
        <v>140</v>
      </c>
      <c r="F116" s="138">
        <f>F115</f>
        <v>189.76110560000001</v>
      </c>
      <c r="G116" s="139">
        <f>G115</f>
        <v>1.4275E-4</v>
      </c>
      <c r="H116" s="41" t="s">
        <v>140</v>
      </c>
    </row>
    <row r="117" spans="1:8" x14ac:dyDescent="0.2">
      <c r="A117" s="52"/>
      <c r="B117" s="52"/>
      <c r="C117" s="56"/>
      <c r="D117" s="52"/>
      <c r="E117" s="52"/>
      <c r="F117" s="57"/>
      <c r="G117" s="57"/>
      <c r="H117" s="41" t="s">
        <v>140</v>
      </c>
    </row>
    <row r="118" spans="1:8" x14ac:dyDescent="0.2">
      <c r="A118" s="52"/>
      <c r="B118" s="52"/>
      <c r="C118" s="53" t="s">
        <v>152</v>
      </c>
      <c r="D118" s="52"/>
      <c r="E118" s="52"/>
      <c r="F118" s="54">
        <f>F116</f>
        <v>189.76110560000001</v>
      </c>
      <c r="G118" s="55">
        <f>G116</f>
        <v>1.4275E-4</v>
      </c>
      <c r="H118" s="41" t="s">
        <v>140</v>
      </c>
    </row>
    <row r="119" spans="1:8" x14ac:dyDescent="0.2">
      <c r="A119" s="52"/>
      <c r="B119" s="52"/>
      <c r="C119" s="56"/>
      <c r="D119" s="52"/>
      <c r="E119" s="52"/>
      <c r="F119" s="57"/>
      <c r="G119" s="57"/>
      <c r="H119" s="41" t="s">
        <v>140</v>
      </c>
    </row>
    <row r="120" spans="1:8" x14ac:dyDescent="0.2">
      <c r="A120" s="52"/>
      <c r="B120" s="52"/>
      <c r="C120" s="53" t="s">
        <v>153</v>
      </c>
      <c r="D120" s="52"/>
      <c r="E120" s="52"/>
      <c r="F120" s="57"/>
      <c r="G120" s="57"/>
      <c r="H120" s="41" t="s">
        <v>140</v>
      </c>
    </row>
    <row r="121" spans="1:8" x14ac:dyDescent="0.2">
      <c r="A121" s="52"/>
      <c r="B121" s="52"/>
      <c r="C121" s="53" t="s">
        <v>154</v>
      </c>
      <c r="D121" s="52"/>
      <c r="E121" s="52"/>
      <c r="F121" s="57"/>
      <c r="G121" s="57"/>
      <c r="H121" s="41" t="s">
        <v>140</v>
      </c>
    </row>
    <row r="122" spans="1:8" x14ac:dyDescent="0.2">
      <c r="A122" s="52"/>
      <c r="B122" s="52"/>
      <c r="C122" s="53" t="s">
        <v>139</v>
      </c>
      <c r="D122" s="52"/>
      <c r="E122" s="52" t="s">
        <v>140</v>
      </c>
      <c r="F122" s="58" t="s">
        <v>142</v>
      </c>
      <c r="G122" s="55">
        <v>0</v>
      </c>
      <c r="H122" s="41" t="s">
        <v>140</v>
      </c>
    </row>
    <row r="123" spans="1:8" x14ac:dyDescent="0.2">
      <c r="A123" s="52"/>
      <c r="B123" s="52"/>
      <c r="C123" s="56"/>
      <c r="D123" s="52"/>
      <c r="E123" s="52"/>
      <c r="F123" s="57"/>
      <c r="G123" s="57"/>
      <c r="H123" s="41" t="s">
        <v>140</v>
      </c>
    </row>
    <row r="124" spans="1:8" x14ac:dyDescent="0.2">
      <c r="A124" s="52"/>
      <c r="B124" s="52"/>
      <c r="C124" s="53" t="s">
        <v>155</v>
      </c>
      <c r="D124" s="52"/>
      <c r="E124" s="52"/>
      <c r="F124" s="57"/>
      <c r="G124" s="57"/>
      <c r="H124" s="41" t="s">
        <v>140</v>
      </c>
    </row>
    <row r="125" spans="1:8" x14ac:dyDescent="0.2">
      <c r="A125" s="52"/>
      <c r="B125" s="52"/>
      <c r="C125" s="53" t="s">
        <v>139</v>
      </c>
      <c r="D125" s="52"/>
      <c r="E125" s="52" t="s">
        <v>140</v>
      </c>
      <c r="F125" s="58" t="s">
        <v>142</v>
      </c>
      <c r="G125" s="55">
        <v>0</v>
      </c>
      <c r="H125" s="41" t="s">
        <v>140</v>
      </c>
    </row>
    <row r="126" spans="1:8" x14ac:dyDescent="0.2">
      <c r="A126" s="52"/>
      <c r="B126" s="52"/>
      <c r="C126" s="56"/>
      <c r="D126" s="52"/>
      <c r="E126" s="52"/>
      <c r="F126" s="57"/>
      <c r="G126" s="57"/>
      <c r="H126" s="41" t="s">
        <v>140</v>
      </c>
    </row>
    <row r="127" spans="1:8" x14ac:dyDescent="0.2">
      <c r="A127" s="52"/>
      <c r="B127" s="52"/>
      <c r="C127" s="53" t="s">
        <v>156</v>
      </c>
      <c r="D127" s="52"/>
      <c r="E127" s="52"/>
      <c r="F127" s="57"/>
      <c r="G127" s="57"/>
      <c r="H127" s="41" t="s">
        <v>140</v>
      </c>
    </row>
    <row r="128" spans="1:8" x14ac:dyDescent="0.2">
      <c r="A128" s="52"/>
      <c r="B128" s="52"/>
      <c r="C128" s="53" t="s">
        <v>139</v>
      </c>
      <c r="D128" s="52"/>
      <c r="E128" s="52" t="s">
        <v>140</v>
      </c>
      <c r="F128" s="58" t="s">
        <v>142</v>
      </c>
      <c r="G128" s="55">
        <v>0</v>
      </c>
      <c r="H128" s="41" t="s">
        <v>140</v>
      </c>
    </row>
    <row r="129" spans="1:8" x14ac:dyDescent="0.2">
      <c r="A129" s="52"/>
      <c r="B129" s="52"/>
      <c r="C129" s="56"/>
      <c r="D129" s="52"/>
      <c r="E129" s="52"/>
      <c r="F129" s="57"/>
      <c r="G129" s="57"/>
      <c r="H129" s="41" t="s">
        <v>140</v>
      </c>
    </row>
    <row r="130" spans="1:8" x14ac:dyDescent="0.2">
      <c r="A130" s="52"/>
      <c r="B130" s="52"/>
      <c r="C130" s="53" t="s">
        <v>157</v>
      </c>
      <c r="D130" s="52"/>
      <c r="E130" s="52"/>
      <c r="F130" s="57"/>
      <c r="G130" s="57"/>
      <c r="H130" s="41" t="s">
        <v>140</v>
      </c>
    </row>
    <row r="131" spans="1:8" x14ac:dyDescent="0.2">
      <c r="A131" s="47">
        <v>1</v>
      </c>
      <c r="B131" s="48"/>
      <c r="C131" s="48" t="s">
        <v>158</v>
      </c>
      <c r="D131" s="48"/>
      <c r="E131" s="59"/>
      <c r="F131" s="50">
        <v>49383.145152097997</v>
      </c>
      <c r="G131" s="51">
        <v>3.7150040000000002E-2</v>
      </c>
      <c r="H131" s="41">
        <v>5.42</v>
      </c>
    </row>
    <row r="132" spans="1:8" x14ac:dyDescent="0.2">
      <c r="A132" s="52"/>
      <c r="B132" s="52"/>
      <c r="C132" s="53" t="s">
        <v>139</v>
      </c>
      <c r="D132" s="52"/>
      <c r="E132" s="52" t="s">
        <v>140</v>
      </c>
      <c r="F132" s="54">
        <v>49383.145152097997</v>
      </c>
      <c r="G132" s="55">
        <v>3.7150040000000002E-2</v>
      </c>
      <c r="H132" s="41" t="s">
        <v>140</v>
      </c>
    </row>
    <row r="133" spans="1:8" x14ac:dyDescent="0.2">
      <c r="A133" s="52"/>
      <c r="B133" s="52"/>
      <c r="C133" s="56"/>
      <c r="D133" s="52"/>
      <c r="E133" s="52"/>
      <c r="F133" s="57"/>
      <c r="G133" s="57"/>
      <c r="H133" s="41" t="s">
        <v>140</v>
      </c>
    </row>
    <row r="134" spans="1:8" x14ac:dyDescent="0.2">
      <c r="A134" s="52"/>
      <c r="B134" s="52"/>
      <c r="C134" s="53" t="s">
        <v>159</v>
      </c>
      <c r="D134" s="52"/>
      <c r="E134" s="52"/>
      <c r="F134" s="54">
        <v>49383.145152097997</v>
      </c>
      <c r="G134" s="55">
        <v>3.7150040000000002E-2</v>
      </c>
      <c r="H134" s="41" t="s">
        <v>140</v>
      </c>
    </row>
    <row r="135" spans="1:8" x14ac:dyDescent="0.2">
      <c r="A135" s="52"/>
      <c r="B135" s="52"/>
      <c r="C135" s="57"/>
      <c r="D135" s="52"/>
      <c r="E135" s="52"/>
      <c r="F135" s="52"/>
      <c r="G135" s="52"/>
      <c r="H135" s="41" t="s">
        <v>140</v>
      </c>
    </row>
    <row r="136" spans="1:8" x14ac:dyDescent="0.2">
      <c r="A136" s="52"/>
      <c r="B136" s="52"/>
      <c r="C136" s="53" t="s">
        <v>160</v>
      </c>
      <c r="D136" s="52"/>
      <c r="E136" s="52"/>
      <c r="F136" s="52"/>
      <c r="G136" s="52"/>
      <c r="H136" s="41" t="s">
        <v>140</v>
      </c>
    </row>
    <row r="137" spans="1:8" x14ac:dyDescent="0.2">
      <c r="A137" s="52"/>
      <c r="B137" s="52"/>
      <c r="C137" s="53" t="s">
        <v>161</v>
      </c>
      <c r="D137" s="52"/>
      <c r="E137" s="52"/>
      <c r="F137" s="52"/>
      <c r="G137" s="52"/>
      <c r="H137" s="41" t="s">
        <v>140</v>
      </c>
    </row>
    <row r="138" spans="1:8" x14ac:dyDescent="0.2">
      <c r="A138" s="47">
        <v>1</v>
      </c>
      <c r="B138" s="48" t="s">
        <v>319</v>
      </c>
      <c r="C138" s="43" t="s">
        <v>986</v>
      </c>
      <c r="D138" s="48"/>
      <c r="E138" s="140">
        <v>231364.02650000001</v>
      </c>
      <c r="F138" s="50">
        <v>5550.3137919139999</v>
      </c>
      <c r="G138" s="51">
        <v>4.1754000000000001E-3</v>
      </c>
      <c r="H138" s="41" t="s">
        <v>140</v>
      </c>
    </row>
    <row r="139" spans="1:8" x14ac:dyDescent="0.2">
      <c r="A139" s="52"/>
      <c r="B139" s="52"/>
      <c r="C139" s="53" t="s">
        <v>139</v>
      </c>
      <c r="D139" s="52"/>
      <c r="E139" s="52" t="s">
        <v>140</v>
      </c>
      <c r="F139" s="54">
        <v>5550.3137919139999</v>
      </c>
      <c r="G139" s="55">
        <v>4.1754000000000001E-3</v>
      </c>
      <c r="H139" s="41" t="s">
        <v>140</v>
      </c>
    </row>
    <row r="140" spans="1:8" x14ac:dyDescent="0.2">
      <c r="A140" s="52"/>
      <c r="B140" s="52"/>
      <c r="C140" s="56"/>
      <c r="D140" s="52"/>
      <c r="E140" s="52"/>
      <c r="F140" s="57"/>
      <c r="G140" s="57"/>
      <c r="H140" s="41" t="s">
        <v>140</v>
      </c>
    </row>
    <row r="141" spans="1:8" x14ac:dyDescent="0.2">
      <c r="A141" s="52"/>
      <c r="B141" s="52"/>
      <c r="C141" s="53" t="s">
        <v>162</v>
      </c>
      <c r="D141" s="52"/>
      <c r="E141" s="52"/>
      <c r="F141" s="52"/>
      <c r="G141" s="52"/>
      <c r="H141" s="41" t="s">
        <v>140</v>
      </c>
    </row>
    <row r="142" spans="1:8" x14ac:dyDescent="0.2">
      <c r="A142" s="52"/>
      <c r="B142" s="52"/>
      <c r="C142" s="53" t="s">
        <v>163</v>
      </c>
      <c r="D142" s="52"/>
      <c r="E142" s="52"/>
      <c r="F142" s="52"/>
      <c r="G142" s="52"/>
      <c r="H142" s="41" t="s">
        <v>140</v>
      </c>
    </row>
    <row r="143" spans="1:8" x14ac:dyDescent="0.2">
      <c r="A143" s="52"/>
      <c r="B143" s="52"/>
      <c r="C143" s="53" t="s">
        <v>139</v>
      </c>
      <c r="D143" s="52"/>
      <c r="E143" s="52" t="s">
        <v>140</v>
      </c>
      <c r="F143" s="58" t="s">
        <v>142</v>
      </c>
      <c r="G143" s="55">
        <v>0</v>
      </c>
      <c r="H143" s="41" t="s">
        <v>140</v>
      </c>
    </row>
    <row r="144" spans="1:8" x14ac:dyDescent="0.2">
      <c r="A144" s="52"/>
      <c r="B144" s="52"/>
      <c r="C144" s="56"/>
      <c r="D144" s="52"/>
      <c r="E144" s="52"/>
      <c r="F144" s="57"/>
      <c r="G144" s="57"/>
      <c r="H144" s="41" t="s">
        <v>140</v>
      </c>
    </row>
    <row r="145" spans="1:17" x14ac:dyDescent="0.2">
      <c r="A145" s="52"/>
      <c r="B145" s="52"/>
      <c r="C145" s="53" t="s">
        <v>164</v>
      </c>
      <c r="D145" s="52"/>
      <c r="E145" s="52"/>
      <c r="F145" s="57"/>
      <c r="G145" s="57"/>
      <c r="H145" s="41" t="s">
        <v>140</v>
      </c>
    </row>
    <row r="146" spans="1:17" x14ac:dyDescent="0.2">
      <c r="A146" s="52"/>
      <c r="B146" s="52"/>
      <c r="C146" s="53" t="s">
        <v>139</v>
      </c>
      <c r="D146" s="52"/>
      <c r="E146" s="52" t="s">
        <v>140</v>
      </c>
      <c r="F146" s="58" t="s">
        <v>142</v>
      </c>
      <c r="G146" s="55">
        <v>0</v>
      </c>
      <c r="H146" s="41" t="s">
        <v>140</v>
      </c>
    </row>
    <row r="147" spans="1:17" x14ac:dyDescent="0.2">
      <c r="A147" s="52"/>
      <c r="B147" s="52"/>
      <c r="C147" s="56"/>
      <c r="D147" s="52"/>
      <c r="E147" s="52"/>
      <c r="F147" s="57"/>
      <c r="G147" s="57"/>
      <c r="H147" s="41" t="s">
        <v>140</v>
      </c>
    </row>
    <row r="148" spans="1:17" x14ac:dyDescent="0.2">
      <c r="A148" s="59"/>
      <c r="B148" s="48"/>
      <c r="C148" s="48" t="s">
        <v>165</v>
      </c>
      <c r="D148" s="48"/>
      <c r="E148" s="59"/>
      <c r="F148" s="50">
        <v>5454.1150491899998</v>
      </c>
      <c r="G148" s="51">
        <v>4.1030299999999997E-3</v>
      </c>
      <c r="H148" s="41" t="s">
        <v>140</v>
      </c>
    </row>
    <row r="149" spans="1:17" x14ac:dyDescent="0.2">
      <c r="A149" s="56"/>
      <c r="B149" s="56"/>
      <c r="C149" s="53" t="s">
        <v>166</v>
      </c>
      <c r="D149" s="57"/>
      <c r="E149" s="57"/>
      <c r="F149" s="54">
        <v>1329289.0753728021</v>
      </c>
      <c r="G149" s="60">
        <v>1.0000000099999999</v>
      </c>
      <c r="H149" s="41" t="s">
        <v>140</v>
      </c>
    </row>
    <row r="150" spans="1:17" ht="12.75" customHeight="1" x14ac:dyDescent="0.2">
      <c r="A150" s="61"/>
      <c r="B150" s="61"/>
      <c r="C150" s="62"/>
      <c r="D150" s="63"/>
      <c r="E150" s="63"/>
      <c r="F150" s="64"/>
      <c r="G150" s="65"/>
      <c r="H150" s="66"/>
    </row>
    <row r="151" spans="1:17" x14ac:dyDescent="0.2">
      <c r="A151" s="61"/>
      <c r="B151" s="227" t="s">
        <v>973</v>
      </c>
      <c r="C151" s="227"/>
      <c r="D151" s="227"/>
      <c r="E151" s="227"/>
      <c r="F151" s="227"/>
      <c r="G151" s="227"/>
      <c r="H151" s="227"/>
      <c r="J151" s="68"/>
    </row>
    <row r="152" spans="1:17" x14ac:dyDescent="0.2">
      <c r="A152" s="61"/>
      <c r="B152" s="227" t="s">
        <v>974</v>
      </c>
      <c r="C152" s="227"/>
      <c r="D152" s="227"/>
      <c r="E152" s="227"/>
      <c r="F152" s="227"/>
      <c r="G152" s="227"/>
      <c r="H152" s="227"/>
      <c r="J152" s="68"/>
    </row>
    <row r="153" spans="1:17" x14ac:dyDescent="0.2">
      <c r="A153" s="61"/>
      <c r="B153" s="227" t="s">
        <v>975</v>
      </c>
      <c r="C153" s="227"/>
      <c r="D153" s="227"/>
      <c r="E153" s="227"/>
      <c r="F153" s="227"/>
      <c r="G153" s="227"/>
      <c r="H153" s="227"/>
      <c r="J153" s="68"/>
    </row>
    <row r="154" spans="1:17" s="71" customFormat="1" ht="66.75" customHeight="1" x14ac:dyDescent="0.25">
      <c r="A154" s="69"/>
      <c r="B154" s="228" t="s">
        <v>976</v>
      </c>
      <c r="C154" s="228"/>
      <c r="D154" s="228"/>
      <c r="E154" s="228"/>
      <c r="F154" s="228"/>
      <c r="G154" s="228"/>
      <c r="H154" s="228"/>
      <c r="I154"/>
      <c r="J154" s="68"/>
      <c r="K154"/>
      <c r="L154"/>
      <c r="M154"/>
      <c r="N154"/>
      <c r="O154"/>
      <c r="P154"/>
      <c r="Q154"/>
    </row>
    <row r="155" spans="1:17" x14ac:dyDescent="0.2">
      <c r="A155" s="61"/>
      <c r="B155" s="227" t="s">
        <v>977</v>
      </c>
      <c r="C155" s="227"/>
      <c r="D155" s="227"/>
      <c r="E155" s="227"/>
      <c r="F155" s="227"/>
      <c r="G155" s="227"/>
      <c r="H155" s="227"/>
      <c r="J155" s="68"/>
    </row>
    <row r="156" spans="1:17" x14ac:dyDescent="0.2">
      <c r="A156" s="61"/>
      <c r="B156" s="61"/>
      <c r="C156" s="61"/>
      <c r="D156" s="63"/>
      <c r="E156" s="63"/>
      <c r="F156" s="63"/>
      <c r="G156" s="63"/>
    </row>
    <row r="157" spans="1:17" x14ac:dyDescent="0.2">
      <c r="A157" s="61"/>
      <c r="B157" s="229" t="s">
        <v>167</v>
      </c>
      <c r="C157" s="230"/>
      <c r="D157" s="231"/>
      <c r="E157" s="72"/>
      <c r="F157" s="63"/>
      <c r="G157" s="63"/>
    </row>
    <row r="158" spans="1:17" ht="27.75" customHeight="1" x14ac:dyDescent="0.2">
      <c r="A158" s="61"/>
      <c r="B158" s="232" t="s">
        <v>168</v>
      </c>
      <c r="C158" s="233"/>
      <c r="D158" s="40" t="s">
        <v>169</v>
      </c>
      <c r="E158" s="72"/>
      <c r="F158" s="63"/>
      <c r="G158" s="63"/>
    </row>
    <row r="159" spans="1:17" ht="12.75" customHeight="1" x14ac:dyDescent="0.2">
      <c r="A159" s="61"/>
      <c r="B159" s="232" t="s">
        <v>978</v>
      </c>
      <c r="C159" s="233"/>
      <c r="D159" s="40" t="s">
        <v>169</v>
      </c>
      <c r="E159" s="72"/>
      <c r="F159" s="63"/>
      <c r="G159" s="63"/>
    </row>
    <row r="160" spans="1:17" x14ac:dyDescent="0.2">
      <c r="A160" s="61"/>
      <c r="B160" s="232" t="s">
        <v>170</v>
      </c>
      <c r="C160" s="233"/>
      <c r="D160" s="73" t="s">
        <v>140</v>
      </c>
      <c r="E160" s="72"/>
      <c r="F160" s="63"/>
      <c r="G160" s="63"/>
    </row>
    <row r="161" spans="1:10" x14ac:dyDescent="0.2">
      <c r="A161" s="74"/>
      <c r="B161" s="75" t="s">
        <v>140</v>
      </c>
      <c r="C161" s="75" t="s">
        <v>979</v>
      </c>
      <c r="D161" s="75" t="s">
        <v>171</v>
      </c>
      <c r="E161" s="74"/>
      <c r="F161" s="74"/>
      <c r="G161" s="74"/>
      <c r="H161" s="74"/>
      <c r="J161" s="68"/>
    </row>
    <row r="162" spans="1:10" x14ac:dyDescent="0.2">
      <c r="A162" s="74"/>
      <c r="B162" s="76" t="s">
        <v>172</v>
      </c>
      <c r="C162" s="77">
        <v>45991</v>
      </c>
      <c r="D162" s="77">
        <v>46022</v>
      </c>
      <c r="E162" s="74"/>
      <c r="F162" s="74"/>
      <c r="G162" s="74"/>
      <c r="J162" s="68"/>
    </row>
    <row r="163" spans="1:10" x14ac:dyDescent="0.2">
      <c r="A163" s="78"/>
      <c r="B163" s="48" t="s">
        <v>173</v>
      </c>
      <c r="C163" s="79">
        <v>1582.8538000000001</v>
      </c>
      <c r="D163" s="79">
        <v>1574.0657000000001</v>
      </c>
      <c r="E163" s="78"/>
      <c r="F163" s="80"/>
      <c r="G163" s="81"/>
    </row>
    <row r="164" spans="1:10" x14ac:dyDescent="0.2">
      <c r="A164" s="78"/>
      <c r="B164" s="48" t="s">
        <v>1151</v>
      </c>
      <c r="C164" s="79">
        <v>74.326499999999996</v>
      </c>
      <c r="D164" s="79">
        <v>73.913799999999995</v>
      </c>
      <c r="E164" s="78"/>
      <c r="F164" s="80"/>
      <c r="G164" s="81"/>
    </row>
    <row r="165" spans="1:10" x14ac:dyDescent="0.2">
      <c r="A165" s="78"/>
      <c r="B165" s="48" t="s">
        <v>174</v>
      </c>
      <c r="C165" s="79">
        <v>1445.2626</v>
      </c>
      <c r="D165" s="79">
        <v>1436.2199000000001</v>
      </c>
      <c r="E165" s="78"/>
      <c r="F165" s="80"/>
      <c r="G165" s="81"/>
    </row>
    <row r="166" spans="1:10" x14ac:dyDescent="0.2">
      <c r="A166" s="78"/>
      <c r="B166" s="48" t="s">
        <v>1152</v>
      </c>
      <c r="C166" s="79">
        <v>66.897099999999995</v>
      </c>
      <c r="D166" s="79">
        <v>66.478499999999997</v>
      </c>
      <c r="E166" s="78"/>
      <c r="F166" s="80"/>
      <c r="G166" s="81"/>
    </row>
    <row r="167" spans="1:10" x14ac:dyDescent="0.2">
      <c r="A167" s="78"/>
      <c r="B167" s="78"/>
      <c r="C167" s="78"/>
      <c r="D167" s="78"/>
      <c r="E167" s="78"/>
      <c r="F167" s="78"/>
      <c r="G167" s="78"/>
    </row>
    <row r="168" spans="1:10" ht="14.25" customHeight="1" x14ac:dyDescent="0.2">
      <c r="A168" s="74"/>
      <c r="B168" s="232" t="s">
        <v>980</v>
      </c>
      <c r="C168" s="233"/>
      <c r="D168" s="40" t="s">
        <v>169</v>
      </c>
      <c r="E168" s="74"/>
      <c r="F168" s="74"/>
      <c r="G168" s="74"/>
    </row>
    <row r="169" spans="1:10" x14ac:dyDescent="0.2">
      <c r="A169" s="74"/>
      <c r="B169" s="200"/>
      <c r="C169" s="200"/>
      <c r="D169" s="201"/>
      <c r="E169" s="74"/>
      <c r="F169" s="67"/>
      <c r="G169" s="86"/>
    </row>
    <row r="170" spans="1:10" x14ac:dyDescent="0.2">
      <c r="A170" s="74"/>
      <c r="B170" s="232" t="s">
        <v>175</v>
      </c>
      <c r="C170" s="233"/>
      <c r="D170" s="40" t="s">
        <v>169</v>
      </c>
      <c r="E170" s="136"/>
      <c r="F170" s="136"/>
      <c r="G170" s="136"/>
    </row>
    <row r="171" spans="1:10" x14ac:dyDescent="0.2">
      <c r="A171" s="74"/>
      <c r="B171" s="232" t="s">
        <v>176</v>
      </c>
      <c r="C171" s="233"/>
      <c r="D171" s="40" t="s">
        <v>169</v>
      </c>
      <c r="E171" s="74"/>
      <c r="F171" s="74"/>
      <c r="G171" s="74"/>
    </row>
    <row r="172" spans="1:10" x14ac:dyDescent="0.2">
      <c r="A172" s="74"/>
      <c r="B172" s="232" t="s">
        <v>177</v>
      </c>
      <c r="C172" s="233"/>
      <c r="D172" s="40" t="s">
        <v>169</v>
      </c>
      <c r="E172" s="84"/>
      <c r="F172" s="74"/>
      <c r="G172" s="74"/>
    </row>
    <row r="173" spans="1:10" x14ac:dyDescent="0.2">
      <c r="A173" s="74"/>
      <c r="B173" s="232" t="s">
        <v>178</v>
      </c>
      <c r="C173" s="233"/>
      <c r="D173" s="85">
        <v>0.54660550808538078</v>
      </c>
      <c r="E173" s="84"/>
      <c r="F173" s="74"/>
      <c r="G173" s="74"/>
    </row>
    <row r="175" spans="1:10" x14ac:dyDescent="0.2">
      <c r="B175" s="234" t="s">
        <v>981</v>
      </c>
      <c r="C175" s="234"/>
    </row>
    <row r="177" spans="2:4" ht="153.75" customHeight="1" x14ac:dyDescent="0.2">
      <c r="B177" s="87"/>
      <c r="C177" s="88"/>
      <c r="D177" s="87"/>
    </row>
    <row r="178" spans="2:4" x14ac:dyDescent="0.2">
      <c r="B178" s="87"/>
      <c r="D178" s="87"/>
    </row>
    <row r="179" spans="2:4" x14ac:dyDescent="0.2">
      <c r="B179" s="87" t="s">
        <v>982</v>
      </c>
      <c r="C179" s="88"/>
      <c r="D179" s="87" t="s">
        <v>987</v>
      </c>
    </row>
    <row r="180" spans="2:4" x14ac:dyDescent="0.2">
      <c r="B180" s="87" t="s">
        <v>988</v>
      </c>
      <c r="D180" s="87" t="s">
        <v>989</v>
      </c>
    </row>
    <row r="197" customFormat="1" ht="12.75" customHeight="1" x14ac:dyDescent="0.2"/>
    <row r="198" customFormat="1" ht="12.75" customHeight="1" x14ac:dyDescent="0.2"/>
    <row r="199" customFormat="1" ht="12.75" customHeight="1" x14ac:dyDescent="0.2"/>
    <row r="200" customFormat="1" ht="12.75" customHeight="1" x14ac:dyDescent="0.2"/>
    <row r="201" customFormat="1" ht="12.75" customHeight="1" x14ac:dyDescent="0.2"/>
    <row r="202" customFormat="1" ht="12.75" customHeight="1" x14ac:dyDescent="0.2"/>
    <row r="203" customFormat="1" ht="12.75" customHeight="1" x14ac:dyDescent="0.2"/>
  </sheetData>
  <mergeCells count="18">
    <mergeCell ref="B159:C159"/>
    <mergeCell ref="B160:C160"/>
    <mergeCell ref="B175:C175"/>
    <mergeCell ref="B168:C168"/>
    <mergeCell ref="B172:C172"/>
    <mergeCell ref="B173:C173"/>
    <mergeCell ref="B170:C170"/>
    <mergeCell ref="B171:C171"/>
    <mergeCell ref="B153:H153"/>
    <mergeCell ref="B154:H154"/>
    <mergeCell ref="B155:H155"/>
    <mergeCell ref="B157:D157"/>
    <mergeCell ref="B158:C158"/>
    <mergeCell ref="A1:H1"/>
    <mergeCell ref="A2:H2"/>
    <mergeCell ref="A3:H3"/>
    <mergeCell ref="B151:H151"/>
    <mergeCell ref="B152:H152"/>
  </mergeCells>
  <hyperlinks>
    <hyperlink ref="I1" location="Index!B2" display="Index" xr:uid="{A3B8306C-22AB-4D0D-909D-D8251F4CE20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2B752-3D15-4462-9CA9-DD86D4F0C2E7}">
  <sheetPr>
    <outlinePr summaryBelow="0" summaryRight="0"/>
  </sheetPr>
  <dimension ref="A1:Q202"/>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11.4257812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321</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4000000</v>
      </c>
      <c r="F7" s="50">
        <v>39648</v>
      </c>
      <c r="G7" s="51">
        <v>5.6748090000000001E-2</v>
      </c>
      <c r="H7" s="41" t="s">
        <v>140</v>
      </c>
    </row>
    <row r="8" spans="1:9" x14ac:dyDescent="0.2">
      <c r="A8" s="47">
        <v>2</v>
      </c>
      <c r="B8" s="48" t="s">
        <v>17</v>
      </c>
      <c r="C8" s="48" t="s">
        <v>18</v>
      </c>
      <c r="D8" s="48" t="s">
        <v>19</v>
      </c>
      <c r="E8" s="49">
        <v>2000000</v>
      </c>
      <c r="F8" s="50">
        <v>31408</v>
      </c>
      <c r="G8" s="51">
        <v>4.49542E-2</v>
      </c>
      <c r="H8" s="41" t="s">
        <v>140</v>
      </c>
    </row>
    <row r="9" spans="1:9" x14ac:dyDescent="0.2">
      <c r="A9" s="47">
        <v>3</v>
      </c>
      <c r="B9" s="48" t="s">
        <v>33</v>
      </c>
      <c r="C9" s="48" t="s">
        <v>34</v>
      </c>
      <c r="D9" s="48" t="s">
        <v>35</v>
      </c>
      <c r="E9" s="49">
        <v>2375000</v>
      </c>
      <c r="F9" s="50">
        <v>23327.25</v>
      </c>
      <c r="G9" s="51">
        <v>3.338824E-2</v>
      </c>
      <c r="H9" s="41" t="s">
        <v>140</v>
      </c>
    </row>
    <row r="10" spans="1:9" x14ac:dyDescent="0.2">
      <c r="A10" s="47">
        <v>4</v>
      </c>
      <c r="B10" s="48" t="s">
        <v>324</v>
      </c>
      <c r="C10" s="48" t="s">
        <v>325</v>
      </c>
      <c r="D10" s="48" t="s">
        <v>35</v>
      </c>
      <c r="E10" s="49">
        <v>1550000</v>
      </c>
      <c r="F10" s="50">
        <v>19675.7</v>
      </c>
      <c r="G10" s="51">
        <v>2.8161780000000001E-2</v>
      </c>
      <c r="H10" s="41" t="s">
        <v>140</v>
      </c>
    </row>
    <row r="11" spans="1:9" x14ac:dyDescent="0.2">
      <c r="A11" s="47">
        <v>5</v>
      </c>
      <c r="B11" s="48" t="s">
        <v>326</v>
      </c>
      <c r="C11" s="48" t="s">
        <v>327</v>
      </c>
      <c r="D11" s="48" t="s">
        <v>206</v>
      </c>
      <c r="E11" s="49">
        <v>1202142</v>
      </c>
      <c r="F11" s="50">
        <v>19419.401868000001</v>
      </c>
      <c r="G11" s="51">
        <v>2.7794949999999999E-2</v>
      </c>
      <c r="H11" s="41" t="s">
        <v>140</v>
      </c>
    </row>
    <row r="12" spans="1:9" x14ac:dyDescent="0.2">
      <c r="A12" s="47">
        <v>6</v>
      </c>
      <c r="B12" s="48" t="s">
        <v>11</v>
      </c>
      <c r="C12" s="48" t="s">
        <v>12</v>
      </c>
      <c r="D12" s="48" t="s">
        <v>13</v>
      </c>
      <c r="E12" s="49">
        <v>900000</v>
      </c>
      <c r="F12" s="50">
        <v>18950.400000000001</v>
      </c>
      <c r="G12" s="51">
        <v>2.7123660000000001E-2</v>
      </c>
      <c r="H12" s="41" t="s">
        <v>140</v>
      </c>
    </row>
    <row r="13" spans="1:9" x14ac:dyDescent="0.2">
      <c r="A13" s="47">
        <v>7</v>
      </c>
      <c r="B13" s="48" t="s">
        <v>36</v>
      </c>
      <c r="C13" s="48" t="s">
        <v>37</v>
      </c>
      <c r="D13" s="48" t="s">
        <v>35</v>
      </c>
      <c r="E13" s="49">
        <v>1350000</v>
      </c>
      <c r="F13" s="50">
        <v>18129.150000000001</v>
      </c>
      <c r="G13" s="51">
        <v>2.5948209999999999E-2</v>
      </c>
      <c r="H13" s="41" t="s">
        <v>140</v>
      </c>
    </row>
    <row r="14" spans="1:9" x14ac:dyDescent="0.2">
      <c r="A14" s="47">
        <v>8</v>
      </c>
      <c r="B14" s="48" t="s">
        <v>180</v>
      </c>
      <c r="C14" s="48" t="s">
        <v>181</v>
      </c>
      <c r="D14" s="48" t="s">
        <v>182</v>
      </c>
      <c r="E14" s="49">
        <v>3977000</v>
      </c>
      <c r="F14" s="50">
        <v>16027.31</v>
      </c>
      <c r="G14" s="51">
        <v>2.2939850000000001E-2</v>
      </c>
      <c r="H14" s="41" t="s">
        <v>140</v>
      </c>
    </row>
    <row r="15" spans="1:9" x14ac:dyDescent="0.2">
      <c r="A15" s="47">
        <v>9</v>
      </c>
      <c r="B15" s="48" t="s">
        <v>328</v>
      </c>
      <c r="C15" s="48" t="s">
        <v>329</v>
      </c>
      <c r="D15" s="48" t="s">
        <v>35</v>
      </c>
      <c r="E15" s="49">
        <v>700000</v>
      </c>
      <c r="F15" s="50">
        <v>15407.7</v>
      </c>
      <c r="G15" s="51">
        <v>2.2053010000000001E-2</v>
      </c>
      <c r="H15" s="41" t="s">
        <v>140</v>
      </c>
    </row>
    <row r="16" spans="1:9" x14ac:dyDescent="0.2">
      <c r="A16" s="47">
        <v>10</v>
      </c>
      <c r="B16" s="48" t="s">
        <v>14</v>
      </c>
      <c r="C16" s="48" t="s">
        <v>15</v>
      </c>
      <c r="D16" s="48" t="s">
        <v>16</v>
      </c>
      <c r="E16" s="49">
        <v>350000</v>
      </c>
      <c r="F16" s="50">
        <v>14292.25</v>
      </c>
      <c r="G16" s="51">
        <v>2.0456459999999999E-2</v>
      </c>
      <c r="H16" s="41" t="s">
        <v>140</v>
      </c>
    </row>
    <row r="17" spans="1:8" x14ac:dyDescent="0.2">
      <c r="A17" s="47">
        <v>11</v>
      </c>
      <c r="B17" s="48" t="s">
        <v>54</v>
      </c>
      <c r="C17" s="48" t="s">
        <v>55</v>
      </c>
      <c r="D17" s="48" t="s">
        <v>50</v>
      </c>
      <c r="E17" s="49">
        <v>300000</v>
      </c>
      <c r="F17" s="50">
        <v>13303.2</v>
      </c>
      <c r="G17" s="51">
        <v>1.904084E-2</v>
      </c>
      <c r="H17" s="41" t="s">
        <v>140</v>
      </c>
    </row>
    <row r="18" spans="1:8" ht="25.5" x14ac:dyDescent="0.2">
      <c r="A18" s="47">
        <v>12</v>
      </c>
      <c r="B18" s="48" t="s">
        <v>242</v>
      </c>
      <c r="C18" s="48" t="s">
        <v>243</v>
      </c>
      <c r="D18" s="48" t="s">
        <v>219</v>
      </c>
      <c r="E18" s="49">
        <v>240000</v>
      </c>
      <c r="F18" s="50">
        <v>13215.6</v>
      </c>
      <c r="G18" s="51">
        <v>1.8915459999999999E-2</v>
      </c>
      <c r="H18" s="41" t="s">
        <v>140</v>
      </c>
    </row>
    <row r="19" spans="1:8" x14ac:dyDescent="0.2">
      <c r="A19" s="47">
        <v>13</v>
      </c>
      <c r="B19" s="48" t="s">
        <v>330</v>
      </c>
      <c r="C19" s="48" t="s">
        <v>331</v>
      </c>
      <c r="D19" s="48" t="s">
        <v>228</v>
      </c>
      <c r="E19" s="49">
        <v>350000</v>
      </c>
      <c r="F19" s="50">
        <v>12982.2</v>
      </c>
      <c r="G19" s="51">
        <v>1.858139E-2</v>
      </c>
      <c r="H19" s="41" t="s">
        <v>140</v>
      </c>
    </row>
    <row r="20" spans="1:8" x14ac:dyDescent="0.2">
      <c r="A20" s="47">
        <v>14</v>
      </c>
      <c r="B20" s="48" t="s">
        <v>260</v>
      </c>
      <c r="C20" s="48" t="s">
        <v>261</v>
      </c>
      <c r="D20" s="48" t="s">
        <v>40</v>
      </c>
      <c r="E20" s="49">
        <v>1000000</v>
      </c>
      <c r="F20" s="50">
        <v>12858</v>
      </c>
      <c r="G20" s="51">
        <v>1.8403630000000001E-2</v>
      </c>
      <c r="H20" s="41" t="s">
        <v>140</v>
      </c>
    </row>
    <row r="21" spans="1:8" x14ac:dyDescent="0.2">
      <c r="A21" s="47">
        <v>15</v>
      </c>
      <c r="B21" s="48" t="s">
        <v>60</v>
      </c>
      <c r="C21" s="48" t="s">
        <v>61</v>
      </c>
      <c r="D21" s="48" t="s">
        <v>62</v>
      </c>
      <c r="E21" s="49">
        <v>200000</v>
      </c>
      <c r="F21" s="50">
        <v>12774</v>
      </c>
      <c r="G21" s="51">
        <v>1.8283400000000002E-2</v>
      </c>
      <c r="H21" s="41" t="s">
        <v>140</v>
      </c>
    </row>
    <row r="22" spans="1:8" x14ac:dyDescent="0.2">
      <c r="A22" s="47">
        <v>16</v>
      </c>
      <c r="B22" s="48" t="s">
        <v>124</v>
      </c>
      <c r="C22" s="48" t="s">
        <v>125</v>
      </c>
      <c r="D22" s="48" t="s">
        <v>126</v>
      </c>
      <c r="E22" s="49">
        <v>1199300</v>
      </c>
      <c r="F22" s="50">
        <v>12638.223400000001</v>
      </c>
      <c r="G22" s="51">
        <v>1.8089060000000001E-2</v>
      </c>
      <c r="H22" s="41" t="s">
        <v>140</v>
      </c>
    </row>
    <row r="23" spans="1:8" ht="25.5" x14ac:dyDescent="0.2">
      <c r="A23" s="47">
        <v>17</v>
      </c>
      <c r="B23" s="48" t="s">
        <v>194</v>
      </c>
      <c r="C23" s="48" t="s">
        <v>195</v>
      </c>
      <c r="D23" s="48" t="s">
        <v>196</v>
      </c>
      <c r="E23" s="49">
        <v>1640000</v>
      </c>
      <c r="F23" s="50">
        <v>12309.84</v>
      </c>
      <c r="G23" s="51">
        <v>1.7619050000000001E-2</v>
      </c>
      <c r="H23" s="41" t="s">
        <v>140</v>
      </c>
    </row>
    <row r="24" spans="1:8" x14ac:dyDescent="0.2">
      <c r="A24" s="47">
        <v>18</v>
      </c>
      <c r="B24" s="48" t="s">
        <v>332</v>
      </c>
      <c r="C24" s="48" t="s">
        <v>333</v>
      </c>
      <c r="D24" s="48" t="s">
        <v>35</v>
      </c>
      <c r="E24" s="49">
        <v>4100000</v>
      </c>
      <c r="F24" s="50">
        <v>12131.9</v>
      </c>
      <c r="G24" s="51">
        <v>1.7364359999999999E-2</v>
      </c>
      <c r="H24" s="41" t="s">
        <v>140</v>
      </c>
    </row>
    <row r="25" spans="1:8" x14ac:dyDescent="0.2">
      <c r="A25" s="47">
        <v>19</v>
      </c>
      <c r="B25" s="48" t="s">
        <v>334</v>
      </c>
      <c r="C25" s="48" t="s">
        <v>335</v>
      </c>
      <c r="D25" s="48" t="s">
        <v>211</v>
      </c>
      <c r="E25" s="49">
        <v>105000</v>
      </c>
      <c r="F25" s="50">
        <v>11692.8</v>
      </c>
      <c r="G25" s="51">
        <v>1.6735880000000002E-2</v>
      </c>
      <c r="H25" s="41" t="s">
        <v>140</v>
      </c>
    </row>
    <row r="26" spans="1:8" x14ac:dyDescent="0.2">
      <c r="A26" s="47">
        <v>20</v>
      </c>
      <c r="B26" s="48" t="s">
        <v>188</v>
      </c>
      <c r="C26" s="48" t="s">
        <v>189</v>
      </c>
      <c r="D26" s="48" t="s">
        <v>35</v>
      </c>
      <c r="E26" s="49">
        <v>4300000</v>
      </c>
      <c r="F26" s="50">
        <v>11485.3</v>
      </c>
      <c r="G26" s="51">
        <v>1.6438879999999999E-2</v>
      </c>
      <c r="H26" s="41" t="s">
        <v>140</v>
      </c>
    </row>
    <row r="27" spans="1:8" x14ac:dyDescent="0.2">
      <c r="A27" s="47">
        <v>21</v>
      </c>
      <c r="B27" s="48" t="s">
        <v>258</v>
      </c>
      <c r="C27" s="48" t="s">
        <v>259</v>
      </c>
      <c r="D27" s="48" t="s">
        <v>94</v>
      </c>
      <c r="E27" s="49">
        <v>720000</v>
      </c>
      <c r="F27" s="50">
        <v>11482.56</v>
      </c>
      <c r="G27" s="51">
        <v>1.6434959999999998E-2</v>
      </c>
      <c r="H27" s="41" t="s">
        <v>140</v>
      </c>
    </row>
    <row r="28" spans="1:8" x14ac:dyDescent="0.2">
      <c r="A28" s="47">
        <v>22</v>
      </c>
      <c r="B28" s="48" t="s">
        <v>214</v>
      </c>
      <c r="C28" s="48" t="s">
        <v>215</v>
      </c>
      <c r="D28" s="48" t="s">
        <v>216</v>
      </c>
      <c r="E28" s="49">
        <v>2000000</v>
      </c>
      <c r="F28" s="50">
        <v>11172</v>
      </c>
      <c r="G28" s="51">
        <v>1.5990460000000001E-2</v>
      </c>
      <c r="H28" s="41" t="s">
        <v>140</v>
      </c>
    </row>
    <row r="29" spans="1:8" x14ac:dyDescent="0.2">
      <c r="A29" s="47">
        <v>23</v>
      </c>
      <c r="B29" s="48" t="s">
        <v>336</v>
      </c>
      <c r="C29" s="48" t="s">
        <v>337</v>
      </c>
      <c r="D29" s="48" t="s">
        <v>28</v>
      </c>
      <c r="E29" s="49">
        <v>250000</v>
      </c>
      <c r="F29" s="50">
        <v>10971.75</v>
      </c>
      <c r="G29" s="51">
        <v>1.570384E-2</v>
      </c>
      <c r="H29" s="41" t="s">
        <v>140</v>
      </c>
    </row>
    <row r="30" spans="1:8" x14ac:dyDescent="0.2">
      <c r="A30" s="47">
        <v>24</v>
      </c>
      <c r="B30" s="48" t="s">
        <v>23</v>
      </c>
      <c r="C30" s="48" t="s">
        <v>24</v>
      </c>
      <c r="D30" s="48" t="s">
        <v>25</v>
      </c>
      <c r="E30" s="49">
        <v>92000</v>
      </c>
      <c r="F30" s="50">
        <v>10841.28</v>
      </c>
      <c r="G30" s="51">
        <v>1.5517100000000001E-2</v>
      </c>
      <c r="H30" s="41" t="s">
        <v>140</v>
      </c>
    </row>
    <row r="31" spans="1:8" x14ac:dyDescent="0.2">
      <c r="A31" s="47">
        <v>25</v>
      </c>
      <c r="B31" s="48" t="s">
        <v>190</v>
      </c>
      <c r="C31" s="48" t="s">
        <v>191</v>
      </c>
      <c r="D31" s="48" t="s">
        <v>19</v>
      </c>
      <c r="E31" s="49">
        <v>2100000</v>
      </c>
      <c r="F31" s="50">
        <v>10480.049999999999</v>
      </c>
      <c r="G31" s="51">
        <v>1.5000070000000001E-2</v>
      </c>
      <c r="H31" s="41" t="s">
        <v>140</v>
      </c>
    </row>
    <row r="32" spans="1:8" x14ac:dyDescent="0.2">
      <c r="A32" s="47">
        <v>26</v>
      </c>
      <c r="B32" s="48" t="s">
        <v>202</v>
      </c>
      <c r="C32" s="48" t="s">
        <v>203</v>
      </c>
      <c r="D32" s="48" t="s">
        <v>111</v>
      </c>
      <c r="E32" s="49">
        <v>1175000</v>
      </c>
      <c r="F32" s="50">
        <v>10387</v>
      </c>
      <c r="G32" s="51">
        <v>1.4866890000000001E-2</v>
      </c>
      <c r="H32" s="41" t="s">
        <v>140</v>
      </c>
    </row>
    <row r="33" spans="1:8" x14ac:dyDescent="0.2">
      <c r="A33" s="47">
        <v>27</v>
      </c>
      <c r="B33" s="48" t="s">
        <v>79</v>
      </c>
      <c r="C33" s="48" t="s">
        <v>80</v>
      </c>
      <c r="D33" s="48" t="s">
        <v>13</v>
      </c>
      <c r="E33" s="49">
        <v>570000</v>
      </c>
      <c r="F33" s="50">
        <v>10383.69</v>
      </c>
      <c r="G33" s="51">
        <v>1.4862149999999999E-2</v>
      </c>
      <c r="H33" s="41" t="s">
        <v>140</v>
      </c>
    </row>
    <row r="34" spans="1:8" x14ac:dyDescent="0.2">
      <c r="A34" s="47">
        <v>28</v>
      </c>
      <c r="B34" s="48" t="s">
        <v>264</v>
      </c>
      <c r="C34" s="48" t="s">
        <v>265</v>
      </c>
      <c r="D34" s="48" t="s">
        <v>266</v>
      </c>
      <c r="E34" s="49">
        <v>600000</v>
      </c>
      <c r="F34" s="50">
        <v>10030.799999999999</v>
      </c>
      <c r="G34" s="51">
        <v>1.435706E-2</v>
      </c>
      <c r="H34" s="41" t="s">
        <v>140</v>
      </c>
    </row>
    <row r="35" spans="1:8" x14ac:dyDescent="0.2">
      <c r="A35" s="47">
        <v>29</v>
      </c>
      <c r="B35" s="48" t="s">
        <v>183</v>
      </c>
      <c r="C35" s="48" t="s">
        <v>184</v>
      </c>
      <c r="D35" s="48" t="s">
        <v>185</v>
      </c>
      <c r="E35" s="49">
        <v>436135</v>
      </c>
      <c r="F35" s="50">
        <v>9884.5636400000003</v>
      </c>
      <c r="G35" s="51">
        <v>1.4147750000000001E-2</v>
      </c>
      <c r="H35" s="41" t="s">
        <v>140</v>
      </c>
    </row>
    <row r="36" spans="1:8" x14ac:dyDescent="0.2">
      <c r="A36" s="47">
        <v>30</v>
      </c>
      <c r="B36" s="48" t="s">
        <v>338</v>
      </c>
      <c r="C36" s="48" t="s">
        <v>339</v>
      </c>
      <c r="D36" s="48" t="s">
        <v>182</v>
      </c>
      <c r="E36" s="49">
        <v>1000000</v>
      </c>
      <c r="F36" s="50">
        <v>9868</v>
      </c>
      <c r="G36" s="51">
        <v>1.4124050000000001E-2</v>
      </c>
      <c r="H36" s="41" t="s">
        <v>140</v>
      </c>
    </row>
    <row r="37" spans="1:8" x14ac:dyDescent="0.2">
      <c r="A37" s="47">
        <v>31</v>
      </c>
      <c r="B37" s="48" t="s">
        <v>224</v>
      </c>
      <c r="C37" s="48" t="s">
        <v>225</v>
      </c>
      <c r="D37" s="48" t="s">
        <v>50</v>
      </c>
      <c r="E37" s="49">
        <v>125000</v>
      </c>
      <c r="F37" s="50">
        <v>9523.75</v>
      </c>
      <c r="G37" s="51">
        <v>1.3631320000000001E-2</v>
      </c>
      <c r="H37" s="41" t="s">
        <v>140</v>
      </c>
    </row>
    <row r="38" spans="1:8" x14ac:dyDescent="0.2">
      <c r="A38" s="47">
        <v>32</v>
      </c>
      <c r="B38" s="48" t="s">
        <v>298</v>
      </c>
      <c r="C38" s="48" t="s">
        <v>299</v>
      </c>
      <c r="D38" s="48" t="s">
        <v>300</v>
      </c>
      <c r="E38" s="49">
        <v>3575000</v>
      </c>
      <c r="F38" s="50">
        <v>9479.1124999999993</v>
      </c>
      <c r="G38" s="51">
        <v>1.356743E-2</v>
      </c>
      <c r="H38" s="41" t="s">
        <v>140</v>
      </c>
    </row>
    <row r="39" spans="1:8" x14ac:dyDescent="0.2">
      <c r="A39" s="47">
        <v>33</v>
      </c>
      <c r="B39" s="48" t="s">
        <v>87</v>
      </c>
      <c r="C39" s="48" t="s">
        <v>88</v>
      </c>
      <c r="D39" s="48" t="s">
        <v>25</v>
      </c>
      <c r="E39" s="49">
        <v>167000</v>
      </c>
      <c r="F39" s="50">
        <v>9236.77</v>
      </c>
      <c r="G39" s="51">
        <v>1.3220569999999999E-2</v>
      </c>
      <c r="H39" s="41" t="s">
        <v>140</v>
      </c>
    </row>
    <row r="40" spans="1:8" x14ac:dyDescent="0.2">
      <c r="A40" s="47">
        <v>34</v>
      </c>
      <c r="B40" s="48" t="s">
        <v>51</v>
      </c>
      <c r="C40" s="48" t="s">
        <v>52</v>
      </c>
      <c r="D40" s="48" t="s">
        <v>53</v>
      </c>
      <c r="E40" s="49">
        <v>610000</v>
      </c>
      <c r="F40" s="50">
        <v>8965.7800000000007</v>
      </c>
      <c r="G40" s="51">
        <v>1.2832700000000001E-2</v>
      </c>
      <c r="H40" s="41" t="s">
        <v>140</v>
      </c>
    </row>
    <row r="41" spans="1:8" ht="25.5" x14ac:dyDescent="0.2">
      <c r="A41" s="47">
        <v>35</v>
      </c>
      <c r="B41" s="48" t="s">
        <v>217</v>
      </c>
      <c r="C41" s="48" t="s">
        <v>218</v>
      </c>
      <c r="D41" s="48" t="s">
        <v>219</v>
      </c>
      <c r="E41" s="49">
        <v>415000</v>
      </c>
      <c r="F41" s="50">
        <v>8754.4249999999993</v>
      </c>
      <c r="G41" s="51">
        <v>1.253019E-2</v>
      </c>
      <c r="H41" s="41" t="s">
        <v>140</v>
      </c>
    </row>
    <row r="42" spans="1:8" ht="25.5" x14ac:dyDescent="0.2">
      <c r="A42" s="47">
        <v>36</v>
      </c>
      <c r="B42" s="48" t="s">
        <v>278</v>
      </c>
      <c r="C42" s="48" t="s">
        <v>279</v>
      </c>
      <c r="D42" s="48" t="s">
        <v>219</v>
      </c>
      <c r="E42" s="49">
        <v>390000</v>
      </c>
      <c r="F42" s="50">
        <v>8566.35</v>
      </c>
      <c r="G42" s="51">
        <v>1.2260999999999999E-2</v>
      </c>
      <c r="H42" s="41" t="s">
        <v>140</v>
      </c>
    </row>
    <row r="43" spans="1:8" x14ac:dyDescent="0.2">
      <c r="A43" s="47">
        <v>37</v>
      </c>
      <c r="B43" s="48" t="s">
        <v>200</v>
      </c>
      <c r="C43" s="48" t="s">
        <v>201</v>
      </c>
      <c r="D43" s="48" t="s">
        <v>94</v>
      </c>
      <c r="E43" s="49">
        <v>450000</v>
      </c>
      <c r="F43" s="50">
        <v>8340.75</v>
      </c>
      <c r="G43" s="51">
        <v>1.19381E-2</v>
      </c>
      <c r="H43" s="41" t="s">
        <v>140</v>
      </c>
    </row>
    <row r="44" spans="1:8" x14ac:dyDescent="0.2">
      <c r="A44" s="47">
        <v>38</v>
      </c>
      <c r="B44" s="48" t="s">
        <v>240</v>
      </c>
      <c r="C44" s="48" t="s">
        <v>241</v>
      </c>
      <c r="D44" s="48" t="s">
        <v>111</v>
      </c>
      <c r="E44" s="49">
        <v>555386</v>
      </c>
      <c r="F44" s="50">
        <v>8234.1528359999993</v>
      </c>
      <c r="G44" s="51">
        <v>1.1785520000000001E-2</v>
      </c>
      <c r="H44" s="41" t="s">
        <v>140</v>
      </c>
    </row>
    <row r="45" spans="1:8" x14ac:dyDescent="0.2">
      <c r="A45" s="47">
        <v>39</v>
      </c>
      <c r="B45" s="48" t="s">
        <v>231</v>
      </c>
      <c r="C45" s="48" t="s">
        <v>232</v>
      </c>
      <c r="D45" s="48" t="s">
        <v>233</v>
      </c>
      <c r="E45" s="49">
        <v>500000</v>
      </c>
      <c r="F45" s="50">
        <v>8108.5</v>
      </c>
      <c r="G45" s="51">
        <v>1.160568E-2</v>
      </c>
      <c r="H45" s="41" t="s">
        <v>140</v>
      </c>
    </row>
    <row r="46" spans="1:8" x14ac:dyDescent="0.2">
      <c r="A46" s="47">
        <v>40</v>
      </c>
      <c r="B46" s="48" t="s">
        <v>29</v>
      </c>
      <c r="C46" s="48" t="s">
        <v>30</v>
      </c>
      <c r="D46" s="48" t="s">
        <v>19</v>
      </c>
      <c r="E46" s="49">
        <v>2100000</v>
      </c>
      <c r="F46" s="50">
        <v>8064</v>
      </c>
      <c r="G46" s="51">
        <v>1.154198E-2</v>
      </c>
      <c r="H46" s="41" t="s">
        <v>140</v>
      </c>
    </row>
    <row r="47" spans="1:8" x14ac:dyDescent="0.2">
      <c r="A47" s="47">
        <v>41</v>
      </c>
      <c r="B47" s="48" t="s">
        <v>340</v>
      </c>
      <c r="C47" s="48" t="s">
        <v>341</v>
      </c>
      <c r="D47" s="48" t="s">
        <v>250</v>
      </c>
      <c r="E47" s="49">
        <v>430000</v>
      </c>
      <c r="F47" s="50">
        <v>7737.42</v>
      </c>
      <c r="G47" s="51">
        <v>1.1074550000000001E-2</v>
      </c>
      <c r="H47" s="41" t="s">
        <v>140</v>
      </c>
    </row>
    <row r="48" spans="1:8" x14ac:dyDescent="0.2">
      <c r="A48" s="47">
        <v>42</v>
      </c>
      <c r="B48" s="48" t="s">
        <v>63</v>
      </c>
      <c r="C48" s="48" t="s">
        <v>64</v>
      </c>
      <c r="D48" s="48" t="s">
        <v>50</v>
      </c>
      <c r="E48" s="49">
        <v>620000</v>
      </c>
      <c r="F48" s="50">
        <v>7556.56</v>
      </c>
      <c r="G48" s="51">
        <v>1.0815689999999999E-2</v>
      </c>
      <c r="H48" s="41" t="s">
        <v>140</v>
      </c>
    </row>
    <row r="49" spans="1:8" x14ac:dyDescent="0.2">
      <c r="A49" s="47">
        <v>43</v>
      </c>
      <c r="B49" s="48" t="s">
        <v>292</v>
      </c>
      <c r="C49" s="48" t="s">
        <v>293</v>
      </c>
      <c r="D49" s="48" t="s">
        <v>185</v>
      </c>
      <c r="E49" s="49">
        <v>225000</v>
      </c>
      <c r="F49" s="50">
        <v>7285.95</v>
      </c>
      <c r="G49" s="51">
        <v>1.0428359999999999E-2</v>
      </c>
      <c r="H49" s="41" t="s">
        <v>140</v>
      </c>
    </row>
    <row r="50" spans="1:8" x14ac:dyDescent="0.2">
      <c r="A50" s="47">
        <v>44</v>
      </c>
      <c r="B50" s="48" t="s">
        <v>186</v>
      </c>
      <c r="C50" s="48" t="s">
        <v>187</v>
      </c>
      <c r="D50" s="48" t="s">
        <v>35</v>
      </c>
      <c r="E50" s="49">
        <v>8500000</v>
      </c>
      <c r="F50" s="50">
        <v>7276.85</v>
      </c>
      <c r="G50" s="51">
        <v>1.041534E-2</v>
      </c>
      <c r="H50" s="41" t="s">
        <v>140</v>
      </c>
    </row>
    <row r="51" spans="1:8" x14ac:dyDescent="0.2">
      <c r="A51" s="47">
        <v>45</v>
      </c>
      <c r="B51" s="48" t="s">
        <v>342</v>
      </c>
      <c r="C51" s="48" t="s">
        <v>343</v>
      </c>
      <c r="D51" s="48" t="s">
        <v>182</v>
      </c>
      <c r="E51" s="49">
        <v>410000</v>
      </c>
      <c r="F51" s="50">
        <v>6979.02</v>
      </c>
      <c r="G51" s="51">
        <v>9.9890599999999993E-3</v>
      </c>
      <c r="H51" s="41" t="s">
        <v>140</v>
      </c>
    </row>
    <row r="52" spans="1:8" ht="25.5" x14ac:dyDescent="0.2">
      <c r="A52" s="47">
        <v>46</v>
      </c>
      <c r="B52" s="48" t="s">
        <v>344</v>
      </c>
      <c r="C52" s="48" t="s">
        <v>345</v>
      </c>
      <c r="D52" s="48" t="s">
        <v>219</v>
      </c>
      <c r="E52" s="49">
        <v>400000</v>
      </c>
      <c r="F52" s="50">
        <v>6878.8</v>
      </c>
      <c r="G52" s="51">
        <v>9.8456099999999994E-3</v>
      </c>
      <c r="H52" s="41" t="s">
        <v>140</v>
      </c>
    </row>
    <row r="53" spans="1:8" x14ac:dyDescent="0.2">
      <c r="A53" s="47">
        <v>47</v>
      </c>
      <c r="B53" s="48" t="s">
        <v>204</v>
      </c>
      <c r="C53" s="48" t="s">
        <v>205</v>
      </c>
      <c r="D53" s="48" t="s">
        <v>206</v>
      </c>
      <c r="E53" s="49">
        <v>400000</v>
      </c>
      <c r="F53" s="50">
        <v>6652</v>
      </c>
      <c r="G53" s="51">
        <v>9.52099E-3</v>
      </c>
      <c r="H53" s="41" t="s">
        <v>140</v>
      </c>
    </row>
    <row r="54" spans="1:8" x14ac:dyDescent="0.2">
      <c r="A54" s="47">
        <v>48</v>
      </c>
      <c r="B54" s="48" t="s">
        <v>244</v>
      </c>
      <c r="C54" s="48" t="s">
        <v>245</v>
      </c>
      <c r="D54" s="48" t="s">
        <v>211</v>
      </c>
      <c r="E54" s="49">
        <v>775000</v>
      </c>
      <c r="F54" s="50">
        <v>6632.0625</v>
      </c>
      <c r="G54" s="51">
        <v>9.4924599999999994E-3</v>
      </c>
      <c r="H54" s="41" t="s">
        <v>140</v>
      </c>
    </row>
    <row r="55" spans="1:8" x14ac:dyDescent="0.2">
      <c r="A55" s="47">
        <v>49</v>
      </c>
      <c r="B55" s="48" t="s">
        <v>346</v>
      </c>
      <c r="C55" s="48" t="s">
        <v>347</v>
      </c>
      <c r="D55" s="48" t="s">
        <v>300</v>
      </c>
      <c r="E55" s="49">
        <v>2350000</v>
      </c>
      <c r="F55" s="50">
        <v>6534.1750000000002</v>
      </c>
      <c r="G55" s="51">
        <v>9.3523500000000006E-3</v>
      </c>
      <c r="H55" s="41" t="s">
        <v>140</v>
      </c>
    </row>
    <row r="56" spans="1:8" ht="25.5" x14ac:dyDescent="0.2">
      <c r="A56" s="47">
        <v>50</v>
      </c>
      <c r="B56" s="48" t="s">
        <v>348</v>
      </c>
      <c r="C56" s="48" t="s">
        <v>349</v>
      </c>
      <c r="D56" s="48" t="s">
        <v>350</v>
      </c>
      <c r="E56" s="49">
        <v>1550000</v>
      </c>
      <c r="F56" s="50">
        <v>6440.25</v>
      </c>
      <c r="G56" s="51">
        <v>9.2179199999999992E-3</v>
      </c>
      <c r="H56" s="41" t="s">
        <v>140</v>
      </c>
    </row>
    <row r="57" spans="1:8" x14ac:dyDescent="0.2">
      <c r="A57" s="47">
        <v>51</v>
      </c>
      <c r="B57" s="48" t="s">
        <v>212</v>
      </c>
      <c r="C57" s="48" t="s">
        <v>213</v>
      </c>
      <c r="D57" s="48" t="s">
        <v>206</v>
      </c>
      <c r="E57" s="49">
        <v>100000</v>
      </c>
      <c r="F57" s="50">
        <v>6272</v>
      </c>
      <c r="G57" s="51">
        <v>8.9771E-3</v>
      </c>
      <c r="H57" s="41" t="s">
        <v>140</v>
      </c>
    </row>
    <row r="58" spans="1:8" x14ac:dyDescent="0.2">
      <c r="A58" s="47">
        <v>52</v>
      </c>
      <c r="B58" s="48" t="s">
        <v>236</v>
      </c>
      <c r="C58" s="48" t="s">
        <v>237</v>
      </c>
      <c r="D58" s="48" t="s">
        <v>40</v>
      </c>
      <c r="E58" s="49">
        <v>1250000</v>
      </c>
      <c r="F58" s="50">
        <v>6250</v>
      </c>
      <c r="G58" s="51">
        <v>8.9456099999999997E-3</v>
      </c>
      <c r="H58" s="41" t="s">
        <v>140</v>
      </c>
    </row>
    <row r="59" spans="1:8" x14ac:dyDescent="0.2">
      <c r="A59" s="47">
        <v>53</v>
      </c>
      <c r="B59" s="48" t="s">
        <v>46</v>
      </c>
      <c r="C59" s="48" t="s">
        <v>47</v>
      </c>
      <c r="D59" s="48" t="s">
        <v>22</v>
      </c>
      <c r="E59" s="49">
        <v>1600000</v>
      </c>
      <c r="F59" s="50">
        <v>6073.6</v>
      </c>
      <c r="G59" s="51">
        <v>8.6931300000000003E-3</v>
      </c>
      <c r="H59" s="41" t="s">
        <v>140</v>
      </c>
    </row>
    <row r="60" spans="1:8" x14ac:dyDescent="0.2">
      <c r="A60" s="47">
        <v>54</v>
      </c>
      <c r="B60" s="48" t="s">
        <v>103</v>
      </c>
      <c r="C60" s="48" t="s">
        <v>104</v>
      </c>
      <c r="D60" s="48" t="s">
        <v>40</v>
      </c>
      <c r="E60" s="49">
        <v>156515</v>
      </c>
      <c r="F60" s="50">
        <v>6071.2168499999998</v>
      </c>
      <c r="G60" s="51">
        <v>8.6897199999999997E-3</v>
      </c>
      <c r="H60" s="41" t="s">
        <v>140</v>
      </c>
    </row>
    <row r="61" spans="1:8" x14ac:dyDescent="0.2">
      <c r="A61" s="47">
        <v>55</v>
      </c>
      <c r="B61" s="48" t="s">
        <v>56</v>
      </c>
      <c r="C61" s="48" t="s">
        <v>57</v>
      </c>
      <c r="D61" s="48" t="s">
        <v>40</v>
      </c>
      <c r="E61" s="49">
        <v>40000</v>
      </c>
      <c r="F61" s="50">
        <v>5951.2</v>
      </c>
      <c r="G61" s="51">
        <v>8.5179399999999999E-3</v>
      </c>
      <c r="H61" s="41" t="s">
        <v>140</v>
      </c>
    </row>
    <row r="62" spans="1:8" x14ac:dyDescent="0.2">
      <c r="A62" s="47">
        <v>56</v>
      </c>
      <c r="B62" s="48" t="s">
        <v>269</v>
      </c>
      <c r="C62" s="48" t="s">
        <v>270</v>
      </c>
      <c r="D62" s="48" t="s">
        <v>257</v>
      </c>
      <c r="E62" s="49">
        <v>1124999</v>
      </c>
      <c r="F62" s="50">
        <v>5946.7447140000004</v>
      </c>
      <c r="G62" s="51">
        <v>8.5115599999999996E-3</v>
      </c>
      <c r="H62" s="41" t="s">
        <v>140</v>
      </c>
    </row>
    <row r="63" spans="1:8" x14ac:dyDescent="0.2">
      <c r="A63" s="47">
        <v>57</v>
      </c>
      <c r="B63" s="48" t="s">
        <v>238</v>
      </c>
      <c r="C63" s="48" t="s">
        <v>239</v>
      </c>
      <c r="D63" s="48" t="s">
        <v>111</v>
      </c>
      <c r="E63" s="49">
        <v>550000</v>
      </c>
      <c r="F63" s="50">
        <v>5748.05</v>
      </c>
      <c r="G63" s="51">
        <v>8.2271700000000007E-3</v>
      </c>
      <c r="H63" s="41" t="s">
        <v>140</v>
      </c>
    </row>
    <row r="64" spans="1:8" x14ac:dyDescent="0.2">
      <c r="A64" s="47">
        <v>58</v>
      </c>
      <c r="B64" s="48" t="s">
        <v>83</v>
      </c>
      <c r="C64" s="48" t="s">
        <v>84</v>
      </c>
      <c r="D64" s="48" t="s">
        <v>22</v>
      </c>
      <c r="E64" s="49">
        <v>425000</v>
      </c>
      <c r="F64" s="50">
        <v>5553.4750000000004</v>
      </c>
      <c r="G64" s="51">
        <v>7.9486799999999996E-3</v>
      </c>
      <c r="H64" s="41" t="s">
        <v>140</v>
      </c>
    </row>
    <row r="65" spans="1:8" x14ac:dyDescent="0.2">
      <c r="A65" s="47">
        <v>59</v>
      </c>
      <c r="B65" s="48" t="s">
        <v>95</v>
      </c>
      <c r="C65" s="48" t="s">
        <v>96</v>
      </c>
      <c r="D65" s="48" t="s">
        <v>76</v>
      </c>
      <c r="E65" s="49">
        <v>1250000</v>
      </c>
      <c r="F65" s="50">
        <v>5048.125</v>
      </c>
      <c r="G65" s="51">
        <v>7.2253700000000001E-3</v>
      </c>
      <c r="H65" s="41" t="s">
        <v>140</v>
      </c>
    </row>
    <row r="66" spans="1:8" ht="25.5" x14ac:dyDescent="0.2">
      <c r="A66" s="47">
        <v>60</v>
      </c>
      <c r="B66" s="48" t="s">
        <v>253</v>
      </c>
      <c r="C66" s="48" t="s">
        <v>254</v>
      </c>
      <c r="D66" s="48" t="s">
        <v>219</v>
      </c>
      <c r="E66" s="49">
        <v>290000</v>
      </c>
      <c r="F66" s="50">
        <v>4993.8</v>
      </c>
      <c r="G66" s="51">
        <v>7.1476100000000004E-3</v>
      </c>
      <c r="H66" s="41" t="s">
        <v>140</v>
      </c>
    </row>
    <row r="67" spans="1:8" x14ac:dyDescent="0.2">
      <c r="A67" s="47">
        <v>61</v>
      </c>
      <c r="B67" s="48" t="s">
        <v>284</v>
      </c>
      <c r="C67" s="48" t="s">
        <v>285</v>
      </c>
      <c r="D67" s="48" t="s">
        <v>216</v>
      </c>
      <c r="E67" s="49">
        <v>2900000</v>
      </c>
      <c r="F67" s="50">
        <v>4290.55</v>
      </c>
      <c r="G67" s="51">
        <v>6.1410500000000003E-3</v>
      </c>
      <c r="H67" s="41" t="s">
        <v>140</v>
      </c>
    </row>
    <row r="68" spans="1:8" x14ac:dyDescent="0.2">
      <c r="A68" s="47">
        <v>62</v>
      </c>
      <c r="B68" s="48" t="s">
        <v>267</v>
      </c>
      <c r="C68" s="48" t="s">
        <v>268</v>
      </c>
      <c r="D68" s="48" t="s">
        <v>257</v>
      </c>
      <c r="E68" s="49">
        <v>33000</v>
      </c>
      <c r="F68" s="50">
        <v>4280.43</v>
      </c>
      <c r="G68" s="51">
        <v>6.1265699999999996E-3</v>
      </c>
      <c r="H68" s="41" t="s">
        <v>140</v>
      </c>
    </row>
    <row r="69" spans="1:8" x14ac:dyDescent="0.2">
      <c r="A69" s="47">
        <v>63</v>
      </c>
      <c r="B69" s="48" t="s">
        <v>192</v>
      </c>
      <c r="C69" s="48" t="s">
        <v>193</v>
      </c>
      <c r="D69" s="48" t="s">
        <v>62</v>
      </c>
      <c r="E69" s="49">
        <v>829572</v>
      </c>
      <c r="F69" s="50">
        <v>4026.327702</v>
      </c>
      <c r="G69" s="51">
        <v>5.7628699999999998E-3</v>
      </c>
      <c r="H69" s="41" t="s">
        <v>140</v>
      </c>
    </row>
    <row r="70" spans="1:8" x14ac:dyDescent="0.2">
      <c r="A70" s="47">
        <v>64</v>
      </c>
      <c r="B70" s="48" t="s">
        <v>307</v>
      </c>
      <c r="C70" s="48" t="s">
        <v>308</v>
      </c>
      <c r="D70" s="48" t="s">
        <v>62</v>
      </c>
      <c r="E70" s="49">
        <v>500000</v>
      </c>
      <c r="F70" s="50">
        <v>2682.75</v>
      </c>
      <c r="G70" s="51">
        <v>3.8398099999999999E-3</v>
      </c>
      <c r="H70" s="41" t="s">
        <v>140</v>
      </c>
    </row>
    <row r="71" spans="1:8" x14ac:dyDescent="0.2">
      <c r="A71" s="47">
        <v>65</v>
      </c>
      <c r="B71" s="48" t="s">
        <v>315</v>
      </c>
      <c r="C71" s="48" t="s">
        <v>316</v>
      </c>
      <c r="D71" s="48" t="s">
        <v>211</v>
      </c>
      <c r="E71" s="49">
        <v>88157</v>
      </c>
      <c r="F71" s="50">
        <v>2345.9459270000002</v>
      </c>
      <c r="G71" s="51">
        <v>3.3577500000000001E-3</v>
      </c>
      <c r="H71" s="41" t="s">
        <v>140</v>
      </c>
    </row>
    <row r="72" spans="1:8" ht="25.5" x14ac:dyDescent="0.2">
      <c r="A72" s="47">
        <v>66</v>
      </c>
      <c r="B72" s="48" t="s">
        <v>351</v>
      </c>
      <c r="C72" s="48" t="s">
        <v>352</v>
      </c>
      <c r="D72" s="48" t="s">
        <v>350</v>
      </c>
      <c r="E72" s="49">
        <v>35970</v>
      </c>
      <c r="F72" s="50">
        <v>1338.01206</v>
      </c>
      <c r="G72" s="51">
        <v>1.9150899999999999E-3</v>
      </c>
      <c r="H72" s="41" t="s">
        <v>140</v>
      </c>
    </row>
    <row r="73" spans="1:8" x14ac:dyDescent="0.2">
      <c r="A73" s="47">
        <v>67</v>
      </c>
      <c r="B73" s="48" t="s">
        <v>311</v>
      </c>
      <c r="C73" s="48" t="s">
        <v>312</v>
      </c>
      <c r="D73" s="48" t="s">
        <v>40</v>
      </c>
      <c r="E73" s="49">
        <v>55134</v>
      </c>
      <c r="F73" s="50">
        <v>1020.585474</v>
      </c>
      <c r="G73" s="51">
        <v>1.46076E-3</v>
      </c>
      <c r="H73" s="41" t="s">
        <v>140</v>
      </c>
    </row>
    <row r="74" spans="1:8" x14ac:dyDescent="0.2">
      <c r="A74" s="47">
        <v>68</v>
      </c>
      <c r="B74" s="48" t="s">
        <v>353</v>
      </c>
      <c r="C74" s="48" t="s">
        <v>354</v>
      </c>
      <c r="D74" s="48" t="s">
        <v>62</v>
      </c>
      <c r="E74" s="49">
        <v>65330</v>
      </c>
      <c r="F74" s="50">
        <v>993.93061999999998</v>
      </c>
      <c r="G74" s="51">
        <v>1.4226099999999999E-3</v>
      </c>
      <c r="H74" s="41" t="s">
        <v>140</v>
      </c>
    </row>
    <row r="75" spans="1:8" x14ac:dyDescent="0.2">
      <c r="A75" s="52"/>
      <c r="B75" s="52"/>
      <c r="C75" s="53" t="s">
        <v>139</v>
      </c>
      <c r="D75" s="52"/>
      <c r="E75" s="52" t="s">
        <v>140</v>
      </c>
      <c r="F75" s="54">
        <v>683311.34009099996</v>
      </c>
      <c r="G75" s="55">
        <v>0.97802195000000003</v>
      </c>
      <c r="H75" s="41" t="s">
        <v>140</v>
      </c>
    </row>
    <row r="76" spans="1:8" x14ac:dyDescent="0.2">
      <c r="A76" s="52"/>
      <c r="B76" s="52"/>
      <c r="C76" s="56"/>
      <c r="D76" s="52"/>
      <c r="E76" s="52"/>
      <c r="F76" s="57"/>
      <c r="G76" s="57"/>
      <c r="H76" s="41" t="s">
        <v>140</v>
      </c>
    </row>
    <row r="77" spans="1:8" x14ac:dyDescent="0.2">
      <c r="A77" s="52"/>
      <c r="B77" s="52"/>
      <c r="C77" s="53" t="s">
        <v>141</v>
      </c>
      <c r="D77" s="52"/>
      <c r="E77" s="52"/>
      <c r="F77" s="52"/>
      <c r="G77" s="52"/>
      <c r="H77" s="41" t="s">
        <v>140</v>
      </c>
    </row>
    <row r="78" spans="1:8" x14ac:dyDescent="0.2">
      <c r="A78" s="52"/>
      <c r="B78" s="52"/>
      <c r="C78" s="53" t="s">
        <v>139</v>
      </c>
      <c r="D78" s="52"/>
      <c r="E78" s="52" t="s">
        <v>140</v>
      </c>
      <c r="F78" s="58" t="s">
        <v>142</v>
      </c>
      <c r="G78" s="55">
        <v>0</v>
      </c>
      <c r="H78" s="41" t="s">
        <v>140</v>
      </c>
    </row>
    <row r="79" spans="1:8" x14ac:dyDescent="0.2">
      <c r="A79" s="52"/>
      <c r="B79" s="52"/>
      <c r="C79" s="56"/>
      <c r="D79" s="52"/>
      <c r="E79" s="52"/>
      <c r="F79" s="57"/>
      <c r="G79" s="57"/>
      <c r="H79" s="41" t="s">
        <v>140</v>
      </c>
    </row>
    <row r="80" spans="1:8" x14ac:dyDescent="0.2">
      <c r="A80" s="52"/>
      <c r="B80" s="52"/>
      <c r="C80" s="53" t="s">
        <v>143</v>
      </c>
      <c r="D80" s="52"/>
      <c r="E80" s="52"/>
      <c r="F80" s="52"/>
      <c r="G80" s="52"/>
      <c r="H80" s="41" t="s">
        <v>140</v>
      </c>
    </row>
    <row r="81" spans="1:8" x14ac:dyDescent="0.2">
      <c r="A81" s="52"/>
      <c r="B81" s="52"/>
      <c r="C81" s="53" t="s">
        <v>139</v>
      </c>
      <c r="D81" s="52"/>
      <c r="E81" s="52" t="s">
        <v>140</v>
      </c>
      <c r="F81" s="58" t="s">
        <v>142</v>
      </c>
      <c r="G81" s="55">
        <v>0</v>
      </c>
      <c r="H81" s="41" t="s">
        <v>140</v>
      </c>
    </row>
    <row r="82" spans="1:8" x14ac:dyDescent="0.2">
      <c r="A82" s="52"/>
      <c r="B82" s="52"/>
      <c r="C82" s="56"/>
      <c r="D82" s="52"/>
      <c r="E82" s="52"/>
      <c r="F82" s="57"/>
      <c r="G82" s="57"/>
      <c r="H82" s="41" t="s">
        <v>140</v>
      </c>
    </row>
    <row r="83" spans="1:8" x14ac:dyDescent="0.2">
      <c r="A83" s="52"/>
      <c r="B83" s="52"/>
      <c r="C83" s="53" t="s">
        <v>144</v>
      </c>
      <c r="D83" s="52"/>
      <c r="E83" s="52"/>
      <c r="F83" s="52"/>
      <c r="G83" s="52"/>
      <c r="H83" s="41" t="s">
        <v>140</v>
      </c>
    </row>
    <row r="84" spans="1:8" x14ac:dyDescent="0.2">
      <c r="A84" s="52"/>
      <c r="B84" s="52"/>
      <c r="C84" s="53" t="s">
        <v>139</v>
      </c>
      <c r="D84" s="52"/>
      <c r="E84" s="52" t="s">
        <v>140</v>
      </c>
      <c r="F84" s="58" t="s">
        <v>142</v>
      </c>
      <c r="G84" s="55">
        <v>0</v>
      </c>
      <c r="H84" s="41" t="s">
        <v>140</v>
      </c>
    </row>
    <row r="85" spans="1:8" x14ac:dyDescent="0.2">
      <c r="A85" s="52"/>
      <c r="B85" s="52"/>
      <c r="C85" s="56"/>
      <c r="D85" s="52"/>
      <c r="E85" s="52"/>
      <c r="F85" s="57"/>
      <c r="G85" s="57"/>
      <c r="H85" s="41" t="s">
        <v>140</v>
      </c>
    </row>
    <row r="86" spans="1:8" x14ac:dyDescent="0.2">
      <c r="A86" s="52"/>
      <c r="B86" s="52"/>
      <c r="C86" s="53" t="s">
        <v>145</v>
      </c>
      <c r="D86" s="52"/>
      <c r="E86" s="52"/>
      <c r="F86" s="57"/>
      <c r="G86" s="57"/>
      <c r="H86" s="41" t="s">
        <v>140</v>
      </c>
    </row>
    <row r="87" spans="1:8" x14ac:dyDescent="0.2">
      <c r="A87" s="52"/>
      <c r="B87" s="52"/>
      <c r="C87" s="53" t="s">
        <v>139</v>
      </c>
      <c r="D87" s="52"/>
      <c r="E87" s="52" t="s">
        <v>140</v>
      </c>
      <c r="F87" s="58" t="s">
        <v>142</v>
      </c>
      <c r="G87" s="55">
        <v>0</v>
      </c>
      <c r="H87" s="41" t="s">
        <v>140</v>
      </c>
    </row>
    <row r="88" spans="1:8" x14ac:dyDescent="0.2">
      <c r="A88" s="52"/>
      <c r="B88" s="52"/>
      <c r="C88" s="56"/>
      <c r="D88" s="52"/>
      <c r="E88" s="52"/>
      <c r="F88" s="57"/>
      <c r="G88" s="57"/>
      <c r="H88" s="41" t="s">
        <v>140</v>
      </c>
    </row>
    <row r="89" spans="1:8" x14ac:dyDescent="0.2">
      <c r="A89" s="52"/>
      <c r="B89" s="52"/>
      <c r="C89" s="53" t="s">
        <v>146</v>
      </c>
      <c r="D89" s="52"/>
      <c r="E89" s="52"/>
      <c r="F89" s="57"/>
      <c r="G89" s="57"/>
      <c r="H89" s="41" t="s">
        <v>140</v>
      </c>
    </row>
    <row r="90" spans="1:8" x14ac:dyDescent="0.2">
      <c r="A90" s="52"/>
      <c r="B90" s="52"/>
      <c r="C90" s="53" t="s">
        <v>139</v>
      </c>
      <c r="D90" s="52"/>
      <c r="E90" s="52" t="s">
        <v>140</v>
      </c>
      <c r="F90" s="58" t="s">
        <v>142</v>
      </c>
      <c r="G90" s="55">
        <v>0</v>
      </c>
      <c r="H90" s="41" t="s">
        <v>140</v>
      </c>
    </row>
    <row r="91" spans="1:8" x14ac:dyDescent="0.2">
      <c r="A91" s="52"/>
      <c r="B91" s="52"/>
      <c r="C91" s="56"/>
      <c r="D91" s="52"/>
      <c r="E91" s="52"/>
      <c r="F91" s="57"/>
      <c r="G91" s="57"/>
      <c r="H91" s="41" t="s">
        <v>140</v>
      </c>
    </row>
    <row r="92" spans="1:8" x14ac:dyDescent="0.2">
      <c r="A92" s="52"/>
      <c r="B92" s="52"/>
      <c r="C92" s="53" t="s">
        <v>147</v>
      </c>
      <c r="D92" s="52"/>
      <c r="E92" s="52"/>
      <c r="F92" s="54">
        <v>683311.34009099996</v>
      </c>
      <c r="G92" s="55">
        <v>0.97802195000000003</v>
      </c>
      <c r="H92" s="41" t="s">
        <v>140</v>
      </c>
    </row>
    <row r="93" spans="1:8" x14ac:dyDescent="0.2">
      <c r="A93" s="52"/>
      <c r="B93" s="52"/>
      <c r="C93" s="56"/>
      <c r="D93" s="52"/>
      <c r="E93" s="52"/>
      <c r="F93" s="57"/>
      <c r="G93" s="57"/>
      <c r="H93" s="41" t="s">
        <v>140</v>
      </c>
    </row>
    <row r="94" spans="1:8" x14ac:dyDescent="0.2">
      <c r="A94" s="52"/>
      <c r="B94" s="52"/>
      <c r="C94" s="53" t="s">
        <v>148</v>
      </c>
      <c r="D94" s="52"/>
      <c r="E94" s="52"/>
      <c r="F94" s="57"/>
      <c r="G94" s="57"/>
      <c r="H94" s="41" t="s">
        <v>140</v>
      </c>
    </row>
    <row r="95" spans="1:8" x14ac:dyDescent="0.2">
      <c r="A95" s="52"/>
      <c r="B95" s="52"/>
      <c r="C95" s="53" t="s">
        <v>10</v>
      </c>
      <c r="D95" s="52"/>
      <c r="E95" s="52"/>
      <c r="F95" s="57"/>
      <c r="G95" s="57"/>
      <c r="H95" s="41" t="s">
        <v>140</v>
      </c>
    </row>
    <row r="96" spans="1:8" x14ac:dyDescent="0.2">
      <c r="A96" s="52"/>
      <c r="B96" s="52"/>
      <c r="C96" s="53" t="s">
        <v>139</v>
      </c>
      <c r="D96" s="52"/>
      <c r="E96" s="52" t="s">
        <v>140</v>
      </c>
      <c r="F96" s="58" t="s">
        <v>142</v>
      </c>
      <c r="G96" s="55">
        <v>0</v>
      </c>
      <c r="H96" s="41" t="s">
        <v>140</v>
      </c>
    </row>
    <row r="97" spans="1:8" x14ac:dyDescent="0.2">
      <c r="A97" s="52"/>
      <c r="B97" s="52"/>
      <c r="C97" s="56"/>
      <c r="D97" s="52"/>
      <c r="E97" s="52"/>
      <c r="F97" s="57"/>
      <c r="G97" s="57"/>
      <c r="H97" s="41" t="s">
        <v>140</v>
      </c>
    </row>
    <row r="98" spans="1:8" x14ac:dyDescent="0.2">
      <c r="A98" s="52"/>
      <c r="B98" s="52"/>
      <c r="C98" s="53" t="s">
        <v>149</v>
      </c>
      <c r="D98" s="52"/>
      <c r="E98" s="52"/>
      <c r="F98" s="52"/>
      <c r="G98" s="52"/>
      <c r="H98" s="41" t="s">
        <v>140</v>
      </c>
    </row>
    <row r="99" spans="1:8" x14ac:dyDescent="0.2">
      <c r="A99" s="52"/>
      <c r="B99" s="52"/>
      <c r="C99" s="53" t="s">
        <v>139</v>
      </c>
      <c r="D99" s="52"/>
      <c r="E99" s="52" t="s">
        <v>140</v>
      </c>
      <c r="F99" s="58" t="s">
        <v>142</v>
      </c>
      <c r="G99" s="55">
        <v>0</v>
      </c>
      <c r="H99" s="41" t="s">
        <v>140</v>
      </c>
    </row>
    <row r="100" spans="1:8" x14ac:dyDescent="0.2">
      <c r="A100" s="52"/>
      <c r="B100" s="52"/>
      <c r="C100" s="56"/>
      <c r="D100" s="52"/>
      <c r="E100" s="52"/>
      <c r="F100" s="57"/>
      <c r="G100" s="57"/>
      <c r="H100" s="41" t="s">
        <v>140</v>
      </c>
    </row>
    <row r="101" spans="1:8" x14ac:dyDescent="0.2">
      <c r="A101" s="52"/>
      <c r="B101" s="52"/>
      <c r="C101" s="53" t="s">
        <v>150</v>
      </c>
      <c r="D101" s="52"/>
      <c r="E101" s="52"/>
      <c r="F101" s="52"/>
      <c r="G101" s="52"/>
      <c r="H101" s="41" t="s">
        <v>140</v>
      </c>
    </row>
    <row r="102" spans="1:8" x14ac:dyDescent="0.2">
      <c r="A102" s="52"/>
      <c r="B102" s="52"/>
      <c r="C102" s="53" t="s">
        <v>139</v>
      </c>
      <c r="D102" s="52"/>
      <c r="E102" s="52" t="s">
        <v>140</v>
      </c>
      <c r="F102" s="58" t="s">
        <v>142</v>
      </c>
      <c r="G102" s="55">
        <v>0</v>
      </c>
      <c r="H102" s="41" t="s">
        <v>140</v>
      </c>
    </row>
    <row r="103" spans="1:8" x14ac:dyDescent="0.2">
      <c r="A103" s="52"/>
      <c r="B103" s="52"/>
      <c r="C103" s="56"/>
      <c r="D103" s="52"/>
      <c r="E103" s="52"/>
      <c r="F103" s="57"/>
      <c r="G103" s="57"/>
      <c r="H103" s="41" t="s">
        <v>140</v>
      </c>
    </row>
    <row r="104" spans="1:8" x14ac:dyDescent="0.2">
      <c r="A104" s="52"/>
      <c r="B104" s="52"/>
      <c r="C104" s="53" t="s">
        <v>151</v>
      </c>
      <c r="D104" s="52"/>
      <c r="E104" s="52"/>
      <c r="F104" s="57"/>
      <c r="G104" s="57"/>
      <c r="H104" s="41" t="s">
        <v>140</v>
      </c>
    </row>
    <row r="105" spans="1:8" x14ac:dyDescent="0.2">
      <c r="A105" s="52"/>
      <c r="B105" s="52"/>
      <c r="C105" s="53" t="s">
        <v>139</v>
      </c>
      <c r="D105" s="52"/>
      <c r="E105" s="52" t="s">
        <v>140</v>
      </c>
      <c r="F105" s="58" t="s">
        <v>142</v>
      </c>
      <c r="G105" s="55">
        <v>0</v>
      </c>
      <c r="H105" s="41" t="s">
        <v>140</v>
      </c>
    </row>
    <row r="106" spans="1:8" x14ac:dyDescent="0.2">
      <c r="A106" s="52"/>
      <c r="B106" s="52"/>
      <c r="C106" s="56"/>
      <c r="D106" s="52"/>
      <c r="E106" s="52"/>
      <c r="F106" s="57"/>
      <c r="G106" s="57"/>
      <c r="H106" s="41" t="s">
        <v>140</v>
      </c>
    </row>
    <row r="107" spans="1:8" x14ac:dyDescent="0.2">
      <c r="A107" s="52"/>
      <c r="B107" s="52"/>
      <c r="C107" s="53" t="s">
        <v>152</v>
      </c>
      <c r="D107" s="52"/>
      <c r="E107" s="52"/>
      <c r="F107" s="54">
        <v>0</v>
      </c>
      <c r="G107" s="55">
        <v>0</v>
      </c>
      <c r="H107" s="41" t="s">
        <v>140</v>
      </c>
    </row>
    <row r="108" spans="1:8" x14ac:dyDescent="0.2">
      <c r="A108" s="52"/>
      <c r="B108" s="52"/>
      <c r="C108" s="56"/>
      <c r="D108" s="52"/>
      <c r="E108" s="52"/>
      <c r="F108" s="57"/>
      <c r="G108" s="57"/>
      <c r="H108" s="41" t="s">
        <v>140</v>
      </c>
    </row>
    <row r="109" spans="1:8" x14ac:dyDescent="0.2">
      <c r="A109" s="52"/>
      <c r="B109" s="52"/>
      <c r="C109" s="53" t="s">
        <v>153</v>
      </c>
      <c r="D109" s="52"/>
      <c r="E109" s="52"/>
      <c r="F109" s="57"/>
      <c r="G109" s="57"/>
      <c r="H109" s="41" t="s">
        <v>140</v>
      </c>
    </row>
    <row r="110" spans="1:8" x14ac:dyDescent="0.2">
      <c r="A110" s="52"/>
      <c r="B110" s="52"/>
      <c r="C110" s="53" t="s">
        <v>154</v>
      </c>
      <c r="D110" s="52"/>
      <c r="E110" s="52"/>
      <c r="F110" s="57"/>
      <c r="G110" s="57"/>
      <c r="H110" s="41" t="s">
        <v>140</v>
      </c>
    </row>
    <row r="111" spans="1:8" x14ac:dyDescent="0.2">
      <c r="A111" s="52"/>
      <c r="B111" s="52"/>
      <c r="C111" s="53" t="s">
        <v>139</v>
      </c>
      <c r="D111" s="52"/>
      <c r="E111" s="52" t="s">
        <v>140</v>
      </c>
      <c r="F111" s="58" t="s">
        <v>142</v>
      </c>
      <c r="G111" s="55">
        <v>0</v>
      </c>
      <c r="H111" s="41" t="s">
        <v>140</v>
      </c>
    </row>
    <row r="112" spans="1:8" x14ac:dyDescent="0.2">
      <c r="A112" s="52"/>
      <c r="B112" s="52"/>
      <c r="C112" s="56"/>
      <c r="D112" s="52"/>
      <c r="E112" s="52"/>
      <c r="F112" s="57"/>
      <c r="G112" s="57"/>
      <c r="H112" s="41" t="s">
        <v>140</v>
      </c>
    </row>
    <row r="113" spans="1:8" x14ac:dyDescent="0.2">
      <c r="A113" s="52"/>
      <c r="B113" s="52"/>
      <c r="C113" s="53" t="s">
        <v>155</v>
      </c>
      <c r="D113" s="52"/>
      <c r="E113" s="52"/>
      <c r="F113" s="57"/>
      <c r="G113" s="57"/>
      <c r="H113" s="41" t="s">
        <v>140</v>
      </c>
    </row>
    <row r="114" spans="1:8" x14ac:dyDescent="0.2">
      <c r="A114" s="52"/>
      <c r="B114" s="52"/>
      <c r="C114" s="53" t="s">
        <v>139</v>
      </c>
      <c r="D114" s="52"/>
      <c r="E114" s="52" t="s">
        <v>140</v>
      </c>
      <c r="F114" s="58" t="s">
        <v>142</v>
      </c>
      <c r="G114" s="55">
        <v>0</v>
      </c>
      <c r="H114" s="41" t="s">
        <v>140</v>
      </c>
    </row>
    <row r="115" spans="1:8" x14ac:dyDescent="0.2">
      <c r="A115" s="52"/>
      <c r="B115" s="52"/>
      <c r="C115" s="56"/>
      <c r="D115" s="52"/>
      <c r="E115" s="52"/>
      <c r="F115" s="57"/>
      <c r="G115" s="57"/>
      <c r="H115" s="41" t="s">
        <v>140</v>
      </c>
    </row>
    <row r="116" spans="1:8" x14ac:dyDescent="0.2">
      <c r="A116" s="52"/>
      <c r="B116" s="52"/>
      <c r="C116" s="53" t="s">
        <v>156</v>
      </c>
      <c r="D116" s="52"/>
      <c r="E116" s="52"/>
      <c r="F116" s="57"/>
      <c r="G116" s="57"/>
      <c r="H116" s="41" t="s">
        <v>140</v>
      </c>
    </row>
    <row r="117" spans="1:8" x14ac:dyDescent="0.2">
      <c r="A117" s="52"/>
      <c r="B117" s="52"/>
      <c r="C117" s="53" t="s">
        <v>139</v>
      </c>
      <c r="D117" s="52"/>
      <c r="E117" s="52" t="s">
        <v>140</v>
      </c>
      <c r="F117" s="58" t="s">
        <v>142</v>
      </c>
      <c r="G117" s="55">
        <v>0</v>
      </c>
      <c r="H117" s="41" t="s">
        <v>140</v>
      </c>
    </row>
    <row r="118" spans="1:8" x14ac:dyDescent="0.2">
      <c r="A118" s="52"/>
      <c r="B118" s="52"/>
      <c r="C118" s="56"/>
      <c r="D118" s="52"/>
      <c r="E118" s="52"/>
      <c r="F118" s="57"/>
      <c r="G118" s="57"/>
      <c r="H118" s="41" t="s">
        <v>140</v>
      </c>
    </row>
    <row r="119" spans="1:8" x14ac:dyDescent="0.2">
      <c r="A119" s="52"/>
      <c r="B119" s="52"/>
      <c r="C119" s="53" t="s">
        <v>157</v>
      </c>
      <c r="D119" s="52"/>
      <c r="E119" s="52"/>
      <c r="F119" s="57"/>
      <c r="G119" s="57"/>
      <c r="H119" s="41" t="s">
        <v>140</v>
      </c>
    </row>
    <row r="120" spans="1:8" x14ac:dyDescent="0.2">
      <c r="A120" s="47">
        <v>1</v>
      </c>
      <c r="B120" s="48"/>
      <c r="C120" s="48" t="s">
        <v>158</v>
      </c>
      <c r="D120" s="48"/>
      <c r="E120" s="59"/>
      <c r="F120" s="50">
        <v>10010.706427028999</v>
      </c>
      <c r="G120" s="51">
        <v>1.43283E-2</v>
      </c>
      <c r="H120" s="41">
        <v>5.42</v>
      </c>
    </row>
    <row r="121" spans="1:8" x14ac:dyDescent="0.2">
      <c r="A121" s="52"/>
      <c r="B121" s="52"/>
      <c r="C121" s="53" t="s">
        <v>139</v>
      </c>
      <c r="D121" s="52"/>
      <c r="E121" s="52" t="s">
        <v>140</v>
      </c>
      <c r="F121" s="54">
        <v>10010.706427028999</v>
      </c>
      <c r="G121" s="55">
        <v>1.43283E-2</v>
      </c>
      <c r="H121" s="41" t="s">
        <v>140</v>
      </c>
    </row>
    <row r="122" spans="1:8" x14ac:dyDescent="0.2">
      <c r="A122" s="52"/>
      <c r="B122" s="52"/>
      <c r="C122" s="56"/>
      <c r="D122" s="52"/>
      <c r="E122" s="52"/>
      <c r="F122" s="57"/>
      <c r="G122" s="57"/>
      <c r="H122" s="41" t="s">
        <v>140</v>
      </c>
    </row>
    <row r="123" spans="1:8" x14ac:dyDescent="0.2">
      <c r="A123" s="52"/>
      <c r="B123" s="52"/>
      <c r="C123" s="53" t="s">
        <v>159</v>
      </c>
      <c r="D123" s="52"/>
      <c r="E123" s="52"/>
      <c r="F123" s="54">
        <v>10010.706427028999</v>
      </c>
      <c r="G123" s="55">
        <v>1.43283E-2</v>
      </c>
      <c r="H123" s="41" t="s">
        <v>140</v>
      </c>
    </row>
    <row r="124" spans="1:8" x14ac:dyDescent="0.2">
      <c r="A124" s="52"/>
      <c r="B124" s="52"/>
      <c r="C124" s="57"/>
      <c r="D124" s="52"/>
      <c r="E124" s="52"/>
      <c r="F124" s="52"/>
      <c r="G124" s="52"/>
      <c r="H124" s="41" t="s">
        <v>140</v>
      </c>
    </row>
    <row r="125" spans="1:8" x14ac:dyDescent="0.2">
      <c r="A125" s="52"/>
      <c r="B125" s="52"/>
      <c r="C125" s="53" t="s">
        <v>160</v>
      </c>
      <c r="D125" s="52"/>
      <c r="E125" s="52"/>
      <c r="F125" s="52"/>
      <c r="G125" s="52"/>
      <c r="H125" s="41" t="s">
        <v>140</v>
      </c>
    </row>
    <row r="126" spans="1:8" x14ac:dyDescent="0.2">
      <c r="A126" s="52"/>
      <c r="B126" s="52"/>
      <c r="C126" s="53" t="s">
        <v>161</v>
      </c>
      <c r="D126" s="52"/>
      <c r="E126" s="52"/>
      <c r="F126" s="52"/>
      <c r="G126" s="52"/>
      <c r="H126" s="41" t="s">
        <v>140</v>
      </c>
    </row>
    <row r="127" spans="1:8" x14ac:dyDescent="0.2">
      <c r="A127" s="47">
        <v>1</v>
      </c>
      <c r="B127" s="48" t="s">
        <v>319</v>
      </c>
      <c r="C127" s="48" t="s">
        <v>320</v>
      </c>
      <c r="D127" s="48"/>
      <c r="E127" s="140">
        <v>208548.92300000001</v>
      </c>
      <c r="F127" s="50">
        <v>5002.9902276780003</v>
      </c>
      <c r="G127" s="51">
        <v>7.1607700000000003E-3</v>
      </c>
      <c r="H127" s="41" t="s">
        <v>140</v>
      </c>
    </row>
    <row r="128" spans="1:8" x14ac:dyDescent="0.2">
      <c r="A128" s="52"/>
      <c r="B128" s="52"/>
      <c r="C128" s="53" t="s">
        <v>139</v>
      </c>
      <c r="D128" s="52"/>
      <c r="E128" s="52" t="s">
        <v>140</v>
      </c>
      <c r="F128" s="54">
        <v>5002.9902276780003</v>
      </c>
      <c r="G128" s="55">
        <v>7.1607700000000003E-3</v>
      </c>
      <c r="H128" s="41" t="s">
        <v>140</v>
      </c>
    </row>
    <row r="129" spans="1:17" x14ac:dyDescent="0.2">
      <c r="A129" s="52"/>
      <c r="B129" s="52"/>
      <c r="C129" s="56"/>
      <c r="D129" s="52"/>
      <c r="E129" s="52"/>
      <c r="F129" s="57"/>
      <c r="G129" s="57"/>
      <c r="H129" s="41" t="s">
        <v>140</v>
      </c>
    </row>
    <row r="130" spans="1:17" x14ac:dyDescent="0.2">
      <c r="A130" s="52"/>
      <c r="B130" s="52"/>
      <c r="C130" s="53" t="s">
        <v>162</v>
      </c>
      <c r="D130" s="52"/>
      <c r="E130" s="52"/>
      <c r="F130" s="52"/>
      <c r="G130" s="52"/>
      <c r="H130" s="41" t="s">
        <v>140</v>
      </c>
    </row>
    <row r="131" spans="1:17" x14ac:dyDescent="0.2">
      <c r="A131" s="52"/>
      <c r="B131" s="52"/>
      <c r="C131" s="53" t="s">
        <v>163</v>
      </c>
      <c r="D131" s="52"/>
      <c r="E131" s="52"/>
      <c r="F131" s="52"/>
      <c r="G131" s="52"/>
      <c r="H131" s="41" t="s">
        <v>140</v>
      </c>
    </row>
    <row r="132" spans="1:17" x14ac:dyDescent="0.2">
      <c r="A132" s="52"/>
      <c r="B132" s="52"/>
      <c r="C132" s="53" t="s">
        <v>139</v>
      </c>
      <c r="D132" s="52"/>
      <c r="E132" s="52" t="s">
        <v>140</v>
      </c>
      <c r="F132" s="58" t="s">
        <v>142</v>
      </c>
      <c r="G132" s="55">
        <v>0</v>
      </c>
      <c r="H132" s="41" t="s">
        <v>140</v>
      </c>
    </row>
    <row r="133" spans="1:17" x14ac:dyDescent="0.2">
      <c r="A133" s="52"/>
      <c r="B133" s="52"/>
      <c r="C133" s="56"/>
      <c r="D133" s="52"/>
      <c r="E133" s="52"/>
      <c r="F133" s="57"/>
      <c r="G133" s="57"/>
      <c r="H133" s="41" t="s">
        <v>140</v>
      </c>
    </row>
    <row r="134" spans="1:17" x14ac:dyDescent="0.2">
      <c r="A134" s="52"/>
      <c r="B134" s="52"/>
      <c r="C134" s="53" t="s">
        <v>164</v>
      </c>
      <c r="D134" s="52"/>
      <c r="E134" s="52"/>
      <c r="F134" s="57"/>
      <c r="G134" s="57"/>
      <c r="H134" s="41" t="s">
        <v>140</v>
      </c>
    </row>
    <row r="135" spans="1:17" x14ac:dyDescent="0.2">
      <c r="A135" s="52"/>
      <c r="B135" s="52"/>
      <c r="C135" s="53" t="s">
        <v>139</v>
      </c>
      <c r="D135" s="52"/>
      <c r="E135" s="52" t="s">
        <v>140</v>
      </c>
      <c r="F135" s="58" t="s">
        <v>142</v>
      </c>
      <c r="G135" s="55">
        <v>0</v>
      </c>
      <c r="H135" s="41" t="s">
        <v>140</v>
      </c>
    </row>
    <row r="136" spans="1:17" x14ac:dyDescent="0.2">
      <c r="A136" s="52"/>
      <c r="B136" s="48"/>
      <c r="C136" s="48"/>
      <c r="D136" s="53"/>
      <c r="E136" s="52"/>
      <c r="F136" s="48"/>
      <c r="G136" s="59"/>
      <c r="H136" s="41" t="s">
        <v>140</v>
      </c>
    </row>
    <row r="137" spans="1:17" x14ac:dyDescent="0.2">
      <c r="A137" s="59"/>
      <c r="B137" s="48"/>
      <c r="C137" s="48" t="s">
        <v>165</v>
      </c>
      <c r="D137" s="48"/>
      <c r="E137" s="59"/>
      <c r="F137" s="50">
        <v>341.64991336000003</v>
      </c>
      <c r="G137" s="51">
        <v>4.8899999999999996E-4</v>
      </c>
      <c r="H137" s="41" t="s">
        <v>140</v>
      </c>
    </row>
    <row r="138" spans="1:17" x14ac:dyDescent="0.2">
      <c r="A138" s="56"/>
      <c r="B138" s="56"/>
      <c r="C138" s="53" t="s">
        <v>166</v>
      </c>
      <c r="D138" s="57"/>
      <c r="E138" s="57"/>
      <c r="F138" s="54">
        <v>698666.68665906705</v>
      </c>
      <c r="G138" s="60">
        <v>1.0000000200000001</v>
      </c>
      <c r="H138" s="41" t="s">
        <v>140</v>
      </c>
    </row>
    <row r="139" spans="1:17" ht="12.75" customHeight="1" x14ac:dyDescent="0.2">
      <c r="A139" s="61"/>
      <c r="B139" s="61"/>
      <c r="C139" s="62"/>
      <c r="D139" s="63"/>
      <c r="E139" s="63"/>
      <c r="F139" s="64"/>
      <c r="G139" s="65"/>
      <c r="H139" s="66"/>
    </row>
    <row r="140" spans="1:17" x14ac:dyDescent="0.2">
      <c r="A140" s="61"/>
      <c r="B140" s="227" t="s">
        <v>973</v>
      </c>
      <c r="C140" s="227"/>
      <c r="D140" s="227"/>
      <c r="E140" s="227"/>
      <c r="F140" s="227"/>
      <c r="G140" s="227"/>
      <c r="H140" s="227"/>
      <c r="J140" s="68"/>
    </row>
    <row r="141" spans="1:17" x14ac:dyDescent="0.2">
      <c r="A141" s="61"/>
      <c r="B141" s="227" t="s">
        <v>974</v>
      </c>
      <c r="C141" s="227"/>
      <c r="D141" s="227"/>
      <c r="E141" s="227"/>
      <c r="F141" s="227"/>
      <c r="G141" s="227"/>
      <c r="H141" s="227"/>
      <c r="J141" s="68"/>
    </row>
    <row r="142" spans="1:17" x14ac:dyDescent="0.2">
      <c r="A142" s="61"/>
      <c r="B142" s="227" t="s">
        <v>975</v>
      </c>
      <c r="C142" s="227"/>
      <c r="D142" s="227"/>
      <c r="E142" s="227"/>
      <c r="F142" s="227"/>
      <c r="G142" s="227"/>
      <c r="H142" s="227"/>
      <c r="J142" s="68"/>
    </row>
    <row r="143" spans="1:17" s="71" customFormat="1" ht="66.75" customHeight="1" x14ac:dyDescent="0.25">
      <c r="A143" s="69"/>
      <c r="B143" s="228" t="s">
        <v>976</v>
      </c>
      <c r="C143" s="228"/>
      <c r="D143" s="228"/>
      <c r="E143" s="228"/>
      <c r="F143" s="228"/>
      <c r="G143" s="228"/>
      <c r="H143" s="228"/>
      <c r="I143"/>
      <c r="J143" s="68"/>
      <c r="K143"/>
      <c r="L143"/>
      <c r="M143"/>
      <c r="N143"/>
      <c r="O143"/>
      <c r="P143"/>
      <c r="Q143"/>
    </row>
    <row r="144" spans="1:17" x14ac:dyDescent="0.2">
      <c r="A144" s="61"/>
      <c r="B144" s="227" t="s">
        <v>977</v>
      </c>
      <c r="C144" s="227"/>
      <c r="D144" s="227"/>
      <c r="E144" s="227"/>
      <c r="F144" s="227"/>
      <c r="G144" s="227"/>
      <c r="H144" s="227"/>
      <c r="J144" s="68"/>
    </row>
    <row r="145" spans="1:10" x14ac:dyDescent="0.2">
      <c r="A145" s="61"/>
      <c r="B145" s="61"/>
      <c r="C145" s="61"/>
      <c r="D145" s="63"/>
      <c r="E145" s="63"/>
      <c r="F145" s="63"/>
      <c r="G145" s="63"/>
    </row>
    <row r="146" spans="1:10" x14ac:dyDescent="0.2">
      <c r="A146" s="61"/>
      <c r="B146" s="229" t="s">
        <v>167</v>
      </c>
      <c r="C146" s="230"/>
      <c r="D146" s="231"/>
      <c r="E146" s="72"/>
      <c r="F146" s="63"/>
      <c r="G146" s="63"/>
    </row>
    <row r="147" spans="1:10" ht="27.75" customHeight="1" x14ac:dyDescent="0.2">
      <c r="A147" s="61"/>
      <c r="B147" s="232" t="s">
        <v>168</v>
      </c>
      <c r="C147" s="233"/>
      <c r="D147" s="40" t="s">
        <v>169</v>
      </c>
      <c r="E147" s="72"/>
      <c r="F147" s="63"/>
      <c r="G147" s="63"/>
    </row>
    <row r="148" spans="1:10" ht="12.75" customHeight="1" x14ac:dyDescent="0.2">
      <c r="A148" s="61"/>
      <c r="B148" s="232" t="s">
        <v>978</v>
      </c>
      <c r="C148" s="233"/>
      <c r="D148" s="40" t="s">
        <v>169</v>
      </c>
      <c r="E148" s="72"/>
      <c r="F148" s="63"/>
      <c r="G148" s="63"/>
    </row>
    <row r="149" spans="1:10" x14ac:dyDescent="0.2">
      <c r="A149" s="61"/>
      <c r="B149" s="232" t="s">
        <v>170</v>
      </c>
      <c r="C149" s="233"/>
      <c r="D149" s="73" t="s">
        <v>140</v>
      </c>
      <c r="E149" s="72"/>
      <c r="F149" s="63"/>
      <c r="G149" s="63"/>
    </row>
    <row r="150" spans="1:10" x14ac:dyDescent="0.2">
      <c r="A150" s="74"/>
      <c r="B150" s="75" t="s">
        <v>140</v>
      </c>
      <c r="C150" s="75" t="s">
        <v>979</v>
      </c>
      <c r="D150" s="75" t="s">
        <v>171</v>
      </c>
      <c r="E150" s="74"/>
      <c r="F150" s="74"/>
      <c r="G150" s="74"/>
      <c r="H150" s="74"/>
      <c r="J150" s="68"/>
    </row>
    <row r="151" spans="1:10" x14ac:dyDescent="0.2">
      <c r="A151" s="74"/>
      <c r="B151" s="76" t="s">
        <v>172</v>
      </c>
      <c r="C151" s="77">
        <v>45991</v>
      </c>
      <c r="D151" s="77">
        <v>46022</v>
      </c>
      <c r="E151" s="74"/>
      <c r="F151" s="74"/>
      <c r="G151" s="74"/>
      <c r="J151" s="68"/>
    </row>
    <row r="152" spans="1:10" x14ac:dyDescent="0.2">
      <c r="A152" s="78"/>
      <c r="B152" s="48" t="s">
        <v>173</v>
      </c>
      <c r="C152" s="79">
        <v>100.25539999999999</v>
      </c>
      <c r="D152" s="79">
        <v>99.7226</v>
      </c>
      <c r="E152" s="78"/>
      <c r="F152" s="80"/>
      <c r="G152" s="81"/>
    </row>
    <row r="153" spans="1:10" x14ac:dyDescent="0.2">
      <c r="A153" s="78"/>
      <c r="B153" s="48" t="s">
        <v>1151</v>
      </c>
      <c r="C153" s="79">
        <v>34.584899999999998</v>
      </c>
      <c r="D153" s="79">
        <v>34.4011</v>
      </c>
      <c r="E153" s="78"/>
      <c r="F153" s="80"/>
      <c r="G153" s="81"/>
    </row>
    <row r="154" spans="1:10" x14ac:dyDescent="0.2">
      <c r="A154" s="78"/>
      <c r="B154" s="48" t="s">
        <v>174</v>
      </c>
      <c r="C154" s="79">
        <v>88.796899999999994</v>
      </c>
      <c r="D154" s="79">
        <v>88.245099999999994</v>
      </c>
      <c r="E154" s="78"/>
      <c r="F154" s="80"/>
      <c r="G154" s="81"/>
    </row>
    <row r="155" spans="1:10" x14ac:dyDescent="0.2">
      <c r="A155" s="78"/>
      <c r="B155" s="48" t="s">
        <v>1152</v>
      </c>
      <c r="C155" s="79">
        <v>29.968599999999999</v>
      </c>
      <c r="D155" s="79">
        <v>29.782399999999999</v>
      </c>
      <c r="E155" s="78"/>
      <c r="F155" s="80"/>
      <c r="G155" s="81"/>
    </row>
    <row r="156" spans="1:10" x14ac:dyDescent="0.2">
      <c r="A156" s="78"/>
      <c r="B156" s="78"/>
      <c r="C156" s="78"/>
      <c r="D156" s="78"/>
      <c r="E156" s="78"/>
      <c r="F156" s="78"/>
      <c r="G156" s="78"/>
    </row>
    <row r="157" spans="1:10" x14ac:dyDescent="0.2">
      <c r="A157" s="78"/>
      <c r="B157" s="235" t="s">
        <v>980</v>
      </c>
      <c r="C157" s="236"/>
      <c r="D157" s="40" t="s">
        <v>169</v>
      </c>
      <c r="E157" s="78"/>
      <c r="F157" s="78"/>
      <c r="G157" s="78"/>
    </row>
    <row r="158" spans="1:10" x14ac:dyDescent="0.2">
      <c r="A158" s="78"/>
      <c r="B158" s="82"/>
      <c r="C158" s="82"/>
      <c r="D158" s="83"/>
      <c r="E158" s="78"/>
      <c r="F158" s="80"/>
      <c r="G158" s="81"/>
    </row>
    <row r="159" spans="1:10" x14ac:dyDescent="0.2">
      <c r="A159" s="74"/>
      <c r="B159" s="232" t="s">
        <v>175</v>
      </c>
      <c r="C159" s="233"/>
      <c r="D159" s="40" t="s">
        <v>169</v>
      </c>
      <c r="E159" s="84"/>
      <c r="F159" s="74"/>
      <c r="G159" s="74"/>
    </row>
    <row r="160" spans="1:10" x14ac:dyDescent="0.2">
      <c r="A160" s="74"/>
      <c r="B160" s="232" t="s">
        <v>176</v>
      </c>
      <c r="C160" s="233"/>
      <c r="D160" s="40" t="s">
        <v>169</v>
      </c>
      <c r="E160" s="84"/>
      <c r="F160" s="74"/>
      <c r="G160" s="74"/>
    </row>
    <row r="161" spans="1:7" x14ac:dyDescent="0.2">
      <c r="A161" s="74"/>
      <c r="B161" s="232" t="s">
        <v>177</v>
      </c>
      <c r="C161" s="233"/>
      <c r="D161" s="40" t="s">
        <v>169</v>
      </c>
      <c r="E161" s="84"/>
      <c r="F161" s="74"/>
      <c r="G161" s="74"/>
    </row>
    <row r="162" spans="1:7" x14ac:dyDescent="0.2">
      <c r="A162" s="74"/>
      <c r="B162" s="232" t="s">
        <v>178</v>
      </c>
      <c r="C162" s="233"/>
      <c r="D162" s="85">
        <v>0.58070490350629889</v>
      </c>
      <c r="E162" s="74"/>
      <c r="F162" s="67"/>
      <c r="G162" s="86"/>
    </row>
    <row r="164" spans="1:7" x14ac:dyDescent="0.2">
      <c r="B164" s="234" t="s">
        <v>981</v>
      </c>
      <c r="C164" s="234"/>
    </row>
    <row r="179" spans="2:10" x14ac:dyDescent="0.2">
      <c r="B179" s="87" t="s">
        <v>982</v>
      </c>
      <c r="C179" s="88"/>
      <c r="D179" s="87"/>
    </row>
    <row r="180" spans="2:10" x14ac:dyDescent="0.2">
      <c r="B180" s="87" t="s">
        <v>990</v>
      </c>
      <c r="D180" s="87"/>
    </row>
    <row r="183" spans="2:10" x14ac:dyDescent="0.2">
      <c r="J183" s="38"/>
    </row>
    <row r="195" customFormat="1" ht="12.75" customHeight="1" x14ac:dyDescent="0.2"/>
    <row r="196" customFormat="1" ht="12.75" customHeight="1" x14ac:dyDescent="0.2"/>
    <row r="197" customFormat="1" ht="12.75" customHeight="1" x14ac:dyDescent="0.2"/>
    <row r="198" customFormat="1" ht="12.75" customHeight="1" x14ac:dyDescent="0.2"/>
    <row r="199" customFormat="1" ht="12.75" customHeight="1" x14ac:dyDescent="0.2"/>
    <row r="200" customFormat="1" ht="12.75" customHeight="1" x14ac:dyDescent="0.2"/>
    <row r="201" customFormat="1" ht="12.75" customHeight="1" x14ac:dyDescent="0.2"/>
    <row r="202" customFormat="1" ht="12.75" customHeight="1" x14ac:dyDescent="0.2"/>
  </sheetData>
  <mergeCells count="18">
    <mergeCell ref="B148:C148"/>
    <mergeCell ref="B149:C149"/>
    <mergeCell ref="B164:C164"/>
    <mergeCell ref="B157:C157"/>
    <mergeCell ref="B161:C161"/>
    <mergeCell ref="B162:C162"/>
    <mergeCell ref="B159:C159"/>
    <mergeCell ref="B160:C160"/>
    <mergeCell ref="B142:H142"/>
    <mergeCell ref="B143:H143"/>
    <mergeCell ref="B144:H144"/>
    <mergeCell ref="B146:D146"/>
    <mergeCell ref="B147:C147"/>
    <mergeCell ref="A1:H1"/>
    <mergeCell ref="A2:H2"/>
    <mergeCell ref="A3:H3"/>
    <mergeCell ref="B140:H140"/>
    <mergeCell ref="B141:H141"/>
  </mergeCells>
  <hyperlinks>
    <hyperlink ref="I1" location="Index!B2" display="Index" xr:uid="{6B73574F-B8B3-4A1B-9802-F0FB906E6BC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965D-9B8A-4813-8322-7563DC1B5090}">
  <sheetPr>
    <outlinePr summaryBelow="0" summaryRight="0"/>
  </sheetPr>
  <dimension ref="A1:Q147"/>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355</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356</v>
      </c>
      <c r="C7" s="48" t="s">
        <v>357</v>
      </c>
      <c r="D7" s="48" t="s">
        <v>111</v>
      </c>
      <c r="E7" s="49">
        <v>31964</v>
      </c>
      <c r="F7" s="50">
        <v>197.16993400000001</v>
      </c>
      <c r="G7" s="51">
        <v>5.8292770000000001E-2</v>
      </c>
      <c r="H7" s="41" t="s">
        <v>140</v>
      </c>
    </row>
    <row r="8" spans="1:9" x14ac:dyDescent="0.2">
      <c r="A8" s="47">
        <v>2</v>
      </c>
      <c r="B8" s="48" t="s">
        <v>340</v>
      </c>
      <c r="C8" s="48" t="s">
        <v>341</v>
      </c>
      <c r="D8" s="48" t="s">
        <v>250</v>
      </c>
      <c r="E8" s="49">
        <v>9566</v>
      </c>
      <c r="F8" s="50">
        <v>172.13060400000001</v>
      </c>
      <c r="G8" s="51">
        <v>5.0889959999999998E-2</v>
      </c>
      <c r="H8" s="41" t="s">
        <v>140</v>
      </c>
    </row>
    <row r="9" spans="1:9" x14ac:dyDescent="0.2">
      <c r="A9" s="47">
        <v>3</v>
      </c>
      <c r="B9" s="48" t="s">
        <v>222</v>
      </c>
      <c r="C9" s="48" t="s">
        <v>223</v>
      </c>
      <c r="D9" s="48" t="s">
        <v>182</v>
      </c>
      <c r="E9" s="49">
        <v>1151</v>
      </c>
      <c r="F9" s="50">
        <v>158.6078</v>
      </c>
      <c r="G9" s="51">
        <v>4.689198E-2</v>
      </c>
      <c r="H9" s="41" t="s">
        <v>140</v>
      </c>
    </row>
    <row r="10" spans="1:9" x14ac:dyDescent="0.2">
      <c r="A10" s="47">
        <v>4</v>
      </c>
      <c r="B10" s="48" t="s">
        <v>358</v>
      </c>
      <c r="C10" s="48" t="s">
        <v>359</v>
      </c>
      <c r="D10" s="48" t="s">
        <v>35</v>
      </c>
      <c r="E10" s="49">
        <v>33313</v>
      </c>
      <c r="F10" s="50">
        <v>152.93998300000001</v>
      </c>
      <c r="G10" s="51">
        <v>4.5216300000000001E-2</v>
      </c>
      <c r="H10" s="41" t="s">
        <v>140</v>
      </c>
    </row>
    <row r="11" spans="1:9" x14ac:dyDescent="0.2">
      <c r="A11" s="47">
        <v>5</v>
      </c>
      <c r="B11" s="48" t="s">
        <v>360</v>
      </c>
      <c r="C11" s="48" t="s">
        <v>361</v>
      </c>
      <c r="D11" s="48" t="s">
        <v>35</v>
      </c>
      <c r="E11" s="49">
        <v>268914</v>
      </c>
      <c r="F11" s="50">
        <v>142.49752860000001</v>
      </c>
      <c r="G11" s="51">
        <v>4.2129020000000003E-2</v>
      </c>
      <c r="H11" s="41" t="s">
        <v>140</v>
      </c>
    </row>
    <row r="12" spans="1:9" x14ac:dyDescent="0.2">
      <c r="A12" s="47">
        <v>6</v>
      </c>
      <c r="B12" s="48" t="s">
        <v>81</v>
      </c>
      <c r="C12" s="48" t="s">
        <v>82</v>
      </c>
      <c r="D12" s="48" t="s">
        <v>50</v>
      </c>
      <c r="E12" s="49">
        <v>18540</v>
      </c>
      <c r="F12" s="50">
        <v>139.93065000000001</v>
      </c>
      <c r="G12" s="51">
        <v>4.1370129999999998E-2</v>
      </c>
      <c r="H12" s="41" t="s">
        <v>140</v>
      </c>
    </row>
    <row r="13" spans="1:9" x14ac:dyDescent="0.2">
      <c r="A13" s="47">
        <v>7</v>
      </c>
      <c r="B13" s="48" t="s">
        <v>362</v>
      </c>
      <c r="C13" s="48" t="s">
        <v>363</v>
      </c>
      <c r="D13" s="48" t="s">
        <v>62</v>
      </c>
      <c r="E13" s="49">
        <v>6144</v>
      </c>
      <c r="F13" s="50">
        <v>133.595136</v>
      </c>
      <c r="G13" s="51">
        <v>3.9497049999999999E-2</v>
      </c>
      <c r="H13" s="41" t="s">
        <v>140</v>
      </c>
    </row>
    <row r="14" spans="1:9" x14ac:dyDescent="0.2">
      <c r="A14" s="47">
        <v>8</v>
      </c>
      <c r="B14" s="48" t="s">
        <v>58</v>
      </c>
      <c r="C14" s="48" t="s">
        <v>59</v>
      </c>
      <c r="D14" s="48" t="s">
        <v>50</v>
      </c>
      <c r="E14" s="49">
        <v>2819</v>
      </c>
      <c r="F14" s="50">
        <v>125.73303799999999</v>
      </c>
      <c r="G14" s="51">
        <v>3.717264E-2</v>
      </c>
      <c r="H14" s="41" t="s">
        <v>140</v>
      </c>
    </row>
    <row r="15" spans="1:9" x14ac:dyDescent="0.2">
      <c r="A15" s="47">
        <v>9</v>
      </c>
      <c r="B15" s="48" t="s">
        <v>364</v>
      </c>
      <c r="C15" s="48" t="s">
        <v>365</v>
      </c>
      <c r="D15" s="48" t="s">
        <v>216</v>
      </c>
      <c r="E15" s="49">
        <v>44850</v>
      </c>
      <c r="F15" s="50">
        <v>115.286925</v>
      </c>
      <c r="G15" s="51">
        <v>3.4084280000000002E-2</v>
      </c>
      <c r="H15" s="41" t="s">
        <v>140</v>
      </c>
    </row>
    <row r="16" spans="1:9" x14ac:dyDescent="0.2">
      <c r="A16" s="47">
        <v>10</v>
      </c>
      <c r="B16" s="48" t="s">
        <v>366</v>
      </c>
      <c r="C16" s="48" t="s">
        <v>367</v>
      </c>
      <c r="D16" s="48" t="s">
        <v>206</v>
      </c>
      <c r="E16" s="49">
        <v>14636</v>
      </c>
      <c r="F16" s="50">
        <v>101.237212</v>
      </c>
      <c r="G16" s="51">
        <v>2.9930519999999999E-2</v>
      </c>
      <c r="H16" s="41" t="s">
        <v>140</v>
      </c>
    </row>
    <row r="17" spans="1:8" ht="25.5" x14ac:dyDescent="0.2">
      <c r="A17" s="47">
        <v>11</v>
      </c>
      <c r="B17" s="48" t="s">
        <v>368</v>
      </c>
      <c r="C17" s="48" t="s">
        <v>369</v>
      </c>
      <c r="D17" s="48" t="s">
        <v>219</v>
      </c>
      <c r="E17" s="49">
        <v>1748</v>
      </c>
      <c r="F17" s="50">
        <v>99.68844</v>
      </c>
      <c r="G17" s="51">
        <v>2.9472620000000001E-2</v>
      </c>
      <c r="H17" s="41" t="s">
        <v>140</v>
      </c>
    </row>
    <row r="18" spans="1:8" x14ac:dyDescent="0.2">
      <c r="A18" s="47">
        <v>12</v>
      </c>
      <c r="B18" s="48" t="s">
        <v>370</v>
      </c>
      <c r="C18" s="48" t="s">
        <v>371</v>
      </c>
      <c r="D18" s="48" t="s">
        <v>62</v>
      </c>
      <c r="E18" s="49">
        <v>43192</v>
      </c>
      <c r="F18" s="50">
        <v>98.978787199999999</v>
      </c>
      <c r="G18" s="51">
        <v>2.9262819999999998E-2</v>
      </c>
      <c r="H18" s="41" t="s">
        <v>140</v>
      </c>
    </row>
    <row r="19" spans="1:8" ht="25.5" x14ac:dyDescent="0.2">
      <c r="A19" s="47">
        <v>13</v>
      </c>
      <c r="B19" s="48" t="s">
        <v>372</v>
      </c>
      <c r="C19" s="48" t="s">
        <v>373</v>
      </c>
      <c r="D19" s="48" t="s">
        <v>219</v>
      </c>
      <c r="E19" s="49">
        <v>5362</v>
      </c>
      <c r="F19" s="50">
        <v>97.572314000000006</v>
      </c>
      <c r="G19" s="51">
        <v>2.8847000000000001E-2</v>
      </c>
      <c r="H19" s="41" t="s">
        <v>140</v>
      </c>
    </row>
    <row r="20" spans="1:8" x14ac:dyDescent="0.2">
      <c r="A20" s="47">
        <v>14</v>
      </c>
      <c r="B20" s="48" t="s">
        <v>374</v>
      </c>
      <c r="C20" s="48" t="s">
        <v>375</v>
      </c>
      <c r="D20" s="48" t="s">
        <v>35</v>
      </c>
      <c r="E20" s="49">
        <v>149355</v>
      </c>
      <c r="F20" s="50">
        <v>94.078714500000004</v>
      </c>
      <c r="G20" s="51">
        <v>2.7814120000000001E-2</v>
      </c>
      <c r="H20" s="41" t="s">
        <v>140</v>
      </c>
    </row>
    <row r="21" spans="1:8" x14ac:dyDescent="0.2">
      <c r="A21" s="47">
        <v>15</v>
      </c>
      <c r="B21" s="48" t="s">
        <v>376</v>
      </c>
      <c r="C21" s="48" t="s">
        <v>377</v>
      </c>
      <c r="D21" s="48" t="s">
        <v>182</v>
      </c>
      <c r="E21" s="49">
        <v>9319</v>
      </c>
      <c r="F21" s="50">
        <v>86.671359499999994</v>
      </c>
      <c r="G21" s="51">
        <v>2.562416E-2</v>
      </c>
      <c r="H21" s="41" t="s">
        <v>140</v>
      </c>
    </row>
    <row r="22" spans="1:8" x14ac:dyDescent="0.2">
      <c r="A22" s="47">
        <v>16</v>
      </c>
      <c r="B22" s="48" t="s">
        <v>378</v>
      </c>
      <c r="C22" s="48" t="s">
        <v>379</v>
      </c>
      <c r="D22" s="48" t="s">
        <v>211</v>
      </c>
      <c r="E22" s="49">
        <v>3672</v>
      </c>
      <c r="F22" s="50">
        <v>86.071680000000001</v>
      </c>
      <c r="G22" s="51">
        <v>2.544687E-2</v>
      </c>
      <c r="H22" s="41" t="s">
        <v>140</v>
      </c>
    </row>
    <row r="23" spans="1:8" x14ac:dyDescent="0.2">
      <c r="A23" s="47">
        <v>17</v>
      </c>
      <c r="B23" s="48" t="s">
        <v>380</v>
      </c>
      <c r="C23" s="48" t="s">
        <v>381</v>
      </c>
      <c r="D23" s="48" t="s">
        <v>275</v>
      </c>
      <c r="E23" s="49">
        <v>1342</v>
      </c>
      <c r="F23" s="50">
        <v>79.446399999999997</v>
      </c>
      <c r="G23" s="51">
        <v>2.3488120000000001E-2</v>
      </c>
      <c r="H23" s="41" t="s">
        <v>140</v>
      </c>
    </row>
    <row r="24" spans="1:8" x14ac:dyDescent="0.2">
      <c r="A24" s="47">
        <v>18</v>
      </c>
      <c r="B24" s="48" t="s">
        <v>382</v>
      </c>
      <c r="C24" s="48" t="s">
        <v>383</v>
      </c>
      <c r="D24" s="48" t="s">
        <v>28</v>
      </c>
      <c r="E24" s="49">
        <v>3207</v>
      </c>
      <c r="F24" s="50">
        <v>77.503568999999999</v>
      </c>
      <c r="G24" s="51">
        <v>2.291373E-2</v>
      </c>
      <c r="H24" s="41" t="s">
        <v>140</v>
      </c>
    </row>
    <row r="25" spans="1:8" x14ac:dyDescent="0.2">
      <c r="A25" s="47">
        <v>19</v>
      </c>
      <c r="B25" s="48" t="s">
        <v>87</v>
      </c>
      <c r="C25" s="48" t="s">
        <v>88</v>
      </c>
      <c r="D25" s="48" t="s">
        <v>25</v>
      </c>
      <c r="E25" s="49">
        <v>1334</v>
      </c>
      <c r="F25" s="50">
        <v>73.783540000000002</v>
      </c>
      <c r="G25" s="51">
        <v>2.1813909999999999E-2</v>
      </c>
      <c r="H25" s="41" t="s">
        <v>140</v>
      </c>
    </row>
    <row r="26" spans="1:8" x14ac:dyDescent="0.2">
      <c r="A26" s="47">
        <v>20</v>
      </c>
      <c r="B26" s="48" t="s">
        <v>384</v>
      </c>
      <c r="C26" s="48" t="s">
        <v>385</v>
      </c>
      <c r="D26" s="48" t="s">
        <v>386</v>
      </c>
      <c r="E26" s="49">
        <v>6861</v>
      </c>
      <c r="F26" s="50">
        <v>69.652872000000002</v>
      </c>
      <c r="G26" s="51">
        <v>2.059269E-2</v>
      </c>
      <c r="H26" s="41" t="s">
        <v>140</v>
      </c>
    </row>
    <row r="27" spans="1:8" x14ac:dyDescent="0.2">
      <c r="A27" s="47">
        <v>21</v>
      </c>
      <c r="B27" s="48" t="s">
        <v>387</v>
      </c>
      <c r="C27" s="48" t="s">
        <v>388</v>
      </c>
      <c r="D27" s="48" t="s">
        <v>182</v>
      </c>
      <c r="E27" s="49">
        <v>3675</v>
      </c>
      <c r="F27" s="50">
        <v>66.624075000000005</v>
      </c>
      <c r="G27" s="51">
        <v>1.969723E-2</v>
      </c>
      <c r="H27" s="41" t="s">
        <v>140</v>
      </c>
    </row>
    <row r="28" spans="1:8" x14ac:dyDescent="0.2">
      <c r="A28" s="47">
        <v>22</v>
      </c>
      <c r="B28" s="48" t="s">
        <v>389</v>
      </c>
      <c r="C28" s="48" t="s">
        <v>390</v>
      </c>
      <c r="D28" s="48" t="s">
        <v>391</v>
      </c>
      <c r="E28" s="49">
        <v>19755</v>
      </c>
      <c r="F28" s="50">
        <v>65.863169999999997</v>
      </c>
      <c r="G28" s="51">
        <v>1.947227E-2</v>
      </c>
      <c r="H28" s="41" t="s">
        <v>140</v>
      </c>
    </row>
    <row r="29" spans="1:8" x14ac:dyDescent="0.2">
      <c r="A29" s="47">
        <v>23</v>
      </c>
      <c r="B29" s="48" t="s">
        <v>92</v>
      </c>
      <c r="C29" s="48" t="s">
        <v>93</v>
      </c>
      <c r="D29" s="48" t="s">
        <v>94</v>
      </c>
      <c r="E29" s="49">
        <v>6696</v>
      </c>
      <c r="F29" s="50">
        <v>59.259599999999999</v>
      </c>
      <c r="G29" s="51">
        <v>1.7519940000000001E-2</v>
      </c>
      <c r="H29" s="41" t="s">
        <v>140</v>
      </c>
    </row>
    <row r="30" spans="1:8" x14ac:dyDescent="0.2">
      <c r="A30" s="47">
        <v>24</v>
      </c>
      <c r="B30" s="48" t="s">
        <v>392</v>
      </c>
      <c r="C30" s="48" t="s">
        <v>393</v>
      </c>
      <c r="D30" s="48" t="s">
        <v>50</v>
      </c>
      <c r="E30" s="49">
        <v>12724</v>
      </c>
      <c r="F30" s="50">
        <v>58.409522000000003</v>
      </c>
      <c r="G30" s="51">
        <v>1.7268619999999998E-2</v>
      </c>
      <c r="H30" s="41" t="s">
        <v>140</v>
      </c>
    </row>
    <row r="31" spans="1:8" x14ac:dyDescent="0.2">
      <c r="A31" s="47">
        <v>25</v>
      </c>
      <c r="B31" s="48" t="s">
        <v>394</v>
      </c>
      <c r="C31" s="48" t="s">
        <v>395</v>
      </c>
      <c r="D31" s="48" t="s">
        <v>182</v>
      </c>
      <c r="E31" s="49">
        <v>5806</v>
      </c>
      <c r="F31" s="50">
        <v>55.24409</v>
      </c>
      <c r="G31" s="51">
        <v>1.633277E-2</v>
      </c>
      <c r="H31" s="41" t="s">
        <v>140</v>
      </c>
    </row>
    <row r="32" spans="1:8" ht="25.5" x14ac:dyDescent="0.2">
      <c r="A32" s="47">
        <v>26</v>
      </c>
      <c r="B32" s="48" t="s">
        <v>396</v>
      </c>
      <c r="C32" s="48" t="s">
        <v>397</v>
      </c>
      <c r="D32" s="48" t="s">
        <v>219</v>
      </c>
      <c r="E32" s="49">
        <v>5676</v>
      </c>
      <c r="F32" s="50">
        <v>51.257117999999998</v>
      </c>
      <c r="G32" s="51">
        <v>1.5154030000000001E-2</v>
      </c>
      <c r="H32" s="41" t="s">
        <v>140</v>
      </c>
    </row>
    <row r="33" spans="1:8" x14ac:dyDescent="0.2">
      <c r="A33" s="47">
        <v>27</v>
      </c>
      <c r="B33" s="48" t="s">
        <v>398</v>
      </c>
      <c r="C33" s="48" t="s">
        <v>399</v>
      </c>
      <c r="D33" s="48" t="s">
        <v>126</v>
      </c>
      <c r="E33" s="49">
        <v>27808</v>
      </c>
      <c r="F33" s="50">
        <v>50.076646400000001</v>
      </c>
      <c r="G33" s="51">
        <v>1.480503E-2</v>
      </c>
      <c r="H33" s="41" t="s">
        <v>140</v>
      </c>
    </row>
    <row r="34" spans="1:8" x14ac:dyDescent="0.2">
      <c r="A34" s="47">
        <v>28</v>
      </c>
      <c r="B34" s="48" t="s">
        <v>400</v>
      </c>
      <c r="C34" s="48" t="s">
        <v>401</v>
      </c>
      <c r="D34" s="48" t="s">
        <v>206</v>
      </c>
      <c r="E34" s="49">
        <v>11397</v>
      </c>
      <c r="F34" s="50">
        <v>49.383201</v>
      </c>
      <c r="G34" s="51">
        <v>1.460001E-2</v>
      </c>
      <c r="H34" s="41" t="s">
        <v>140</v>
      </c>
    </row>
    <row r="35" spans="1:8" x14ac:dyDescent="0.2">
      <c r="A35" s="47">
        <v>29</v>
      </c>
      <c r="B35" s="48" t="s">
        <v>402</v>
      </c>
      <c r="C35" s="48" t="s">
        <v>403</v>
      </c>
      <c r="D35" s="48" t="s">
        <v>250</v>
      </c>
      <c r="E35" s="49">
        <v>11897</v>
      </c>
      <c r="F35" s="50">
        <v>48.129313500000002</v>
      </c>
      <c r="G35" s="51">
        <v>1.422931E-2</v>
      </c>
      <c r="H35" s="41" t="s">
        <v>140</v>
      </c>
    </row>
    <row r="36" spans="1:8" x14ac:dyDescent="0.2">
      <c r="A36" s="47">
        <v>30</v>
      </c>
      <c r="B36" s="48" t="s">
        <v>404</v>
      </c>
      <c r="C36" s="48" t="s">
        <v>405</v>
      </c>
      <c r="D36" s="48" t="s">
        <v>216</v>
      </c>
      <c r="E36" s="49">
        <v>8151</v>
      </c>
      <c r="F36" s="50">
        <v>45.690430499999998</v>
      </c>
      <c r="G36" s="51">
        <v>1.3508259999999999E-2</v>
      </c>
      <c r="H36" s="41" t="s">
        <v>140</v>
      </c>
    </row>
    <row r="37" spans="1:8" x14ac:dyDescent="0.2">
      <c r="A37" s="47">
        <v>31</v>
      </c>
      <c r="B37" s="48" t="s">
        <v>406</v>
      </c>
      <c r="C37" s="48" t="s">
        <v>407</v>
      </c>
      <c r="D37" s="48" t="s">
        <v>62</v>
      </c>
      <c r="E37" s="49">
        <v>5239</v>
      </c>
      <c r="F37" s="50">
        <v>43.420831999999997</v>
      </c>
      <c r="G37" s="51">
        <v>1.283725E-2</v>
      </c>
      <c r="H37" s="41" t="s">
        <v>140</v>
      </c>
    </row>
    <row r="38" spans="1:8" x14ac:dyDescent="0.2">
      <c r="A38" s="47">
        <v>32</v>
      </c>
      <c r="B38" s="48" t="s">
        <v>408</v>
      </c>
      <c r="C38" s="48" t="s">
        <v>409</v>
      </c>
      <c r="D38" s="48" t="s">
        <v>50</v>
      </c>
      <c r="E38" s="49">
        <v>9561</v>
      </c>
      <c r="F38" s="50">
        <v>41.083616999999997</v>
      </c>
      <c r="G38" s="51">
        <v>1.2146260000000001E-2</v>
      </c>
      <c r="H38" s="41" t="s">
        <v>140</v>
      </c>
    </row>
    <row r="39" spans="1:8" x14ac:dyDescent="0.2">
      <c r="A39" s="47">
        <v>33</v>
      </c>
      <c r="B39" s="48" t="s">
        <v>200</v>
      </c>
      <c r="C39" s="48" t="s">
        <v>201</v>
      </c>
      <c r="D39" s="48" t="s">
        <v>94</v>
      </c>
      <c r="E39" s="49">
        <v>2178</v>
      </c>
      <c r="F39" s="50">
        <v>40.369230000000002</v>
      </c>
      <c r="G39" s="51">
        <v>1.1935060000000001E-2</v>
      </c>
      <c r="H39" s="41" t="s">
        <v>140</v>
      </c>
    </row>
    <row r="40" spans="1:8" x14ac:dyDescent="0.2">
      <c r="A40" s="47">
        <v>34</v>
      </c>
      <c r="B40" s="48" t="s">
        <v>410</v>
      </c>
      <c r="C40" s="48" t="s">
        <v>411</v>
      </c>
      <c r="D40" s="48" t="s">
        <v>275</v>
      </c>
      <c r="E40" s="49">
        <v>3116</v>
      </c>
      <c r="F40" s="50">
        <v>36.899672000000002</v>
      </c>
      <c r="G40" s="51">
        <v>1.090929E-2</v>
      </c>
      <c r="H40" s="41" t="s">
        <v>140</v>
      </c>
    </row>
    <row r="41" spans="1:8" x14ac:dyDescent="0.2">
      <c r="A41" s="47">
        <v>35</v>
      </c>
      <c r="B41" s="48" t="s">
        <v>412</v>
      </c>
      <c r="C41" s="48" t="s">
        <v>413</v>
      </c>
      <c r="D41" s="48" t="s">
        <v>414</v>
      </c>
      <c r="E41" s="49">
        <v>3332</v>
      </c>
      <c r="F41" s="50">
        <v>34.476204000000003</v>
      </c>
      <c r="G41" s="51">
        <v>1.01928E-2</v>
      </c>
      <c r="H41" s="41" t="s">
        <v>140</v>
      </c>
    </row>
    <row r="42" spans="1:8" x14ac:dyDescent="0.2">
      <c r="A42" s="47">
        <v>36</v>
      </c>
      <c r="B42" s="48" t="s">
        <v>60</v>
      </c>
      <c r="C42" s="48" t="s">
        <v>61</v>
      </c>
      <c r="D42" s="48" t="s">
        <v>62</v>
      </c>
      <c r="E42" s="49">
        <v>538</v>
      </c>
      <c r="F42" s="50">
        <v>34.36206</v>
      </c>
      <c r="G42" s="51">
        <v>1.0159049999999999E-2</v>
      </c>
      <c r="H42" s="41" t="s">
        <v>140</v>
      </c>
    </row>
    <row r="43" spans="1:8" x14ac:dyDescent="0.2">
      <c r="A43" s="47">
        <v>37</v>
      </c>
      <c r="B43" s="48" t="s">
        <v>296</v>
      </c>
      <c r="C43" s="48" t="s">
        <v>297</v>
      </c>
      <c r="D43" s="48" t="s">
        <v>50</v>
      </c>
      <c r="E43" s="49">
        <v>2184</v>
      </c>
      <c r="F43" s="50">
        <v>34.159944000000003</v>
      </c>
      <c r="G43" s="51">
        <v>1.00993E-2</v>
      </c>
      <c r="H43" s="41" t="s">
        <v>140</v>
      </c>
    </row>
    <row r="44" spans="1:8" x14ac:dyDescent="0.2">
      <c r="A44" s="47">
        <v>38</v>
      </c>
      <c r="B44" s="48" t="s">
        <v>415</v>
      </c>
      <c r="C44" s="48" t="s">
        <v>416</v>
      </c>
      <c r="D44" s="48" t="s">
        <v>50</v>
      </c>
      <c r="E44" s="49">
        <v>2916</v>
      </c>
      <c r="F44" s="50">
        <v>33.837263999999998</v>
      </c>
      <c r="G44" s="51">
        <v>1.00039E-2</v>
      </c>
      <c r="H44" s="41" t="s">
        <v>140</v>
      </c>
    </row>
    <row r="45" spans="1:8" x14ac:dyDescent="0.2">
      <c r="A45" s="47">
        <v>39</v>
      </c>
      <c r="B45" s="48" t="s">
        <v>417</v>
      </c>
      <c r="C45" s="48" t="s">
        <v>418</v>
      </c>
      <c r="D45" s="48" t="s">
        <v>228</v>
      </c>
      <c r="E45" s="49">
        <v>7097</v>
      </c>
      <c r="F45" s="50">
        <v>33.504936999999998</v>
      </c>
      <c r="G45" s="51">
        <v>9.9056500000000002E-3</v>
      </c>
      <c r="H45" s="41" t="s">
        <v>140</v>
      </c>
    </row>
    <row r="46" spans="1:8" x14ac:dyDescent="0.2">
      <c r="A46" s="47">
        <v>40</v>
      </c>
      <c r="B46" s="48" t="s">
        <v>346</v>
      </c>
      <c r="C46" s="48" t="s">
        <v>347</v>
      </c>
      <c r="D46" s="48" t="s">
        <v>300</v>
      </c>
      <c r="E46" s="49">
        <v>11777</v>
      </c>
      <c r="F46" s="50">
        <v>32.745948499999997</v>
      </c>
      <c r="G46" s="51">
        <v>9.6812500000000006E-3</v>
      </c>
      <c r="H46" s="41" t="s">
        <v>140</v>
      </c>
    </row>
    <row r="47" spans="1:8" x14ac:dyDescent="0.2">
      <c r="A47" s="47">
        <v>41</v>
      </c>
      <c r="B47" s="48" t="s">
        <v>419</v>
      </c>
      <c r="C47" s="48" t="s">
        <v>420</v>
      </c>
      <c r="D47" s="48" t="s">
        <v>62</v>
      </c>
      <c r="E47" s="49">
        <v>4246</v>
      </c>
      <c r="F47" s="50">
        <v>27.494973000000002</v>
      </c>
      <c r="G47" s="51">
        <v>8.1288200000000001E-3</v>
      </c>
      <c r="H47" s="41" t="s">
        <v>140</v>
      </c>
    </row>
    <row r="48" spans="1:8" x14ac:dyDescent="0.2">
      <c r="A48" s="47">
        <v>42</v>
      </c>
      <c r="B48" s="48" t="s">
        <v>421</v>
      </c>
      <c r="C48" s="48" t="s">
        <v>422</v>
      </c>
      <c r="D48" s="48" t="s">
        <v>423</v>
      </c>
      <c r="E48" s="49">
        <v>3092</v>
      </c>
      <c r="F48" s="50">
        <v>26.299005999999999</v>
      </c>
      <c r="G48" s="51">
        <v>7.7752300000000002E-3</v>
      </c>
      <c r="H48" s="41" t="s">
        <v>140</v>
      </c>
    </row>
    <row r="49" spans="1:8" x14ac:dyDescent="0.2">
      <c r="A49" s="47">
        <v>43</v>
      </c>
      <c r="B49" s="48" t="s">
        <v>424</v>
      </c>
      <c r="C49" s="48" t="s">
        <v>425</v>
      </c>
      <c r="D49" s="48" t="s">
        <v>50</v>
      </c>
      <c r="E49" s="49">
        <v>2283</v>
      </c>
      <c r="F49" s="50">
        <v>19.540196999999999</v>
      </c>
      <c r="G49" s="51">
        <v>5.77701E-3</v>
      </c>
      <c r="H49" s="41" t="s">
        <v>140</v>
      </c>
    </row>
    <row r="50" spans="1:8" x14ac:dyDescent="0.2">
      <c r="A50" s="52"/>
      <c r="B50" s="52"/>
      <c r="C50" s="53" t="s">
        <v>139</v>
      </c>
      <c r="D50" s="52"/>
      <c r="E50" s="52" t="s">
        <v>140</v>
      </c>
      <c r="F50" s="54">
        <v>3290.7075377000001</v>
      </c>
      <c r="G50" s="55">
        <v>0.97288903000000004</v>
      </c>
      <c r="H50" s="41" t="s">
        <v>140</v>
      </c>
    </row>
    <row r="51" spans="1:8" x14ac:dyDescent="0.2">
      <c r="A51" s="52"/>
      <c r="B51" s="52"/>
      <c r="C51" s="56"/>
      <c r="D51" s="52"/>
      <c r="E51" s="52"/>
      <c r="F51" s="57"/>
      <c r="G51" s="57"/>
      <c r="H51" s="41" t="s">
        <v>140</v>
      </c>
    </row>
    <row r="52" spans="1:8" x14ac:dyDescent="0.2">
      <c r="A52" s="52"/>
      <c r="B52" s="52"/>
      <c r="C52" s="53" t="s">
        <v>141</v>
      </c>
      <c r="D52" s="52"/>
      <c r="E52" s="52"/>
      <c r="F52" s="52"/>
      <c r="G52" s="52"/>
      <c r="H52" s="41" t="s">
        <v>140</v>
      </c>
    </row>
    <row r="53" spans="1:8" x14ac:dyDescent="0.2">
      <c r="A53" s="52"/>
      <c r="B53" s="52"/>
      <c r="C53" s="53" t="s">
        <v>139</v>
      </c>
      <c r="D53" s="52"/>
      <c r="E53" s="52" t="s">
        <v>140</v>
      </c>
      <c r="F53" s="58" t="s">
        <v>142</v>
      </c>
      <c r="G53" s="55">
        <v>0</v>
      </c>
      <c r="H53" s="41" t="s">
        <v>140</v>
      </c>
    </row>
    <row r="54" spans="1:8" x14ac:dyDescent="0.2">
      <c r="A54" s="52"/>
      <c r="B54" s="52"/>
      <c r="C54" s="56"/>
      <c r="D54" s="52"/>
      <c r="E54" s="52"/>
      <c r="F54" s="57"/>
      <c r="G54" s="57"/>
      <c r="H54" s="41" t="s">
        <v>140</v>
      </c>
    </row>
    <row r="55" spans="1:8" x14ac:dyDescent="0.2">
      <c r="A55" s="52"/>
      <c r="B55" s="52"/>
      <c r="C55" s="53" t="s">
        <v>143</v>
      </c>
      <c r="D55" s="52"/>
      <c r="E55" s="52"/>
      <c r="F55" s="52"/>
      <c r="G55" s="52"/>
      <c r="H55" s="41" t="s">
        <v>140</v>
      </c>
    </row>
    <row r="56" spans="1:8" x14ac:dyDescent="0.2">
      <c r="A56" s="52"/>
      <c r="B56" s="52"/>
      <c r="C56" s="53" t="s">
        <v>139</v>
      </c>
      <c r="D56" s="52"/>
      <c r="E56" s="52" t="s">
        <v>140</v>
      </c>
      <c r="F56" s="58" t="s">
        <v>142</v>
      </c>
      <c r="G56" s="55">
        <v>0</v>
      </c>
      <c r="H56" s="41" t="s">
        <v>140</v>
      </c>
    </row>
    <row r="57" spans="1:8" x14ac:dyDescent="0.2">
      <c r="A57" s="52"/>
      <c r="B57" s="52"/>
      <c r="C57" s="56"/>
      <c r="D57" s="52"/>
      <c r="E57" s="52"/>
      <c r="F57" s="57"/>
      <c r="G57" s="57"/>
      <c r="H57" s="41" t="s">
        <v>140</v>
      </c>
    </row>
    <row r="58" spans="1:8" x14ac:dyDescent="0.2">
      <c r="A58" s="52"/>
      <c r="B58" s="52"/>
      <c r="C58" s="53" t="s">
        <v>144</v>
      </c>
      <c r="D58" s="52"/>
      <c r="E58" s="52"/>
      <c r="F58" s="52"/>
      <c r="G58" s="52"/>
      <c r="H58" s="41" t="s">
        <v>140</v>
      </c>
    </row>
    <row r="59" spans="1:8" x14ac:dyDescent="0.2">
      <c r="A59" s="52"/>
      <c r="B59" s="52"/>
      <c r="C59" s="53" t="s">
        <v>139</v>
      </c>
      <c r="D59" s="52"/>
      <c r="E59" s="52" t="s">
        <v>140</v>
      </c>
      <c r="F59" s="58" t="s">
        <v>142</v>
      </c>
      <c r="G59" s="55">
        <v>0</v>
      </c>
      <c r="H59" s="41" t="s">
        <v>140</v>
      </c>
    </row>
    <row r="60" spans="1:8" x14ac:dyDescent="0.2">
      <c r="A60" s="52"/>
      <c r="B60" s="52"/>
      <c r="C60" s="56"/>
      <c r="D60" s="52"/>
      <c r="E60" s="52"/>
      <c r="F60" s="57"/>
      <c r="G60" s="57"/>
      <c r="H60" s="41" t="s">
        <v>140</v>
      </c>
    </row>
    <row r="61" spans="1:8" x14ac:dyDescent="0.2">
      <c r="A61" s="52"/>
      <c r="B61" s="52"/>
      <c r="C61" s="53" t="s">
        <v>145</v>
      </c>
      <c r="D61" s="52"/>
      <c r="E61" s="52"/>
      <c r="F61" s="57"/>
      <c r="G61" s="57"/>
      <c r="H61" s="41" t="s">
        <v>140</v>
      </c>
    </row>
    <row r="62" spans="1:8" x14ac:dyDescent="0.2">
      <c r="A62" s="52"/>
      <c r="B62" s="52"/>
      <c r="C62" s="53" t="s">
        <v>139</v>
      </c>
      <c r="D62" s="52"/>
      <c r="E62" s="52" t="s">
        <v>140</v>
      </c>
      <c r="F62" s="58" t="s">
        <v>142</v>
      </c>
      <c r="G62" s="55">
        <v>0</v>
      </c>
      <c r="H62" s="41" t="s">
        <v>140</v>
      </c>
    </row>
    <row r="63" spans="1:8" x14ac:dyDescent="0.2">
      <c r="A63" s="52"/>
      <c r="B63" s="52"/>
      <c r="C63" s="56"/>
      <c r="D63" s="52"/>
      <c r="E63" s="52"/>
      <c r="F63" s="57"/>
      <c r="G63" s="57"/>
      <c r="H63" s="41" t="s">
        <v>140</v>
      </c>
    </row>
    <row r="64" spans="1:8" x14ac:dyDescent="0.2">
      <c r="A64" s="52"/>
      <c r="B64" s="52"/>
      <c r="C64" s="53" t="s">
        <v>146</v>
      </c>
      <c r="D64" s="52"/>
      <c r="E64" s="52"/>
      <c r="F64" s="57"/>
      <c r="G64" s="57"/>
      <c r="H64" s="41" t="s">
        <v>140</v>
      </c>
    </row>
    <row r="65" spans="1:8" x14ac:dyDescent="0.2">
      <c r="A65" s="52"/>
      <c r="B65" s="52"/>
      <c r="C65" s="53" t="s">
        <v>139</v>
      </c>
      <c r="D65" s="52"/>
      <c r="E65" s="52" t="s">
        <v>140</v>
      </c>
      <c r="F65" s="58" t="s">
        <v>142</v>
      </c>
      <c r="G65" s="55">
        <v>0</v>
      </c>
      <c r="H65" s="41" t="s">
        <v>140</v>
      </c>
    </row>
    <row r="66" spans="1:8" x14ac:dyDescent="0.2">
      <c r="A66" s="52"/>
      <c r="B66" s="52"/>
      <c r="C66" s="56"/>
      <c r="D66" s="52"/>
      <c r="E66" s="52"/>
      <c r="F66" s="57"/>
      <c r="G66" s="57"/>
      <c r="H66" s="41" t="s">
        <v>140</v>
      </c>
    </row>
    <row r="67" spans="1:8" x14ac:dyDescent="0.2">
      <c r="A67" s="52"/>
      <c r="B67" s="52"/>
      <c r="C67" s="53" t="s">
        <v>147</v>
      </c>
      <c r="D67" s="52"/>
      <c r="E67" s="52"/>
      <c r="F67" s="54">
        <v>3290.7075377000001</v>
      </c>
      <c r="G67" s="55">
        <v>0.97288903000000004</v>
      </c>
      <c r="H67" s="41" t="s">
        <v>140</v>
      </c>
    </row>
    <row r="68" spans="1:8" x14ac:dyDescent="0.2">
      <c r="A68" s="52"/>
      <c r="B68" s="52"/>
      <c r="C68" s="56"/>
      <c r="D68" s="52"/>
      <c r="E68" s="52"/>
      <c r="F68" s="57"/>
      <c r="G68" s="57"/>
      <c r="H68" s="41" t="s">
        <v>140</v>
      </c>
    </row>
    <row r="69" spans="1:8" x14ac:dyDescent="0.2">
      <c r="A69" s="52"/>
      <c r="B69" s="52"/>
      <c r="C69" s="53" t="s">
        <v>148</v>
      </c>
      <c r="D69" s="52"/>
      <c r="E69" s="52"/>
      <c r="F69" s="57"/>
      <c r="G69" s="57"/>
      <c r="H69" s="41" t="s">
        <v>140</v>
      </c>
    </row>
    <row r="70" spans="1:8" x14ac:dyDescent="0.2">
      <c r="A70" s="52"/>
      <c r="B70" s="52"/>
      <c r="C70" s="53" t="s">
        <v>10</v>
      </c>
      <c r="D70" s="52"/>
      <c r="E70" s="52"/>
      <c r="F70" s="57"/>
      <c r="G70" s="57"/>
      <c r="H70" s="41" t="s">
        <v>140</v>
      </c>
    </row>
    <row r="71" spans="1:8" x14ac:dyDescent="0.2">
      <c r="A71" s="52"/>
      <c r="B71" s="52"/>
      <c r="C71" s="53" t="s">
        <v>139</v>
      </c>
      <c r="D71" s="52"/>
      <c r="E71" s="52" t="s">
        <v>140</v>
      </c>
      <c r="F71" s="58" t="s">
        <v>142</v>
      </c>
      <c r="G71" s="55">
        <v>0</v>
      </c>
      <c r="H71" s="41" t="s">
        <v>140</v>
      </c>
    </row>
    <row r="72" spans="1:8" x14ac:dyDescent="0.2">
      <c r="A72" s="52"/>
      <c r="B72" s="52"/>
      <c r="C72" s="56"/>
      <c r="D72" s="52"/>
      <c r="E72" s="52"/>
      <c r="F72" s="57"/>
      <c r="G72" s="57"/>
      <c r="H72" s="41" t="s">
        <v>140</v>
      </c>
    </row>
    <row r="73" spans="1:8" x14ac:dyDescent="0.2">
      <c r="A73" s="52"/>
      <c r="B73" s="52"/>
      <c r="C73" s="53" t="s">
        <v>149</v>
      </c>
      <c r="D73" s="52"/>
      <c r="E73" s="52"/>
      <c r="F73" s="52"/>
      <c r="G73" s="52"/>
      <c r="H73" s="41" t="s">
        <v>140</v>
      </c>
    </row>
    <row r="74" spans="1:8" x14ac:dyDescent="0.2">
      <c r="A74" s="52"/>
      <c r="B74" s="52"/>
      <c r="C74" s="53" t="s">
        <v>139</v>
      </c>
      <c r="D74" s="52"/>
      <c r="E74" s="52" t="s">
        <v>140</v>
      </c>
      <c r="F74" s="58" t="s">
        <v>142</v>
      </c>
      <c r="G74" s="55">
        <v>0</v>
      </c>
      <c r="H74" s="41" t="s">
        <v>140</v>
      </c>
    </row>
    <row r="75" spans="1:8" x14ac:dyDescent="0.2">
      <c r="A75" s="52"/>
      <c r="B75" s="52"/>
      <c r="C75" s="56"/>
      <c r="D75" s="52"/>
      <c r="E75" s="52"/>
      <c r="F75" s="57"/>
      <c r="G75" s="57"/>
      <c r="H75" s="41" t="s">
        <v>140</v>
      </c>
    </row>
    <row r="76" spans="1:8" x14ac:dyDescent="0.2">
      <c r="A76" s="52"/>
      <c r="B76" s="52"/>
      <c r="C76" s="53" t="s">
        <v>150</v>
      </c>
      <c r="D76" s="52"/>
      <c r="E76" s="52"/>
      <c r="F76" s="52"/>
      <c r="G76" s="52"/>
      <c r="H76" s="41" t="s">
        <v>140</v>
      </c>
    </row>
    <row r="77" spans="1:8" x14ac:dyDescent="0.2">
      <c r="A77" s="52"/>
      <c r="B77" s="52"/>
      <c r="C77" s="53" t="s">
        <v>139</v>
      </c>
      <c r="D77" s="52"/>
      <c r="E77" s="52" t="s">
        <v>140</v>
      </c>
      <c r="F77" s="58" t="s">
        <v>142</v>
      </c>
      <c r="G77" s="55">
        <v>0</v>
      </c>
      <c r="H77" s="41" t="s">
        <v>140</v>
      </c>
    </row>
    <row r="78" spans="1:8" x14ac:dyDescent="0.2">
      <c r="A78" s="52"/>
      <c r="B78" s="52"/>
      <c r="C78" s="56"/>
      <c r="D78" s="52"/>
      <c r="E78" s="52"/>
      <c r="F78" s="57"/>
      <c r="G78" s="57"/>
      <c r="H78" s="41" t="s">
        <v>140</v>
      </c>
    </row>
    <row r="79" spans="1:8" x14ac:dyDescent="0.2">
      <c r="A79" s="52"/>
      <c r="B79" s="52"/>
      <c r="C79" s="53" t="s">
        <v>151</v>
      </c>
      <c r="D79" s="52"/>
      <c r="E79" s="52"/>
      <c r="F79" s="57"/>
      <c r="G79" s="57"/>
      <c r="H79" s="41" t="s">
        <v>140</v>
      </c>
    </row>
    <row r="80" spans="1:8" x14ac:dyDescent="0.2">
      <c r="A80" s="52"/>
      <c r="B80" s="52"/>
      <c r="C80" s="53" t="s">
        <v>139</v>
      </c>
      <c r="D80" s="52"/>
      <c r="E80" s="52" t="s">
        <v>140</v>
      </c>
      <c r="F80" s="58" t="s">
        <v>142</v>
      </c>
      <c r="G80" s="55">
        <v>0</v>
      </c>
      <c r="H80" s="41" t="s">
        <v>140</v>
      </c>
    </row>
    <row r="81" spans="1:8" x14ac:dyDescent="0.2">
      <c r="A81" s="52"/>
      <c r="B81" s="52"/>
      <c r="C81" s="56"/>
      <c r="D81" s="52"/>
      <c r="E81" s="52"/>
      <c r="F81" s="57"/>
      <c r="G81" s="57"/>
      <c r="H81" s="41" t="s">
        <v>140</v>
      </c>
    </row>
    <row r="82" spans="1:8" x14ac:dyDescent="0.2">
      <c r="A82" s="52"/>
      <c r="B82" s="52"/>
      <c r="C82" s="53" t="s">
        <v>152</v>
      </c>
      <c r="D82" s="52"/>
      <c r="E82" s="52"/>
      <c r="F82" s="54">
        <v>0</v>
      </c>
      <c r="G82" s="55">
        <v>0</v>
      </c>
      <c r="H82" s="41" t="s">
        <v>140</v>
      </c>
    </row>
    <row r="83" spans="1:8" x14ac:dyDescent="0.2">
      <c r="A83" s="52"/>
      <c r="B83" s="52"/>
      <c r="C83" s="56"/>
      <c r="D83" s="52"/>
      <c r="E83" s="52"/>
      <c r="F83" s="57"/>
      <c r="G83" s="57"/>
      <c r="H83" s="41" t="s">
        <v>140</v>
      </c>
    </row>
    <row r="84" spans="1:8" x14ac:dyDescent="0.2">
      <c r="A84" s="52"/>
      <c r="B84" s="52"/>
      <c r="C84" s="53" t="s">
        <v>153</v>
      </c>
      <c r="D84" s="52"/>
      <c r="E84" s="52"/>
      <c r="F84" s="57"/>
      <c r="G84" s="57"/>
      <c r="H84" s="41" t="s">
        <v>140</v>
      </c>
    </row>
    <row r="85" spans="1:8" x14ac:dyDescent="0.2">
      <c r="A85" s="52"/>
      <c r="B85" s="52"/>
      <c r="C85" s="53" t="s">
        <v>154</v>
      </c>
      <c r="D85" s="52"/>
      <c r="E85" s="52"/>
      <c r="F85" s="57"/>
      <c r="G85" s="57"/>
      <c r="H85" s="41" t="s">
        <v>140</v>
      </c>
    </row>
    <row r="86" spans="1:8" x14ac:dyDescent="0.2">
      <c r="A86" s="52"/>
      <c r="B86" s="52"/>
      <c r="C86" s="53" t="s">
        <v>139</v>
      </c>
      <c r="D86" s="52"/>
      <c r="E86" s="52" t="s">
        <v>140</v>
      </c>
      <c r="F86" s="58" t="s">
        <v>142</v>
      </c>
      <c r="G86" s="55">
        <v>0</v>
      </c>
      <c r="H86" s="41" t="s">
        <v>140</v>
      </c>
    </row>
    <row r="87" spans="1:8" x14ac:dyDescent="0.2">
      <c r="A87" s="52"/>
      <c r="B87" s="52"/>
      <c r="C87" s="56"/>
      <c r="D87" s="52"/>
      <c r="E87" s="52"/>
      <c r="F87" s="57"/>
      <c r="G87" s="57"/>
      <c r="H87" s="41" t="s">
        <v>140</v>
      </c>
    </row>
    <row r="88" spans="1:8" x14ac:dyDescent="0.2">
      <c r="A88" s="52"/>
      <c r="B88" s="52"/>
      <c r="C88" s="53" t="s">
        <v>155</v>
      </c>
      <c r="D88" s="52"/>
      <c r="E88" s="52"/>
      <c r="F88" s="57"/>
      <c r="G88" s="57"/>
      <c r="H88" s="41" t="s">
        <v>140</v>
      </c>
    </row>
    <row r="89" spans="1:8" x14ac:dyDescent="0.2">
      <c r="A89" s="52"/>
      <c r="B89" s="52"/>
      <c r="C89" s="53" t="s">
        <v>139</v>
      </c>
      <c r="D89" s="52"/>
      <c r="E89" s="52" t="s">
        <v>140</v>
      </c>
      <c r="F89" s="58" t="s">
        <v>142</v>
      </c>
      <c r="G89" s="55">
        <v>0</v>
      </c>
      <c r="H89" s="41" t="s">
        <v>140</v>
      </c>
    </row>
    <row r="90" spans="1:8" x14ac:dyDescent="0.2">
      <c r="A90" s="52"/>
      <c r="B90" s="52"/>
      <c r="C90" s="56"/>
      <c r="D90" s="52"/>
      <c r="E90" s="52"/>
      <c r="F90" s="57"/>
      <c r="G90" s="57"/>
      <c r="H90" s="41" t="s">
        <v>140</v>
      </c>
    </row>
    <row r="91" spans="1:8" x14ac:dyDescent="0.2">
      <c r="A91" s="52"/>
      <c r="B91" s="52"/>
      <c r="C91" s="53" t="s">
        <v>156</v>
      </c>
      <c r="D91" s="52"/>
      <c r="E91" s="52"/>
      <c r="F91" s="57"/>
      <c r="G91" s="57"/>
      <c r="H91" s="41" t="s">
        <v>140</v>
      </c>
    </row>
    <row r="92" spans="1:8" x14ac:dyDescent="0.2">
      <c r="A92" s="52"/>
      <c r="B92" s="52"/>
      <c r="C92" s="53" t="s">
        <v>139</v>
      </c>
      <c r="D92" s="52"/>
      <c r="E92" s="52" t="s">
        <v>140</v>
      </c>
      <c r="F92" s="58" t="s">
        <v>142</v>
      </c>
      <c r="G92" s="55">
        <v>0</v>
      </c>
      <c r="H92" s="41" t="s">
        <v>140</v>
      </c>
    </row>
    <row r="93" spans="1:8" x14ac:dyDescent="0.2">
      <c r="A93" s="52"/>
      <c r="B93" s="52"/>
      <c r="C93" s="56"/>
      <c r="D93" s="52"/>
      <c r="E93" s="52"/>
      <c r="F93" s="57"/>
      <c r="G93" s="57"/>
      <c r="H93" s="41" t="s">
        <v>140</v>
      </c>
    </row>
    <row r="94" spans="1:8" x14ac:dyDescent="0.2">
      <c r="A94" s="52"/>
      <c r="B94" s="52"/>
      <c r="C94" s="53" t="s">
        <v>157</v>
      </c>
      <c r="D94" s="52"/>
      <c r="E94" s="52"/>
      <c r="F94" s="57"/>
      <c r="G94" s="57"/>
      <c r="H94" s="41" t="s">
        <v>140</v>
      </c>
    </row>
    <row r="95" spans="1:8" x14ac:dyDescent="0.2">
      <c r="A95" s="47">
        <v>1</v>
      </c>
      <c r="B95" s="48"/>
      <c r="C95" s="48" t="s">
        <v>158</v>
      </c>
      <c r="D95" s="48"/>
      <c r="E95" s="59"/>
      <c r="F95" s="50">
        <v>175.58555499900001</v>
      </c>
      <c r="G95" s="51">
        <v>5.1911409999999998E-2</v>
      </c>
      <c r="H95" s="41">
        <v>5.42</v>
      </c>
    </row>
    <row r="96" spans="1:8" x14ac:dyDescent="0.2">
      <c r="A96" s="52"/>
      <c r="B96" s="52"/>
      <c r="C96" s="53" t="s">
        <v>139</v>
      </c>
      <c r="D96" s="52"/>
      <c r="E96" s="52" t="s">
        <v>140</v>
      </c>
      <c r="F96" s="54">
        <v>175.58555499900001</v>
      </c>
      <c r="G96" s="55">
        <v>5.1911409999999998E-2</v>
      </c>
      <c r="H96" s="41" t="s">
        <v>140</v>
      </c>
    </row>
    <row r="97" spans="1:8" x14ac:dyDescent="0.2">
      <c r="A97" s="52"/>
      <c r="B97" s="52"/>
      <c r="C97" s="56"/>
      <c r="D97" s="52"/>
      <c r="E97" s="52"/>
      <c r="F97" s="57"/>
      <c r="G97" s="57"/>
      <c r="H97" s="41" t="s">
        <v>140</v>
      </c>
    </row>
    <row r="98" spans="1:8" x14ac:dyDescent="0.2">
      <c r="A98" s="52"/>
      <c r="B98" s="52"/>
      <c r="C98" s="53" t="s">
        <v>159</v>
      </c>
      <c r="D98" s="52"/>
      <c r="E98" s="52"/>
      <c r="F98" s="54">
        <v>175.58555499900001</v>
      </c>
      <c r="G98" s="55">
        <v>5.1911409999999998E-2</v>
      </c>
      <c r="H98" s="41" t="s">
        <v>140</v>
      </c>
    </row>
    <row r="99" spans="1:8" x14ac:dyDescent="0.2">
      <c r="A99" s="52"/>
      <c r="B99" s="52"/>
      <c r="C99" s="57"/>
      <c r="D99" s="52"/>
      <c r="E99" s="52"/>
      <c r="F99" s="52"/>
      <c r="G99" s="52"/>
      <c r="H99" s="41" t="s">
        <v>140</v>
      </c>
    </row>
    <row r="100" spans="1:8" x14ac:dyDescent="0.2">
      <c r="A100" s="52"/>
      <c r="B100" s="52"/>
      <c r="C100" s="53" t="s">
        <v>160</v>
      </c>
      <c r="D100" s="52"/>
      <c r="E100" s="52"/>
      <c r="F100" s="52"/>
      <c r="G100" s="52"/>
      <c r="H100" s="41" t="s">
        <v>140</v>
      </c>
    </row>
    <row r="101" spans="1:8" x14ac:dyDescent="0.2">
      <c r="A101" s="52"/>
      <c r="B101" s="52"/>
      <c r="C101" s="53" t="s">
        <v>161</v>
      </c>
      <c r="D101" s="52"/>
      <c r="E101" s="52"/>
      <c r="F101" s="52"/>
      <c r="G101" s="52"/>
      <c r="H101" s="41" t="s">
        <v>140</v>
      </c>
    </row>
    <row r="102" spans="1:8" x14ac:dyDescent="0.2">
      <c r="A102" s="52"/>
      <c r="B102" s="52"/>
      <c r="C102" s="53" t="s">
        <v>139</v>
      </c>
      <c r="D102" s="52"/>
      <c r="E102" s="52" t="s">
        <v>140</v>
      </c>
      <c r="F102" s="58" t="s">
        <v>142</v>
      </c>
      <c r="G102" s="55">
        <v>0</v>
      </c>
      <c r="H102" s="41" t="s">
        <v>140</v>
      </c>
    </row>
    <row r="103" spans="1:8" x14ac:dyDescent="0.2">
      <c r="A103" s="52"/>
      <c r="B103" s="52"/>
      <c r="C103" s="56"/>
      <c r="D103" s="52"/>
      <c r="E103" s="52"/>
      <c r="F103" s="57"/>
      <c r="G103" s="57"/>
      <c r="H103" s="41" t="s">
        <v>140</v>
      </c>
    </row>
    <row r="104" spans="1:8" x14ac:dyDescent="0.2">
      <c r="A104" s="52"/>
      <c r="B104" s="52"/>
      <c r="C104" s="53" t="s">
        <v>162</v>
      </c>
      <c r="D104" s="52"/>
      <c r="E104" s="52"/>
      <c r="F104" s="52"/>
      <c r="G104" s="52"/>
      <c r="H104" s="41" t="s">
        <v>140</v>
      </c>
    </row>
    <row r="105" spans="1:8" x14ac:dyDescent="0.2">
      <c r="A105" s="52"/>
      <c r="B105" s="52"/>
      <c r="C105" s="53" t="s">
        <v>163</v>
      </c>
      <c r="D105" s="52"/>
      <c r="E105" s="52"/>
      <c r="F105" s="52"/>
      <c r="G105" s="52"/>
      <c r="H105" s="41" t="s">
        <v>140</v>
      </c>
    </row>
    <row r="106" spans="1:8" x14ac:dyDescent="0.2">
      <c r="A106" s="52"/>
      <c r="B106" s="52"/>
      <c r="C106" s="53" t="s">
        <v>139</v>
      </c>
      <c r="D106" s="52"/>
      <c r="E106" s="52" t="s">
        <v>140</v>
      </c>
      <c r="F106" s="58" t="s">
        <v>142</v>
      </c>
      <c r="G106" s="55">
        <v>0</v>
      </c>
      <c r="H106" s="41" t="s">
        <v>140</v>
      </c>
    </row>
    <row r="107" spans="1:8" x14ac:dyDescent="0.2">
      <c r="A107" s="52"/>
      <c r="B107" s="52"/>
      <c r="C107" s="56"/>
      <c r="D107" s="52"/>
      <c r="E107" s="52"/>
      <c r="F107" s="57"/>
      <c r="G107" s="57"/>
      <c r="H107" s="41" t="s">
        <v>140</v>
      </c>
    </row>
    <row r="108" spans="1:8" x14ac:dyDescent="0.2">
      <c r="A108" s="52"/>
      <c r="B108" s="52"/>
      <c r="C108" s="53" t="s">
        <v>164</v>
      </c>
      <c r="D108" s="52"/>
      <c r="E108" s="52"/>
      <c r="F108" s="57"/>
      <c r="G108" s="57"/>
      <c r="H108" s="41" t="s">
        <v>140</v>
      </c>
    </row>
    <row r="109" spans="1:8" x14ac:dyDescent="0.2">
      <c r="A109" s="52"/>
      <c r="B109" s="52"/>
      <c r="C109" s="53" t="s">
        <v>139</v>
      </c>
      <c r="D109" s="52"/>
      <c r="E109" s="52" t="s">
        <v>140</v>
      </c>
      <c r="F109" s="58" t="s">
        <v>142</v>
      </c>
      <c r="G109" s="55">
        <v>0</v>
      </c>
      <c r="H109" s="41" t="s">
        <v>140</v>
      </c>
    </row>
    <row r="110" spans="1:8" x14ac:dyDescent="0.2">
      <c r="A110" s="52"/>
      <c r="B110" s="48"/>
      <c r="C110" s="48"/>
      <c r="D110" s="53"/>
      <c r="E110" s="52"/>
      <c r="F110" s="48"/>
      <c r="G110" s="59"/>
      <c r="H110" s="41" t="s">
        <v>140</v>
      </c>
    </row>
    <row r="111" spans="1:8" x14ac:dyDescent="0.2">
      <c r="A111" s="59"/>
      <c r="B111" s="48"/>
      <c r="C111" s="48" t="s">
        <v>165</v>
      </c>
      <c r="D111" s="48"/>
      <c r="E111" s="59"/>
      <c r="F111" s="50">
        <v>-83.885109279999995</v>
      </c>
      <c r="G111" s="51">
        <v>-2.4800409999999998E-2</v>
      </c>
      <c r="H111" s="41" t="s">
        <v>140</v>
      </c>
    </row>
    <row r="112" spans="1:8" x14ac:dyDescent="0.2">
      <c r="A112" s="56"/>
      <c r="B112" s="56"/>
      <c r="C112" s="53" t="s">
        <v>166</v>
      </c>
      <c r="D112" s="57"/>
      <c r="E112" s="57"/>
      <c r="F112" s="54">
        <v>3382.4079834190002</v>
      </c>
      <c r="G112" s="60">
        <v>1.00000003</v>
      </c>
      <c r="H112" s="41" t="s">
        <v>140</v>
      </c>
    </row>
    <row r="113" spans="1:17" ht="12.75" customHeight="1" x14ac:dyDescent="0.2">
      <c r="A113" s="61"/>
      <c r="B113" s="61"/>
      <c r="C113" s="62"/>
      <c r="D113" s="63"/>
      <c r="E113" s="63"/>
      <c r="F113" s="64"/>
      <c r="G113" s="65"/>
      <c r="H113" s="66"/>
    </row>
    <row r="114" spans="1:17" x14ac:dyDescent="0.2">
      <c r="A114" s="61"/>
      <c r="B114" s="227" t="s">
        <v>973</v>
      </c>
      <c r="C114" s="227"/>
      <c r="D114" s="227"/>
      <c r="E114" s="227"/>
      <c r="F114" s="227"/>
      <c r="G114" s="227"/>
      <c r="H114" s="227"/>
      <c r="J114" s="68"/>
    </row>
    <row r="115" spans="1:17" x14ac:dyDescent="0.2">
      <c r="A115" s="61"/>
      <c r="B115" s="227" t="s">
        <v>974</v>
      </c>
      <c r="C115" s="227"/>
      <c r="D115" s="227"/>
      <c r="E115" s="227"/>
      <c r="F115" s="227"/>
      <c r="G115" s="227"/>
      <c r="H115" s="227"/>
      <c r="J115" s="68"/>
    </row>
    <row r="116" spans="1:17" x14ac:dyDescent="0.2">
      <c r="A116" s="61"/>
      <c r="B116" s="227" t="s">
        <v>975</v>
      </c>
      <c r="C116" s="227"/>
      <c r="D116" s="227"/>
      <c r="E116" s="227"/>
      <c r="F116" s="227"/>
      <c r="G116" s="227"/>
      <c r="H116" s="227"/>
      <c r="J116" s="68"/>
    </row>
    <row r="117" spans="1:17" s="71" customFormat="1" ht="66.75" customHeight="1" x14ac:dyDescent="0.25">
      <c r="A117" s="69"/>
      <c r="B117" s="228" t="s">
        <v>976</v>
      </c>
      <c r="C117" s="228"/>
      <c r="D117" s="228"/>
      <c r="E117" s="228"/>
      <c r="F117" s="228"/>
      <c r="G117" s="228"/>
      <c r="H117" s="228"/>
      <c r="I117"/>
      <c r="J117" s="68"/>
      <c r="K117"/>
      <c r="L117"/>
      <c r="M117"/>
      <c r="N117"/>
      <c r="O117"/>
      <c r="P117"/>
      <c r="Q117"/>
    </row>
    <row r="118" spans="1:17" x14ac:dyDescent="0.2">
      <c r="A118" s="61"/>
      <c r="B118" s="227" t="s">
        <v>977</v>
      </c>
      <c r="C118" s="227"/>
      <c r="D118" s="227"/>
      <c r="E118" s="227"/>
      <c r="F118" s="227"/>
      <c r="G118" s="227"/>
      <c r="H118" s="227"/>
      <c r="J118" s="68"/>
    </row>
    <row r="119" spans="1:17" x14ac:dyDescent="0.2">
      <c r="A119" s="61"/>
      <c r="B119" s="61"/>
      <c r="C119" s="61"/>
      <c r="D119" s="63"/>
      <c r="E119" s="63"/>
      <c r="F119" s="63"/>
      <c r="G119" s="63"/>
    </row>
    <row r="120" spans="1:17" x14ac:dyDescent="0.2">
      <c r="A120" s="61"/>
      <c r="B120" s="229" t="s">
        <v>167</v>
      </c>
      <c r="C120" s="230"/>
      <c r="D120" s="231"/>
      <c r="E120" s="72"/>
      <c r="F120" s="63"/>
      <c r="G120" s="63"/>
    </row>
    <row r="121" spans="1:17" ht="27.75" customHeight="1" x14ac:dyDescent="0.2">
      <c r="A121" s="61"/>
      <c r="B121" s="232" t="s">
        <v>168</v>
      </c>
      <c r="C121" s="233"/>
      <c r="D121" s="40" t="s">
        <v>169</v>
      </c>
      <c r="E121" s="72"/>
      <c r="F121" s="63"/>
      <c r="G121" s="63"/>
    </row>
    <row r="122" spans="1:17" ht="12.75" customHeight="1" x14ac:dyDescent="0.2">
      <c r="A122" s="61"/>
      <c r="B122" s="232" t="s">
        <v>978</v>
      </c>
      <c r="C122" s="233"/>
      <c r="D122" s="40" t="s">
        <v>169</v>
      </c>
      <c r="E122" s="72"/>
      <c r="F122" s="63"/>
      <c r="G122" s="63"/>
    </row>
    <row r="123" spans="1:17" x14ac:dyDescent="0.2">
      <c r="A123" s="61"/>
      <c r="B123" s="232" t="s">
        <v>170</v>
      </c>
      <c r="C123" s="233"/>
      <c r="D123" s="73" t="s">
        <v>140</v>
      </c>
      <c r="E123" s="72"/>
      <c r="F123" s="63"/>
      <c r="G123" s="63"/>
    </row>
    <row r="124" spans="1:17" x14ac:dyDescent="0.2">
      <c r="A124" s="74"/>
      <c r="B124" s="75" t="s">
        <v>140</v>
      </c>
      <c r="C124" s="75" t="s">
        <v>979</v>
      </c>
      <c r="D124" s="75" t="s">
        <v>171</v>
      </c>
      <c r="E124" s="74"/>
      <c r="F124" s="74"/>
      <c r="G124" s="74"/>
      <c r="H124" s="74"/>
      <c r="J124" s="68"/>
    </row>
    <row r="125" spans="1:17" x14ac:dyDescent="0.2">
      <c r="A125" s="74"/>
      <c r="B125" s="76" t="s">
        <v>172</v>
      </c>
      <c r="C125" s="77">
        <v>45991</v>
      </c>
      <c r="D125" s="77">
        <v>46022</v>
      </c>
      <c r="E125" s="74"/>
      <c r="F125" s="74"/>
      <c r="G125" s="74"/>
      <c r="J125" s="68"/>
    </row>
    <row r="126" spans="1:17" x14ac:dyDescent="0.2">
      <c r="A126" s="78"/>
      <c r="B126" s="48" t="s">
        <v>173</v>
      </c>
      <c r="C126" s="79">
        <v>29.884599999999999</v>
      </c>
      <c r="D126" s="79">
        <v>29.7332</v>
      </c>
      <c r="E126" s="78"/>
      <c r="F126" s="80"/>
      <c r="G126" s="81"/>
    </row>
    <row r="127" spans="1:17" x14ac:dyDescent="0.2">
      <c r="A127" s="78"/>
      <c r="B127" s="48" t="s">
        <v>1151</v>
      </c>
      <c r="C127" s="79">
        <v>28.450099999999999</v>
      </c>
      <c r="D127" s="79">
        <v>28.305900000000001</v>
      </c>
      <c r="E127" s="78"/>
      <c r="F127" s="80"/>
      <c r="G127" s="81"/>
    </row>
    <row r="128" spans="1:17" x14ac:dyDescent="0.2">
      <c r="A128" s="78"/>
      <c r="B128" s="48" t="s">
        <v>174</v>
      </c>
      <c r="C128" s="79">
        <v>28.9284</v>
      </c>
      <c r="D128" s="79">
        <v>28.776299999999999</v>
      </c>
      <c r="E128" s="78"/>
      <c r="F128" s="80"/>
      <c r="G128" s="81"/>
    </row>
    <row r="129" spans="1:7" x14ac:dyDescent="0.2">
      <c r="A129" s="78"/>
      <c r="B129" s="48" t="s">
        <v>1152</v>
      </c>
      <c r="C129" s="79">
        <v>27.500499999999999</v>
      </c>
      <c r="D129" s="79">
        <v>27.355799999999999</v>
      </c>
      <c r="E129" s="78"/>
      <c r="F129" s="80"/>
      <c r="G129" s="81"/>
    </row>
    <row r="130" spans="1:7" x14ac:dyDescent="0.2">
      <c r="A130" s="78"/>
      <c r="B130" s="78"/>
      <c r="C130" s="78"/>
      <c r="D130" s="78"/>
      <c r="E130" s="78"/>
      <c r="F130" s="78"/>
      <c r="G130" s="78"/>
    </row>
    <row r="131" spans="1:7" x14ac:dyDescent="0.2">
      <c r="A131" s="74"/>
      <c r="B131" s="232" t="s">
        <v>980</v>
      </c>
      <c r="C131" s="233"/>
      <c r="D131" s="40" t="s">
        <v>169</v>
      </c>
      <c r="E131" s="74"/>
      <c r="F131" s="74"/>
      <c r="G131" s="74"/>
    </row>
    <row r="132" spans="1:7" x14ac:dyDescent="0.2">
      <c r="A132" s="74"/>
      <c r="B132" s="136"/>
      <c r="C132" s="136"/>
      <c r="D132" s="136"/>
      <c r="E132" s="74"/>
      <c r="F132" s="74"/>
      <c r="G132" s="74"/>
    </row>
    <row r="133" spans="1:7" x14ac:dyDescent="0.2">
      <c r="A133" s="74"/>
      <c r="B133" s="232" t="s">
        <v>175</v>
      </c>
      <c r="C133" s="233"/>
      <c r="D133" s="40" t="s">
        <v>169</v>
      </c>
      <c r="E133" s="84"/>
      <c r="F133" s="74"/>
      <c r="G133" s="74"/>
    </row>
    <row r="134" spans="1:7" x14ac:dyDescent="0.2">
      <c r="A134" s="74"/>
      <c r="B134" s="232" t="s">
        <v>176</v>
      </c>
      <c r="C134" s="233"/>
      <c r="D134" s="40" t="s">
        <v>169</v>
      </c>
      <c r="E134" s="84"/>
      <c r="F134" s="74"/>
      <c r="G134" s="74"/>
    </row>
    <row r="135" spans="1:7" x14ac:dyDescent="0.2">
      <c r="A135" s="74"/>
      <c r="B135" s="232" t="s">
        <v>177</v>
      </c>
      <c r="C135" s="233"/>
      <c r="D135" s="40" t="s">
        <v>169</v>
      </c>
      <c r="E135" s="84"/>
      <c r="F135" s="74"/>
      <c r="G135" s="74"/>
    </row>
    <row r="136" spans="1:7" x14ac:dyDescent="0.2">
      <c r="A136" s="74"/>
      <c r="B136" s="232" t="s">
        <v>178</v>
      </c>
      <c r="C136" s="233"/>
      <c r="D136" s="85">
        <v>0.15351143432594674</v>
      </c>
      <c r="E136" s="74"/>
      <c r="F136" s="67"/>
      <c r="G136" s="86"/>
    </row>
    <row r="138" spans="1:7" x14ac:dyDescent="0.2">
      <c r="B138" s="234" t="s">
        <v>981</v>
      </c>
      <c r="C138" s="234"/>
    </row>
    <row r="140" spans="1:7" ht="153.75" customHeight="1" x14ac:dyDescent="0.2"/>
    <row r="143" spans="1:7" x14ac:dyDescent="0.2">
      <c r="B143" s="87" t="s">
        <v>982</v>
      </c>
      <c r="C143" s="88"/>
      <c r="D143" s="87"/>
    </row>
    <row r="144" spans="1:7" x14ac:dyDescent="0.2">
      <c r="B144" s="87" t="s">
        <v>991</v>
      </c>
      <c r="D144" s="87"/>
    </row>
    <row r="145" spans="10:10" ht="165" customHeight="1" x14ac:dyDescent="0.2"/>
    <row r="147" spans="10:10" x14ac:dyDescent="0.2">
      <c r="J147" s="38"/>
    </row>
  </sheetData>
  <mergeCells count="18">
    <mergeCell ref="B122:C122"/>
    <mergeCell ref="B123:C123"/>
    <mergeCell ref="B138:C138"/>
    <mergeCell ref="B131:C131"/>
    <mergeCell ref="B135:C135"/>
    <mergeCell ref="B136:C136"/>
    <mergeCell ref="B133:C133"/>
    <mergeCell ref="B134:C134"/>
    <mergeCell ref="B116:H116"/>
    <mergeCell ref="B117:H117"/>
    <mergeCell ref="B118:H118"/>
    <mergeCell ref="B120:D120"/>
    <mergeCell ref="B121:C121"/>
    <mergeCell ref="A1:H1"/>
    <mergeCell ref="A2:H2"/>
    <mergeCell ref="A3:H3"/>
    <mergeCell ref="B114:H114"/>
    <mergeCell ref="B115:H115"/>
  </mergeCells>
  <hyperlinks>
    <hyperlink ref="I1" location="Index!B2" display="Index" xr:uid="{A894A36F-289E-4B0E-AF61-C21C64A88EF9}"/>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F0AA1-17DD-4FAF-8252-2AF4CC2C226A}">
  <sheetPr>
    <outlinePr summaryBelow="0" summaryRight="0"/>
  </sheetPr>
  <dimension ref="A1:Q149"/>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426</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356</v>
      </c>
      <c r="C7" s="48" t="s">
        <v>357</v>
      </c>
      <c r="D7" s="48" t="s">
        <v>111</v>
      </c>
      <c r="E7" s="49">
        <v>21323</v>
      </c>
      <c r="F7" s="50">
        <v>131.5309255</v>
      </c>
      <c r="G7" s="51">
        <v>5.8980999999999999E-2</v>
      </c>
      <c r="H7" s="41" t="s">
        <v>140</v>
      </c>
    </row>
    <row r="8" spans="1:9" x14ac:dyDescent="0.2">
      <c r="A8" s="47">
        <v>2</v>
      </c>
      <c r="B8" s="48" t="s">
        <v>362</v>
      </c>
      <c r="C8" s="48" t="s">
        <v>363</v>
      </c>
      <c r="D8" s="48" t="s">
        <v>62</v>
      </c>
      <c r="E8" s="49">
        <v>5638</v>
      </c>
      <c r="F8" s="50">
        <v>122.59267199999999</v>
      </c>
      <c r="G8" s="51">
        <v>5.4972920000000002E-2</v>
      </c>
      <c r="H8" s="41" t="s">
        <v>140</v>
      </c>
    </row>
    <row r="9" spans="1:9" x14ac:dyDescent="0.2">
      <c r="A9" s="47">
        <v>3</v>
      </c>
      <c r="B9" s="48" t="s">
        <v>340</v>
      </c>
      <c r="C9" s="48" t="s">
        <v>341</v>
      </c>
      <c r="D9" s="48" t="s">
        <v>250</v>
      </c>
      <c r="E9" s="49">
        <v>6568</v>
      </c>
      <c r="F9" s="50">
        <v>118.18459199999999</v>
      </c>
      <c r="G9" s="51">
        <v>5.2996250000000002E-2</v>
      </c>
      <c r="H9" s="41" t="s">
        <v>140</v>
      </c>
    </row>
    <row r="10" spans="1:9" x14ac:dyDescent="0.2">
      <c r="A10" s="47">
        <v>4</v>
      </c>
      <c r="B10" s="48" t="s">
        <v>358</v>
      </c>
      <c r="C10" s="48" t="s">
        <v>359</v>
      </c>
      <c r="D10" s="48" t="s">
        <v>35</v>
      </c>
      <c r="E10" s="49">
        <v>22305</v>
      </c>
      <c r="F10" s="50">
        <v>102.402255</v>
      </c>
      <c r="G10" s="51">
        <v>4.5919149999999999E-2</v>
      </c>
      <c r="H10" s="41" t="s">
        <v>140</v>
      </c>
    </row>
    <row r="11" spans="1:9" x14ac:dyDescent="0.2">
      <c r="A11" s="47">
        <v>5</v>
      </c>
      <c r="B11" s="48" t="s">
        <v>222</v>
      </c>
      <c r="C11" s="48" t="s">
        <v>223</v>
      </c>
      <c r="D11" s="48" t="s">
        <v>182</v>
      </c>
      <c r="E11" s="49">
        <v>700</v>
      </c>
      <c r="F11" s="50">
        <v>96.46</v>
      </c>
      <c r="G11" s="51">
        <v>4.3254519999999998E-2</v>
      </c>
      <c r="H11" s="41" t="s">
        <v>140</v>
      </c>
    </row>
    <row r="12" spans="1:9" x14ac:dyDescent="0.2">
      <c r="A12" s="47">
        <v>6</v>
      </c>
      <c r="B12" s="48" t="s">
        <v>360</v>
      </c>
      <c r="C12" s="48" t="s">
        <v>361</v>
      </c>
      <c r="D12" s="48" t="s">
        <v>35</v>
      </c>
      <c r="E12" s="49">
        <v>178820</v>
      </c>
      <c r="F12" s="50">
        <v>94.756718000000006</v>
      </c>
      <c r="G12" s="51">
        <v>4.2490739999999999E-2</v>
      </c>
      <c r="H12" s="41" t="s">
        <v>140</v>
      </c>
    </row>
    <row r="13" spans="1:9" x14ac:dyDescent="0.2">
      <c r="A13" s="47">
        <v>7</v>
      </c>
      <c r="B13" s="48" t="s">
        <v>58</v>
      </c>
      <c r="C13" s="48" t="s">
        <v>59</v>
      </c>
      <c r="D13" s="48" t="s">
        <v>50</v>
      </c>
      <c r="E13" s="49">
        <v>1987</v>
      </c>
      <c r="F13" s="50">
        <v>88.624173999999996</v>
      </c>
      <c r="G13" s="51">
        <v>3.9740789999999998E-2</v>
      </c>
      <c r="H13" s="41" t="s">
        <v>140</v>
      </c>
    </row>
    <row r="14" spans="1:9" x14ac:dyDescent="0.2">
      <c r="A14" s="47">
        <v>8</v>
      </c>
      <c r="B14" s="48" t="s">
        <v>81</v>
      </c>
      <c r="C14" s="48" t="s">
        <v>82</v>
      </c>
      <c r="D14" s="48" t="s">
        <v>50</v>
      </c>
      <c r="E14" s="49">
        <v>10955</v>
      </c>
      <c r="F14" s="50">
        <v>82.682862499999999</v>
      </c>
      <c r="G14" s="51">
        <v>3.707659E-2</v>
      </c>
      <c r="H14" s="41" t="s">
        <v>140</v>
      </c>
    </row>
    <row r="15" spans="1:9" x14ac:dyDescent="0.2">
      <c r="A15" s="47">
        <v>9</v>
      </c>
      <c r="B15" s="48" t="s">
        <v>364</v>
      </c>
      <c r="C15" s="48" t="s">
        <v>365</v>
      </c>
      <c r="D15" s="48" t="s">
        <v>216</v>
      </c>
      <c r="E15" s="49">
        <v>30085</v>
      </c>
      <c r="F15" s="50">
        <v>77.333492500000006</v>
      </c>
      <c r="G15" s="51">
        <v>3.467783E-2</v>
      </c>
      <c r="H15" s="41" t="s">
        <v>140</v>
      </c>
    </row>
    <row r="16" spans="1:9" ht="25.5" x14ac:dyDescent="0.2">
      <c r="A16" s="47">
        <v>10</v>
      </c>
      <c r="B16" s="48" t="s">
        <v>368</v>
      </c>
      <c r="C16" s="48" t="s">
        <v>369</v>
      </c>
      <c r="D16" s="48" t="s">
        <v>219</v>
      </c>
      <c r="E16" s="49">
        <v>1238</v>
      </c>
      <c r="F16" s="50">
        <v>70.603139999999996</v>
      </c>
      <c r="G16" s="51">
        <v>3.1659809999999997E-2</v>
      </c>
      <c r="H16" s="41" t="s">
        <v>140</v>
      </c>
    </row>
    <row r="17" spans="1:8" x14ac:dyDescent="0.2">
      <c r="A17" s="47">
        <v>11</v>
      </c>
      <c r="B17" s="48" t="s">
        <v>366</v>
      </c>
      <c r="C17" s="48" t="s">
        <v>367</v>
      </c>
      <c r="D17" s="48" t="s">
        <v>206</v>
      </c>
      <c r="E17" s="49">
        <v>9732</v>
      </c>
      <c r="F17" s="50">
        <v>67.316243999999998</v>
      </c>
      <c r="G17" s="51">
        <v>3.0185900000000002E-2</v>
      </c>
      <c r="H17" s="41" t="s">
        <v>140</v>
      </c>
    </row>
    <row r="18" spans="1:8" x14ac:dyDescent="0.2">
      <c r="A18" s="47">
        <v>12</v>
      </c>
      <c r="B18" s="48" t="s">
        <v>370</v>
      </c>
      <c r="C18" s="48" t="s">
        <v>371</v>
      </c>
      <c r="D18" s="48" t="s">
        <v>62</v>
      </c>
      <c r="E18" s="49">
        <v>27896</v>
      </c>
      <c r="F18" s="50">
        <v>63.926473600000001</v>
      </c>
      <c r="G18" s="51">
        <v>2.8665860000000001E-2</v>
      </c>
      <c r="H18" s="41" t="s">
        <v>140</v>
      </c>
    </row>
    <row r="19" spans="1:8" x14ac:dyDescent="0.2">
      <c r="A19" s="47">
        <v>13</v>
      </c>
      <c r="B19" s="48" t="s">
        <v>374</v>
      </c>
      <c r="C19" s="48" t="s">
        <v>375</v>
      </c>
      <c r="D19" s="48" t="s">
        <v>35</v>
      </c>
      <c r="E19" s="49">
        <v>101192</v>
      </c>
      <c r="F19" s="50">
        <v>63.740840800000001</v>
      </c>
      <c r="G19" s="51">
        <v>2.858262E-2</v>
      </c>
      <c r="H19" s="41" t="s">
        <v>140</v>
      </c>
    </row>
    <row r="20" spans="1:8" x14ac:dyDescent="0.2">
      <c r="A20" s="47">
        <v>14</v>
      </c>
      <c r="B20" s="48" t="s">
        <v>380</v>
      </c>
      <c r="C20" s="48" t="s">
        <v>381</v>
      </c>
      <c r="D20" s="48" t="s">
        <v>275</v>
      </c>
      <c r="E20" s="49">
        <v>1007</v>
      </c>
      <c r="F20" s="50">
        <v>59.614400000000003</v>
      </c>
      <c r="G20" s="51">
        <v>2.6732249999999999E-2</v>
      </c>
      <c r="H20" s="41" t="s">
        <v>140</v>
      </c>
    </row>
    <row r="21" spans="1:8" x14ac:dyDescent="0.2">
      <c r="A21" s="47">
        <v>15</v>
      </c>
      <c r="B21" s="48" t="s">
        <v>87</v>
      </c>
      <c r="C21" s="48" t="s">
        <v>88</v>
      </c>
      <c r="D21" s="48" t="s">
        <v>25</v>
      </c>
      <c r="E21" s="49">
        <v>936</v>
      </c>
      <c r="F21" s="50">
        <v>51.770159999999997</v>
      </c>
      <c r="G21" s="51">
        <v>2.3214740000000001E-2</v>
      </c>
      <c r="H21" s="41" t="s">
        <v>140</v>
      </c>
    </row>
    <row r="22" spans="1:8" x14ac:dyDescent="0.2">
      <c r="A22" s="47">
        <v>16</v>
      </c>
      <c r="B22" s="48" t="s">
        <v>382</v>
      </c>
      <c r="C22" s="48" t="s">
        <v>383</v>
      </c>
      <c r="D22" s="48" t="s">
        <v>28</v>
      </c>
      <c r="E22" s="49">
        <v>2115</v>
      </c>
      <c r="F22" s="50">
        <v>51.113205000000001</v>
      </c>
      <c r="G22" s="51">
        <v>2.292015E-2</v>
      </c>
      <c r="H22" s="41" t="s">
        <v>140</v>
      </c>
    </row>
    <row r="23" spans="1:8" x14ac:dyDescent="0.2">
      <c r="A23" s="47">
        <v>17</v>
      </c>
      <c r="B23" s="48" t="s">
        <v>378</v>
      </c>
      <c r="C23" s="48" t="s">
        <v>379</v>
      </c>
      <c r="D23" s="48" t="s">
        <v>211</v>
      </c>
      <c r="E23" s="49">
        <v>1988</v>
      </c>
      <c r="F23" s="50">
        <v>46.59872</v>
      </c>
      <c r="G23" s="51">
        <v>2.0895770000000001E-2</v>
      </c>
      <c r="H23" s="41" t="s">
        <v>140</v>
      </c>
    </row>
    <row r="24" spans="1:8" x14ac:dyDescent="0.2">
      <c r="A24" s="47">
        <v>18</v>
      </c>
      <c r="B24" s="48" t="s">
        <v>384</v>
      </c>
      <c r="C24" s="48" t="s">
        <v>385</v>
      </c>
      <c r="D24" s="48" t="s">
        <v>386</v>
      </c>
      <c r="E24" s="49">
        <v>4462</v>
      </c>
      <c r="F24" s="50">
        <v>45.298223999999998</v>
      </c>
      <c r="G24" s="51">
        <v>2.03126E-2</v>
      </c>
      <c r="H24" s="41" t="s">
        <v>140</v>
      </c>
    </row>
    <row r="25" spans="1:8" x14ac:dyDescent="0.2">
      <c r="A25" s="47">
        <v>19</v>
      </c>
      <c r="B25" s="48" t="s">
        <v>387</v>
      </c>
      <c r="C25" s="48" t="s">
        <v>388</v>
      </c>
      <c r="D25" s="48" t="s">
        <v>182</v>
      </c>
      <c r="E25" s="49">
        <v>2453</v>
      </c>
      <c r="F25" s="50">
        <v>44.470436999999997</v>
      </c>
      <c r="G25" s="51">
        <v>1.9941400000000001E-2</v>
      </c>
      <c r="H25" s="41" t="s">
        <v>140</v>
      </c>
    </row>
    <row r="26" spans="1:8" x14ac:dyDescent="0.2">
      <c r="A26" s="47">
        <v>20</v>
      </c>
      <c r="B26" s="48" t="s">
        <v>389</v>
      </c>
      <c r="C26" s="48" t="s">
        <v>390</v>
      </c>
      <c r="D26" s="48" t="s">
        <v>391</v>
      </c>
      <c r="E26" s="49">
        <v>13188</v>
      </c>
      <c r="F26" s="50">
        <v>43.968792000000001</v>
      </c>
      <c r="G26" s="51">
        <v>1.971645E-2</v>
      </c>
      <c r="H26" s="41" t="s">
        <v>140</v>
      </c>
    </row>
    <row r="27" spans="1:8" ht="25.5" x14ac:dyDescent="0.2">
      <c r="A27" s="47">
        <v>21</v>
      </c>
      <c r="B27" s="48" t="s">
        <v>372</v>
      </c>
      <c r="C27" s="48" t="s">
        <v>373</v>
      </c>
      <c r="D27" s="48" t="s">
        <v>219</v>
      </c>
      <c r="E27" s="49">
        <v>2376</v>
      </c>
      <c r="F27" s="50">
        <v>43.236072</v>
      </c>
      <c r="G27" s="51">
        <v>1.9387890000000001E-2</v>
      </c>
      <c r="H27" s="41" t="s">
        <v>140</v>
      </c>
    </row>
    <row r="28" spans="1:8" x14ac:dyDescent="0.2">
      <c r="A28" s="47">
        <v>22</v>
      </c>
      <c r="B28" s="48" t="s">
        <v>92</v>
      </c>
      <c r="C28" s="48" t="s">
        <v>93</v>
      </c>
      <c r="D28" s="48" t="s">
        <v>94</v>
      </c>
      <c r="E28" s="49">
        <v>4377</v>
      </c>
      <c r="F28" s="50">
        <v>38.736449999999998</v>
      </c>
      <c r="G28" s="51">
        <v>1.7370170000000001E-2</v>
      </c>
      <c r="H28" s="41" t="s">
        <v>140</v>
      </c>
    </row>
    <row r="29" spans="1:8" x14ac:dyDescent="0.2">
      <c r="A29" s="47">
        <v>23</v>
      </c>
      <c r="B29" s="48" t="s">
        <v>392</v>
      </c>
      <c r="C29" s="48" t="s">
        <v>393</v>
      </c>
      <c r="D29" s="48" t="s">
        <v>50</v>
      </c>
      <c r="E29" s="49">
        <v>8416</v>
      </c>
      <c r="F29" s="50">
        <v>38.633648000000001</v>
      </c>
      <c r="G29" s="51">
        <v>1.732407E-2</v>
      </c>
      <c r="H29" s="41" t="s">
        <v>140</v>
      </c>
    </row>
    <row r="30" spans="1:8" x14ac:dyDescent="0.2">
      <c r="A30" s="47">
        <v>24</v>
      </c>
      <c r="B30" s="48" t="s">
        <v>394</v>
      </c>
      <c r="C30" s="48" t="s">
        <v>395</v>
      </c>
      <c r="D30" s="48" t="s">
        <v>182</v>
      </c>
      <c r="E30" s="49">
        <v>3800</v>
      </c>
      <c r="F30" s="50">
        <v>36.156999999999996</v>
      </c>
      <c r="G30" s="51">
        <v>1.6213499999999999E-2</v>
      </c>
      <c r="H30" s="41" t="s">
        <v>140</v>
      </c>
    </row>
    <row r="31" spans="1:8" ht="25.5" x14ac:dyDescent="0.2">
      <c r="A31" s="47">
        <v>25</v>
      </c>
      <c r="B31" s="48" t="s">
        <v>396</v>
      </c>
      <c r="C31" s="48" t="s">
        <v>397</v>
      </c>
      <c r="D31" s="48" t="s">
        <v>219</v>
      </c>
      <c r="E31" s="49">
        <v>3747</v>
      </c>
      <c r="F31" s="50">
        <v>33.837283499999998</v>
      </c>
      <c r="G31" s="51">
        <v>1.5173290000000001E-2</v>
      </c>
      <c r="H31" s="41" t="s">
        <v>140</v>
      </c>
    </row>
    <row r="32" spans="1:8" x14ac:dyDescent="0.2">
      <c r="A32" s="47">
        <v>26</v>
      </c>
      <c r="B32" s="48" t="s">
        <v>398</v>
      </c>
      <c r="C32" s="48" t="s">
        <v>399</v>
      </c>
      <c r="D32" s="48" t="s">
        <v>126</v>
      </c>
      <c r="E32" s="49">
        <v>18454</v>
      </c>
      <c r="F32" s="50">
        <v>33.231963200000003</v>
      </c>
      <c r="G32" s="51">
        <v>1.4901849999999999E-2</v>
      </c>
      <c r="H32" s="41" t="s">
        <v>140</v>
      </c>
    </row>
    <row r="33" spans="1:8" x14ac:dyDescent="0.2">
      <c r="A33" s="47">
        <v>27</v>
      </c>
      <c r="B33" s="48" t="s">
        <v>400</v>
      </c>
      <c r="C33" s="48" t="s">
        <v>401</v>
      </c>
      <c r="D33" s="48" t="s">
        <v>206</v>
      </c>
      <c r="E33" s="49">
        <v>7579</v>
      </c>
      <c r="F33" s="50">
        <v>32.839807</v>
      </c>
      <c r="G33" s="51">
        <v>1.4726E-2</v>
      </c>
      <c r="H33" s="41" t="s">
        <v>140</v>
      </c>
    </row>
    <row r="34" spans="1:8" x14ac:dyDescent="0.2">
      <c r="A34" s="47">
        <v>28</v>
      </c>
      <c r="B34" s="48" t="s">
        <v>402</v>
      </c>
      <c r="C34" s="48" t="s">
        <v>403</v>
      </c>
      <c r="D34" s="48" t="s">
        <v>250</v>
      </c>
      <c r="E34" s="49">
        <v>7431</v>
      </c>
      <c r="F34" s="50">
        <v>30.062110499999999</v>
      </c>
      <c r="G34" s="51">
        <v>1.348043E-2</v>
      </c>
      <c r="H34" s="41" t="s">
        <v>140</v>
      </c>
    </row>
    <row r="35" spans="1:8" x14ac:dyDescent="0.2">
      <c r="A35" s="47">
        <v>29</v>
      </c>
      <c r="B35" s="48" t="s">
        <v>404</v>
      </c>
      <c r="C35" s="48" t="s">
        <v>405</v>
      </c>
      <c r="D35" s="48" t="s">
        <v>216</v>
      </c>
      <c r="E35" s="49">
        <v>5099</v>
      </c>
      <c r="F35" s="50">
        <v>28.582444500000001</v>
      </c>
      <c r="G35" s="51">
        <v>1.2816920000000001E-2</v>
      </c>
      <c r="H35" s="41" t="s">
        <v>140</v>
      </c>
    </row>
    <row r="36" spans="1:8" x14ac:dyDescent="0.2">
      <c r="A36" s="47">
        <v>30</v>
      </c>
      <c r="B36" s="48" t="s">
        <v>408</v>
      </c>
      <c r="C36" s="48" t="s">
        <v>409</v>
      </c>
      <c r="D36" s="48" t="s">
        <v>50</v>
      </c>
      <c r="E36" s="49">
        <v>6274</v>
      </c>
      <c r="F36" s="50">
        <v>26.959378000000001</v>
      </c>
      <c r="G36" s="51">
        <v>1.208911E-2</v>
      </c>
      <c r="H36" s="41" t="s">
        <v>140</v>
      </c>
    </row>
    <row r="37" spans="1:8" x14ac:dyDescent="0.2">
      <c r="A37" s="47">
        <v>31</v>
      </c>
      <c r="B37" s="48" t="s">
        <v>296</v>
      </c>
      <c r="C37" s="48" t="s">
        <v>297</v>
      </c>
      <c r="D37" s="48" t="s">
        <v>50</v>
      </c>
      <c r="E37" s="49">
        <v>1691</v>
      </c>
      <c r="F37" s="50">
        <v>26.448931000000002</v>
      </c>
      <c r="G37" s="51">
        <v>1.186021E-2</v>
      </c>
      <c r="H37" s="41" t="s">
        <v>140</v>
      </c>
    </row>
    <row r="38" spans="1:8" x14ac:dyDescent="0.2">
      <c r="A38" s="47">
        <v>32</v>
      </c>
      <c r="B38" s="48" t="s">
        <v>200</v>
      </c>
      <c r="C38" s="48" t="s">
        <v>201</v>
      </c>
      <c r="D38" s="48" t="s">
        <v>94</v>
      </c>
      <c r="E38" s="49">
        <v>1390</v>
      </c>
      <c r="F38" s="50">
        <v>25.763649999999998</v>
      </c>
      <c r="G38" s="51">
        <v>1.155292E-2</v>
      </c>
      <c r="H38" s="41" t="s">
        <v>140</v>
      </c>
    </row>
    <row r="39" spans="1:8" x14ac:dyDescent="0.2">
      <c r="A39" s="47">
        <v>33</v>
      </c>
      <c r="B39" s="48" t="s">
        <v>410</v>
      </c>
      <c r="C39" s="48" t="s">
        <v>411</v>
      </c>
      <c r="D39" s="48" t="s">
        <v>275</v>
      </c>
      <c r="E39" s="49">
        <v>2043</v>
      </c>
      <c r="F39" s="50">
        <v>24.193206</v>
      </c>
      <c r="G39" s="51">
        <v>1.0848699999999999E-2</v>
      </c>
      <c r="H39" s="41" t="s">
        <v>140</v>
      </c>
    </row>
    <row r="40" spans="1:8" x14ac:dyDescent="0.2">
      <c r="A40" s="47">
        <v>34</v>
      </c>
      <c r="B40" s="48" t="s">
        <v>376</v>
      </c>
      <c r="C40" s="48" t="s">
        <v>377</v>
      </c>
      <c r="D40" s="48" t="s">
        <v>182</v>
      </c>
      <c r="E40" s="49">
        <v>2512</v>
      </c>
      <c r="F40" s="50">
        <v>23.362856000000001</v>
      </c>
      <c r="G40" s="51">
        <v>1.0476360000000001E-2</v>
      </c>
      <c r="H40" s="41" t="s">
        <v>140</v>
      </c>
    </row>
    <row r="41" spans="1:8" x14ac:dyDescent="0.2">
      <c r="A41" s="47">
        <v>35</v>
      </c>
      <c r="B41" s="48" t="s">
        <v>406</v>
      </c>
      <c r="C41" s="48" t="s">
        <v>407</v>
      </c>
      <c r="D41" s="48" t="s">
        <v>62</v>
      </c>
      <c r="E41" s="49">
        <v>2745</v>
      </c>
      <c r="F41" s="50">
        <v>22.75056</v>
      </c>
      <c r="G41" s="51">
        <v>1.0201790000000001E-2</v>
      </c>
      <c r="H41" s="41" t="s">
        <v>140</v>
      </c>
    </row>
    <row r="42" spans="1:8" x14ac:dyDescent="0.2">
      <c r="A42" s="47">
        <v>36</v>
      </c>
      <c r="B42" s="48" t="s">
        <v>412</v>
      </c>
      <c r="C42" s="48" t="s">
        <v>413</v>
      </c>
      <c r="D42" s="48" t="s">
        <v>414</v>
      </c>
      <c r="E42" s="49">
        <v>2187</v>
      </c>
      <c r="F42" s="50">
        <v>22.628889000000001</v>
      </c>
      <c r="G42" s="51">
        <v>1.014723E-2</v>
      </c>
      <c r="H42" s="41" t="s">
        <v>140</v>
      </c>
    </row>
    <row r="43" spans="1:8" x14ac:dyDescent="0.2">
      <c r="A43" s="47">
        <v>37</v>
      </c>
      <c r="B43" s="48" t="s">
        <v>60</v>
      </c>
      <c r="C43" s="48" t="s">
        <v>61</v>
      </c>
      <c r="D43" s="48" t="s">
        <v>62</v>
      </c>
      <c r="E43" s="49">
        <v>353</v>
      </c>
      <c r="F43" s="50">
        <v>22.546109999999999</v>
      </c>
      <c r="G43" s="51">
        <v>1.011011E-2</v>
      </c>
      <c r="H43" s="41" t="s">
        <v>140</v>
      </c>
    </row>
    <row r="44" spans="1:8" x14ac:dyDescent="0.2">
      <c r="A44" s="47">
        <v>38</v>
      </c>
      <c r="B44" s="48" t="s">
        <v>415</v>
      </c>
      <c r="C44" s="48" t="s">
        <v>416</v>
      </c>
      <c r="D44" s="48" t="s">
        <v>50</v>
      </c>
      <c r="E44" s="49">
        <v>1910</v>
      </c>
      <c r="F44" s="50">
        <v>22.163640000000001</v>
      </c>
      <c r="G44" s="51">
        <v>9.9386000000000006E-3</v>
      </c>
      <c r="H44" s="41" t="s">
        <v>140</v>
      </c>
    </row>
    <row r="45" spans="1:8" x14ac:dyDescent="0.2">
      <c r="A45" s="47">
        <v>39</v>
      </c>
      <c r="B45" s="48" t="s">
        <v>417</v>
      </c>
      <c r="C45" s="48" t="s">
        <v>418</v>
      </c>
      <c r="D45" s="48" t="s">
        <v>228</v>
      </c>
      <c r="E45" s="49">
        <v>4660</v>
      </c>
      <c r="F45" s="50">
        <v>21.999860000000002</v>
      </c>
      <c r="G45" s="51">
        <v>9.8651599999999996E-3</v>
      </c>
      <c r="H45" s="41" t="s">
        <v>140</v>
      </c>
    </row>
    <row r="46" spans="1:8" x14ac:dyDescent="0.2">
      <c r="A46" s="47">
        <v>40</v>
      </c>
      <c r="B46" s="48" t="s">
        <v>346</v>
      </c>
      <c r="C46" s="48" t="s">
        <v>347</v>
      </c>
      <c r="D46" s="48" t="s">
        <v>300</v>
      </c>
      <c r="E46" s="49">
        <v>7718</v>
      </c>
      <c r="F46" s="50">
        <v>21.459899</v>
      </c>
      <c r="G46" s="51">
        <v>9.6230299999999994E-3</v>
      </c>
      <c r="H46" s="41" t="s">
        <v>140</v>
      </c>
    </row>
    <row r="47" spans="1:8" x14ac:dyDescent="0.2">
      <c r="A47" s="47">
        <v>41</v>
      </c>
      <c r="B47" s="48" t="s">
        <v>419</v>
      </c>
      <c r="C47" s="48" t="s">
        <v>420</v>
      </c>
      <c r="D47" s="48" t="s">
        <v>62</v>
      </c>
      <c r="E47" s="49">
        <v>2810</v>
      </c>
      <c r="F47" s="50">
        <v>18.196155000000001</v>
      </c>
      <c r="G47" s="51">
        <v>8.15951E-3</v>
      </c>
      <c r="H47" s="41" t="s">
        <v>140</v>
      </c>
    </row>
    <row r="48" spans="1:8" x14ac:dyDescent="0.2">
      <c r="A48" s="47">
        <v>42</v>
      </c>
      <c r="B48" s="48" t="s">
        <v>421</v>
      </c>
      <c r="C48" s="48" t="s">
        <v>422</v>
      </c>
      <c r="D48" s="48" t="s">
        <v>423</v>
      </c>
      <c r="E48" s="49">
        <v>2030</v>
      </c>
      <c r="F48" s="50">
        <v>17.266165000000001</v>
      </c>
      <c r="G48" s="51">
        <v>7.7424800000000004E-3</v>
      </c>
      <c r="H48" s="41" t="s">
        <v>140</v>
      </c>
    </row>
    <row r="49" spans="1:8" x14ac:dyDescent="0.2">
      <c r="A49" s="47">
        <v>43</v>
      </c>
      <c r="B49" s="48" t="s">
        <v>424</v>
      </c>
      <c r="C49" s="48" t="s">
        <v>425</v>
      </c>
      <c r="D49" s="48" t="s">
        <v>50</v>
      </c>
      <c r="E49" s="49">
        <v>1475</v>
      </c>
      <c r="F49" s="50">
        <v>12.624525</v>
      </c>
      <c r="G49" s="51">
        <v>5.6610799999999998E-3</v>
      </c>
      <c r="H49" s="41" t="s">
        <v>140</v>
      </c>
    </row>
    <row r="50" spans="1:8" x14ac:dyDescent="0.2">
      <c r="A50" s="52"/>
      <c r="B50" s="52"/>
      <c r="C50" s="53" t="s">
        <v>139</v>
      </c>
      <c r="D50" s="52"/>
      <c r="E50" s="52" t="s">
        <v>140</v>
      </c>
      <c r="F50" s="54">
        <v>2146.6689305999998</v>
      </c>
      <c r="G50" s="55">
        <v>0.96260774999999998</v>
      </c>
      <c r="H50" s="41" t="s">
        <v>140</v>
      </c>
    </row>
    <row r="51" spans="1:8" x14ac:dyDescent="0.2">
      <c r="A51" s="52"/>
      <c r="B51" s="52"/>
      <c r="C51" s="56"/>
      <c r="D51" s="52"/>
      <c r="E51" s="52"/>
      <c r="F51" s="57"/>
      <c r="G51" s="57"/>
      <c r="H51" s="41" t="s">
        <v>140</v>
      </c>
    </row>
    <row r="52" spans="1:8" x14ac:dyDescent="0.2">
      <c r="A52" s="52"/>
      <c r="B52" s="52"/>
      <c r="C52" s="53" t="s">
        <v>141</v>
      </c>
      <c r="D52" s="52"/>
      <c r="E52" s="52"/>
      <c r="F52" s="52"/>
      <c r="G52" s="52"/>
      <c r="H52" s="41" t="s">
        <v>140</v>
      </c>
    </row>
    <row r="53" spans="1:8" x14ac:dyDescent="0.2">
      <c r="A53" s="52"/>
      <c r="B53" s="52"/>
      <c r="C53" s="53" t="s">
        <v>139</v>
      </c>
      <c r="D53" s="52"/>
      <c r="E53" s="52" t="s">
        <v>140</v>
      </c>
      <c r="F53" s="58" t="s">
        <v>142</v>
      </c>
      <c r="G53" s="55">
        <v>0</v>
      </c>
      <c r="H53" s="41" t="s">
        <v>140</v>
      </c>
    </row>
    <row r="54" spans="1:8" x14ac:dyDescent="0.2">
      <c r="A54" s="52"/>
      <c r="B54" s="52"/>
      <c r="C54" s="56"/>
      <c r="D54" s="52"/>
      <c r="E54" s="52"/>
      <c r="F54" s="57"/>
      <c r="G54" s="57"/>
      <c r="H54" s="41" t="s">
        <v>140</v>
      </c>
    </row>
    <row r="55" spans="1:8" x14ac:dyDescent="0.2">
      <c r="A55" s="52"/>
      <c r="B55" s="52"/>
      <c r="C55" s="53" t="s">
        <v>143</v>
      </c>
      <c r="D55" s="52"/>
      <c r="E55" s="52"/>
      <c r="F55" s="52"/>
      <c r="G55" s="52"/>
      <c r="H55" s="41" t="s">
        <v>140</v>
      </c>
    </row>
    <row r="56" spans="1:8" x14ac:dyDescent="0.2">
      <c r="A56" s="52"/>
      <c r="B56" s="52"/>
      <c r="C56" s="53" t="s">
        <v>139</v>
      </c>
      <c r="D56" s="52"/>
      <c r="E56" s="52" t="s">
        <v>140</v>
      </c>
      <c r="F56" s="58" t="s">
        <v>142</v>
      </c>
      <c r="G56" s="55">
        <v>0</v>
      </c>
      <c r="H56" s="41" t="s">
        <v>140</v>
      </c>
    </row>
    <row r="57" spans="1:8" x14ac:dyDescent="0.2">
      <c r="A57" s="52"/>
      <c r="B57" s="52"/>
      <c r="C57" s="56"/>
      <c r="D57" s="52"/>
      <c r="E57" s="52"/>
      <c r="F57" s="57"/>
      <c r="G57" s="57"/>
      <c r="H57" s="41" t="s">
        <v>140</v>
      </c>
    </row>
    <row r="58" spans="1:8" x14ac:dyDescent="0.2">
      <c r="A58" s="52"/>
      <c r="B58" s="52"/>
      <c r="C58" s="53" t="s">
        <v>144</v>
      </c>
      <c r="D58" s="52"/>
      <c r="E58" s="52"/>
      <c r="F58" s="52"/>
      <c r="G58" s="52"/>
      <c r="H58" s="41" t="s">
        <v>140</v>
      </c>
    </row>
    <row r="59" spans="1:8" x14ac:dyDescent="0.2">
      <c r="A59" s="52"/>
      <c r="B59" s="52"/>
      <c r="C59" s="53" t="s">
        <v>139</v>
      </c>
      <c r="D59" s="52"/>
      <c r="E59" s="52" t="s">
        <v>140</v>
      </c>
      <c r="F59" s="58" t="s">
        <v>142</v>
      </c>
      <c r="G59" s="55">
        <v>0</v>
      </c>
      <c r="H59" s="41" t="s">
        <v>140</v>
      </c>
    </row>
    <row r="60" spans="1:8" x14ac:dyDescent="0.2">
      <c r="A60" s="52"/>
      <c r="B60" s="52"/>
      <c r="C60" s="56"/>
      <c r="D60" s="52"/>
      <c r="E60" s="52"/>
      <c r="F60" s="57"/>
      <c r="G60" s="57"/>
      <c r="H60" s="41" t="s">
        <v>140</v>
      </c>
    </row>
    <row r="61" spans="1:8" x14ac:dyDescent="0.2">
      <c r="A61" s="52"/>
      <c r="B61" s="52"/>
      <c r="C61" s="53" t="s">
        <v>145</v>
      </c>
      <c r="D61" s="52"/>
      <c r="E61" s="52"/>
      <c r="F61" s="57"/>
      <c r="G61" s="57"/>
      <c r="H61" s="41" t="s">
        <v>140</v>
      </c>
    </row>
    <row r="62" spans="1:8" x14ac:dyDescent="0.2">
      <c r="A62" s="52"/>
      <c r="B62" s="52"/>
      <c r="C62" s="53" t="s">
        <v>139</v>
      </c>
      <c r="D62" s="52"/>
      <c r="E62" s="52" t="s">
        <v>140</v>
      </c>
      <c r="F62" s="58" t="s">
        <v>142</v>
      </c>
      <c r="G62" s="55">
        <v>0</v>
      </c>
      <c r="H62" s="41" t="s">
        <v>140</v>
      </c>
    </row>
    <row r="63" spans="1:8" x14ac:dyDescent="0.2">
      <c r="A63" s="52"/>
      <c r="B63" s="52"/>
      <c r="C63" s="56"/>
      <c r="D63" s="52"/>
      <c r="E63" s="52"/>
      <c r="F63" s="57"/>
      <c r="G63" s="57"/>
      <c r="H63" s="41" t="s">
        <v>140</v>
      </c>
    </row>
    <row r="64" spans="1:8" x14ac:dyDescent="0.2">
      <c r="A64" s="52"/>
      <c r="B64" s="52"/>
      <c r="C64" s="53" t="s">
        <v>146</v>
      </c>
      <c r="D64" s="52"/>
      <c r="E64" s="52"/>
      <c r="F64" s="57"/>
      <c r="G64" s="57"/>
      <c r="H64" s="41" t="s">
        <v>140</v>
      </c>
    </row>
    <row r="65" spans="1:8" x14ac:dyDescent="0.2">
      <c r="A65" s="52"/>
      <c r="B65" s="52"/>
      <c r="C65" s="53" t="s">
        <v>139</v>
      </c>
      <c r="D65" s="52"/>
      <c r="E65" s="52" t="s">
        <v>140</v>
      </c>
      <c r="F65" s="58" t="s">
        <v>142</v>
      </c>
      <c r="G65" s="55">
        <v>0</v>
      </c>
      <c r="H65" s="41" t="s">
        <v>140</v>
      </c>
    </row>
    <row r="66" spans="1:8" x14ac:dyDescent="0.2">
      <c r="A66" s="52"/>
      <c r="B66" s="52"/>
      <c r="C66" s="56"/>
      <c r="D66" s="52"/>
      <c r="E66" s="52"/>
      <c r="F66" s="57"/>
      <c r="G66" s="57"/>
      <c r="H66" s="41" t="s">
        <v>140</v>
      </c>
    </row>
    <row r="67" spans="1:8" x14ac:dyDescent="0.2">
      <c r="A67" s="52"/>
      <c r="B67" s="52"/>
      <c r="C67" s="53" t="s">
        <v>147</v>
      </c>
      <c r="D67" s="52"/>
      <c r="E67" s="52"/>
      <c r="F67" s="54">
        <v>2146.6689305999998</v>
      </c>
      <c r="G67" s="55">
        <v>0.96260774999999998</v>
      </c>
      <c r="H67" s="41" t="s">
        <v>140</v>
      </c>
    </row>
    <row r="68" spans="1:8" x14ac:dyDescent="0.2">
      <c r="A68" s="52"/>
      <c r="B68" s="52"/>
      <c r="C68" s="56"/>
      <c r="D68" s="52"/>
      <c r="E68" s="52"/>
      <c r="F68" s="57"/>
      <c r="G68" s="57"/>
      <c r="H68" s="41" t="s">
        <v>140</v>
      </c>
    </row>
    <row r="69" spans="1:8" x14ac:dyDescent="0.2">
      <c r="A69" s="52"/>
      <c r="B69" s="52"/>
      <c r="C69" s="53" t="s">
        <v>148</v>
      </c>
      <c r="D69" s="52"/>
      <c r="E69" s="52"/>
      <c r="F69" s="57"/>
      <c r="G69" s="57"/>
      <c r="H69" s="41" t="s">
        <v>140</v>
      </c>
    </row>
    <row r="70" spans="1:8" x14ac:dyDescent="0.2">
      <c r="A70" s="52"/>
      <c r="B70" s="52"/>
      <c r="C70" s="53" t="s">
        <v>10</v>
      </c>
      <c r="D70" s="52"/>
      <c r="E70" s="52"/>
      <c r="F70" s="57"/>
      <c r="G70" s="57"/>
      <c r="H70" s="41" t="s">
        <v>140</v>
      </c>
    </row>
    <row r="71" spans="1:8" x14ac:dyDescent="0.2">
      <c r="A71" s="52"/>
      <c r="B71" s="52"/>
      <c r="C71" s="53" t="s">
        <v>139</v>
      </c>
      <c r="D71" s="52"/>
      <c r="E71" s="52" t="s">
        <v>140</v>
      </c>
      <c r="F71" s="58" t="s">
        <v>142</v>
      </c>
      <c r="G71" s="55">
        <v>0</v>
      </c>
      <c r="H71" s="41" t="s">
        <v>140</v>
      </c>
    </row>
    <row r="72" spans="1:8" x14ac:dyDescent="0.2">
      <c r="A72" s="52"/>
      <c r="B72" s="52"/>
      <c r="C72" s="56"/>
      <c r="D72" s="52"/>
      <c r="E72" s="52"/>
      <c r="F72" s="57"/>
      <c r="G72" s="57"/>
      <c r="H72" s="41" t="s">
        <v>140</v>
      </c>
    </row>
    <row r="73" spans="1:8" x14ac:dyDescent="0.2">
      <c r="A73" s="52"/>
      <c r="B73" s="52"/>
      <c r="C73" s="53" t="s">
        <v>149</v>
      </c>
      <c r="D73" s="52"/>
      <c r="E73" s="52"/>
      <c r="F73" s="52"/>
      <c r="G73" s="52"/>
      <c r="H73" s="41" t="s">
        <v>140</v>
      </c>
    </row>
    <row r="74" spans="1:8" x14ac:dyDescent="0.2">
      <c r="A74" s="52"/>
      <c r="B74" s="52"/>
      <c r="C74" s="53" t="s">
        <v>139</v>
      </c>
      <c r="D74" s="52"/>
      <c r="E74" s="52" t="s">
        <v>140</v>
      </c>
      <c r="F74" s="58" t="s">
        <v>142</v>
      </c>
      <c r="G74" s="55">
        <v>0</v>
      </c>
      <c r="H74" s="41" t="s">
        <v>140</v>
      </c>
    </row>
    <row r="75" spans="1:8" x14ac:dyDescent="0.2">
      <c r="A75" s="52"/>
      <c r="B75" s="52"/>
      <c r="C75" s="56"/>
      <c r="D75" s="52"/>
      <c r="E75" s="52"/>
      <c r="F75" s="57"/>
      <c r="G75" s="57"/>
      <c r="H75" s="41" t="s">
        <v>140</v>
      </c>
    </row>
    <row r="76" spans="1:8" x14ac:dyDescent="0.2">
      <c r="A76" s="52"/>
      <c r="B76" s="52"/>
      <c r="C76" s="53" t="s">
        <v>150</v>
      </c>
      <c r="D76" s="52"/>
      <c r="E76" s="52"/>
      <c r="F76" s="52"/>
      <c r="G76" s="52"/>
      <c r="H76" s="41" t="s">
        <v>140</v>
      </c>
    </row>
    <row r="77" spans="1:8" x14ac:dyDescent="0.2">
      <c r="A77" s="52"/>
      <c r="B77" s="52"/>
      <c r="C77" s="53" t="s">
        <v>139</v>
      </c>
      <c r="D77" s="52"/>
      <c r="E77" s="52" t="s">
        <v>140</v>
      </c>
      <c r="F77" s="58" t="s">
        <v>142</v>
      </c>
      <c r="G77" s="55">
        <v>0</v>
      </c>
      <c r="H77" s="41" t="s">
        <v>140</v>
      </c>
    </row>
    <row r="78" spans="1:8" x14ac:dyDescent="0.2">
      <c r="A78" s="52"/>
      <c r="B78" s="52"/>
      <c r="C78" s="56"/>
      <c r="D78" s="52"/>
      <c r="E78" s="52"/>
      <c r="F78" s="57"/>
      <c r="G78" s="57"/>
      <c r="H78" s="41" t="s">
        <v>140</v>
      </c>
    </row>
    <row r="79" spans="1:8" x14ac:dyDescent="0.2">
      <c r="A79" s="52"/>
      <c r="B79" s="52"/>
      <c r="C79" s="53" t="s">
        <v>151</v>
      </c>
      <c r="D79" s="52"/>
      <c r="E79" s="52"/>
      <c r="F79" s="57"/>
      <c r="G79" s="57"/>
      <c r="H79" s="41" t="s">
        <v>140</v>
      </c>
    </row>
    <row r="80" spans="1:8" x14ac:dyDescent="0.2">
      <c r="A80" s="52"/>
      <c r="B80" s="52"/>
      <c r="C80" s="53" t="s">
        <v>139</v>
      </c>
      <c r="D80" s="52"/>
      <c r="E80" s="52" t="s">
        <v>140</v>
      </c>
      <c r="F80" s="58" t="s">
        <v>142</v>
      </c>
      <c r="G80" s="55">
        <v>0</v>
      </c>
      <c r="H80" s="41" t="s">
        <v>140</v>
      </c>
    </row>
    <row r="81" spans="1:8" x14ac:dyDescent="0.2">
      <c r="A81" s="52"/>
      <c r="B81" s="52"/>
      <c r="C81" s="56"/>
      <c r="D81" s="52"/>
      <c r="E81" s="52"/>
      <c r="F81" s="57"/>
      <c r="G81" s="57"/>
      <c r="H81" s="41" t="s">
        <v>140</v>
      </c>
    </row>
    <row r="82" spans="1:8" x14ac:dyDescent="0.2">
      <c r="A82" s="52"/>
      <c r="B82" s="52"/>
      <c r="C82" s="53" t="s">
        <v>152</v>
      </c>
      <c r="D82" s="52"/>
      <c r="E82" s="52"/>
      <c r="F82" s="54">
        <v>0</v>
      </c>
      <c r="G82" s="55">
        <v>0</v>
      </c>
      <c r="H82" s="41" t="s">
        <v>140</v>
      </c>
    </row>
    <row r="83" spans="1:8" x14ac:dyDescent="0.2">
      <c r="A83" s="52"/>
      <c r="B83" s="52"/>
      <c r="C83" s="56"/>
      <c r="D83" s="52"/>
      <c r="E83" s="52"/>
      <c r="F83" s="57"/>
      <c r="G83" s="57"/>
      <c r="H83" s="41" t="s">
        <v>140</v>
      </c>
    </row>
    <row r="84" spans="1:8" x14ac:dyDescent="0.2">
      <c r="A84" s="52"/>
      <c r="B84" s="52"/>
      <c r="C84" s="53" t="s">
        <v>153</v>
      </c>
      <c r="D84" s="52"/>
      <c r="E84" s="52"/>
      <c r="F84" s="57"/>
      <c r="G84" s="57"/>
      <c r="H84" s="41" t="s">
        <v>140</v>
      </c>
    </row>
    <row r="85" spans="1:8" x14ac:dyDescent="0.2">
      <c r="A85" s="52"/>
      <c r="B85" s="52"/>
      <c r="C85" s="53" t="s">
        <v>154</v>
      </c>
      <c r="D85" s="52"/>
      <c r="E85" s="52"/>
      <c r="F85" s="57"/>
      <c r="G85" s="57"/>
      <c r="H85" s="41" t="s">
        <v>140</v>
      </c>
    </row>
    <row r="86" spans="1:8" x14ac:dyDescent="0.2">
      <c r="A86" s="52"/>
      <c r="B86" s="52"/>
      <c r="C86" s="53" t="s">
        <v>139</v>
      </c>
      <c r="D86" s="52"/>
      <c r="E86" s="52" t="s">
        <v>140</v>
      </c>
      <c r="F86" s="58" t="s">
        <v>142</v>
      </c>
      <c r="G86" s="55">
        <v>0</v>
      </c>
      <c r="H86" s="41" t="s">
        <v>140</v>
      </c>
    </row>
    <row r="87" spans="1:8" x14ac:dyDescent="0.2">
      <c r="A87" s="52"/>
      <c r="B87" s="52"/>
      <c r="C87" s="56"/>
      <c r="D87" s="52"/>
      <c r="E87" s="52"/>
      <c r="F87" s="57"/>
      <c r="G87" s="57"/>
      <c r="H87" s="41" t="s">
        <v>140</v>
      </c>
    </row>
    <row r="88" spans="1:8" x14ac:dyDescent="0.2">
      <c r="A88" s="52"/>
      <c r="B88" s="52"/>
      <c r="C88" s="53" t="s">
        <v>155</v>
      </c>
      <c r="D88" s="52"/>
      <c r="E88" s="52"/>
      <c r="F88" s="57"/>
      <c r="G88" s="57"/>
      <c r="H88" s="41" t="s">
        <v>140</v>
      </c>
    </row>
    <row r="89" spans="1:8" x14ac:dyDescent="0.2">
      <c r="A89" s="52"/>
      <c r="B89" s="52"/>
      <c r="C89" s="53" t="s">
        <v>139</v>
      </c>
      <c r="D89" s="52"/>
      <c r="E89" s="52" t="s">
        <v>140</v>
      </c>
      <c r="F89" s="58" t="s">
        <v>142</v>
      </c>
      <c r="G89" s="55">
        <v>0</v>
      </c>
      <c r="H89" s="41" t="s">
        <v>140</v>
      </c>
    </row>
    <row r="90" spans="1:8" x14ac:dyDescent="0.2">
      <c r="A90" s="52"/>
      <c r="B90" s="52"/>
      <c r="C90" s="56"/>
      <c r="D90" s="52"/>
      <c r="E90" s="52"/>
      <c r="F90" s="57"/>
      <c r="G90" s="57"/>
      <c r="H90" s="41" t="s">
        <v>140</v>
      </c>
    </row>
    <row r="91" spans="1:8" x14ac:dyDescent="0.2">
      <c r="A91" s="52"/>
      <c r="B91" s="52"/>
      <c r="C91" s="53" t="s">
        <v>156</v>
      </c>
      <c r="D91" s="52"/>
      <c r="E91" s="52"/>
      <c r="F91" s="57"/>
      <c r="G91" s="57"/>
      <c r="H91" s="41" t="s">
        <v>140</v>
      </c>
    </row>
    <row r="92" spans="1:8" x14ac:dyDescent="0.2">
      <c r="A92" s="52"/>
      <c r="B92" s="52"/>
      <c r="C92" s="53" t="s">
        <v>139</v>
      </c>
      <c r="D92" s="52"/>
      <c r="E92" s="52" t="s">
        <v>140</v>
      </c>
      <c r="F92" s="58" t="s">
        <v>142</v>
      </c>
      <c r="G92" s="55">
        <v>0</v>
      </c>
      <c r="H92" s="41" t="s">
        <v>140</v>
      </c>
    </row>
    <row r="93" spans="1:8" x14ac:dyDescent="0.2">
      <c r="A93" s="52"/>
      <c r="B93" s="52"/>
      <c r="C93" s="56"/>
      <c r="D93" s="52"/>
      <c r="E93" s="52"/>
      <c r="F93" s="57"/>
      <c r="G93" s="57"/>
      <c r="H93" s="41" t="s">
        <v>140</v>
      </c>
    </row>
    <row r="94" spans="1:8" x14ac:dyDescent="0.2">
      <c r="A94" s="52"/>
      <c r="B94" s="52"/>
      <c r="C94" s="53" t="s">
        <v>157</v>
      </c>
      <c r="D94" s="52"/>
      <c r="E94" s="52"/>
      <c r="F94" s="57"/>
      <c r="G94" s="57"/>
      <c r="H94" s="41" t="s">
        <v>140</v>
      </c>
    </row>
    <row r="95" spans="1:8" x14ac:dyDescent="0.2">
      <c r="A95" s="47">
        <v>1</v>
      </c>
      <c r="B95" s="48"/>
      <c r="C95" s="48" t="s">
        <v>158</v>
      </c>
      <c r="D95" s="48"/>
      <c r="E95" s="59"/>
      <c r="F95" s="50">
        <v>128.44908000000001</v>
      </c>
      <c r="G95" s="51">
        <v>5.7599049999999999E-2</v>
      </c>
      <c r="H95" s="41">
        <v>5.42</v>
      </c>
    </row>
    <row r="96" spans="1:8" x14ac:dyDescent="0.2">
      <c r="A96" s="52"/>
      <c r="B96" s="52"/>
      <c r="C96" s="53" t="s">
        <v>139</v>
      </c>
      <c r="D96" s="52"/>
      <c r="E96" s="52" t="s">
        <v>140</v>
      </c>
      <c r="F96" s="54">
        <v>128.44908000000001</v>
      </c>
      <c r="G96" s="55">
        <v>5.7599049999999999E-2</v>
      </c>
      <c r="H96" s="41" t="s">
        <v>140</v>
      </c>
    </row>
    <row r="97" spans="1:8" x14ac:dyDescent="0.2">
      <c r="A97" s="52"/>
      <c r="B97" s="52"/>
      <c r="C97" s="56"/>
      <c r="D97" s="52"/>
      <c r="E97" s="52"/>
      <c r="F97" s="57"/>
      <c r="G97" s="57"/>
      <c r="H97" s="41" t="s">
        <v>140</v>
      </c>
    </row>
    <row r="98" spans="1:8" x14ac:dyDescent="0.2">
      <c r="A98" s="52"/>
      <c r="B98" s="52"/>
      <c r="C98" s="53" t="s">
        <v>159</v>
      </c>
      <c r="D98" s="52"/>
      <c r="E98" s="52"/>
      <c r="F98" s="54">
        <v>128.44908000000001</v>
      </c>
      <c r="G98" s="55">
        <v>5.7599049999999999E-2</v>
      </c>
      <c r="H98" s="41" t="s">
        <v>140</v>
      </c>
    </row>
    <row r="99" spans="1:8" x14ac:dyDescent="0.2">
      <c r="A99" s="52"/>
      <c r="B99" s="52"/>
      <c r="C99" s="57"/>
      <c r="D99" s="52"/>
      <c r="E99" s="52"/>
      <c r="F99" s="52"/>
      <c r="G99" s="52"/>
      <c r="H99" s="41" t="s">
        <v>140</v>
      </c>
    </row>
    <row r="100" spans="1:8" x14ac:dyDescent="0.2">
      <c r="A100" s="52"/>
      <c r="B100" s="52"/>
      <c r="C100" s="53" t="s">
        <v>160</v>
      </c>
      <c r="D100" s="52"/>
      <c r="E100" s="52"/>
      <c r="F100" s="52"/>
      <c r="G100" s="52"/>
      <c r="H100" s="41" t="s">
        <v>140</v>
      </c>
    </row>
    <row r="101" spans="1:8" x14ac:dyDescent="0.2">
      <c r="A101" s="52"/>
      <c r="B101" s="52"/>
      <c r="C101" s="53" t="s">
        <v>161</v>
      </c>
      <c r="D101" s="52"/>
      <c r="E101" s="52"/>
      <c r="F101" s="52"/>
      <c r="G101" s="52"/>
      <c r="H101" s="41" t="s">
        <v>140</v>
      </c>
    </row>
    <row r="102" spans="1:8" x14ac:dyDescent="0.2">
      <c r="A102" s="52"/>
      <c r="B102" s="52"/>
      <c r="C102" s="53" t="s">
        <v>139</v>
      </c>
      <c r="D102" s="52"/>
      <c r="E102" s="52" t="s">
        <v>140</v>
      </c>
      <c r="F102" s="58" t="s">
        <v>142</v>
      </c>
      <c r="G102" s="55">
        <v>0</v>
      </c>
      <c r="H102" s="41" t="s">
        <v>140</v>
      </c>
    </row>
    <row r="103" spans="1:8" x14ac:dyDescent="0.2">
      <c r="A103" s="52"/>
      <c r="B103" s="52"/>
      <c r="C103" s="56"/>
      <c r="D103" s="52"/>
      <c r="E103" s="52"/>
      <c r="F103" s="57"/>
      <c r="G103" s="57"/>
      <c r="H103" s="41" t="s">
        <v>140</v>
      </c>
    </row>
    <row r="104" spans="1:8" x14ac:dyDescent="0.2">
      <c r="A104" s="52"/>
      <c r="B104" s="52"/>
      <c r="C104" s="53" t="s">
        <v>162</v>
      </c>
      <c r="D104" s="52"/>
      <c r="E104" s="52"/>
      <c r="F104" s="52"/>
      <c r="G104" s="52"/>
      <c r="H104" s="41" t="s">
        <v>140</v>
      </c>
    </row>
    <row r="105" spans="1:8" x14ac:dyDescent="0.2">
      <c r="A105" s="52"/>
      <c r="B105" s="52"/>
      <c r="C105" s="53" t="s">
        <v>163</v>
      </c>
      <c r="D105" s="52"/>
      <c r="E105" s="52"/>
      <c r="F105" s="52"/>
      <c r="G105" s="52"/>
      <c r="H105" s="41" t="s">
        <v>140</v>
      </c>
    </row>
    <row r="106" spans="1:8" x14ac:dyDescent="0.2">
      <c r="A106" s="52"/>
      <c r="B106" s="52"/>
      <c r="C106" s="53" t="s">
        <v>139</v>
      </c>
      <c r="D106" s="52"/>
      <c r="E106" s="52" t="s">
        <v>140</v>
      </c>
      <c r="F106" s="58" t="s">
        <v>142</v>
      </c>
      <c r="G106" s="55">
        <v>0</v>
      </c>
      <c r="H106" s="41" t="s">
        <v>140</v>
      </c>
    </row>
    <row r="107" spans="1:8" x14ac:dyDescent="0.2">
      <c r="A107" s="52"/>
      <c r="B107" s="52"/>
      <c r="C107" s="56"/>
      <c r="D107" s="52"/>
      <c r="E107" s="52"/>
      <c r="F107" s="57"/>
      <c r="G107" s="57"/>
      <c r="H107" s="41" t="s">
        <v>140</v>
      </c>
    </row>
    <row r="108" spans="1:8" x14ac:dyDescent="0.2">
      <c r="A108" s="52"/>
      <c r="B108" s="52"/>
      <c r="C108" s="53" t="s">
        <v>164</v>
      </c>
      <c r="D108" s="52"/>
      <c r="E108" s="52"/>
      <c r="F108" s="57"/>
      <c r="G108" s="57"/>
      <c r="H108" s="41" t="s">
        <v>140</v>
      </c>
    </row>
    <row r="109" spans="1:8" x14ac:dyDescent="0.2">
      <c r="A109" s="52"/>
      <c r="B109" s="52"/>
      <c r="C109" s="53" t="s">
        <v>139</v>
      </c>
      <c r="D109" s="52"/>
      <c r="E109" s="52" t="s">
        <v>140</v>
      </c>
      <c r="F109" s="58" t="s">
        <v>142</v>
      </c>
      <c r="G109" s="55">
        <v>0</v>
      </c>
      <c r="H109" s="41" t="s">
        <v>140</v>
      </c>
    </row>
    <row r="110" spans="1:8" x14ac:dyDescent="0.2">
      <c r="A110" s="52"/>
      <c r="B110" s="52"/>
      <c r="C110" s="56"/>
      <c r="D110" s="52"/>
      <c r="E110" s="52"/>
      <c r="F110" s="57"/>
      <c r="G110" s="57"/>
      <c r="H110" s="41" t="s">
        <v>140</v>
      </c>
    </row>
    <row r="111" spans="1:8" x14ac:dyDescent="0.2">
      <c r="A111" s="52"/>
      <c r="B111" s="48"/>
      <c r="C111" s="48"/>
      <c r="D111" s="53"/>
      <c r="E111" s="52"/>
      <c r="F111" s="48"/>
      <c r="G111" s="59"/>
      <c r="H111" s="41" t="s">
        <v>140</v>
      </c>
    </row>
    <row r="112" spans="1:8" x14ac:dyDescent="0.2">
      <c r="A112" s="59"/>
      <c r="B112" s="48"/>
      <c r="C112" s="48" t="s">
        <v>165</v>
      </c>
      <c r="D112" s="48"/>
      <c r="E112" s="59"/>
      <c r="F112" s="50">
        <v>-45.062276760000003</v>
      </c>
      <c r="G112" s="51">
        <v>-2.0206789999999999E-2</v>
      </c>
      <c r="H112" s="41" t="s">
        <v>140</v>
      </c>
    </row>
    <row r="113" spans="1:17" x14ac:dyDescent="0.2">
      <c r="A113" s="56"/>
      <c r="B113" s="56"/>
      <c r="C113" s="53" t="s">
        <v>166</v>
      </c>
      <c r="D113" s="57"/>
      <c r="E113" s="57"/>
      <c r="F113" s="54">
        <v>2230.0557338399999</v>
      </c>
      <c r="G113" s="60">
        <v>1.0000000099999999</v>
      </c>
      <c r="H113" s="41" t="s">
        <v>140</v>
      </c>
    </row>
    <row r="114" spans="1:17" ht="12.75" customHeight="1" x14ac:dyDescent="0.2">
      <c r="A114" s="61"/>
      <c r="B114" s="61"/>
      <c r="C114" s="62"/>
      <c r="D114" s="63"/>
      <c r="E114" s="63"/>
      <c r="F114" s="64"/>
      <c r="G114" s="65"/>
      <c r="H114" s="66"/>
    </row>
    <row r="115" spans="1:17" x14ac:dyDescent="0.2">
      <c r="A115" s="61"/>
      <c r="B115" s="227" t="s">
        <v>973</v>
      </c>
      <c r="C115" s="227"/>
      <c r="D115" s="227"/>
      <c r="E115" s="227"/>
      <c r="F115" s="227"/>
      <c r="G115" s="227"/>
      <c r="H115" s="227"/>
      <c r="J115" s="68"/>
    </row>
    <row r="116" spans="1:17" x14ac:dyDescent="0.2">
      <c r="A116" s="61"/>
      <c r="B116" s="227" t="s">
        <v>974</v>
      </c>
      <c r="C116" s="227"/>
      <c r="D116" s="227"/>
      <c r="E116" s="227"/>
      <c r="F116" s="227"/>
      <c r="G116" s="227"/>
      <c r="H116" s="227"/>
      <c r="J116" s="68"/>
    </row>
    <row r="117" spans="1:17" x14ac:dyDescent="0.2">
      <c r="A117" s="61"/>
      <c r="B117" s="227" t="s">
        <v>975</v>
      </c>
      <c r="C117" s="227"/>
      <c r="D117" s="227"/>
      <c r="E117" s="227"/>
      <c r="F117" s="227"/>
      <c r="G117" s="227"/>
      <c r="H117" s="227"/>
      <c r="J117" s="68"/>
    </row>
    <row r="118" spans="1:17" s="71" customFormat="1" ht="66.75" customHeight="1" x14ac:dyDescent="0.25">
      <c r="A118" s="69"/>
      <c r="B118" s="228" t="s">
        <v>976</v>
      </c>
      <c r="C118" s="228"/>
      <c r="D118" s="228"/>
      <c r="E118" s="228"/>
      <c r="F118" s="228"/>
      <c r="G118" s="228"/>
      <c r="H118" s="228"/>
      <c r="I118"/>
      <c r="J118" s="68"/>
      <c r="K118"/>
      <c r="L118"/>
      <c r="M118"/>
      <c r="N118"/>
      <c r="O118"/>
      <c r="P118"/>
      <c r="Q118"/>
    </row>
    <row r="119" spans="1:17" x14ac:dyDescent="0.2">
      <c r="A119" s="61"/>
      <c r="B119" s="227" t="s">
        <v>977</v>
      </c>
      <c r="C119" s="227"/>
      <c r="D119" s="227"/>
      <c r="E119" s="227"/>
      <c r="F119" s="227"/>
      <c r="G119" s="227"/>
      <c r="H119" s="227"/>
      <c r="J119" s="68"/>
    </row>
    <row r="120" spans="1:17" x14ac:dyDescent="0.2">
      <c r="A120" s="61"/>
      <c r="B120" s="61"/>
      <c r="C120" s="61"/>
      <c r="D120" s="63"/>
      <c r="E120" s="63"/>
      <c r="F120" s="63"/>
      <c r="G120" s="63"/>
    </row>
    <row r="121" spans="1:17" x14ac:dyDescent="0.2">
      <c r="A121" s="61"/>
      <c r="B121" s="229" t="s">
        <v>167</v>
      </c>
      <c r="C121" s="230"/>
      <c r="D121" s="231"/>
      <c r="E121" s="72"/>
      <c r="F121" s="63"/>
      <c r="G121" s="63"/>
    </row>
    <row r="122" spans="1:17" ht="27.75" customHeight="1" x14ac:dyDescent="0.2">
      <c r="A122" s="61"/>
      <c r="B122" s="232" t="s">
        <v>168</v>
      </c>
      <c r="C122" s="233"/>
      <c r="D122" s="40" t="s">
        <v>169</v>
      </c>
      <c r="E122" s="72"/>
      <c r="F122" s="63"/>
      <c r="G122" s="63"/>
    </row>
    <row r="123" spans="1:17" ht="12.75" customHeight="1" x14ac:dyDescent="0.2">
      <c r="A123" s="61"/>
      <c r="B123" s="232" t="s">
        <v>978</v>
      </c>
      <c r="C123" s="233"/>
      <c r="D123" s="40" t="s">
        <v>169</v>
      </c>
      <c r="E123" s="72"/>
      <c r="F123" s="63"/>
      <c r="G123" s="63"/>
    </row>
    <row r="124" spans="1:17" x14ac:dyDescent="0.2">
      <c r="A124" s="61"/>
      <c r="B124" s="232" t="s">
        <v>170</v>
      </c>
      <c r="C124" s="233"/>
      <c r="D124" s="73" t="s">
        <v>140</v>
      </c>
      <c r="E124" s="72"/>
      <c r="F124" s="63"/>
      <c r="G124" s="63"/>
    </row>
    <row r="125" spans="1:17" x14ac:dyDescent="0.2">
      <c r="A125" s="74"/>
      <c r="B125" s="75" t="s">
        <v>140</v>
      </c>
      <c r="C125" s="75" t="s">
        <v>979</v>
      </c>
      <c r="D125" s="75" t="s">
        <v>171</v>
      </c>
      <c r="E125" s="74"/>
      <c r="F125" s="74"/>
      <c r="G125" s="74"/>
      <c r="H125" s="74"/>
      <c r="J125" s="68"/>
    </row>
    <row r="126" spans="1:17" x14ac:dyDescent="0.2">
      <c r="A126" s="74"/>
      <c r="B126" s="76" t="s">
        <v>172</v>
      </c>
      <c r="C126" s="77">
        <v>45991</v>
      </c>
      <c r="D126" s="77">
        <v>46022</v>
      </c>
      <c r="E126" s="74"/>
      <c r="F126" s="74"/>
      <c r="G126" s="74"/>
      <c r="J126" s="68"/>
    </row>
    <row r="127" spans="1:17" x14ac:dyDescent="0.2">
      <c r="A127" s="78"/>
      <c r="B127" s="48" t="s">
        <v>173</v>
      </c>
      <c r="C127" s="79">
        <v>34.563400000000001</v>
      </c>
      <c r="D127" s="79">
        <v>34.332799999999999</v>
      </c>
      <c r="E127" s="78"/>
      <c r="F127" s="80"/>
      <c r="G127" s="81"/>
    </row>
    <row r="128" spans="1:17" x14ac:dyDescent="0.2">
      <c r="A128" s="78"/>
      <c r="B128" s="48" t="s">
        <v>1151</v>
      </c>
      <c r="C128" s="79">
        <v>31.7561</v>
      </c>
      <c r="D128" s="79">
        <v>31.5442</v>
      </c>
      <c r="E128" s="78"/>
      <c r="F128" s="80"/>
      <c r="G128" s="81"/>
    </row>
    <row r="129" spans="1:7" x14ac:dyDescent="0.2">
      <c r="A129" s="78"/>
      <c r="B129" s="48" t="s">
        <v>174</v>
      </c>
      <c r="C129" s="79">
        <v>33.864699999999999</v>
      </c>
      <c r="D129" s="79">
        <v>33.633000000000003</v>
      </c>
      <c r="E129" s="78"/>
      <c r="F129" s="80"/>
      <c r="G129" s="81"/>
    </row>
    <row r="130" spans="1:7" x14ac:dyDescent="0.2">
      <c r="A130" s="78"/>
      <c r="B130" s="48" t="s">
        <v>1152</v>
      </c>
      <c r="C130" s="79">
        <v>31.0763</v>
      </c>
      <c r="D130" s="79">
        <v>30.863700000000001</v>
      </c>
      <c r="E130" s="78"/>
      <c r="F130" s="80"/>
      <c r="G130" s="81"/>
    </row>
    <row r="131" spans="1:7" x14ac:dyDescent="0.2">
      <c r="A131" s="78"/>
      <c r="B131" s="78"/>
      <c r="C131" s="78"/>
      <c r="D131" s="78"/>
      <c r="E131" s="78"/>
      <c r="F131" s="78"/>
      <c r="G131" s="78"/>
    </row>
    <row r="132" spans="1:7" x14ac:dyDescent="0.2">
      <c r="A132" s="74"/>
      <c r="B132" s="232" t="s">
        <v>980</v>
      </c>
      <c r="C132" s="233"/>
      <c r="D132" s="40" t="s">
        <v>169</v>
      </c>
      <c r="E132" s="74"/>
      <c r="F132" s="74"/>
      <c r="G132" s="74"/>
    </row>
    <row r="133" spans="1:7" x14ac:dyDescent="0.2">
      <c r="A133" s="74"/>
      <c r="B133" s="136"/>
      <c r="C133" s="136"/>
      <c r="D133" s="136"/>
      <c r="E133" s="74"/>
      <c r="F133" s="74"/>
      <c r="G133" s="74"/>
    </row>
    <row r="134" spans="1:7" x14ac:dyDescent="0.2">
      <c r="A134" s="74"/>
      <c r="B134" s="232" t="s">
        <v>175</v>
      </c>
      <c r="C134" s="233"/>
      <c r="D134" s="40" t="s">
        <v>169</v>
      </c>
      <c r="E134" s="136"/>
      <c r="F134" s="136"/>
      <c r="G134" s="136"/>
    </row>
    <row r="135" spans="1:7" x14ac:dyDescent="0.2">
      <c r="A135" s="74"/>
      <c r="B135" s="232" t="s">
        <v>176</v>
      </c>
      <c r="C135" s="233"/>
      <c r="D135" s="40" t="s">
        <v>169</v>
      </c>
      <c r="E135" s="74"/>
      <c r="F135" s="74"/>
      <c r="G135" s="74"/>
    </row>
    <row r="136" spans="1:7" ht="12.75" customHeight="1" x14ac:dyDescent="0.2">
      <c r="A136" s="74"/>
      <c r="B136" s="232" t="s">
        <v>177</v>
      </c>
      <c r="C136" s="233"/>
      <c r="D136" s="40" t="s">
        <v>169</v>
      </c>
      <c r="E136" s="84"/>
      <c r="F136" s="74"/>
      <c r="G136" s="74"/>
    </row>
    <row r="137" spans="1:7" ht="12.75" customHeight="1" x14ac:dyDescent="0.2">
      <c r="A137" s="74"/>
      <c r="B137" s="232" t="s">
        <v>178</v>
      </c>
      <c r="C137" s="233"/>
      <c r="D137" s="85">
        <v>0.15863638582338288</v>
      </c>
      <c r="E137" s="84"/>
      <c r="F137" s="74"/>
      <c r="G137" s="74"/>
    </row>
    <row r="140" spans="1:7" x14ac:dyDescent="0.2">
      <c r="B140" s="234" t="s">
        <v>981</v>
      </c>
      <c r="C140" s="234"/>
    </row>
    <row r="142" spans="1:7" ht="153.75" customHeight="1" x14ac:dyDescent="0.2"/>
    <row r="145" spans="2:10" x14ac:dyDescent="0.2">
      <c r="B145" s="87" t="s">
        <v>982</v>
      </c>
      <c r="C145" s="88"/>
      <c r="D145" s="87"/>
    </row>
    <row r="146" spans="2:10" x14ac:dyDescent="0.2">
      <c r="B146" s="87" t="s">
        <v>992</v>
      </c>
      <c r="D146" s="87"/>
    </row>
    <row r="147" spans="2:10" ht="165" customHeight="1" x14ac:dyDescent="0.2"/>
    <row r="149" spans="2:10" x14ac:dyDescent="0.2">
      <c r="J149" s="38"/>
    </row>
  </sheetData>
  <mergeCells count="18">
    <mergeCell ref="B123:C123"/>
    <mergeCell ref="B124:C124"/>
    <mergeCell ref="B140:C140"/>
    <mergeCell ref="B132:C132"/>
    <mergeCell ref="B136:C136"/>
    <mergeCell ref="B137:C137"/>
    <mergeCell ref="B134:C134"/>
    <mergeCell ref="B135:C135"/>
    <mergeCell ref="B117:H117"/>
    <mergeCell ref="B118:H118"/>
    <mergeCell ref="B119:H119"/>
    <mergeCell ref="B121:D121"/>
    <mergeCell ref="B122:C122"/>
    <mergeCell ref="A1:H1"/>
    <mergeCell ref="A2:H2"/>
    <mergeCell ref="A3:H3"/>
    <mergeCell ref="B115:H115"/>
    <mergeCell ref="B116:H116"/>
  </mergeCells>
  <hyperlinks>
    <hyperlink ref="I1" location="Index!B2" display="Index" xr:uid="{F027EB3F-5F16-4FB5-9954-9B40C1C20D1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8D71-21C5-45A6-BDA8-AB75D71A7F8B}">
  <sheetPr>
    <outlinePr summaryBelow="0" summaryRight="0"/>
  </sheetPr>
  <dimension ref="A1:Q136"/>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427</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322</v>
      </c>
      <c r="C7" s="48" t="s">
        <v>323</v>
      </c>
      <c r="D7" s="48" t="s">
        <v>35</v>
      </c>
      <c r="E7" s="49">
        <v>12610</v>
      </c>
      <c r="F7" s="50">
        <v>124.99032</v>
      </c>
      <c r="G7" s="51">
        <v>9.1558890000000004E-2</v>
      </c>
      <c r="H7" s="41" t="s">
        <v>140</v>
      </c>
    </row>
    <row r="8" spans="1:9" x14ac:dyDescent="0.2">
      <c r="A8" s="47">
        <v>2</v>
      </c>
      <c r="B8" s="48" t="s">
        <v>36</v>
      </c>
      <c r="C8" s="48" t="s">
        <v>37</v>
      </c>
      <c r="D8" s="48" t="s">
        <v>35</v>
      </c>
      <c r="E8" s="49">
        <v>8734</v>
      </c>
      <c r="F8" s="50">
        <v>117.28888600000001</v>
      </c>
      <c r="G8" s="51">
        <v>8.5917380000000002E-2</v>
      </c>
      <c r="H8" s="41" t="s">
        <v>140</v>
      </c>
    </row>
    <row r="9" spans="1:9" x14ac:dyDescent="0.2">
      <c r="A9" s="47">
        <v>3</v>
      </c>
      <c r="B9" s="48" t="s">
        <v>33</v>
      </c>
      <c r="C9" s="48" t="s">
        <v>34</v>
      </c>
      <c r="D9" s="48" t="s">
        <v>35</v>
      </c>
      <c r="E9" s="49">
        <v>11730</v>
      </c>
      <c r="F9" s="50">
        <v>115.21205999999999</v>
      </c>
      <c r="G9" s="51">
        <v>8.4396040000000005E-2</v>
      </c>
      <c r="H9" s="41" t="s">
        <v>140</v>
      </c>
    </row>
    <row r="10" spans="1:9" x14ac:dyDescent="0.2">
      <c r="A10" s="47">
        <v>4</v>
      </c>
      <c r="B10" s="48" t="s">
        <v>17</v>
      </c>
      <c r="C10" s="48" t="s">
        <v>18</v>
      </c>
      <c r="D10" s="48" t="s">
        <v>19</v>
      </c>
      <c r="E10" s="49">
        <v>6978</v>
      </c>
      <c r="F10" s="50">
        <v>109.58251199999999</v>
      </c>
      <c r="G10" s="51">
        <v>8.0272239999999995E-2</v>
      </c>
      <c r="H10" s="41" t="s">
        <v>140</v>
      </c>
    </row>
    <row r="11" spans="1:9" x14ac:dyDescent="0.2">
      <c r="A11" s="47">
        <v>5</v>
      </c>
      <c r="B11" s="48" t="s">
        <v>11</v>
      </c>
      <c r="C11" s="48" t="s">
        <v>12</v>
      </c>
      <c r="D11" s="48" t="s">
        <v>13</v>
      </c>
      <c r="E11" s="49">
        <v>4294</v>
      </c>
      <c r="F11" s="50">
        <v>90.414463999999995</v>
      </c>
      <c r="G11" s="51">
        <v>6.6231109999999996E-2</v>
      </c>
      <c r="H11" s="41" t="s">
        <v>140</v>
      </c>
    </row>
    <row r="12" spans="1:9" x14ac:dyDescent="0.2">
      <c r="A12" s="47">
        <v>6</v>
      </c>
      <c r="B12" s="48" t="s">
        <v>326</v>
      </c>
      <c r="C12" s="48" t="s">
        <v>327</v>
      </c>
      <c r="D12" s="48" t="s">
        <v>206</v>
      </c>
      <c r="E12" s="49">
        <v>4991</v>
      </c>
      <c r="F12" s="50">
        <v>80.624613999999994</v>
      </c>
      <c r="G12" s="51">
        <v>5.9059779999999999E-2</v>
      </c>
      <c r="H12" s="41" t="s">
        <v>140</v>
      </c>
    </row>
    <row r="13" spans="1:9" x14ac:dyDescent="0.2">
      <c r="A13" s="47">
        <v>7</v>
      </c>
      <c r="B13" s="48" t="s">
        <v>14</v>
      </c>
      <c r="C13" s="48" t="s">
        <v>15</v>
      </c>
      <c r="D13" s="48" t="s">
        <v>16</v>
      </c>
      <c r="E13" s="49">
        <v>1772</v>
      </c>
      <c r="F13" s="50">
        <v>72.359620000000007</v>
      </c>
      <c r="G13" s="51">
        <v>5.3005440000000001E-2</v>
      </c>
      <c r="H13" s="41" t="s">
        <v>140</v>
      </c>
    </row>
    <row r="14" spans="1:9" x14ac:dyDescent="0.2">
      <c r="A14" s="47">
        <v>8</v>
      </c>
      <c r="B14" s="48" t="s">
        <v>23</v>
      </c>
      <c r="C14" s="48" t="s">
        <v>24</v>
      </c>
      <c r="D14" s="48" t="s">
        <v>25</v>
      </c>
      <c r="E14" s="49">
        <v>424</v>
      </c>
      <c r="F14" s="50">
        <v>49.96416</v>
      </c>
      <c r="G14" s="51">
        <v>3.6600140000000003E-2</v>
      </c>
      <c r="H14" s="41" t="s">
        <v>140</v>
      </c>
    </row>
    <row r="15" spans="1:9" x14ac:dyDescent="0.2">
      <c r="A15" s="47">
        <v>9</v>
      </c>
      <c r="B15" s="48" t="s">
        <v>324</v>
      </c>
      <c r="C15" s="48" t="s">
        <v>325</v>
      </c>
      <c r="D15" s="48" t="s">
        <v>35</v>
      </c>
      <c r="E15" s="49">
        <v>3621</v>
      </c>
      <c r="F15" s="50">
        <v>45.964973999999998</v>
      </c>
      <c r="G15" s="51">
        <v>3.3670619999999998E-2</v>
      </c>
      <c r="H15" s="41" t="s">
        <v>140</v>
      </c>
    </row>
    <row r="16" spans="1:9" x14ac:dyDescent="0.2">
      <c r="A16" s="47">
        <v>10</v>
      </c>
      <c r="B16" s="48" t="s">
        <v>190</v>
      </c>
      <c r="C16" s="48" t="s">
        <v>191</v>
      </c>
      <c r="D16" s="48" t="s">
        <v>19</v>
      </c>
      <c r="E16" s="49">
        <v>9124</v>
      </c>
      <c r="F16" s="50">
        <v>45.533321999999998</v>
      </c>
      <c r="G16" s="51">
        <v>3.3354429999999997E-2</v>
      </c>
      <c r="H16" s="41" t="s">
        <v>140</v>
      </c>
    </row>
    <row r="17" spans="1:8" x14ac:dyDescent="0.2">
      <c r="A17" s="47">
        <v>11</v>
      </c>
      <c r="B17" s="48" t="s">
        <v>124</v>
      </c>
      <c r="C17" s="48" t="s">
        <v>125</v>
      </c>
      <c r="D17" s="48" t="s">
        <v>126</v>
      </c>
      <c r="E17" s="49">
        <v>3580</v>
      </c>
      <c r="F17" s="50">
        <v>37.726039999999998</v>
      </c>
      <c r="G17" s="51">
        <v>2.7635380000000001E-2</v>
      </c>
      <c r="H17" s="41" t="s">
        <v>140</v>
      </c>
    </row>
    <row r="18" spans="1:8" x14ac:dyDescent="0.2">
      <c r="A18" s="47">
        <v>12</v>
      </c>
      <c r="B18" s="48" t="s">
        <v>183</v>
      </c>
      <c r="C18" s="48" t="s">
        <v>184</v>
      </c>
      <c r="D18" s="48" t="s">
        <v>185</v>
      </c>
      <c r="E18" s="49">
        <v>1637</v>
      </c>
      <c r="F18" s="50">
        <v>37.100968000000002</v>
      </c>
      <c r="G18" s="51">
        <v>2.7177489999999999E-2</v>
      </c>
      <c r="H18" s="41" t="s">
        <v>140</v>
      </c>
    </row>
    <row r="19" spans="1:8" x14ac:dyDescent="0.2">
      <c r="A19" s="47">
        <v>13</v>
      </c>
      <c r="B19" s="48" t="s">
        <v>428</v>
      </c>
      <c r="C19" s="48" t="s">
        <v>429</v>
      </c>
      <c r="D19" s="48" t="s">
        <v>62</v>
      </c>
      <c r="E19" s="49">
        <v>901</v>
      </c>
      <c r="F19" s="50">
        <v>36.504015000000003</v>
      </c>
      <c r="G19" s="51">
        <v>2.674021E-2</v>
      </c>
      <c r="H19" s="41" t="s">
        <v>140</v>
      </c>
    </row>
    <row r="20" spans="1:8" x14ac:dyDescent="0.2">
      <c r="A20" s="47">
        <v>14</v>
      </c>
      <c r="B20" s="48" t="s">
        <v>430</v>
      </c>
      <c r="C20" s="48" t="s">
        <v>431</v>
      </c>
      <c r="D20" s="48" t="s">
        <v>432</v>
      </c>
      <c r="E20" s="49">
        <v>7286</v>
      </c>
      <c r="F20" s="50">
        <v>29.362580000000001</v>
      </c>
      <c r="G20" s="51">
        <v>2.1508909999999999E-2</v>
      </c>
      <c r="H20" s="41" t="s">
        <v>140</v>
      </c>
    </row>
    <row r="21" spans="1:8" x14ac:dyDescent="0.2">
      <c r="A21" s="47">
        <v>15</v>
      </c>
      <c r="B21" s="48" t="s">
        <v>29</v>
      </c>
      <c r="C21" s="48" t="s">
        <v>30</v>
      </c>
      <c r="D21" s="48" t="s">
        <v>19</v>
      </c>
      <c r="E21" s="49">
        <v>7496</v>
      </c>
      <c r="F21" s="50">
        <v>28.78464</v>
      </c>
      <c r="G21" s="51">
        <v>2.1085550000000002E-2</v>
      </c>
      <c r="H21" s="41" t="s">
        <v>140</v>
      </c>
    </row>
    <row r="22" spans="1:8" x14ac:dyDescent="0.2">
      <c r="A22" s="47">
        <v>16</v>
      </c>
      <c r="B22" s="48" t="s">
        <v>332</v>
      </c>
      <c r="C22" s="48" t="s">
        <v>333</v>
      </c>
      <c r="D22" s="48" t="s">
        <v>35</v>
      </c>
      <c r="E22" s="49">
        <v>9495</v>
      </c>
      <c r="F22" s="50">
        <v>28.095704999999999</v>
      </c>
      <c r="G22" s="51">
        <v>2.0580890000000001E-2</v>
      </c>
      <c r="H22" s="41" t="s">
        <v>140</v>
      </c>
    </row>
    <row r="23" spans="1:8" x14ac:dyDescent="0.2">
      <c r="A23" s="47">
        <v>17</v>
      </c>
      <c r="B23" s="48" t="s">
        <v>433</v>
      </c>
      <c r="C23" s="48" t="s">
        <v>434</v>
      </c>
      <c r="D23" s="48" t="s">
        <v>206</v>
      </c>
      <c r="E23" s="49">
        <v>1555</v>
      </c>
      <c r="F23" s="50">
        <v>25.242315000000001</v>
      </c>
      <c r="G23" s="51">
        <v>1.8490699999999999E-2</v>
      </c>
      <c r="H23" s="41" t="s">
        <v>140</v>
      </c>
    </row>
    <row r="24" spans="1:8" x14ac:dyDescent="0.2">
      <c r="A24" s="47">
        <v>18</v>
      </c>
      <c r="B24" s="48" t="s">
        <v>435</v>
      </c>
      <c r="C24" s="48" t="s">
        <v>436</v>
      </c>
      <c r="D24" s="48" t="s">
        <v>437</v>
      </c>
      <c r="E24" s="49">
        <v>2810</v>
      </c>
      <c r="F24" s="50">
        <v>24.916270000000001</v>
      </c>
      <c r="G24" s="51">
        <v>1.8251860000000002E-2</v>
      </c>
      <c r="H24" s="41" t="s">
        <v>140</v>
      </c>
    </row>
    <row r="25" spans="1:8" x14ac:dyDescent="0.2">
      <c r="A25" s="47">
        <v>19</v>
      </c>
      <c r="B25" s="48" t="s">
        <v>438</v>
      </c>
      <c r="C25" s="48" t="s">
        <v>439</v>
      </c>
      <c r="D25" s="48" t="s">
        <v>266</v>
      </c>
      <c r="E25" s="49">
        <v>1169</v>
      </c>
      <c r="F25" s="50">
        <v>23.787980999999998</v>
      </c>
      <c r="G25" s="51">
        <v>1.7425360000000001E-2</v>
      </c>
      <c r="H25" s="41" t="s">
        <v>140</v>
      </c>
    </row>
    <row r="26" spans="1:8" x14ac:dyDescent="0.2">
      <c r="A26" s="47">
        <v>20</v>
      </c>
      <c r="B26" s="48" t="s">
        <v>103</v>
      </c>
      <c r="C26" s="48" t="s">
        <v>104</v>
      </c>
      <c r="D26" s="48" t="s">
        <v>40</v>
      </c>
      <c r="E26" s="49">
        <v>587</v>
      </c>
      <c r="F26" s="50">
        <v>22.769729999999999</v>
      </c>
      <c r="G26" s="51">
        <v>1.667946E-2</v>
      </c>
      <c r="H26" s="41" t="s">
        <v>140</v>
      </c>
    </row>
    <row r="27" spans="1:8" ht="25.5" x14ac:dyDescent="0.2">
      <c r="A27" s="47">
        <v>21</v>
      </c>
      <c r="B27" s="48" t="s">
        <v>348</v>
      </c>
      <c r="C27" s="48" t="s">
        <v>349</v>
      </c>
      <c r="D27" s="48" t="s">
        <v>350</v>
      </c>
      <c r="E27" s="49">
        <v>4883</v>
      </c>
      <c r="F27" s="50">
        <v>20.288865000000001</v>
      </c>
      <c r="G27" s="51">
        <v>1.4862159999999999E-2</v>
      </c>
      <c r="H27" s="41" t="s">
        <v>140</v>
      </c>
    </row>
    <row r="28" spans="1:8" x14ac:dyDescent="0.2">
      <c r="A28" s="47">
        <v>22</v>
      </c>
      <c r="B28" s="48" t="s">
        <v>440</v>
      </c>
      <c r="C28" s="48" t="s">
        <v>441</v>
      </c>
      <c r="D28" s="48" t="s">
        <v>206</v>
      </c>
      <c r="E28" s="49">
        <v>617</v>
      </c>
      <c r="F28" s="50">
        <v>19.782253999999998</v>
      </c>
      <c r="G28" s="51">
        <v>1.449105E-2</v>
      </c>
      <c r="H28" s="41" t="s">
        <v>140</v>
      </c>
    </row>
    <row r="29" spans="1:8" ht="25.5" x14ac:dyDescent="0.2">
      <c r="A29" s="47">
        <v>23</v>
      </c>
      <c r="B29" s="48" t="s">
        <v>442</v>
      </c>
      <c r="C29" s="48" t="s">
        <v>443</v>
      </c>
      <c r="D29" s="48" t="s">
        <v>196</v>
      </c>
      <c r="E29" s="49">
        <v>1612</v>
      </c>
      <c r="F29" s="50">
        <v>19.215039999999998</v>
      </c>
      <c r="G29" s="51">
        <v>1.4075549999999999E-2</v>
      </c>
      <c r="H29" s="41" t="s">
        <v>140</v>
      </c>
    </row>
    <row r="30" spans="1:8" x14ac:dyDescent="0.2">
      <c r="A30" s="47">
        <v>24</v>
      </c>
      <c r="B30" s="48" t="s">
        <v>444</v>
      </c>
      <c r="C30" s="48" t="s">
        <v>445</v>
      </c>
      <c r="D30" s="48" t="s">
        <v>228</v>
      </c>
      <c r="E30" s="49">
        <v>4883</v>
      </c>
      <c r="F30" s="50">
        <v>17.937700499999998</v>
      </c>
      <c r="G30" s="51">
        <v>1.313987E-2</v>
      </c>
      <c r="H30" s="41" t="s">
        <v>140</v>
      </c>
    </row>
    <row r="31" spans="1:8" ht="25.5" x14ac:dyDescent="0.2">
      <c r="A31" s="47">
        <v>25</v>
      </c>
      <c r="B31" s="48" t="s">
        <v>446</v>
      </c>
      <c r="C31" s="48" t="s">
        <v>447</v>
      </c>
      <c r="D31" s="48" t="s">
        <v>219</v>
      </c>
      <c r="E31" s="49">
        <v>1140</v>
      </c>
      <c r="F31" s="50">
        <v>17.228819999999999</v>
      </c>
      <c r="G31" s="51">
        <v>1.2620589999999999E-2</v>
      </c>
      <c r="H31" s="41" t="s">
        <v>140</v>
      </c>
    </row>
    <row r="32" spans="1:8" x14ac:dyDescent="0.2">
      <c r="A32" s="47">
        <v>26</v>
      </c>
      <c r="B32" s="48" t="s">
        <v>328</v>
      </c>
      <c r="C32" s="48" t="s">
        <v>329</v>
      </c>
      <c r="D32" s="48" t="s">
        <v>35</v>
      </c>
      <c r="E32" s="49">
        <v>731</v>
      </c>
      <c r="F32" s="50">
        <v>16.090040999999999</v>
      </c>
      <c r="G32" s="51">
        <v>1.1786400000000001E-2</v>
      </c>
      <c r="H32" s="41" t="s">
        <v>140</v>
      </c>
    </row>
    <row r="33" spans="1:8" x14ac:dyDescent="0.2">
      <c r="A33" s="47">
        <v>27</v>
      </c>
      <c r="B33" s="48" t="s">
        <v>448</v>
      </c>
      <c r="C33" s="48" t="s">
        <v>449</v>
      </c>
      <c r="D33" s="48" t="s">
        <v>25</v>
      </c>
      <c r="E33" s="49">
        <v>1190</v>
      </c>
      <c r="F33" s="50">
        <v>12.65565</v>
      </c>
      <c r="G33" s="51">
        <v>9.2706200000000002E-3</v>
      </c>
      <c r="H33" s="41" t="s">
        <v>140</v>
      </c>
    </row>
    <row r="34" spans="1:8" x14ac:dyDescent="0.2">
      <c r="A34" s="47">
        <v>28</v>
      </c>
      <c r="B34" s="48" t="s">
        <v>450</v>
      </c>
      <c r="C34" s="48" t="s">
        <v>451</v>
      </c>
      <c r="D34" s="48" t="s">
        <v>432</v>
      </c>
      <c r="E34" s="49">
        <v>517</v>
      </c>
      <c r="F34" s="50">
        <v>11.973203</v>
      </c>
      <c r="G34" s="51">
        <v>8.7707099999999993E-3</v>
      </c>
      <c r="H34" s="41" t="s">
        <v>140</v>
      </c>
    </row>
    <row r="35" spans="1:8" x14ac:dyDescent="0.2">
      <c r="A35" s="47">
        <v>29</v>
      </c>
      <c r="B35" s="48" t="s">
        <v>380</v>
      </c>
      <c r="C35" s="48" t="s">
        <v>381</v>
      </c>
      <c r="D35" s="48" t="s">
        <v>275</v>
      </c>
      <c r="E35" s="49">
        <v>179</v>
      </c>
      <c r="F35" s="50">
        <v>10.5968</v>
      </c>
      <c r="G35" s="51">
        <v>7.7624499999999997E-3</v>
      </c>
      <c r="H35" s="41" t="s">
        <v>140</v>
      </c>
    </row>
    <row r="36" spans="1:8" x14ac:dyDescent="0.2">
      <c r="A36" s="47">
        <v>30</v>
      </c>
      <c r="B36" s="48" t="s">
        <v>120</v>
      </c>
      <c r="C36" s="48" t="s">
        <v>121</v>
      </c>
      <c r="D36" s="48" t="s">
        <v>76</v>
      </c>
      <c r="E36" s="49">
        <v>1871</v>
      </c>
      <c r="F36" s="50">
        <v>9.8218145000000003</v>
      </c>
      <c r="G36" s="51">
        <v>7.1947499999999998E-3</v>
      </c>
      <c r="H36" s="41" t="s">
        <v>140</v>
      </c>
    </row>
    <row r="37" spans="1:8" x14ac:dyDescent="0.2">
      <c r="A37" s="47">
        <v>31</v>
      </c>
      <c r="B37" s="48" t="s">
        <v>262</v>
      </c>
      <c r="C37" s="48" t="s">
        <v>263</v>
      </c>
      <c r="D37" s="48" t="s">
        <v>35</v>
      </c>
      <c r="E37" s="49">
        <v>989</v>
      </c>
      <c r="F37" s="50">
        <v>8.5469380000000008</v>
      </c>
      <c r="G37" s="51">
        <v>6.26087E-3</v>
      </c>
      <c r="H37" s="41" t="s">
        <v>140</v>
      </c>
    </row>
    <row r="38" spans="1:8" x14ac:dyDescent="0.2">
      <c r="A38" s="47">
        <v>32</v>
      </c>
      <c r="B38" s="48" t="s">
        <v>452</v>
      </c>
      <c r="C38" s="48" t="s">
        <v>453</v>
      </c>
      <c r="D38" s="48" t="s">
        <v>206</v>
      </c>
      <c r="E38" s="49">
        <v>3116</v>
      </c>
      <c r="F38" s="50">
        <v>8.2038048000000003</v>
      </c>
      <c r="G38" s="51">
        <v>6.00952E-3</v>
      </c>
      <c r="H38" s="41" t="s">
        <v>140</v>
      </c>
    </row>
    <row r="39" spans="1:8" x14ac:dyDescent="0.2">
      <c r="A39" s="47">
        <v>33</v>
      </c>
      <c r="B39" s="48" t="s">
        <v>454</v>
      </c>
      <c r="C39" s="48" t="s">
        <v>455</v>
      </c>
      <c r="D39" s="48" t="s">
        <v>391</v>
      </c>
      <c r="E39" s="49">
        <v>517</v>
      </c>
      <c r="F39" s="50">
        <v>0.20783399999999999</v>
      </c>
      <c r="G39" s="51">
        <v>1.5223999999999999E-4</v>
      </c>
      <c r="H39" s="41" t="s">
        <v>140</v>
      </c>
    </row>
    <row r="40" spans="1:8" x14ac:dyDescent="0.2">
      <c r="A40" s="52"/>
      <c r="B40" s="52"/>
      <c r="C40" s="53" t="s">
        <v>139</v>
      </c>
      <c r="D40" s="52"/>
      <c r="E40" s="52" t="s">
        <v>140</v>
      </c>
      <c r="F40" s="54">
        <v>1318.7739408</v>
      </c>
      <c r="G40" s="55">
        <v>0.96603866000000005</v>
      </c>
      <c r="H40" s="41" t="s">
        <v>140</v>
      </c>
    </row>
    <row r="41" spans="1:8" x14ac:dyDescent="0.2">
      <c r="A41" s="52"/>
      <c r="B41" s="52"/>
      <c r="C41" s="56"/>
      <c r="D41" s="52"/>
      <c r="E41" s="52"/>
      <c r="F41" s="57"/>
      <c r="G41" s="57"/>
      <c r="H41" s="41" t="s">
        <v>140</v>
      </c>
    </row>
    <row r="42" spans="1:8" x14ac:dyDescent="0.2">
      <c r="A42" s="52"/>
      <c r="B42" s="52"/>
      <c r="C42" s="53" t="s">
        <v>141</v>
      </c>
      <c r="D42" s="52"/>
      <c r="E42" s="52"/>
      <c r="F42" s="52"/>
      <c r="G42" s="52"/>
      <c r="H42" s="41" t="s">
        <v>140</v>
      </c>
    </row>
    <row r="43" spans="1:8" x14ac:dyDescent="0.2">
      <c r="A43" s="52"/>
      <c r="B43" s="52"/>
      <c r="C43" s="53" t="s">
        <v>139</v>
      </c>
      <c r="D43" s="52"/>
      <c r="E43" s="52" t="s">
        <v>140</v>
      </c>
      <c r="F43" s="58" t="s">
        <v>142</v>
      </c>
      <c r="G43" s="55">
        <v>0</v>
      </c>
      <c r="H43" s="41" t="s">
        <v>140</v>
      </c>
    </row>
    <row r="44" spans="1:8" x14ac:dyDescent="0.2">
      <c r="A44" s="52"/>
      <c r="B44" s="52"/>
      <c r="C44" s="56"/>
      <c r="D44" s="52"/>
      <c r="E44" s="52"/>
      <c r="F44" s="57"/>
      <c r="G44" s="57"/>
      <c r="H44" s="41" t="s">
        <v>140</v>
      </c>
    </row>
    <row r="45" spans="1:8" x14ac:dyDescent="0.2">
      <c r="A45" s="52"/>
      <c r="B45" s="52"/>
      <c r="C45" s="53" t="s">
        <v>143</v>
      </c>
      <c r="D45" s="52"/>
      <c r="E45" s="52"/>
      <c r="F45" s="52"/>
      <c r="G45" s="52"/>
      <c r="H45" s="41" t="s">
        <v>140</v>
      </c>
    </row>
    <row r="46" spans="1:8" x14ac:dyDescent="0.2">
      <c r="A46" s="52"/>
      <c r="B46" s="52"/>
      <c r="C46" s="53" t="s">
        <v>139</v>
      </c>
      <c r="D46" s="52"/>
      <c r="E46" s="52" t="s">
        <v>140</v>
      </c>
      <c r="F46" s="58" t="s">
        <v>142</v>
      </c>
      <c r="G46" s="55">
        <v>0</v>
      </c>
      <c r="H46" s="41" t="s">
        <v>140</v>
      </c>
    </row>
    <row r="47" spans="1:8" x14ac:dyDescent="0.2">
      <c r="A47" s="52"/>
      <c r="B47" s="52"/>
      <c r="C47" s="56"/>
      <c r="D47" s="52"/>
      <c r="E47" s="52"/>
      <c r="F47" s="57"/>
      <c r="G47" s="57"/>
      <c r="H47" s="41" t="s">
        <v>140</v>
      </c>
    </row>
    <row r="48" spans="1:8" x14ac:dyDescent="0.2">
      <c r="A48" s="52"/>
      <c r="B48" s="52"/>
      <c r="C48" s="53" t="s">
        <v>144</v>
      </c>
      <c r="D48" s="52"/>
      <c r="E48" s="52"/>
      <c r="F48" s="52"/>
      <c r="G48" s="52"/>
      <c r="H48" s="41" t="s">
        <v>140</v>
      </c>
    </row>
    <row r="49" spans="1:8" x14ac:dyDescent="0.2">
      <c r="A49" s="52"/>
      <c r="B49" s="52"/>
      <c r="C49" s="53" t="s">
        <v>139</v>
      </c>
      <c r="D49" s="52"/>
      <c r="E49" s="52" t="s">
        <v>140</v>
      </c>
      <c r="F49" s="58" t="s">
        <v>142</v>
      </c>
      <c r="G49" s="55">
        <v>0</v>
      </c>
      <c r="H49" s="41" t="s">
        <v>140</v>
      </c>
    </row>
    <row r="50" spans="1:8" x14ac:dyDescent="0.2">
      <c r="A50" s="52"/>
      <c r="B50" s="52"/>
      <c r="C50" s="56"/>
      <c r="D50" s="52"/>
      <c r="E50" s="52"/>
      <c r="F50" s="57"/>
      <c r="G50" s="57"/>
      <c r="H50" s="41" t="s">
        <v>140</v>
      </c>
    </row>
    <row r="51" spans="1:8" x14ac:dyDescent="0.2">
      <c r="A51" s="52"/>
      <c r="B51" s="52"/>
      <c r="C51" s="53" t="s">
        <v>145</v>
      </c>
      <c r="D51" s="52"/>
      <c r="E51" s="52"/>
      <c r="F51" s="57"/>
      <c r="G51" s="57"/>
      <c r="H51" s="41" t="s">
        <v>140</v>
      </c>
    </row>
    <row r="52" spans="1:8" x14ac:dyDescent="0.2">
      <c r="A52" s="52"/>
      <c r="B52" s="52"/>
      <c r="C52" s="53" t="s">
        <v>139</v>
      </c>
      <c r="D52" s="52"/>
      <c r="E52" s="52" t="s">
        <v>140</v>
      </c>
      <c r="F52" s="58" t="s">
        <v>142</v>
      </c>
      <c r="G52" s="55">
        <v>0</v>
      </c>
      <c r="H52" s="41" t="s">
        <v>140</v>
      </c>
    </row>
    <row r="53" spans="1:8" x14ac:dyDescent="0.2">
      <c r="A53" s="52"/>
      <c r="B53" s="52"/>
      <c r="C53" s="56"/>
      <c r="D53" s="52"/>
      <c r="E53" s="52"/>
      <c r="F53" s="57"/>
      <c r="G53" s="57"/>
      <c r="H53" s="41" t="s">
        <v>140</v>
      </c>
    </row>
    <row r="54" spans="1:8" x14ac:dyDescent="0.2">
      <c r="A54" s="52"/>
      <c r="B54" s="52"/>
      <c r="C54" s="53" t="s">
        <v>146</v>
      </c>
      <c r="D54" s="52"/>
      <c r="E54" s="52"/>
      <c r="F54" s="57"/>
      <c r="G54" s="57"/>
      <c r="H54" s="41" t="s">
        <v>140</v>
      </c>
    </row>
    <row r="55" spans="1:8" x14ac:dyDescent="0.2">
      <c r="A55" s="52"/>
      <c r="B55" s="52"/>
      <c r="C55" s="53" t="s">
        <v>139</v>
      </c>
      <c r="D55" s="52"/>
      <c r="E55" s="52" t="s">
        <v>140</v>
      </c>
      <c r="F55" s="58" t="s">
        <v>142</v>
      </c>
      <c r="G55" s="55">
        <v>0</v>
      </c>
      <c r="H55" s="41" t="s">
        <v>140</v>
      </c>
    </row>
    <row r="56" spans="1:8" x14ac:dyDescent="0.2">
      <c r="A56" s="52"/>
      <c r="B56" s="52"/>
      <c r="C56" s="56"/>
      <c r="D56" s="52"/>
      <c r="E56" s="52"/>
      <c r="F56" s="57"/>
      <c r="G56" s="57"/>
      <c r="H56" s="41" t="s">
        <v>140</v>
      </c>
    </row>
    <row r="57" spans="1:8" x14ac:dyDescent="0.2">
      <c r="A57" s="52"/>
      <c r="B57" s="52"/>
      <c r="C57" s="53" t="s">
        <v>147</v>
      </c>
      <c r="D57" s="52"/>
      <c r="E57" s="52"/>
      <c r="F57" s="54">
        <v>1318.7739408</v>
      </c>
      <c r="G57" s="55">
        <v>0.96603866000000005</v>
      </c>
      <c r="H57" s="41" t="s">
        <v>140</v>
      </c>
    </row>
    <row r="58" spans="1:8" x14ac:dyDescent="0.2">
      <c r="A58" s="52"/>
      <c r="B58" s="52"/>
      <c r="C58" s="56"/>
      <c r="D58" s="52"/>
      <c r="E58" s="52"/>
      <c r="F58" s="57"/>
      <c r="G58" s="57"/>
      <c r="H58" s="41" t="s">
        <v>140</v>
      </c>
    </row>
    <row r="59" spans="1:8" x14ac:dyDescent="0.2">
      <c r="A59" s="52"/>
      <c r="B59" s="52"/>
      <c r="C59" s="53" t="s">
        <v>148</v>
      </c>
      <c r="D59" s="52"/>
      <c r="E59" s="52"/>
      <c r="F59" s="57"/>
      <c r="G59" s="57"/>
      <c r="H59" s="41" t="s">
        <v>140</v>
      </c>
    </row>
    <row r="60" spans="1:8" x14ac:dyDescent="0.2">
      <c r="A60" s="52"/>
      <c r="B60" s="52"/>
      <c r="C60" s="53" t="s">
        <v>10</v>
      </c>
      <c r="D60" s="52"/>
      <c r="E60" s="52"/>
      <c r="F60" s="57"/>
      <c r="G60" s="57"/>
      <c r="H60" s="41" t="s">
        <v>140</v>
      </c>
    </row>
    <row r="61" spans="1:8" x14ac:dyDescent="0.2">
      <c r="A61" s="52"/>
      <c r="B61" s="52"/>
      <c r="C61" s="53" t="s">
        <v>139</v>
      </c>
      <c r="D61" s="52"/>
      <c r="E61" s="52" t="s">
        <v>140</v>
      </c>
      <c r="F61" s="58" t="s">
        <v>142</v>
      </c>
      <c r="G61" s="55">
        <v>0</v>
      </c>
      <c r="H61" s="41" t="s">
        <v>140</v>
      </c>
    </row>
    <row r="62" spans="1:8" x14ac:dyDescent="0.2">
      <c r="A62" s="52"/>
      <c r="B62" s="52"/>
      <c r="C62" s="56"/>
      <c r="D62" s="52"/>
      <c r="E62" s="52"/>
      <c r="F62" s="57"/>
      <c r="G62" s="57"/>
      <c r="H62" s="41" t="s">
        <v>140</v>
      </c>
    </row>
    <row r="63" spans="1:8" x14ac:dyDescent="0.2">
      <c r="A63" s="52"/>
      <c r="B63" s="52"/>
      <c r="C63" s="53" t="s">
        <v>149</v>
      </c>
      <c r="D63" s="52"/>
      <c r="E63" s="52"/>
      <c r="F63" s="52"/>
      <c r="G63" s="52"/>
      <c r="H63" s="41" t="s">
        <v>140</v>
      </c>
    </row>
    <row r="64" spans="1:8" x14ac:dyDescent="0.2">
      <c r="A64" s="52"/>
      <c r="B64" s="52"/>
      <c r="C64" s="53" t="s">
        <v>139</v>
      </c>
      <c r="D64" s="52"/>
      <c r="E64" s="52" t="s">
        <v>140</v>
      </c>
      <c r="F64" s="58" t="s">
        <v>142</v>
      </c>
      <c r="G64" s="55">
        <v>0</v>
      </c>
      <c r="H64" s="41" t="s">
        <v>140</v>
      </c>
    </row>
    <row r="65" spans="1:8" x14ac:dyDescent="0.2">
      <c r="A65" s="52"/>
      <c r="B65" s="52"/>
      <c r="C65" s="56"/>
      <c r="D65" s="52"/>
      <c r="E65" s="52"/>
      <c r="F65" s="57"/>
      <c r="G65" s="57"/>
      <c r="H65" s="41" t="s">
        <v>140</v>
      </c>
    </row>
    <row r="66" spans="1:8" x14ac:dyDescent="0.2">
      <c r="A66" s="52"/>
      <c r="B66" s="52"/>
      <c r="C66" s="53" t="s">
        <v>150</v>
      </c>
      <c r="D66" s="52"/>
      <c r="E66" s="52"/>
      <c r="F66" s="52"/>
      <c r="G66" s="52"/>
      <c r="H66" s="41" t="s">
        <v>140</v>
      </c>
    </row>
    <row r="67" spans="1:8" x14ac:dyDescent="0.2">
      <c r="A67" s="52"/>
      <c r="B67" s="52"/>
      <c r="C67" s="53" t="s">
        <v>139</v>
      </c>
      <c r="D67" s="52"/>
      <c r="E67" s="52" t="s">
        <v>140</v>
      </c>
      <c r="F67" s="58" t="s">
        <v>142</v>
      </c>
      <c r="G67" s="55">
        <v>0</v>
      </c>
      <c r="H67" s="41" t="s">
        <v>140</v>
      </c>
    </row>
    <row r="68" spans="1:8" x14ac:dyDescent="0.2">
      <c r="A68" s="52"/>
      <c r="B68" s="52"/>
      <c r="C68" s="56"/>
      <c r="D68" s="52"/>
      <c r="E68" s="52"/>
      <c r="F68" s="57"/>
      <c r="G68" s="57"/>
      <c r="H68" s="41" t="s">
        <v>140</v>
      </c>
    </row>
    <row r="69" spans="1:8" x14ac:dyDescent="0.2">
      <c r="A69" s="52"/>
      <c r="B69" s="52"/>
      <c r="C69" s="53" t="s">
        <v>151</v>
      </c>
      <c r="D69" s="52"/>
      <c r="E69" s="52"/>
      <c r="F69" s="57"/>
      <c r="G69" s="57"/>
      <c r="H69" s="41" t="s">
        <v>140</v>
      </c>
    </row>
    <row r="70" spans="1:8" x14ac:dyDescent="0.2">
      <c r="A70" s="52"/>
      <c r="B70" s="52"/>
      <c r="C70" s="53" t="s">
        <v>139</v>
      </c>
      <c r="D70" s="52"/>
      <c r="E70" s="52" t="s">
        <v>140</v>
      </c>
      <c r="F70" s="58" t="s">
        <v>142</v>
      </c>
      <c r="G70" s="55">
        <v>0</v>
      </c>
      <c r="H70" s="41" t="s">
        <v>140</v>
      </c>
    </row>
    <row r="71" spans="1:8" x14ac:dyDescent="0.2">
      <c r="A71" s="52"/>
      <c r="B71" s="52"/>
      <c r="C71" s="56"/>
      <c r="D71" s="52"/>
      <c r="E71" s="52"/>
      <c r="F71" s="57"/>
      <c r="G71" s="57"/>
      <c r="H71" s="41" t="s">
        <v>140</v>
      </c>
    </row>
    <row r="72" spans="1:8" x14ac:dyDescent="0.2">
      <c r="A72" s="52"/>
      <c r="B72" s="52"/>
      <c r="C72" s="53" t="s">
        <v>152</v>
      </c>
      <c r="D72" s="52"/>
      <c r="E72" s="52"/>
      <c r="F72" s="54">
        <v>0</v>
      </c>
      <c r="G72" s="55">
        <v>0</v>
      </c>
      <c r="H72" s="41" t="s">
        <v>140</v>
      </c>
    </row>
    <row r="73" spans="1:8" x14ac:dyDescent="0.2">
      <c r="A73" s="52"/>
      <c r="B73" s="52"/>
      <c r="C73" s="56"/>
      <c r="D73" s="52"/>
      <c r="E73" s="52"/>
      <c r="F73" s="57"/>
      <c r="G73" s="57"/>
      <c r="H73" s="41" t="s">
        <v>140</v>
      </c>
    </row>
    <row r="74" spans="1:8" x14ac:dyDescent="0.2">
      <c r="A74" s="52"/>
      <c r="B74" s="52"/>
      <c r="C74" s="53" t="s">
        <v>153</v>
      </c>
      <c r="D74" s="52"/>
      <c r="E74" s="52"/>
      <c r="F74" s="57"/>
      <c r="G74" s="57"/>
      <c r="H74" s="41" t="s">
        <v>140</v>
      </c>
    </row>
    <row r="75" spans="1:8" x14ac:dyDescent="0.2">
      <c r="A75" s="52"/>
      <c r="B75" s="52"/>
      <c r="C75" s="53" t="s">
        <v>154</v>
      </c>
      <c r="D75" s="52"/>
      <c r="E75" s="52"/>
      <c r="F75" s="57"/>
      <c r="G75" s="57"/>
      <c r="H75" s="41" t="s">
        <v>140</v>
      </c>
    </row>
    <row r="76" spans="1:8" x14ac:dyDescent="0.2">
      <c r="A76" s="52"/>
      <c r="B76" s="52"/>
      <c r="C76" s="53" t="s">
        <v>139</v>
      </c>
      <c r="D76" s="52"/>
      <c r="E76" s="52" t="s">
        <v>140</v>
      </c>
      <c r="F76" s="58" t="s">
        <v>142</v>
      </c>
      <c r="G76" s="55">
        <v>0</v>
      </c>
      <c r="H76" s="41" t="s">
        <v>140</v>
      </c>
    </row>
    <row r="77" spans="1:8" x14ac:dyDescent="0.2">
      <c r="A77" s="52"/>
      <c r="B77" s="52"/>
      <c r="C77" s="56"/>
      <c r="D77" s="52"/>
      <c r="E77" s="52"/>
      <c r="F77" s="57"/>
      <c r="G77" s="57"/>
      <c r="H77" s="41" t="s">
        <v>140</v>
      </c>
    </row>
    <row r="78" spans="1:8" x14ac:dyDescent="0.2">
      <c r="A78" s="52"/>
      <c r="B78" s="52"/>
      <c r="C78" s="53" t="s">
        <v>155</v>
      </c>
      <c r="D78" s="52"/>
      <c r="E78" s="52"/>
      <c r="F78" s="57"/>
      <c r="G78" s="57"/>
      <c r="H78" s="41" t="s">
        <v>140</v>
      </c>
    </row>
    <row r="79" spans="1:8" x14ac:dyDescent="0.2">
      <c r="A79" s="52"/>
      <c r="B79" s="52"/>
      <c r="C79" s="53" t="s">
        <v>139</v>
      </c>
      <c r="D79" s="52"/>
      <c r="E79" s="52" t="s">
        <v>140</v>
      </c>
      <c r="F79" s="58" t="s">
        <v>142</v>
      </c>
      <c r="G79" s="55">
        <v>0</v>
      </c>
      <c r="H79" s="41" t="s">
        <v>140</v>
      </c>
    </row>
    <row r="80" spans="1:8" x14ac:dyDescent="0.2">
      <c r="A80" s="52"/>
      <c r="B80" s="52"/>
      <c r="C80" s="56"/>
      <c r="D80" s="52"/>
      <c r="E80" s="52"/>
      <c r="F80" s="57"/>
      <c r="G80" s="57"/>
      <c r="H80" s="41" t="s">
        <v>140</v>
      </c>
    </row>
    <row r="81" spans="1:8" x14ac:dyDescent="0.2">
      <c r="A81" s="52"/>
      <c r="B81" s="52"/>
      <c r="C81" s="53" t="s">
        <v>156</v>
      </c>
      <c r="D81" s="52"/>
      <c r="E81" s="52"/>
      <c r="F81" s="57"/>
      <c r="G81" s="57"/>
      <c r="H81" s="41" t="s">
        <v>140</v>
      </c>
    </row>
    <row r="82" spans="1:8" x14ac:dyDescent="0.2">
      <c r="A82" s="52"/>
      <c r="B82" s="52"/>
      <c r="C82" s="53" t="s">
        <v>139</v>
      </c>
      <c r="D82" s="52"/>
      <c r="E82" s="52" t="s">
        <v>140</v>
      </c>
      <c r="F82" s="58" t="s">
        <v>142</v>
      </c>
      <c r="G82" s="55">
        <v>0</v>
      </c>
      <c r="H82" s="41" t="s">
        <v>140</v>
      </c>
    </row>
    <row r="83" spans="1:8" x14ac:dyDescent="0.2">
      <c r="A83" s="52"/>
      <c r="B83" s="52"/>
      <c r="C83" s="56"/>
      <c r="D83" s="52"/>
      <c r="E83" s="52"/>
      <c r="F83" s="57"/>
      <c r="G83" s="57"/>
      <c r="H83" s="41" t="s">
        <v>140</v>
      </c>
    </row>
    <row r="84" spans="1:8" x14ac:dyDescent="0.2">
      <c r="A84" s="52"/>
      <c r="B84" s="52"/>
      <c r="C84" s="53" t="s">
        <v>157</v>
      </c>
      <c r="D84" s="52"/>
      <c r="E84" s="52"/>
      <c r="F84" s="57"/>
      <c r="G84" s="57"/>
      <c r="H84" s="41" t="s">
        <v>140</v>
      </c>
    </row>
    <row r="85" spans="1:8" x14ac:dyDescent="0.2">
      <c r="A85" s="47">
        <v>1</v>
      </c>
      <c r="B85" s="48"/>
      <c r="C85" s="48" t="s">
        <v>158</v>
      </c>
      <c r="D85" s="48"/>
      <c r="E85" s="59"/>
      <c r="F85" s="50">
        <v>45.570554000000001</v>
      </c>
      <c r="G85" s="51">
        <v>3.33817E-2</v>
      </c>
      <c r="H85" s="41">
        <v>5.42</v>
      </c>
    </row>
    <row r="86" spans="1:8" x14ac:dyDescent="0.2">
      <c r="A86" s="52"/>
      <c r="B86" s="52"/>
      <c r="C86" s="53" t="s">
        <v>139</v>
      </c>
      <c r="D86" s="52"/>
      <c r="E86" s="52" t="s">
        <v>140</v>
      </c>
      <c r="F86" s="54">
        <v>45.570554000000001</v>
      </c>
      <c r="G86" s="55">
        <v>3.33817E-2</v>
      </c>
      <c r="H86" s="41" t="s">
        <v>140</v>
      </c>
    </row>
    <row r="87" spans="1:8" x14ac:dyDescent="0.2">
      <c r="A87" s="52"/>
      <c r="B87" s="52"/>
      <c r="C87" s="56"/>
      <c r="D87" s="52"/>
      <c r="E87" s="52"/>
      <c r="F87" s="57"/>
      <c r="G87" s="57"/>
      <c r="H87" s="41" t="s">
        <v>140</v>
      </c>
    </row>
    <row r="88" spans="1:8" x14ac:dyDescent="0.2">
      <c r="A88" s="52"/>
      <c r="B88" s="52"/>
      <c r="C88" s="53" t="s">
        <v>159</v>
      </c>
      <c r="D88" s="52"/>
      <c r="E88" s="52"/>
      <c r="F88" s="54">
        <v>45.570554000000001</v>
      </c>
      <c r="G88" s="55">
        <v>3.33817E-2</v>
      </c>
      <c r="H88" s="41" t="s">
        <v>140</v>
      </c>
    </row>
    <row r="89" spans="1:8" x14ac:dyDescent="0.2">
      <c r="A89" s="52"/>
      <c r="B89" s="52"/>
      <c r="C89" s="57"/>
      <c r="D89" s="52"/>
      <c r="E89" s="52"/>
      <c r="F89" s="52"/>
      <c r="G89" s="52"/>
      <c r="H89" s="41" t="s">
        <v>140</v>
      </c>
    </row>
    <row r="90" spans="1:8" x14ac:dyDescent="0.2">
      <c r="A90" s="52"/>
      <c r="B90" s="52"/>
      <c r="C90" s="53" t="s">
        <v>160</v>
      </c>
      <c r="D90" s="52"/>
      <c r="E90" s="52"/>
      <c r="F90" s="52"/>
      <c r="G90" s="52"/>
      <c r="H90" s="41" t="s">
        <v>140</v>
      </c>
    </row>
    <row r="91" spans="1:8" x14ac:dyDescent="0.2">
      <c r="A91" s="52"/>
      <c r="B91" s="52"/>
      <c r="C91" s="53" t="s">
        <v>161</v>
      </c>
      <c r="D91" s="52"/>
      <c r="E91" s="52"/>
      <c r="F91" s="52"/>
      <c r="G91" s="52"/>
      <c r="H91" s="41" t="s">
        <v>140</v>
      </c>
    </row>
    <row r="92" spans="1:8" x14ac:dyDescent="0.2">
      <c r="A92" s="52"/>
      <c r="B92" s="52"/>
      <c r="C92" s="53" t="s">
        <v>139</v>
      </c>
      <c r="D92" s="52"/>
      <c r="E92" s="52" t="s">
        <v>140</v>
      </c>
      <c r="F92" s="58" t="s">
        <v>142</v>
      </c>
      <c r="G92" s="55">
        <v>0</v>
      </c>
      <c r="H92" s="41" t="s">
        <v>140</v>
      </c>
    </row>
    <row r="93" spans="1:8" x14ac:dyDescent="0.2">
      <c r="A93" s="52"/>
      <c r="B93" s="52"/>
      <c r="C93" s="56"/>
      <c r="D93" s="52"/>
      <c r="E93" s="52"/>
      <c r="F93" s="57"/>
      <c r="G93" s="57"/>
      <c r="H93" s="41" t="s">
        <v>140</v>
      </c>
    </row>
    <row r="94" spans="1:8" x14ac:dyDescent="0.2">
      <c r="A94" s="52"/>
      <c r="B94" s="52"/>
      <c r="C94" s="53" t="s">
        <v>162</v>
      </c>
      <c r="D94" s="52"/>
      <c r="E94" s="52"/>
      <c r="F94" s="52"/>
      <c r="G94" s="52"/>
      <c r="H94" s="41" t="s">
        <v>140</v>
      </c>
    </row>
    <row r="95" spans="1:8" x14ac:dyDescent="0.2">
      <c r="A95" s="52"/>
      <c r="B95" s="52"/>
      <c r="C95" s="53" t="s">
        <v>163</v>
      </c>
      <c r="D95" s="52"/>
      <c r="E95" s="52"/>
      <c r="F95" s="52"/>
      <c r="G95" s="52"/>
      <c r="H95" s="41" t="s">
        <v>140</v>
      </c>
    </row>
    <row r="96" spans="1:8" x14ac:dyDescent="0.2">
      <c r="A96" s="52"/>
      <c r="B96" s="52"/>
      <c r="C96" s="53" t="s">
        <v>139</v>
      </c>
      <c r="D96" s="52"/>
      <c r="E96" s="52" t="s">
        <v>140</v>
      </c>
      <c r="F96" s="58" t="s">
        <v>142</v>
      </c>
      <c r="G96" s="55">
        <v>0</v>
      </c>
      <c r="H96" s="41" t="s">
        <v>140</v>
      </c>
    </row>
    <row r="97" spans="1:17" x14ac:dyDescent="0.2">
      <c r="A97" s="52"/>
      <c r="B97" s="52"/>
      <c r="C97" s="56"/>
      <c r="D97" s="52"/>
      <c r="E97" s="52"/>
      <c r="F97" s="57"/>
      <c r="G97" s="57"/>
      <c r="H97" s="41" t="s">
        <v>140</v>
      </c>
    </row>
    <row r="98" spans="1:17" x14ac:dyDescent="0.2">
      <c r="A98" s="52"/>
      <c r="B98" s="52"/>
      <c r="C98" s="53" t="s">
        <v>164</v>
      </c>
      <c r="D98" s="52"/>
      <c r="E98" s="52"/>
      <c r="F98" s="57"/>
      <c r="G98" s="57"/>
      <c r="H98" s="41" t="s">
        <v>140</v>
      </c>
    </row>
    <row r="99" spans="1:17" x14ac:dyDescent="0.2">
      <c r="A99" s="52"/>
      <c r="B99" s="52"/>
      <c r="C99" s="53" t="s">
        <v>139</v>
      </c>
      <c r="D99" s="52"/>
      <c r="E99" s="52" t="s">
        <v>140</v>
      </c>
      <c r="F99" s="58" t="s">
        <v>142</v>
      </c>
      <c r="G99" s="55">
        <v>0</v>
      </c>
      <c r="H99" s="41" t="s">
        <v>140</v>
      </c>
    </row>
    <row r="100" spans="1:17" x14ac:dyDescent="0.2">
      <c r="A100" s="52"/>
      <c r="B100" s="52"/>
      <c r="C100" s="56"/>
      <c r="D100" s="52"/>
      <c r="E100" s="52"/>
      <c r="F100" s="57"/>
      <c r="G100" s="57"/>
      <c r="H100" s="41" t="s">
        <v>140</v>
      </c>
    </row>
    <row r="101" spans="1:17" x14ac:dyDescent="0.2">
      <c r="A101" s="59"/>
      <c r="B101" s="48"/>
      <c r="C101" s="48" t="s">
        <v>165</v>
      </c>
      <c r="D101" s="48"/>
      <c r="E101" s="59"/>
      <c r="F101" s="50">
        <v>0.79129205000000002</v>
      </c>
      <c r="G101" s="51">
        <v>5.7963999999999997E-4</v>
      </c>
      <c r="H101" s="41" t="s">
        <v>140</v>
      </c>
    </row>
    <row r="102" spans="1:17" x14ac:dyDescent="0.2">
      <c r="A102" s="56"/>
      <c r="B102" s="56"/>
      <c r="C102" s="53" t="s">
        <v>166</v>
      </c>
      <c r="D102" s="57"/>
      <c r="E102" s="57"/>
      <c r="F102" s="54">
        <v>1365.1357868499999</v>
      </c>
      <c r="G102" s="60">
        <v>1</v>
      </c>
      <c r="H102" s="41" t="s">
        <v>140</v>
      </c>
    </row>
    <row r="103" spans="1:17" ht="12.75" customHeight="1" x14ac:dyDescent="0.2">
      <c r="A103" s="61"/>
      <c r="B103" s="61"/>
      <c r="C103" s="62"/>
      <c r="D103" s="63"/>
      <c r="E103" s="63"/>
      <c r="F103" s="64"/>
      <c r="G103" s="65"/>
      <c r="H103" s="66"/>
    </row>
    <row r="104" spans="1:17" x14ac:dyDescent="0.2">
      <c r="A104" s="61"/>
      <c r="B104" s="227" t="s">
        <v>973</v>
      </c>
      <c r="C104" s="227"/>
      <c r="D104" s="227"/>
      <c r="E104" s="227"/>
      <c r="F104" s="227"/>
      <c r="G104" s="227"/>
      <c r="H104" s="227"/>
      <c r="J104" s="68"/>
    </row>
    <row r="105" spans="1:17" x14ac:dyDescent="0.2">
      <c r="A105" s="61"/>
      <c r="B105" s="227" t="s">
        <v>974</v>
      </c>
      <c r="C105" s="227"/>
      <c r="D105" s="227"/>
      <c r="E105" s="227"/>
      <c r="F105" s="227"/>
      <c r="G105" s="227"/>
      <c r="H105" s="227"/>
      <c r="J105" s="68"/>
    </row>
    <row r="106" spans="1:17" x14ac:dyDescent="0.2">
      <c r="A106" s="61"/>
      <c r="B106" s="227" t="s">
        <v>975</v>
      </c>
      <c r="C106" s="227"/>
      <c r="D106" s="227"/>
      <c r="E106" s="227"/>
      <c r="F106" s="227"/>
      <c r="G106" s="227"/>
      <c r="H106" s="227"/>
      <c r="J106" s="68"/>
    </row>
    <row r="107" spans="1:17" s="71" customFormat="1" ht="66.75" customHeight="1" x14ac:dyDescent="0.25">
      <c r="A107" s="69"/>
      <c r="B107" s="228" t="s">
        <v>976</v>
      </c>
      <c r="C107" s="228"/>
      <c r="D107" s="228"/>
      <c r="E107" s="228"/>
      <c r="F107" s="228"/>
      <c r="G107" s="228"/>
      <c r="H107" s="228"/>
      <c r="I107"/>
      <c r="J107" s="68"/>
      <c r="K107"/>
      <c r="L107"/>
      <c r="M107"/>
      <c r="N107"/>
      <c r="O107"/>
      <c r="P107"/>
      <c r="Q107"/>
    </row>
    <row r="108" spans="1:17" x14ac:dyDescent="0.2">
      <c r="A108" s="61"/>
      <c r="B108" s="227" t="s">
        <v>977</v>
      </c>
      <c r="C108" s="227"/>
      <c r="D108" s="227"/>
      <c r="E108" s="227"/>
      <c r="F108" s="227"/>
      <c r="G108" s="227"/>
      <c r="H108" s="227"/>
      <c r="J108" s="68"/>
    </row>
    <row r="109" spans="1:17" x14ac:dyDescent="0.2">
      <c r="A109" s="61"/>
      <c r="B109" s="61"/>
      <c r="C109" s="61"/>
      <c r="D109" s="63"/>
      <c r="E109" s="63"/>
      <c r="F109" s="63"/>
      <c r="G109" s="63"/>
    </row>
    <row r="110" spans="1:17" x14ac:dyDescent="0.2">
      <c r="A110" s="61"/>
      <c r="B110" s="229" t="s">
        <v>167</v>
      </c>
      <c r="C110" s="230"/>
      <c r="D110" s="231"/>
      <c r="E110" s="72"/>
      <c r="F110" s="63"/>
      <c r="G110" s="63"/>
    </row>
    <row r="111" spans="1:17" ht="27.75" customHeight="1" x14ac:dyDescent="0.2">
      <c r="A111" s="61"/>
      <c r="B111" s="232" t="s">
        <v>168</v>
      </c>
      <c r="C111" s="233"/>
      <c r="D111" s="40" t="s">
        <v>169</v>
      </c>
      <c r="E111" s="72"/>
      <c r="F111" s="63"/>
      <c r="G111" s="63"/>
    </row>
    <row r="112" spans="1:17" ht="12.75" customHeight="1" x14ac:dyDescent="0.2">
      <c r="A112" s="61"/>
      <c r="B112" s="232" t="s">
        <v>978</v>
      </c>
      <c r="C112" s="233"/>
      <c r="D112" s="40" t="s">
        <v>169</v>
      </c>
      <c r="E112" s="72"/>
      <c r="F112" s="63"/>
      <c r="G112" s="63"/>
    </row>
    <row r="113" spans="1:10" x14ac:dyDescent="0.2">
      <c r="A113" s="61"/>
      <c r="B113" s="232" t="s">
        <v>170</v>
      </c>
      <c r="C113" s="233"/>
      <c r="D113" s="73" t="s">
        <v>140</v>
      </c>
      <c r="E113" s="72"/>
      <c r="F113" s="63"/>
      <c r="G113" s="63"/>
    </row>
    <row r="114" spans="1:10" x14ac:dyDescent="0.2">
      <c r="A114" s="74"/>
      <c r="B114" s="75" t="s">
        <v>140</v>
      </c>
      <c r="C114" s="75" t="s">
        <v>979</v>
      </c>
      <c r="D114" s="75" t="s">
        <v>171</v>
      </c>
      <c r="E114" s="74"/>
      <c r="F114" s="74"/>
      <c r="G114" s="74"/>
      <c r="H114" s="74"/>
      <c r="J114" s="68"/>
    </row>
    <row r="115" spans="1:10" x14ac:dyDescent="0.2">
      <c r="A115" s="74"/>
      <c r="B115" s="76" t="s">
        <v>172</v>
      </c>
      <c r="C115" s="77">
        <v>45991</v>
      </c>
      <c r="D115" s="77">
        <v>46022</v>
      </c>
      <c r="E115" s="74"/>
      <c r="F115" s="74"/>
      <c r="G115" s="74"/>
      <c r="J115" s="68"/>
    </row>
    <row r="116" spans="1:10" x14ac:dyDescent="0.2">
      <c r="A116" s="78"/>
      <c r="B116" s="48" t="s">
        <v>173</v>
      </c>
      <c r="C116" s="79">
        <v>39.179099999999998</v>
      </c>
      <c r="D116" s="79">
        <v>39.504800000000003</v>
      </c>
      <c r="E116" s="78"/>
      <c r="F116" s="80"/>
      <c r="G116" s="81"/>
    </row>
    <row r="117" spans="1:10" x14ac:dyDescent="0.2">
      <c r="A117" s="78"/>
      <c r="B117" s="48" t="s">
        <v>1151</v>
      </c>
      <c r="C117" s="79">
        <v>30.269300000000001</v>
      </c>
      <c r="D117" s="79">
        <v>30.520900000000001</v>
      </c>
      <c r="E117" s="78"/>
      <c r="F117" s="80"/>
      <c r="G117" s="81"/>
    </row>
    <row r="118" spans="1:10" x14ac:dyDescent="0.2">
      <c r="A118" s="78"/>
      <c r="B118" s="48" t="s">
        <v>174</v>
      </c>
      <c r="C118" s="79">
        <v>37.969900000000003</v>
      </c>
      <c r="D118" s="79">
        <v>38.278599999999997</v>
      </c>
      <c r="E118" s="78"/>
      <c r="F118" s="80"/>
      <c r="G118" s="81"/>
    </row>
    <row r="119" spans="1:10" x14ac:dyDescent="0.2">
      <c r="A119" s="78"/>
      <c r="B119" s="48" t="s">
        <v>1152</v>
      </c>
      <c r="C119" s="79">
        <v>29.177700000000002</v>
      </c>
      <c r="D119" s="79">
        <v>29.414999999999999</v>
      </c>
      <c r="E119" s="78"/>
      <c r="F119" s="80"/>
      <c r="G119" s="81"/>
    </row>
    <row r="120" spans="1:10" x14ac:dyDescent="0.2">
      <c r="A120" s="78"/>
      <c r="B120" s="78"/>
      <c r="C120" s="78"/>
      <c r="D120" s="78"/>
      <c r="E120" s="78"/>
      <c r="F120" s="78"/>
      <c r="G120" s="78"/>
    </row>
    <row r="121" spans="1:10" x14ac:dyDescent="0.2">
      <c r="A121" s="74"/>
      <c r="B121" s="232" t="s">
        <v>980</v>
      </c>
      <c r="C121" s="233"/>
      <c r="D121" s="40" t="s">
        <v>169</v>
      </c>
      <c r="E121" s="74"/>
      <c r="F121" s="74"/>
      <c r="G121" s="74"/>
    </row>
    <row r="122" spans="1:10" x14ac:dyDescent="0.2">
      <c r="A122" s="74"/>
      <c r="B122" s="136"/>
      <c r="C122" s="136"/>
      <c r="D122" s="136"/>
      <c r="E122" s="74"/>
      <c r="F122" s="74"/>
      <c r="G122" s="74"/>
    </row>
    <row r="123" spans="1:10" x14ac:dyDescent="0.2">
      <c r="A123" s="74"/>
      <c r="B123" s="232" t="s">
        <v>175</v>
      </c>
      <c r="C123" s="233"/>
      <c r="D123" s="40" t="s">
        <v>169</v>
      </c>
      <c r="E123" s="84"/>
      <c r="F123" s="74"/>
      <c r="G123" s="74"/>
    </row>
    <row r="124" spans="1:10" x14ac:dyDescent="0.2">
      <c r="A124" s="74"/>
      <c r="B124" s="232" t="s">
        <v>176</v>
      </c>
      <c r="C124" s="233"/>
      <c r="D124" s="40" t="s">
        <v>169</v>
      </c>
      <c r="E124" s="84"/>
      <c r="F124" s="74"/>
      <c r="G124" s="74"/>
    </row>
    <row r="125" spans="1:10" x14ac:dyDescent="0.2">
      <c r="A125" s="74"/>
      <c r="B125" s="232" t="s">
        <v>177</v>
      </c>
      <c r="C125" s="233"/>
      <c r="D125" s="40" t="s">
        <v>169</v>
      </c>
      <c r="E125" s="84"/>
      <c r="F125" s="74"/>
      <c r="G125" s="74"/>
    </row>
    <row r="126" spans="1:10" x14ac:dyDescent="0.2">
      <c r="A126" s="74"/>
      <c r="B126" s="232" t="s">
        <v>178</v>
      </c>
      <c r="C126" s="233"/>
      <c r="D126" s="85">
        <v>0</v>
      </c>
      <c r="E126" s="74"/>
      <c r="F126" s="67"/>
      <c r="G126" s="86"/>
    </row>
    <row r="128" spans="1:10" x14ac:dyDescent="0.2">
      <c r="B128" s="234" t="s">
        <v>981</v>
      </c>
      <c r="C128" s="234"/>
    </row>
    <row r="130" spans="2:10" ht="153.75" customHeight="1" x14ac:dyDescent="0.2"/>
    <row r="133" spans="2:10" x14ac:dyDescent="0.2">
      <c r="B133" s="87" t="s">
        <v>982</v>
      </c>
      <c r="C133" s="88"/>
      <c r="D133" s="87"/>
    </row>
    <row r="134" spans="2:10" x14ac:dyDescent="0.2">
      <c r="B134" s="87" t="s">
        <v>993</v>
      </c>
      <c r="D134" s="87"/>
    </row>
    <row r="135" spans="2:10" ht="165" customHeight="1" x14ac:dyDescent="0.2"/>
    <row r="136" spans="2:10" x14ac:dyDescent="0.2">
      <c r="J136" s="38"/>
    </row>
  </sheetData>
  <mergeCells count="18">
    <mergeCell ref="B112:C112"/>
    <mergeCell ref="B113:C113"/>
    <mergeCell ref="B128:C128"/>
    <mergeCell ref="B121:C121"/>
    <mergeCell ref="B125:C125"/>
    <mergeCell ref="B126:C126"/>
    <mergeCell ref="B123:C123"/>
    <mergeCell ref="B124:C124"/>
    <mergeCell ref="B106:H106"/>
    <mergeCell ref="B107:H107"/>
    <mergeCell ref="B108:H108"/>
    <mergeCell ref="B110:D110"/>
    <mergeCell ref="B111:C111"/>
    <mergeCell ref="A1:H1"/>
    <mergeCell ref="A2:H2"/>
    <mergeCell ref="A3:H3"/>
    <mergeCell ref="B104:H104"/>
    <mergeCell ref="B105:H105"/>
  </mergeCells>
  <hyperlinks>
    <hyperlink ref="I1" location="Index!B2" display="Index" xr:uid="{A4D8B678-3C63-47DC-9C9C-E2CDEAA068C1}"/>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4BB6-7150-484F-9A17-D2876A2D24C8}">
  <sheetPr>
    <outlinePr summaryBelow="0" summaryRight="0"/>
  </sheetPr>
  <dimension ref="A1:Q145"/>
  <sheetViews>
    <sheetView showGridLines="0" workbookViewId="0">
      <selection sqref="A1:H1"/>
    </sheetView>
  </sheetViews>
  <sheetFormatPr defaultRowHeight="12.75" x14ac:dyDescent="0.2"/>
  <cols>
    <col min="1" max="1" width="5.85546875" bestFit="1" customWidth="1"/>
    <col min="2" max="2" width="19.7109375" bestFit="1" customWidth="1"/>
    <col min="3" max="3" width="46.85546875" customWidth="1"/>
    <col min="4" max="4" width="24.14062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39" t="s">
        <v>0</v>
      </c>
      <c r="B1" s="239"/>
      <c r="C1" s="239"/>
      <c r="D1" s="239"/>
      <c r="E1" s="239"/>
      <c r="F1" s="239"/>
      <c r="G1" s="239"/>
      <c r="H1" s="239"/>
      <c r="I1" s="7" t="s">
        <v>970</v>
      </c>
    </row>
    <row r="2" spans="1:9" ht="15" x14ac:dyDescent="0.2">
      <c r="A2" s="239" t="s">
        <v>456</v>
      </c>
      <c r="B2" s="239"/>
      <c r="C2" s="239"/>
      <c r="D2" s="239"/>
      <c r="E2" s="239"/>
      <c r="F2" s="239"/>
      <c r="G2" s="239"/>
      <c r="H2" s="239"/>
    </row>
    <row r="3" spans="1:9" ht="15" x14ac:dyDescent="0.2">
      <c r="A3" s="239" t="s">
        <v>971</v>
      </c>
      <c r="B3" s="239"/>
      <c r="C3" s="239"/>
      <c r="D3" s="239"/>
      <c r="E3" s="239"/>
      <c r="F3" s="239"/>
      <c r="G3" s="239"/>
      <c r="H3" s="239"/>
    </row>
    <row r="4" spans="1:9" s="38" customFormat="1" ht="30" x14ac:dyDescent="0.2">
      <c r="A4" s="36" t="s">
        <v>2</v>
      </c>
      <c r="B4" s="36" t="s">
        <v>3</v>
      </c>
      <c r="C4" s="36" t="s">
        <v>4</v>
      </c>
      <c r="D4" s="36" t="s">
        <v>5</v>
      </c>
      <c r="E4" s="36" t="s">
        <v>6</v>
      </c>
      <c r="F4" s="36" t="s">
        <v>7</v>
      </c>
      <c r="G4" s="36" t="s">
        <v>8</v>
      </c>
      <c r="H4" s="37" t="s">
        <v>969</v>
      </c>
    </row>
    <row r="5" spans="1:9" x14ac:dyDescent="0.2">
      <c r="A5" s="39"/>
      <c r="B5" s="39"/>
      <c r="C5" s="40" t="s">
        <v>9</v>
      </c>
      <c r="D5" s="39"/>
      <c r="E5" s="39"/>
      <c r="F5" s="39"/>
      <c r="G5" s="39"/>
      <c r="H5" s="41" t="s">
        <v>140</v>
      </c>
    </row>
    <row r="6" spans="1:9" x14ac:dyDescent="0.2">
      <c r="A6" s="42"/>
      <c r="B6" s="43"/>
      <c r="C6" s="43" t="s">
        <v>10</v>
      </c>
      <c r="D6" s="43"/>
      <c r="E6" s="44"/>
      <c r="F6" s="45"/>
      <c r="G6" s="46"/>
      <c r="H6" s="41" t="s">
        <v>140</v>
      </c>
    </row>
    <row r="7" spans="1:9" x14ac:dyDescent="0.2">
      <c r="A7" s="47">
        <v>1</v>
      </c>
      <c r="B7" s="48" t="s">
        <v>356</v>
      </c>
      <c r="C7" s="48" t="s">
        <v>357</v>
      </c>
      <c r="D7" s="48" t="s">
        <v>111</v>
      </c>
      <c r="E7" s="49">
        <v>71973</v>
      </c>
      <c r="F7" s="50">
        <v>443.96545049999997</v>
      </c>
      <c r="G7" s="51">
        <v>5.9445690000000002E-2</v>
      </c>
      <c r="H7" s="41" t="s">
        <v>140</v>
      </c>
    </row>
    <row r="8" spans="1:9" x14ac:dyDescent="0.2">
      <c r="A8" s="47">
        <v>2</v>
      </c>
      <c r="B8" s="48" t="s">
        <v>362</v>
      </c>
      <c r="C8" s="48" t="s">
        <v>363</v>
      </c>
      <c r="D8" s="48" t="s">
        <v>62</v>
      </c>
      <c r="E8" s="49">
        <v>19836</v>
      </c>
      <c r="F8" s="50">
        <v>431.313984</v>
      </c>
      <c r="G8" s="51">
        <v>5.7751690000000001E-2</v>
      </c>
      <c r="H8" s="41" t="s">
        <v>140</v>
      </c>
    </row>
    <row r="9" spans="1:9" x14ac:dyDescent="0.2">
      <c r="A9" s="47">
        <v>3</v>
      </c>
      <c r="B9" s="48" t="s">
        <v>340</v>
      </c>
      <c r="C9" s="48" t="s">
        <v>341</v>
      </c>
      <c r="D9" s="48" t="s">
        <v>250</v>
      </c>
      <c r="E9" s="49">
        <v>21388</v>
      </c>
      <c r="F9" s="50">
        <v>384.85567200000003</v>
      </c>
      <c r="G9" s="51">
        <v>5.1531059999999997E-2</v>
      </c>
      <c r="H9" s="41" t="s">
        <v>140</v>
      </c>
    </row>
    <row r="10" spans="1:9" x14ac:dyDescent="0.2">
      <c r="A10" s="47">
        <v>4</v>
      </c>
      <c r="B10" s="48" t="s">
        <v>358</v>
      </c>
      <c r="C10" s="48" t="s">
        <v>359</v>
      </c>
      <c r="D10" s="48" t="s">
        <v>35</v>
      </c>
      <c r="E10" s="49">
        <v>76163</v>
      </c>
      <c r="F10" s="50">
        <v>349.664333</v>
      </c>
      <c r="G10" s="51">
        <v>4.6819039999999999E-2</v>
      </c>
      <c r="H10" s="41" t="s">
        <v>140</v>
      </c>
    </row>
    <row r="11" spans="1:9" x14ac:dyDescent="0.2">
      <c r="A11" s="47">
        <v>5</v>
      </c>
      <c r="B11" s="48" t="s">
        <v>360</v>
      </c>
      <c r="C11" s="48" t="s">
        <v>361</v>
      </c>
      <c r="D11" s="48" t="s">
        <v>35</v>
      </c>
      <c r="E11" s="49">
        <v>604881</v>
      </c>
      <c r="F11" s="50">
        <v>320.52644190000001</v>
      </c>
      <c r="G11" s="51">
        <v>4.291756E-2</v>
      </c>
      <c r="H11" s="41" t="s">
        <v>140</v>
      </c>
    </row>
    <row r="12" spans="1:9" x14ac:dyDescent="0.2">
      <c r="A12" s="47">
        <v>6</v>
      </c>
      <c r="B12" s="48" t="s">
        <v>378</v>
      </c>
      <c r="C12" s="48" t="s">
        <v>379</v>
      </c>
      <c r="D12" s="48" t="s">
        <v>211</v>
      </c>
      <c r="E12" s="49">
        <v>13073</v>
      </c>
      <c r="F12" s="50">
        <v>306.43112000000002</v>
      </c>
      <c r="G12" s="51">
        <v>4.1030240000000003E-2</v>
      </c>
      <c r="H12" s="41" t="s">
        <v>140</v>
      </c>
    </row>
    <row r="13" spans="1:9" x14ac:dyDescent="0.2">
      <c r="A13" s="47">
        <v>7</v>
      </c>
      <c r="B13" s="48" t="s">
        <v>81</v>
      </c>
      <c r="C13" s="48" t="s">
        <v>82</v>
      </c>
      <c r="D13" s="48" t="s">
        <v>50</v>
      </c>
      <c r="E13" s="49">
        <v>38992</v>
      </c>
      <c r="F13" s="50">
        <v>294.29212000000001</v>
      </c>
      <c r="G13" s="51">
        <v>3.940486E-2</v>
      </c>
      <c r="H13" s="41" t="s">
        <v>140</v>
      </c>
    </row>
    <row r="14" spans="1:9" x14ac:dyDescent="0.2">
      <c r="A14" s="47">
        <v>8</v>
      </c>
      <c r="B14" s="48" t="s">
        <v>364</v>
      </c>
      <c r="C14" s="48" t="s">
        <v>365</v>
      </c>
      <c r="D14" s="48" t="s">
        <v>216</v>
      </c>
      <c r="E14" s="49">
        <v>106345</v>
      </c>
      <c r="F14" s="50">
        <v>273.35982250000001</v>
      </c>
      <c r="G14" s="51">
        <v>3.6602089999999997E-2</v>
      </c>
      <c r="H14" s="41" t="s">
        <v>140</v>
      </c>
    </row>
    <row r="15" spans="1:9" x14ac:dyDescent="0.2">
      <c r="A15" s="47">
        <v>9</v>
      </c>
      <c r="B15" s="48" t="s">
        <v>374</v>
      </c>
      <c r="C15" s="48" t="s">
        <v>375</v>
      </c>
      <c r="D15" s="48" t="s">
        <v>35</v>
      </c>
      <c r="E15" s="49">
        <v>382570</v>
      </c>
      <c r="F15" s="50">
        <v>240.98084299999999</v>
      </c>
      <c r="G15" s="51">
        <v>3.2266639999999999E-2</v>
      </c>
      <c r="H15" s="41" t="s">
        <v>140</v>
      </c>
    </row>
    <row r="16" spans="1:9" x14ac:dyDescent="0.2">
      <c r="A16" s="47">
        <v>10</v>
      </c>
      <c r="B16" s="48" t="s">
        <v>366</v>
      </c>
      <c r="C16" s="48" t="s">
        <v>367</v>
      </c>
      <c r="D16" s="48" t="s">
        <v>206</v>
      </c>
      <c r="E16" s="49">
        <v>33039</v>
      </c>
      <c r="F16" s="50">
        <v>228.53076300000001</v>
      </c>
      <c r="G16" s="51">
        <v>3.0599609999999999E-2</v>
      </c>
      <c r="H16" s="41" t="s">
        <v>140</v>
      </c>
    </row>
    <row r="17" spans="1:8" x14ac:dyDescent="0.2">
      <c r="A17" s="47">
        <v>11</v>
      </c>
      <c r="B17" s="48" t="s">
        <v>370</v>
      </c>
      <c r="C17" s="48" t="s">
        <v>371</v>
      </c>
      <c r="D17" s="48" t="s">
        <v>62</v>
      </c>
      <c r="E17" s="49">
        <v>96717</v>
      </c>
      <c r="F17" s="50">
        <v>221.63667720000001</v>
      </c>
      <c r="G17" s="51">
        <v>2.967651E-2</v>
      </c>
      <c r="H17" s="41" t="s">
        <v>140</v>
      </c>
    </row>
    <row r="18" spans="1:8" x14ac:dyDescent="0.2">
      <c r="A18" s="47">
        <v>12</v>
      </c>
      <c r="B18" s="48" t="s">
        <v>58</v>
      </c>
      <c r="C18" s="48" t="s">
        <v>59</v>
      </c>
      <c r="D18" s="48" t="s">
        <v>50</v>
      </c>
      <c r="E18" s="49">
        <v>4920</v>
      </c>
      <c r="F18" s="50">
        <v>219.44184000000001</v>
      </c>
      <c r="G18" s="51">
        <v>2.938263E-2</v>
      </c>
      <c r="H18" s="41" t="s">
        <v>140</v>
      </c>
    </row>
    <row r="19" spans="1:8" x14ac:dyDescent="0.2">
      <c r="A19" s="47">
        <v>13</v>
      </c>
      <c r="B19" s="48" t="s">
        <v>376</v>
      </c>
      <c r="C19" s="48" t="s">
        <v>377</v>
      </c>
      <c r="D19" s="48" t="s">
        <v>182</v>
      </c>
      <c r="E19" s="49">
        <v>22434</v>
      </c>
      <c r="F19" s="50">
        <v>208.64741699999999</v>
      </c>
      <c r="G19" s="51">
        <v>2.7937279999999998E-2</v>
      </c>
      <c r="H19" s="41" t="s">
        <v>140</v>
      </c>
    </row>
    <row r="20" spans="1:8" ht="25.5" x14ac:dyDescent="0.2">
      <c r="A20" s="47">
        <v>14</v>
      </c>
      <c r="B20" s="48" t="s">
        <v>368</v>
      </c>
      <c r="C20" s="48" t="s">
        <v>369</v>
      </c>
      <c r="D20" s="48" t="s">
        <v>219</v>
      </c>
      <c r="E20" s="49">
        <v>3653</v>
      </c>
      <c r="F20" s="50">
        <v>208.33059</v>
      </c>
      <c r="G20" s="51">
        <v>2.789486E-2</v>
      </c>
      <c r="H20" s="41" t="s">
        <v>140</v>
      </c>
    </row>
    <row r="21" spans="1:8" x14ac:dyDescent="0.2">
      <c r="A21" s="47">
        <v>15</v>
      </c>
      <c r="B21" s="48" t="s">
        <v>222</v>
      </c>
      <c r="C21" s="48" t="s">
        <v>223</v>
      </c>
      <c r="D21" s="48" t="s">
        <v>182</v>
      </c>
      <c r="E21" s="49">
        <v>1412</v>
      </c>
      <c r="F21" s="50">
        <v>194.5736</v>
      </c>
      <c r="G21" s="51">
        <v>2.6052840000000001E-2</v>
      </c>
      <c r="H21" s="41" t="s">
        <v>140</v>
      </c>
    </row>
    <row r="22" spans="1:8" x14ac:dyDescent="0.2">
      <c r="A22" s="47">
        <v>16</v>
      </c>
      <c r="B22" s="48" t="s">
        <v>48</v>
      </c>
      <c r="C22" s="48" t="s">
        <v>49</v>
      </c>
      <c r="D22" s="48" t="s">
        <v>50</v>
      </c>
      <c r="E22" s="49">
        <v>3065</v>
      </c>
      <c r="F22" s="50">
        <v>186.68915000000001</v>
      </c>
      <c r="G22" s="51">
        <v>2.4997140000000001E-2</v>
      </c>
      <c r="H22" s="41" t="s">
        <v>140</v>
      </c>
    </row>
    <row r="23" spans="1:8" x14ac:dyDescent="0.2">
      <c r="A23" s="47">
        <v>17</v>
      </c>
      <c r="B23" s="48" t="s">
        <v>41</v>
      </c>
      <c r="C23" s="48" t="s">
        <v>42</v>
      </c>
      <c r="D23" s="48" t="s">
        <v>16</v>
      </c>
      <c r="E23" s="49">
        <v>15091</v>
      </c>
      <c r="F23" s="50">
        <v>181.454184</v>
      </c>
      <c r="G23" s="51">
        <v>2.4296189999999999E-2</v>
      </c>
      <c r="H23" s="41" t="s">
        <v>140</v>
      </c>
    </row>
    <row r="24" spans="1:8" x14ac:dyDescent="0.2">
      <c r="A24" s="47">
        <v>18</v>
      </c>
      <c r="B24" s="48" t="s">
        <v>382</v>
      </c>
      <c r="C24" s="48" t="s">
        <v>383</v>
      </c>
      <c r="D24" s="48" t="s">
        <v>28</v>
      </c>
      <c r="E24" s="49">
        <v>7076</v>
      </c>
      <c r="F24" s="50">
        <v>171.00569200000001</v>
      </c>
      <c r="G24" s="51">
        <v>2.2897170000000001E-2</v>
      </c>
      <c r="H24" s="41" t="s">
        <v>140</v>
      </c>
    </row>
    <row r="25" spans="1:8" x14ac:dyDescent="0.2">
      <c r="A25" s="47">
        <v>19</v>
      </c>
      <c r="B25" s="48" t="s">
        <v>400</v>
      </c>
      <c r="C25" s="48" t="s">
        <v>401</v>
      </c>
      <c r="D25" s="48" t="s">
        <v>206</v>
      </c>
      <c r="E25" s="49">
        <v>38673</v>
      </c>
      <c r="F25" s="50">
        <v>167.570109</v>
      </c>
      <c r="G25" s="51">
        <v>2.2437149999999999E-2</v>
      </c>
      <c r="H25" s="41" t="s">
        <v>140</v>
      </c>
    </row>
    <row r="26" spans="1:8" x14ac:dyDescent="0.2">
      <c r="A26" s="47">
        <v>20</v>
      </c>
      <c r="B26" s="48" t="s">
        <v>389</v>
      </c>
      <c r="C26" s="48" t="s">
        <v>390</v>
      </c>
      <c r="D26" s="48" t="s">
        <v>391</v>
      </c>
      <c r="E26" s="49">
        <v>48701</v>
      </c>
      <c r="F26" s="50">
        <v>162.369134</v>
      </c>
      <c r="G26" s="51">
        <v>2.1740760000000001E-2</v>
      </c>
      <c r="H26" s="41" t="s">
        <v>140</v>
      </c>
    </row>
    <row r="27" spans="1:8" x14ac:dyDescent="0.2">
      <c r="A27" s="47">
        <v>21</v>
      </c>
      <c r="B27" s="48" t="s">
        <v>296</v>
      </c>
      <c r="C27" s="48" t="s">
        <v>297</v>
      </c>
      <c r="D27" s="48" t="s">
        <v>50</v>
      </c>
      <c r="E27" s="49">
        <v>10116</v>
      </c>
      <c r="F27" s="50">
        <v>158.224356</v>
      </c>
      <c r="G27" s="51">
        <v>2.1185780000000001E-2</v>
      </c>
      <c r="H27" s="41" t="s">
        <v>140</v>
      </c>
    </row>
    <row r="28" spans="1:8" x14ac:dyDescent="0.2">
      <c r="A28" s="47">
        <v>22</v>
      </c>
      <c r="B28" s="48" t="s">
        <v>387</v>
      </c>
      <c r="C28" s="48" t="s">
        <v>388</v>
      </c>
      <c r="D28" s="48" t="s">
        <v>182</v>
      </c>
      <c r="E28" s="49">
        <v>8289</v>
      </c>
      <c r="F28" s="50">
        <v>150.27128099999999</v>
      </c>
      <c r="G28" s="51">
        <v>2.0120889999999999E-2</v>
      </c>
      <c r="H28" s="41" t="s">
        <v>140</v>
      </c>
    </row>
    <row r="29" spans="1:8" x14ac:dyDescent="0.2">
      <c r="A29" s="47">
        <v>23</v>
      </c>
      <c r="B29" s="48" t="s">
        <v>87</v>
      </c>
      <c r="C29" s="48" t="s">
        <v>88</v>
      </c>
      <c r="D29" s="48" t="s">
        <v>25</v>
      </c>
      <c r="E29" s="49">
        <v>2622</v>
      </c>
      <c r="F29" s="50">
        <v>145.02282</v>
      </c>
      <c r="G29" s="51">
        <v>1.941814E-2</v>
      </c>
      <c r="H29" s="41" t="s">
        <v>140</v>
      </c>
    </row>
    <row r="30" spans="1:8" x14ac:dyDescent="0.2">
      <c r="A30" s="47">
        <v>24</v>
      </c>
      <c r="B30" s="48" t="s">
        <v>92</v>
      </c>
      <c r="C30" s="48" t="s">
        <v>93</v>
      </c>
      <c r="D30" s="48" t="s">
        <v>94</v>
      </c>
      <c r="E30" s="49">
        <v>16288</v>
      </c>
      <c r="F30" s="50">
        <v>144.14879999999999</v>
      </c>
      <c r="G30" s="51">
        <v>1.930111E-2</v>
      </c>
      <c r="H30" s="41" t="s">
        <v>140</v>
      </c>
    </row>
    <row r="31" spans="1:8" x14ac:dyDescent="0.2">
      <c r="A31" s="47">
        <v>25</v>
      </c>
      <c r="B31" s="48" t="s">
        <v>384</v>
      </c>
      <c r="C31" s="48" t="s">
        <v>385</v>
      </c>
      <c r="D31" s="48" t="s">
        <v>386</v>
      </c>
      <c r="E31" s="49">
        <v>12930</v>
      </c>
      <c r="F31" s="50">
        <v>131.26535999999999</v>
      </c>
      <c r="G31" s="51">
        <v>1.7576049999999999E-2</v>
      </c>
      <c r="H31" s="41" t="s">
        <v>140</v>
      </c>
    </row>
    <row r="32" spans="1:8" x14ac:dyDescent="0.2">
      <c r="A32" s="47">
        <v>26</v>
      </c>
      <c r="B32" s="48" t="s">
        <v>392</v>
      </c>
      <c r="C32" s="48" t="s">
        <v>393</v>
      </c>
      <c r="D32" s="48" t="s">
        <v>50</v>
      </c>
      <c r="E32" s="49">
        <v>28519</v>
      </c>
      <c r="F32" s="50">
        <v>130.91646950000001</v>
      </c>
      <c r="G32" s="51">
        <v>1.7529340000000001E-2</v>
      </c>
      <c r="H32" s="41" t="s">
        <v>140</v>
      </c>
    </row>
    <row r="33" spans="1:8" ht="25.5" x14ac:dyDescent="0.2">
      <c r="A33" s="47">
        <v>27</v>
      </c>
      <c r="B33" s="48" t="s">
        <v>396</v>
      </c>
      <c r="C33" s="48" t="s">
        <v>397</v>
      </c>
      <c r="D33" s="48" t="s">
        <v>219</v>
      </c>
      <c r="E33" s="49">
        <v>12965</v>
      </c>
      <c r="F33" s="50">
        <v>117.0804325</v>
      </c>
      <c r="G33" s="51">
        <v>1.567673E-2</v>
      </c>
      <c r="H33" s="41" t="s">
        <v>140</v>
      </c>
    </row>
    <row r="34" spans="1:8" x14ac:dyDescent="0.2">
      <c r="A34" s="47">
        <v>28</v>
      </c>
      <c r="B34" s="48" t="s">
        <v>402</v>
      </c>
      <c r="C34" s="48" t="s">
        <v>403</v>
      </c>
      <c r="D34" s="48" t="s">
        <v>250</v>
      </c>
      <c r="E34" s="49">
        <v>26290</v>
      </c>
      <c r="F34" s="50">
        <v>106.356195</v>
      </c>
      <c r="G34" s="51">
        <v>1.424079E-2</v>
      </c>
      <c r="H34" s="41" t="s">
        <v>140</v>
      </c>
    </row>
    <row r="35" spans="1:8" x14ac:dyDescent="0.2">
      <c r="A35" s="47">
        <v>29</v>
      </c>
      <c r="B35" s="48" t="s">
        <v>404</v>
      </c>
      <c r="C35" s="48" t="s">
        <v>405</v>
      </c>
      <c r="D35" s="48" t="s">
        <v>216</v>
      </c>
      <c r="E35" s="49">
        <v>18794</v>
      </c>
      <c r="F35" s="50">
        <v>105.349767</v>
      </c>
      <c r="G35" s="51">
        <v>1.410603E-2</v>
      </c>
      <c r="H35" s="41" t="s">
        <v>140</v>
      </c>
    </row>
    <row r="36" spans="1:8" x14ac:dyDescent="0.2">
      <c r="A36" s="47">
        <v>30</v>
      </c>
      <c r="B36" s="48" t="s">
        <v>398</v>
      </c>
      <c r="C36" s="48" t="s">
        <v>399</v>
      </c>
      <c r="D36" s="48" t="s">
        <v>126</v>
      </c>
      <c r="E36" s="49">
        <v>56603</v>
      </c>
      <c r="F36" s="50">
        <v>101.93068239999999</v>
      </c>
      <c r="G36" s="51">
        <v>1.3648220000000001E-2</v>
      </c>
      <c r="H36" s="41" t="s">
        <v>140</v>
      </c>
    </row>
    <row r="37" spans="1:8" x14ac:dyDescent="0.2">
      <c r="A37" s="47">
        <v>31</v>
      </c>
      <c r="B37" s="48" t="s">
        <v>408</v>
      </c>
      <c r="C37" s="48" t="s">
        <v>409</v>
      </c>
      <c r="D37" s="48" t="s">
        <v>50</v>
      </c>
      <c r="E37" s="49">
        <v>20968</v>
      </c>
      <c r="F37" s="50">
        <v>90.099496000000002</v>
      </c>
      <c r="G37" s="51">
        <v>1.206406E-2</v>
      </c>
      <c r="H37" s="41" t="s">
        <v>140</v>
      </c>
    </row>
    <row r="38" spans="1:8" x14ac:dyDescent="0.2">
      <c r="A38" s="47">
        <v>32</v>
      </c>
      <c r="B38" s="48" t="s">
        <v>410</v>
      </c>
      <c r="C38" s="48" t="s">
        <v>411</v>
      </c>
      <c r="D38" s="48" t="s">
        <v>275</v>
      </c>
      <c r="E38" s="49">
        <v>6872</v>
      </c>
      <c r="F38" s="50">
        <v>81.378224000000003</v>
      </c>
      <c r="G38" s="51">
        <v>1.0896309999999999E-2</v>
      </c>
      <c r="H38" s="41" t="s">
        <v>140</v>
      </c>
    </row>
    <row r="39" spans="1:8" x14ac:dyDescent="0.2">
      <c r="A39" s="47">
        <v>33</v>
      </c>
      <c r="B39" s="48" t="s">
        <v>412</v>
      </c>
      <c r="C39" s="48" t="s">
        <v>413</v>
      </c>
      <c r="D39" s="48" t="s">
        <v>414</v>
      </c>
      <c r="E39" s="49">
        <v>7409</v>
      </c>
      <c r="F39" s="50">
        <v>76.660922999999997</v>
      </c>
      <c r="G39" s="51">
        <v>1.026468E-2</v>
      </c>
      <c r="H39" s="41" t="s">
        <v>140</v>
      </c>
    </row>
    <row r="40" spans="1:8" x14ac:dyDescent="0.2">
      <c r="A40" s="47">
        <v>34</v>
      </c>
      <c r="B40" s="48" t="s">
        <v>60</v>
      </c>
      <c r="C40" s="48" t="s">
        <v>61</v>
      </c>
      <c r="D40" s="48" t="s">
        <v>62</v>
      </c>
      <c r="E40" s="49">
        <v>1185</v>
      </c>
      <c r="F40" s="50">
        <v>75.685950000000005</v>
      </c>
      <c r="G40" s="51">
        <v>1.013413E-2</v>
      </c>
      <c r="H40" s="41" t="s">
        <v>140</v>
      </c>
    </row>
    <row r="41" spans="1:8" x14ac:dyDescent="0.2">
      <c r="A41" s="47">
        <v>35</v>
      </c>
      <c r="B41" s="48" t="s">
        <v>415</v>
      </c>
      <c r="C41" s="48" t="s">
        <v>416</v>
      </c>
      <c r="D41" s="48" t="s">
        <v>50</v>
      </c>
      <c r="E41" s="49">
        <v>6481</v>
      </c>
      <c r="F41" s="50">
        <v>75.205523999999997</v>
      </c>
      <c r="G41" s="51">
        <v>1.00698E-2</v>
      </c>
      <c r="H41" s="41" t="s">
        <v>140</v>
      </c>
    </row>
    <row r="42" spans="1:8" x14ac:dyDescent="0.2">
      <c r="A42" s="47">
        <v>36</v>
      </c>
      <c r="B42" s="48" t="s">
        <v>380</v>
      </c>
      <c r="C42" s="48" t="s">
        <v>381</v>
      </c>
      <c r="D42" s="48" t="s">
        <v>275</v>
      </c>
      <c r="E42" s="49">
        <v>1266</v>
      </c>
      <c r="F42" s="50">
        <v>74.947199999999995</v>
      </c>
      <c r="G42" s="51">
        <v>1.0035209999999999E-2</v>
      </c>
      <c r="H42" s="41" t="s">
        <v>140</v>
      </c>
    </row>
    <row r="43" spans="1:8" x14ac:dyDescent="0.2">
      <c r="A43" s="47">
        <v>37</v>
      </c>
      <c r="B43" s="48" t="s">
        <v>417</v>
      </c>
      <c r="C43" s="48" t="s">
        <v>418</v>
      </c>
      <c r="D43" s="48" t="s">
        <v>228</v>
      </c>
      <c r="E43" s="49">
        <v>15625</v>
      </c>
      <c r="F43" s="50">
        <v>73.765625</v>
      </c>
      <c r="G43" s="51">
        <v>9.8770000000000004E-3</v>
      </c>
      <c r="H43" s="41" t="s">
        <v>140</v>
      </c>
    </row>
    <row r="44" spans="1:8" x14ac:dyDescent="0.2">
      <c r="A44" s="47">
        <v>38</v>
      </c>
      <c r="B44" s="48" t="s">
        <v>346</v>
      </c>
      <c r="C44" s="48" t="s">
        <v>347</v>
      </c>
      <c r="D44" s="48" t="s">
        <v>300</v>
      </c>
      <c r="E44" s="49">
        <v>25938</v>
      </c>
      <c r="F44" s="50">
        <v>72.120609000000002</v>
      </c>
      <c r="G44" s="51">
        <v>9.6567400000000005E-3</v>
      </c>
      <c r="H44" s="41" t="s">
        <v>140</v>
      </c>
    </row>
    <row r="45" spans="1:8" x14ac:dyDescent="0.2">
      <c r="A45" s="47">
        <v>39</v>
      </c>
      <c r="B45" s="48" t="s">
        <v>406</v>
      </c>
      <c r="C45" s="48" t="s">
        <v>407</v>
      </c>
      <c r="D45" s="48" t="s">
        <v>62</v>
      </c>
      <c r="E45" s="49">
        <v>7334</v>
      </c>
      <c r="F45" s="50">
        <v>60.784191999999997</v>
      </c>
      <c r="G45" s="51">
        <v>8.1388299999999997E-3</v>
      </c>
      <c r="H45" s="41" t="s">
        <v>140</v>
      </c>
    </row>
    <row r="46" spans="1:8" x14ac:dyDescent="0.2">
      <c r="A46" s="47">
        <v>40</v>
      </c>
      <c r="B46" s="48" t="s">
        <v>421</v>
      </c>
      <c r="C46" s="48" t="s">
        <v>422</v>
      </c>
      <c r="D46" s="48" t="s">
        <v>423</v>
      </c>
      <c r="E46" s="49">
        <v>7010</v>
      </c>
      <c r="F46" s="50">
        <v>59.623555000000003</v>
      </c>
      <c r="G46" s="51">
        <v>7.9834199999999998E-3</v>
      </c>
      <c r="H46" s="41" t="s">
        <v>140</v>
      </c>
    </row>
    <row r="47" spans="1:8" x14ac:dyDescent="0.2">
      <c r="A47" s="47">
        <v>41</v>
      </c>
      <c r="B47" s="48" t="s">
        <v>419</v>
      </c>
      <c r="C47" s="48" t="s">
        <v>420</v>
      </c>
      <c r="D47" s="48" t="s">
        <v>62</v>
      </c>
      <c r="E47" s="49">
        <v>7757</v>
      </c>
      <c r="F47" s="50">
        <v>50.230453500000003</v>
      </c>
      <c r="G47" s="51">
        <v>6.7257100000000002E-3</v>
      </c>
      <c r="H47" s="41" t="s">
        <v>140</v>
      </c>
    </row>
    <row r="48" spans="1:8" x14ac:dyDescent="0.2">
      <c r="A48" s="52"/>
      <c r="B48" s="52"/>
      <c r="C48" s="53" t="s">
        <v>139</v>
      </c>
      <c r="D48" s="52"/>
      <c r="E48" s="52" t="s">
        <v>140</v>
      </c>
      <c r="F48" s="54">
        <v>7276.7068579999996</v>
      </c>
      <c r="G48" s="55">
        <v>0.97432998000000004</v>
      </c>
      <c r="H48" s="41" t="s">
        <v>140</v>
      </c>
    </row>
    <row r="49" spans="1:8" x14ac:dyDescent="0.2">
      <c r="A49" s="52"/>
      <c r="B49" s="52"/>
      <c r="C49" s="56"/>
      <c r="D49" s="52"/>
      <c r="E49" s="52"/>
      <c r="F49" s="57"/>
      <c r="G49" s="57"/>
      <c r="H49" s="41" t="s">
        <v>140</v>
      </c>
    </row>
    <row r="50" spans="1:8" x14ac:dyDescent="0.2">
      <c r="A50" s="52"/>
      <c r="B50" s="52"/>
      <c r="C50" s="53" t="s">
        <v>141</v>
      </c>
      <c r="D50" s="52"/>
      <c r="E50" s="52"/>
      <c r="F50" s="52"/>
      <c r="G50" s="52"/>
      <c r="H50" s="41" t="s">
        <v>140</v>
      </c>
    </row>
    <row r="51" spans="1:8" x14ac:dyDescent="0.2">
      <c r="A51" s="52"/>
      <c r="B51" s="52"/>
      <c r="C51" s="53" t="s">
        <v>139</v>
      </c>
      <c r="D51" s="52"/>
      <c r="E51" s="52" t="s">
        <v>140</v>
      </c>
      <c r="F51" s="58" t="s">
        <v>142</v>
      </c>
      <c r="G51" s="55">
        <v>0</v>
      </c>
      <c r="H51" s="41" t="s">
        <v>140</v>
      </c>
    </row>
    <row r="52" spans="1:8" x14ac:dyDescent="0.2">
      <c r="A52" s="52"/>
      <c r="B52" s="52"/>
      <c r="C52" s="56"/>
      <c r="D52" s="52"/>
      <c r="E52" s="52"/>
      <c r="F52" s="57"/>
      <c r="G52" s="57"/>
      <c r="H52" s="41" t="s">
        <v>140</v>
      </c>
    </row>
    <row r="53" spans="1:8" x14ac:dyDescent="0.2">
      <c r="A53" s="52"/>
      <c r="B53" s="52"/>
      <c r="C53" s="53" t="s">
        <v>143</v>
      </c>
      <c r="D53" s="52"/>
      <c r="E53" s="52"/>
      <c r="F53" s="52"/>
      <c r="G53" s="52"/>
      <c r="H53" s="41" t="s">
        <v>140</v>
      </c>
    </row>
    <row r="54" spans="1:8" x14ac:dyDescent="0.2">
      <c r="A54" s="52"/>
      <c r="B54" s="52"/>
      <c r="C54" s="53" t="s">
        <v>139</v>
      </c>
      <c r="D54" s="52"/>
      <c r="E54" s="52" t="s">
        <v>140</v>
      </c>
      <c r="F54" s="58" t="s">
        <v>142</v>
      </c>
      <c r="G54" s="55">
        <v>0</v>
      </c>
      <c r="H54" s="41" t="s">
        <v>140</v>
      </c>
    </row>
    <row r="55" spans="1:8" x14ac:dyDescent="0.2">
      <c r="A55" s="52"/>
      <c r="B55" s="52"/>
      <c r="C55" s="56"/>
      <c r="D55" s="52"/>
      <c r="E55" s="52"/>
      <c r="F55" s="57"/>
      <c r="G55" s="57"/>
      <c r="H55" s="41" t="s">
        <v>140</v>
      </c>
    </row>
    <row r="56" spans="1:8" x14ac:dyDescent="0.2">
      <c r="A56" s="52"/>
      <c r="B56" s="52"/>
      <c r="C56" s="53" t="s">
        <v>144</v>
      </c>
      <c r="D56" s="52"/>
      <c r="E56" s="52"/>
      <c r="F56" s="52"/>
      <c r="G56" s="52"/>
      <c r="H56" s="41" t="s">
        <v>140</v>
      </c>
    </row>
    <row r="57" spans="1:8" x14ac:dyDescent="0.2">
      <c r="A57" s="52"/>
      <c r="B57" s="52"/>
      <c r="C57" s="53" t="s">
        <v>139</v>
      </c>
      <c r="D57" s="52"/>
      <c r="E57" s="52" t="s">
        <v>140</v>
      </c>
      <c r="F57" s="58" t="s">
        <v>142</v>
      </c>
      <c r="G57" s="55">
        <v>0</v>
      </c>
      <c r="H57" s="41" t="s">
        <v>140</v>
      </c>
    </row>
    <row r="58" spans="1:8" x14ac:dyDescent="0.2">
      <c r="A58" s="52"/>
      <c r="B58" s="52"/>
      <c r="C58" s="56"/>
      <c r="D58" s="52"/>
      <c r="E58" s="52"/>
      <c r="F58" s="57"/>
      <c r="G58" s="57"/>
      <c r="H58" s="41" t="s">
        <v>140</v>
      </c>
    </row>
    <row r="59" spans="1:8" x14ac:dyDescent="0.2">
      <c r="A59" s="52"/>
      <c r="B59" s="52"/>
      <c r="C59" s="53" t="s">
        <v>145</v>
      </c>
      <c r="D59" s="52"/>
      <c r="E59" s="52"/>
      <c r="F59" s="57"/>
      <c r="G59" s="57"/>
      <c r="H59" s="41" t="s">
        <v>140</v>
      </c>
    </row>
    <row r="60" spans="1:8" x14ac:dyDescent="0.2">
      <c r="A60" s="52"/>
      <c r="B60" s="52"/>
      <c r="C60" s="53" t="s">
        <v>139</v>
      </c>
      <c r="D60" s="52"/>
      <c r="E60" s="52" t="s">
        <v>140</v>
      </c>
      <c r="F60" s="58" t="s">
        <v>142</v>
      </c>
      <c r="G60" s="55">
        <v>0</v>
      </c>
      <c r="H60" s="41" t="s">
        <v>140</v>
      </c>
    </row>
    <row r="61" spans="1:8" x14ac:dyDescent="0.2">
      <c r="A61" s="52"/>
      <c r="B61" s="52"/>
      <c r="C61" s="56"/>
      <c r="D61" s="52"/>
      <c r="E61" s="52"/>
      <c r="F61" s="57"/>
      <c r="G61" s="57"/>
      <c r="H61" s="41" t="s">
        <v>140</v>
      </c>
    </row>
    <row r="62" spans="1:8" x14ac:dyDescent="0.2">
      <c r="A62" s="52"/>
      <c r="B62" s="52"/>
      <c r="C62" s="53" t="s">
        <v>146</v>
      </c>
      <c r="D62" s="52"/>
      <c r="E62" s="52"/>
      <c r="F62" s="57"/>
      <c r="G62" s="57"/>
      <c r="H62" s="41" t="s">
        <v>140</v>
      </c>
    </row>
    <row r="63" spans="1:8" x14ac:dyDescent="0.2">
      <c r="A63" s="52"/>
      <c r="B63" s="52"/>
      <c r="C63" s="53" t="s">
        <v>139</v>
      </c>
      <c r="D63" s="52"/>
      <c r="E63" s="52" t="s">
        <v>140</v>
      </c>
      <c r="F63" s="58" t="s">
        <v>142</v>
      </c>
      <c r="G63" s="55">
        <v>0</v>
      </c>
      <c r="H63" s="41" t="s">
        <v>140</v>
      </c>
    </row>
    <row r="64" spans="1:8" x14ac:dyDescent="0.2">
      <c r="A64" s="52"/>
      <c r="B64" s="52"/>
      <c r="C64" s="56"/>
      <c r="D64" s="52"/>
      <c r="E64" s="52"/>
      <c r="F64" s="57"/>
      <c r="G64" s="57"/>
      <c r="H64" s="41" t="s">
        <v>140</v>
      </c>
    </row>
    <row r="65" spans="1:8" x14ac:dyDescent="0.2">
      <c r="A65" s="52"/>
      <c r="B65" s="52"/>
      <c r="C65" s="53" t="s">
        <v>147</v>
      </c>
      <c r="D65" s="52"/>
      <c r="E65" s="52"/>
      <c r="F65" s="54">
        <v>7276.7068579999996</v>
      </c>
      <c r="G65" s="55">
        <v>0.97432998000000004</v>
      </c>
      <c r="H65" s="41" t="s">
        <v>140</v>
      </c>
    </row>
    <row r="66" spans="1:8" x14ac:dyDescent="0.2">
      <c r="A66" s="52"/>
      <c r="B66" s="52"/>
      <c r="C66" s="56"/>
      <c r="D66" s="52"/>
      <c r="E66" s="52"/>
      <c r="F66" s="57"/>
      <c r="G66" s="57"/>
      <c r="H66" s="41" t="s">
        <v>140</v>
      </c>
    </row>
    <row r="67" spans="1:8" x14ac:dyDescent="0.2">
      <c r="A67" s="52"/>
      <c r="B67" s="52"/>
      <c r="C67" s="53" t="s">
        <v>148</v>
      </c>
      <c r="D67" s="52"/>
      <c r="E67" s="52"/>
      <c r="F67" s="57"/>
      <c r="G67" s="57"/>
      <c r="H67" s="41" t="s">
        <v>140</v>
      </c>
    </row>
    <row r="68" spans="1:8" x14ac:dyDescent="0.2">
      <c r="A68" s="52"/>
      <c r="B68" s="52"/>
      <c r="C68" s="53" t="s">
        <v>10</v>
      </c>
      <c r="D68" s="52"/>
      <c r="E68" s="52"/>
      <c r="F68" s="57"/>
      <c r="G68" s="57"/>
      <c r="H68" s="41" t="s">
        <v>140</v>
      </c>
    </row>
    <row r="69" spans="1:8" x14ac:dyDescent="0.2">
      <c r="A69" s="52"/>
      <c r="B69" s="52"/>
      <c r="C69" s="53" t="s">
        <v>139</v>
      </c>
      <c r="D69" s="52"/>
      <c r="E69" s="52" t="s">
        <v>140</v>
      </c>
      <c r="F69" s="58" t="s">
        <v>142</v>
      </c>
      <c r="G69" s="55">
        <v>0</v>
      </c>
      <c r="H69" s="41" t="s">
        <v>140</v>
      </c>
    </row>
    <row r="70" spans="1:8" x14ac:dyDescent="0.2">
      <c r="A70" s="52"/>
      <c r="B70" s="52"/>
      <c r="C70" s="56"/>
      <c r="D70" s="52"/>
      <c r="E70" s="52"/>
      <c r="F70" s="57"/>
      <c r="G70" s="57"/>
      <c r="H70" s="41" t="s">
        <v>140</v>
      </c>
    </row>
    <row r="71" spans="1:8" x14ac:dyDescent="0.2">
      <c r="A71" s="52"/>
      <c r="B71" s="52"/>
      <c r="C71" s="53" t="s">
        <v>149</v>
      </c>
      <c r="D71" s="52"/>
      <c r="E71" s="52"/>
      <c r="F71" s="52"/>
      <c r="G71" s="52"/>
      <c r="H71" s="41" t="s">
        <v>140</v>
      </c>
    </row>
    <row r="72" spans="1:8" x14ac:dyDescent="0.2">
      <c r="A72" s="52"/>
      <c r="B72" s="52"/>
      <c r="C72" s="53" t="s">
        <v>139</v>
      </c>
      <c r="D72" s="52"/>
      <c r="E72" s="52" t="s">
        <v>140</v>
      </c>
      <c r="F72" s="58" t="s">
        <v>142</v>
      </c>
      <c r="G72" s="55">
        <v>0</v>
      </c>
      <c r="H72" s="41" t="s">
        <v>140</v>
      </c>
    </row>
    <row r="73" spans="1:8" x14ac:dyDescent="0.2">
      <c r="A73" s="52"/>
      <c r="B73" s="52"/>
      <c r="C73" s="56"/>
      <c r="D73" s="52"/>
      <c r="E73" s="52"/>
      <c r="F73" s="57"/>
      <c r="G73" s="57"/>
      <c r="H73" s="41" t="s">
        <v>140</v>
      </c>
    </row>
    <row r="74" spans="1:8" x14ac:dyDescent="0.2">
      <c r="A74" s="52"/>
      <c r="B74" s="52"/>
      <c r="C74" s="53" t="s">
        <v>150</v>
      </c>
      <c r="D74" s="52"/>
      <c r="E74" s="52"/>
      <c r="F74" s="52"/>
      <c r="G74" s="52"/>
      <c r="H74" s="41" t="s">
        <v>140</v>
      </c>
    </row>
    <row r="75" spans="1:8" x14ac:dyDescent="0.2">
      <c r="A75" s="52"/>
      <c r="B75" s="52"/>
      <c r="C75" s="53" t="s">
        <v>139</v>
      </c>
      <c r="D75" s="52"/>
      <c r="E75" s="52" t="s">
        <v>140</v>
      </c>
      <c r="F75" s="58" t="s">
        <v>142</v>
      </c>
      <c r="G75" s="55">
        <v>0</v>
      </c>
      <c r="H75" s="41" t="s">
        <v>140</v>
      </c>
    </row>
    <row r="76" spans="1:8" x14ac:dyDescent="0.2">
      <c r="A76" s="52"/>
      <c r="B76" s="52"/>
      <c r="C76" s="56"/>
      <c r="D76" s="52"/>
      <c r="E76" s="52"/>
      <c r="F76" s="57"/>
      <c r="G76" s="57"/>
      <c r="H76" s="41" t="s">
        <v>140</v>
      </c>
    </row>
    <row r="77" spans="1:8" x14ac:dyDescent="0.2">
      <c r="A77" s="52"/>
      <c r="B77" s="52"/>
      <c r="C77" s="53" t="s">
        <v>151</v>
      </c>
      <c r="D77" s="52"/>
      <c r="E77" s="52"/>
      <c r="F77" s="57"/>
      <c r="G77" s="57"/>
      <c r="H77" s="41" t="s">
        <v>140</v>
      </c>
    </row>
    <row r="78" spans="1:8" x14ac:dyDescent="0.2">
      <c r="A78" s="52"/>
      <c r="B78" s="52"/>
      <c r="C78" s="53" t="s">
        <v>139</v>
      </c>
      <c r="D78" s="52"/>
      <c r="E78" s="52" t="s">
        <v>140</v>
      </c>
      <c r="F78" s="58" t="s">
        <v>142</v>
      </c>
      <c r="G78" s="55">
        <v>0</v>
      </c>
      <c r="H78" s="41" t="s">
        <v>140</v>
      </c>
    </row>
    <row r="79" spans="1:8" x14ac:dyDescent="0.2">
      <c r="A79" s="52"/>
      <c r="B79" s="52"/>
      <c r="C79" s="56"/>
      <c r="D79" s="52"/>
      <c r="E79" s="52"/>
      <c r="F79" s="57"/>
      <c r="G79" s="57"/>
      <c r="H79" s="41" t="s">
        <v>140</v>
      </c>
    </row>
    <row r="80" spans="1:8" x14ac:dyDescent="0.2">
      <c r="A80" s="52"/>
      <c r="B80" s="52"/>
      <c r="C80" s="53" t="s">
        <v>152</v>
      </c>
      <c r="D80" s="52"/>
      <c r="E80" s="52"/>
      <c r="F80" s="54">
        <v>0</v>
      </c>
      <c r="G80" s="55">
        <v>0</v>
      </c>
      <c r="H80" s="41" t="s">
        <v>140</v>
      </c>
    </row>
    <row r="81" spans="1:8" x14ac:dyDescent="0.2">
      <c r="A81" s="52"/>
      <c r="B81" s="52"/>
      <c r="C81" s="56"/>
      <c r="D81" s="52"/>
      <c r="E81" s="52"/>
      <c r="F81" s="57"/>
      <c r="G81" s="57"/>
      <c r="H81" s="41" t="s">
        <v>140</v>
      </c>
    </row>
    <row r="82" spans="1:8" x14ac:dyDescent="0.2">
      <c r="A82" s="52"/>
      <c r="B82" s="52"/>
      <c r="C82" s="53" t="s">
        <v>153</v>
      </c>
      <c r="D82" s="52"/>
      <c r="E82" s="52"/>
      <c r="F82" s="57"/>
      <c r="G82" s="57"/>
      <c r="H82" s="41" t="s">
        <v>140</v>
      </c>
    </row>
    <row r="83" spans="1:8" x14ac:dyDescent="0.2">
      <c r="A83" s="52"/>
      <c r="B83" s="52"/>
      <c r="C83" s="53" t="s">
        <v>154</v>
      </c>
      <c r="D83" s="52"/>
      <c r="E83" s="52"/>
      <c r="F83" s="57"/>
      <c r="G83" s="57"/>
      <c r="H83" s="41" t="s">
        <v>140</v>
      </c>
    </row>
    <row r="84" spans="1:8" x14ac:dyDescent="0.2">
      <c r="A84" s="52"/>
      <c r="B84" s="52"/>
      <c r="C84" s="53" t="s">
        <v>139</v>
      </c>
      <c r="D84" s="52"/>
      <c r="E84" s="52" t="s">
        <v>140</v>
      </c>
      <c r="F84" s="58" t="s">
        <v>142</v>
      </c>
      <c r="G84" s="55">
        <v>0</v>
      </c>
      <c r="H84" s="41" t="s">
        <v>140</v>
      </c>
    </row>
    <row r="85" spans="1:8" x14ac:dyDescent="0.2">
      <c r="A85" s="52"/>
      <c r="B85" s="52"/>
      <c r="C85" s="56"/>
      <c r="D85" s="52"/>
      <c r="E85" s="52"/>
      <c r="F85" s="57"/>
      <c r="G85" s="57"/>
      <c r="H85" s="41" t="s">
        <v>140</v>
      </c>
    </row>
    <row r="86" spans="1:8" x14ac:dyDescent="0.2">
      <c r="A86" s="52"/>
      <c r="B86" s="52"/>
      <c r="C86" s="53" t="s">
        <v>155</v>
      </c>
      <c r="D86" s="52"/>
      <c r="E86" s="52"/>
      <c r="F86" s="57"/>
      <c r="G86" s="57"/>
      <c r="H86" s="41" t="s">
        <v>140</v>
      </c>
    </row>
    <row r="87" spans="1:8" x14ac:dyDescent="0.2">
      <c r="A87" s="52"/>
      <c r="B87" s="52"/>
      <c r="C87" s="53" t="s">
        <v>139</v>
      </c>
      <c r="D87" s="52"/>
      <c r="E87" s="52" t="s">
        <v>140</v>
      </c>
      <c r="F87" s="58" t="s">
        <v>142</v>
      </c>
      <c r="G87" s="55">
        <v>0</v>
      </c>
      <c r="H87" s="41" t="s">
        <v>140</v>
      </c>
    </row>
    <row r="88" spans="1:8" x14ac:dyDescent="0.2">
      <c r="A88" s="52"/>
      <c r="B88" s="52"/>
      <c r="C88" s="56"/>
      <c r="D88" s="52"/>
      <c r="E88" s="52"/>
      <c r="F88" s="57"/>
      <c r="G88" s="57"/>
      <c r="H88" s="41" t="s">
        <v>140</v>
      </c>
    </row>
    <row r="89" spans="1:8" x14ac:dyDescent="0.2">
      <c r="A89" s="52"/>
      <c r="B89" s="52"/>
      <c r="C89" s="53" t="s">
        <v>156</v>
      </c>
      <c r="D89" s="52"/>
      <c r="E89" s="52"/>
      <c r="F89" s="57"/>
      <c r="G89" s="57"/>
      <c r="H89" s="41" t="s">
        <v>140</v>
      </c>
    </row>
    <row r="90" spans="1:8" x14ac:dyDescent="0.2">
      <c r="A90" s="52"/>
      <c r="B90" s="52"/>
      <c r="C90" s="53" t="s">
        <v>139</v>
      </c>
      <c r="D90" s="52"/>
      <c r="E90" s="52" t="s">
        <v>140</v>
      </c>
      <c r="F90" s="58" t="s">
        <v>142</v>
      </c>
      <c r="G90" s="55">
        <v>0</v>
      </c>
      <c r="H90" s="41" t="s">
        <v>140</v>
      </c>
    </row>
    <row r="91" spans="1:8" x14ac:dyDescent="0.2">
      <c r="A91" s="52"/>
      <c r="B91" s="52"/>
      <c r="C91" s="56"/>
      <c r="D91" s="52"/>
      <c r="E91" s="52"/>
      <c r="F91" s="57"/>
      <c r="G91" s="57"/>
      <c r="H91" s="41" t="s">
        <v>140</v>
      </c>
    </row>
    <row r="92" spans="1:8" x14ac:dyDescent="0.2">
      <c r="A92" s="52"/>
      <c r="B92" s="52"/>
      <c r="C92" s="53" t="s">
        <v>157</v>
      </c>
      <c r="D92" s="52"/>
      <c r="E92" s="52"/>
      <c r="F92" s="57"/>
      <c r="G92" s="57"/>
      <c r="H92" s="41" t="s">
        <v>140</v>
      </c>
    </row>
    <row r="93" spans="1:8" x14ac:dyDescent="0.2">
      <c r="A93" s="47">
        <v>1</v>
      </c>
      <c r="B93" s="48"/>
      <c r="C93" s="48" t="s">
        <v>158</v>
      </c>
      <c r="D93" s="48"/>
      <c r="E93" s="59"/>
      <c r="F93" s="50">
        <v>350.77940199900002</v>
      </c>
      <c r="G93" s="51">
        <v>4.6968349999999999E-2</v>
      </c>
      <c r="H93" s="41">
        <v>5.42</v>
      </c>
    </row>
    <row r="94" spans="1:8" x14ac:dyDescent="0.2">
      <c r="A94" s="52"/>
      <c r="B94" s="52"/>
      <c r="C94" s="53" t="s">
        <v>139</v>
      </c>
      <c r="D94" s="52"/>
      <c r="E94" s="52" t="s">
        <v>140</v>
      </c>
      <c r="F94" s="54">
        <v>350.77940199900002</v>
      </c>
      <c r="G94" s="55">
        <v>4.6968349999999999E-2</v>
      </c>
      <c r="H94" s="41" t="s">
        <v>140</v>
      </c>
    </row>
    <row r="95" spans="1:8" x14ac:dyDescent="0.2">
      <c r="A95" s="52"/>
      <c r="B95" s="52"/>
      <c r="C95" s="56"/>
      <c r="D95" s="52"/>
      <c r="E95" s="52"/>
      <c r="F95" s="57"/>
      <c r="G95" s="57"/>
      <c r="H95" s="41" t="s">
        <v>140</v>
      </c>
    </row>
    <row r="96" spans="1:8" x14ac:dyDescent="0.2">
      <c r="A96" s="52"/>
      <c r="B96" s="52"/>
      <c r="C96" s="53" t="s">
        <v>159</v>
      </c>
      <c r="D96" s="52"/>
      <c r="E96" s="52"/>
      <c r="F96" s="54">
        <v>350.77940199900002</v>
      </c>
      <c r="G96" s="55">
        <v>4.6968349999999999E-2</v>
      </c>
      <c r="H96" s="41" t="s">
        <v>140</v>
      </c>
    </row>
    <row r="97" spans="1:10" x14ac:dyDescent="0.2">
      <c r="A97" s="52"/>
      <c r="B97" s="52"/>
      <c r="C97" s="57"/>
      <c r="D97" s="52"/>
      <c r="E97" s="52"/>
      <c r="F97" s="52"/>
      <c r="G97" s="52"/>
      <c r="H97" s="41" t="s">
        <v>140</v>
      </c>
    </row>
    <row r="98" spans="1:10" x14ac:dyDescent="0.2">
      <c r="A98" s="52"/>
      <c r="B98" s="52"/>
      <c r="C98" s="53" t="s">
        <v>160</v>
      </c>
      <c r="D98" s="52"/>
      <c r="E98" s="52"/>
      <c r="F98" s="52"/>
      <c r="G98" s="52"/>
      <c r="H98" s="41" t="s">
        <v>140</v>
      </c>
    </row>
    <row r="99" spans="1:10" x14ac:dyDescent="0.2">
      <c r="A99" s="52"/>
      <c r="B99" s="52"/>
      <c r="C99" s="53" t="s">
        <v>161</v>
      </c>
      <c r="D99" s="52"/>
      <c r="E99" s="52"/>
      <c r="F99" s="52"/>
      <c r="G99" s="52"/>
      <c r="H99" s="41" t="s">
        <v>140</v>
      </c>
    </row>
    <row r="100" spans="1:10" x14ac:dyDescent="0.2">
      <c r="A100" s="52"/>
      <c r="B100" s="52"/>
      <c r="C100" s="53" t="s">
        <v>139</v>
      </c>
      <c r="D100" s="52"/>
      <c r="E100" s="52" t="s">
        <v>140</v>
      </c>
      <c r="F100" s="58" t="s">
        <v>142</v>
      </c>
      <c r="G100" s="55">
        <v>0</v>
      </c>
      <c r="H100" s="41" t="s">
        <v>140</v>
      </c>
    </row>
    <row r="101" spans="1:10" x14ac:dyDescent="0.2">
      <c r="A101" s="52"/>
      <c r="B101" s="52"/>
      <c r="C101" s="56"/>
      <c r="D101" s="52"/>
      <c r="E101" s="52"/>
      <c r="F101" s="57"/>
      <c r="G101" s="57"/>
      <c r="H101" s="41" t="s">
        <v>140</v>
      </c>
    </row>
    <row r="102" spans="1:10" x14ac:dyDescent="0.2">
      <c r="A102" s="52"/>
      <c r="B102" s="52"/>
      <c r="C102" s="53" t="s">
        <v>162</v>
      </c>
      <c r="D102" s="52"/>
      <c r="E102" s="52"/>
      <c r="F102" s="52"/>
      <c r="G102" s="52"/>
      <c r="H102" s="41" t="s">
        <v>140</v>
      </c>
    </row>
    <row r="103" spans="1:10" x14ac:dyDescent="0.2">
      <c r="A103" s="52"/>
      <c r="B103" s="52"/>
      <c r="C103" s="53" t="s">
        <v>163</v>
      </c>
      <c r="D103" s="52"/>
      <c r="E103" s="52"/>
      <c r="F103" s="52"/>
      <c r="G103" s="52"/>
      <c r="H103" s="41" t="s">
        <v>140</v>
      </c>
    </row>
    <row r="104" spans="1:10" x14ac:dyDescent="0.2">
      <c r="A104" s="52"/>
      <c r="B104" s="52"/>
      <c r="C104" s="53" t="s">
        <v>139</v>
      </c>
      <c r="D104" s="52"/>
      <c r="E104" s="52" t="s">
        <v>140</v>
      </c>
      <c r="F104" s="58" t="s">
        <v>142</v>
      </c>
      <c r="G104" s="55">
        <v>0</v>
      </c>
      <c r="H104" s="41" t="s">
        <v>140</v>
      </c>
    </row>
    <row r="105" spans="1:10" x14ac:dyDescent="0.2">
      <c r="A105" s="52"/>
      <c r="B105" s="52"/>
      <c r="C105" s="56"/>
      <c r="D105" s="52"/>
      <c r="E105" s="52"/>
      <c r="F105" s="57"/>
      <c r="G105" s="57"/>
      <c r="H105" s="41" t="s">
        <v>140</v>
      </c>
    </row>
    <row r="106" spans="1:10" x14ac:dyDescent="0.2">
      <c r="A106" s="52"/>
      <c r="B106" s="52"/>
      <c r="C106" s="53" t="s">
        <v>164</v>
      </c>
      <c r="D106" s="52"/>
      <c r="E106" s="52"/>
      <c r="F106" s="57"/>
      <c r="G106" s="57"/>
      <c r="H106" s="41" t="s">
        <v>140</v>
      </c>
    </row>
    <row r="107" spans="1:10" x14ac:dyDescent="0.2">
      <c r="A107" s="52"/>
      <c r="B107" s="52"/>
      <c r="C107" s="53" t="s">
        <v>139</v>
      </c>
      <c r="D107" s="52"/>
      <c r="E107" s="52" t="s">
        <v>140</v>
      </c>
      <c r="F107" s="58" t="s">
        <v>142</v>
      </c>
      <c r="G107" s="55">
        <v>0</v>
      </c>
      <c r="H107" s="41" t="s">
        <v>140</v>
      </c>
    </row>
    <row r="108" spans="1:10" x14ac:dyDescent="0.2">
      <c r="A108" s="52"/>
      <c r="B108" s="48"/>
      <c r="C108" s="48"/>
      <c r="D108" s="53"/>
      <c r="E108" s="52"/>
      <c r="F108" s="48"/>
      <c r="G108" s="59"/>
      <c r="H108" s="41" t="s">
        <v>140</v>
      </c>
    </row>
    <row r="109" spans="1:10" x14ac:dyDescent="0.2">
      <c r="A109" s="59"/>
      <c r="B109" s="48"/>
      <c r="C109" s="48" t="s">
        <v>165</v>
      </c>
      <c r="D109" s="48"/>
      <c r="E109" s="59"/>
      <c r="F109" s="50">
        <v>-159.06466570000001</v>
      </c>
      <c r="G109" s="51">
        <v>-2.1298299999999999E-2</v>
      </c>
      <c r="H109" s="41" t="s">
        <v>140</v>
      </c>
    </row>
    <row r="110" spans="1:10" x14ac:dyDescent="0.2">
      <c r="A110" s="56"/>
      <c r="B110" s="56"/>
      <c r="C110" s="53" t="s">
        <v>166</v>
      </c>
      <c r="D110" s="57"/>
      <c r="E110" s="57"/>
      <c r="F110" s="54">
        <v>7468.4215942990004</v>
      </c>
      <c r="G110" s="60">
        <v>1.00000003</v>
      </c>
      <c r="H110" s="41" t="s">
        <v>140</v>
      </c>
    </row>
    <row r="111" spans="1:10" ht="12.75" customHeight="1" x14ac:dyDescent="0.2">
      <c r="A111" s="61"/>
      <c r="B111" s="61"/>
      <c r="C111" s="62"/>
      <c r="D111" s="63"/>
      <c r="E111" s="63"/>
      <c r="F111" s="64"/>
      <c r="G111" s="65"/>
      <c r="H111" s="66"/>
    </row>
    <row r="112" spans="1:10" x14ac:dyDescent="0.2">
      <c r="A112" s="61"/>
      <c r="B112" s="227" t="s">
        <v>973</v>
      </c>
      <c r="C112" s="227"/>
      <c r="D112" s="227"/>
      <c r="E112" s="227"/>
      <c r="F112" s="227"/>
      <c r="G112" s="227"/>
      <c r="H112" s="227"/>
      <c r="J112" s="68"/>
    </row>
    <row r="113" spans="1:17" x14ac:dyDescent="0.2">
      <c r="A113" s="61"/>
      <c r="B113" s="227" t="s">
        <v>974</v>
      </c>
      <c r="C113" s="227"/>
      <c r="D113" s="227"/>
      <c r="E113" s="227"/>
      <c r="F113" s="227"/>
      <c r="G113" s="227"/>
      <c r="H113" s="227"/>
      <c r="J113" s="68"/>
    </row>
    <row r="114" spans="1:17" x14ac:dyDescent="0.2">
      <c r="A114" s="61"/>
      <c r="B114" s="227" t="s">
        <v>975</v>
      </c>
      <c r="C114" s="227"/>
      <c r="D114" s="227"/>
      <c r="E114" s="227"/>
      <c r="F114" s="227"/>
      <c r="G114" s="227"/>
      <c r="H114" s="227"/>
      <c r="J114" s="68"/>
    </row>
    <row r="115" spans="1:17" s="71" customFormat="1" ht="66.75" customHeight="1" x14ac:dyDescent="0.25">
      <c r="A115" s="69"/>
      <c r="B115" s="228" t="s">
        <v>976</v>
      </c>
      <c r="C115" s="228"/>
      <c r="D115" s="228"/>
      <c r="E115" s="228"/>
      <c r="F115" s="228"/>
      <c r="G115" s="228"/>
      <c r="H115" s="228"/>
      <c r="I115"/>
      <c r="J115" s="68"/>
      <c r="K115"/>
      <c r="L115"/>
      <c r="M115"/>
      <c r="N115"/>
      <c r="O115"/>
      <c r="P115"/>
      <c r="Q115"/>
    </row>
    <row r="116" spans="1:17" x14ac:dyDescent="0.2">
      <c r="A116" s="61"/>
      <c r="B116" s="227" t="s">
        <v>977</v>
      </c>
      <c r="C116" s="227"/>
      <c r="D116" s="227"/>
      <c r="E116" s="227"/>
      <c r="F116" s="227"/>
      <c r="G116" s="227"/>
      <c r="H116" s="227"/>
      <c r="J116" s="68"/>
    </row>
    <row r="117" spans="1:17" x14ac:dyDescent="0.2">
      <c r="A117" s="61"/>
      <c r="B117" s="61"/>
      <c r="C117" s="61"/>
      <c r="D117" s="63"/>
      <c r="E117" s="63"/>
      <c r="F117" s="63"/>
      <c r="G117" s="63"/>
    </row>
    <row r="118" spans="1:17" x14ac:dyDescent="0.2">
      <c r="A118" s="61"/>
      <c r="B118" s="229" t="s">
        <v>167</v>
      </c>
      <c r="C118" s="230"/>
      <c r="D118" s="231"/>
      <c r="E118" s="72"/>
      <c r="F118" s="63"/>
      <c r="G118" s="63"/>
    </row>
    <row r="119" spans="1:17" ht="27.75" customHeight="1" x14ac:dyDescent="0.2">
      <c r="A119" s="61"/>
      <c r="B119" s="232" t="s">
        <v>168</v>
      </c>
      <c r="C119" s="233"/>
      <c r="D119" s="40" t="s">
        <v>169</v>
      </c>
      <c r="E119" s="72"/>
      <c r="F119" s="63"/>
      <c r="G119" s="63"/>
    </row>
    <row r="120" spans="1:17" ht="12.75" customHeight="1" x14ac:dyDescent="0.2">
      <c r="A120" s="61"/>
      <c r="B120" s="232" t="s">
        <v>978</v>
      </c>
      <c r="C120" s="233"/>
      <c r="D120" s="40" t="s">
        <v>169</v>
      </c>
      <c r="E120" s="72"/>
      <c r="F120" s="63"/>
      <c r="G120" s="63"/>
    </row>
    <row r="121" spans="1:17" x14ac:dyDescent="0.2">
      <c r="A121" s="61"/>
      <c r="B121" s="232" t="s">
        <v>170</v>
      </c>
      <c r="C121" s="233"/>
      <c r="D121" s="73" t="s">
        <v>140</v>
      </c>
      <c r="E121" s="72"/>
      <c r="F121" s="63"/>
      <c r="G121" s="63"/>
    </row>
    <row r="122" spans="1:17" x14ac:dyDescent="0.2">
      <c r="A122" s="74"/>
      <c r="B122" s="75" t="s">
        <v>140</v>
      </c>
      <c r="C122" s="75" t="s">
        <v>979</v>
      </c>
      <c r="D122" s="75" t="s">
        <v>171</v>
      </c>
      <c r="E122" s="74"/>
      <c r="F122" s="74"/>
      <c r="G122" s="74"/>
      <c r="H122" s="74"/>
      <c r="J122" s="68"/>
    </row>
    <row r="123" spans="1:17" x14ac:dyDescent="0.2">
      <c r="A123" s="74"/>
      <c r="B123" s="76" t="s">
        <v>172</v>
      </c>
      <c r="C123" s="77">
        <v>45991</v>
      </c>
      <c r="D123" s="77">
        <v>46022</v>
      </c>
      <c r="E123" s="74"/>
      <c r="F123" s="74"/>
      <c r="G123" s="74"/>
      <c r="J123" s="68"/>
    </row>
    <row r="124" spans="1:17" x14ac:dyDescent="0.2">
      <c r="A124" s="78"/>
      <c r="B124" s="48" t="s">
        <v>173</v>
      </c>
      <c r="C124" s="79">
        <v>34.555700000000002</v>
      </c>
      <c r="D124" s="79">
        <v>34.223999999999997</v>
      </c>
      <c r="E124" s="78"/>
      <c r="F124" s="80"/>
      <c r="G124" s="81"/>
    </row>
    <row r="125" spans="1:17" x14ac:dyDescent="0.2">
      <c r="A125" s="78"/>
      <c r="B125" s="48" t="s">
        <v>1151</v>
      </c>
      <c r="C125" s="79">
        <v>30.303999999999998</v>
      </c>
      <c r="D125" s="79">
        <v>30.013200000000001</v>
      </c>
      <c r="E125" s="78"/>
      <c r="F125" s="80"/>
      <c r="G125" s="81"/>
    </row>
    <row r="126" spans="1:17" x14ac:dyDescent="0.2">
      <c r="A126" s="78"/>
      <c r="B126" s="48" t="s">
        <v>174</v>
      </c>
      <c r="C126" s="79">
        <v>33.530700000000003</v>
      </c>
      <c r="D126" s="79">
        <v>33.203200000000002</v>
      </c>
      <c r="E126" s="78"/>
      <c r="F126" s="80"/>
      <c r="G126" s="81"/>
    </row>
    <row r="127" spans="1:17" x14ac:dyDescent="0.2">
      <c r="A127" s="78"/>
      <c r="B127" s="48" t="s">
        <v>1152</v>
      </c>
      <c r="C127" s="79">
        <v>29.3368</v>
      </c>
      <c r="D127" s="79">
        <v>29.0503</v>
      </c>
      <c r="E127" s="78"/>
      <c r="F127" s="80"/>
      <c r="G127" s="81"/>
    </row>
    <row r="128" spans="1:17" x14ac:dyDescent="0.2">
      <c r="A128" s="78"/>
      <c r="B128" s="78"/>
      <c r="C128" s="78"/>
      <c r="D128" s="78"/>
      <c r="E128" s="78"/>
      <c r="F128" s="78"/>
      <c r="G128" s="78"/>
    </row>
    <row r="129" spans="1:7" x14ac:dyDescent="0.2">
      <c r="A129" s="74"/>
      <c r="B129" s="232" t="s">
        <v>980</v>
      </c>
      <c r="C129" s="233"/>
      <c r="D129" s="40" t="s">
        <v>169</v>
      </c>
      <c r="E129" s="74"/>
      <c r="F129" s="74"/>
      <c r="G129" s="74"/>
    </row>
    <row r="130" spans="1:7" x14ac:dyDescent="0.2">
      <c r="A130" s="74"/>
      <c r="B130" s="136"/>
      <c r="C130" s="136"/>
      <c r="D130" s="136"/>
      <c r="E130" s="74"/>
      <c r="F130" s="74"/>
      <c r="G130" s="74"/>
    </row>
    <row r="131" spans="1:7" x14ac:dyDescent="0.2">
      <c r="A131" s="74"/>
      <c r="B131" s="232" t="s">
        <v>175</v>
      </c>
      <c r="C131" s="233"/>
      <c r="D131" s="40" t="s">
        <v>169</v>
      </c>
      <c r="E131" s="84"/>
      <c r="F131" s="74"/>
      <c r="G131" s="74"/>
    </row>
    <row r="132" spans="1:7" x14ac:dyDescent="0.2">
      <c r="A132" s="74"/>
      <c r="B132" s="232" t="s">
        <v>176</v>
      </c>
      <c r="C132" s="233"/>
      <c r="D132" s="40" t="s">
        <v>169</v>
      </c>
      <c r="E132" s="84"/>
      <c r="F132" s="74"/>
      <c r="G132" s="74"/>
    </row>
    <row r="133" spans="1:7" x14ac:dyDescent="0.2">
      <c r="A133" s="74"/>
      <c r="B133" s="232" t="s">
        <v>177</v>
      </c>
      <c r="C133" s="233"/>
      <c r="D133" s="40" t="s">
        <v>169</v>
      </c>
      <c r="E133" s="84"/>
      <c r="F133" s="74"/>
      <c r="G133" s="74"/>
    </row>
    <row r="134" spans="1:7" x14ac:dyDescent="0.2">
      <c r="A134" s="74"/>
      <c r="B134" s="232" t="s">
        <v>178</v>
      </c>
      <c r="C134" s="233"/>
      <c r="D134" s="85">
        <v>0.11615399302147736</v>
      </c>
      <c r="E134" s="74"/>
      <c r="F134" s="67"/>
      <c r="G134" s="86"/>
    </row>
    <row r="136" spans="1:7" x14ac:dyDescent="0.2">
      <c r="B136" s="234" t="s">
        <v>981</v>
      </c>
      <c r="C136" s="234"/>
    </row>
    <row r="138" spans="1:7" ht="153.75" customHeight="1" x14ac:dyDescent="0.2"/>
    <row r="141" spans="1:7" x14ac:dyDescent="0.2">
      <c r="B141" s="87" t="s">
        <v>982</v>
      </c>
      <c r="C141" s="88"/>
      <c r="D141" s="87"/>
    </row>
    <row r="142" spans="1:7" x14ac:dyDescent="0.2">
      <c r="B142" s="87" t="s">
        <v>994</v>
      </c>
      <c r="D142" s="87"/>
    </row>
    <row r="143" spans="1:7" ht="165" customHeight="1" x14ac:dyDescent="0.2"/>
    <row r="144" spans="1:7" x14ac:dyDescent="0.2">
      <c r="B144" s="87"/>
      <c r="D144" s="87"/>
    </row>
    <row r="145" spans="10:10" x14ac:dyDescent="0.2">
      <c r="J145" s="38"/>
    </row>
  </sheetData>
  <mergeCells count="18">
    <mergeCell ref="B120:C120"/>
    <mergeCell ref="B121:C121"/>
    <mergeCell ref="B136:C136"/>
    <mergeCell ref="B129:C129"/>
    <mergeCell ref="B133:C133"/>
    <mergeCell ref="B134:C134"/>
    <mergeCell ref="B131:C131"/>
    <mergeCell ref="B132:C132"/>
    <mergeCell ref="B114:H114"/>
    <mergeCell ref="B115:H115"/>
    <mergeCell ref="B116:H116"/>
    <mergeCell ref="B118:D118"/>
    <mergeCell ref="B119:C119"/>
    <mergeCell ref="A1:H1"/>
    <mergeCell ref="A2:H2"/>
    <mergeCell ref="A3:H3"/>
    <mergeCell ref="B112:H112"/>
    <mergeCell ref="B113:H113"/>
  </mergeCells>
  <hyperlinks>
    <hyperlink ref="I1" location="Index!B2" display="Index" xr:uid="{0C501BE5-BDE9-4C94-8098-121059AFEEC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Index</vt:lpstr>
      <vt:lpstr>CAPEXG</vt:lpstr>
      <vt:lpstr>GLOB</vt:lpstr>
      <vt:lpstr>MIDCAP</vt:lpstr>
      <vt:lpstr>MULTIP</vt:lpstr>
      <vt:lpstr>SLTADV3</vt:lpstr>
      <vt:lpstr>SLTADV4</vt:lpstr>
      <vt:lpstr>SLTAX2</vt:lpstr>
      <vt:lpstr>SLTAX3</vt:lpstr>
      <vt:lpstr>SLTAX4</vt:lpstr>
      <vt:lpstr>SLTAX5</vt:lpstr>
      <vt:lpstr>SLTAX6</vt:lpstr>
      <vt:lpstr>SMILE</vt:lpstr>
      <vt:lpstr>SPAHF</vt:lpstr>
      <vt:lpstr>SPARF</vt:lpstr>
      <vt:lpstr>SPBAF</vt:lpstr>
      <vt:lpstr>SPDYF</vt:lpstr>
      <vt:lpstr>SPESF</vt:lpstr>
      <vt:lpstr>SPFOCUS</vt:lpstr>
      <vt:lpstr>SPMUCF</vt:lpstr>
      <vt:lpstr>SPSN100</vt:lpstr>
      <vt:lpstr>SPTAX</vt:lpstr>
      <vt:lpstr>SRURAL</vt:lpstr>
      <vt:lpstr>SSFUND</vt:lpstr>
      <vt:lpstr>STAX</vt:lpstr>
      <vt:lpstr>SUNBCF</vt:lpstr>
      <vt:lpstr>SUNCYF</vt:lpstr>
      <vt:lpstr>SUNFCF</vt:lpstr>
      <vt:lpstr>SUNFOP</vt:lpstr>
      <vt:lpstr>SUNMAF</vt:lpstr>
      <vt:lpstr>SUNMFF</vt:lpstr>
      <vt:lpstr>Annexure-A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Swapna.N - Sundaram Mutual</cp:lastModifiedBy>
  <dcterms:created xsi:type="dcterms:W3CDTF">2026-01-01T11:15:29Z</dcterms:created>
  <dcterms:modified xsi:type="dcterms:W3CDTF">2026-01-09T10:30:39Z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2026-01-01T11:15:29Z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5a89679c-3e97-46e6-bf75-81881ba799ec</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