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U:\Swapna\OPERATIONS\PORTFOLIO\Temp\Temp\"/>
    </mc:Choice>
  </mc:AlternateContent>
  <xr:revisionPtr revIDLastSave="0" documentId="13_ncr:1_{62561B81-850E-411A-801C-317DFBC93235}" xr6:coauthVersionLast="47" xr6:coauthVersionMax="47" xr10:uidLastSave="{00000000-0000-0000-0000-000000000000}"/>
  <bookViews>
    <workbookView xWindow="-120" yWindow="-120" windowWidth="29040" windowHeight="15840" tabRatio="745" activeTab="10" xr2:uid="{BDC67C65-F96C-4180-9597-3CA376E2FB72}"/>
  </bookViews>
  <sheets>
    <sheet name="Index" sheetId="12" r:id="rId1"/>
    <sheet name="SFRLTP" sheetId="1" r:id="rId2"/>
    <sheet name="SFRSTP" sheetId="2" r:id="rId3"/>
    <sheet name="SMMF" sheetId="3" r:id="rId4"/>
    <sheet name="SPLDF" sheetId="4" r:id="rId5"/>
    <sheet name="SPMON" sheetId="5" r:id="rId6"/>
    <sheet name="SPSDF" sheetId="6" r:id="rId7"/>
    <sheet name="SPUSDF" sheetId="7" r:id="rId8"/>
    <sheet name="SUNBDS" sheetId="8" r:id="rId9"/>
    <sheet name="SUNMIA" sheetId="9" r:id="rId10"/>
    <sheet name="SUNONF" sheetId="10"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6" l="1"/>
  <c r="F8" i="4"/>
  <c r="F25" i="4" s="1"/>
  <c r="F105" i="4" s="1"/>
  <c r="F8" i="7"/>
  <c r="F141" i="7" s="1"/>
  <c r="F8" i="5"/>
  <c r="F25" i="5" s="1"/>
  <c r="G24" i="6"/>
  <c r="F24" i="6"/>
  <c r="F25" i="7" l="1"/>
  <c r="F137" i="5"/>
  <c r="G137" i="5" s="1"/>
  <c r="F72" i="10" l="1"/>
  <c r="G100" i="9"/>
  <c r="F100" i="9"/>
  <c r="F83" i="8"/>
  <c r="F82" i="8"/>
  <c r="G98" i="6"/>
  <c r="F138" i="5"/>
  <c r="F106" i="4"/>
  <c r="G105" i="4"/>
  <c r="F113" i="3"/>
  <c r="F114" i="3"/>
  <c r="F106" i="2"/>
  <c r="F105" i="2"/>
  <c r="J149" i="9" l="1"/>
  <c r="F12" i="9"/>
  <c r="F30" i="9" s="1"/>
  <c r="F48" i="9" s="1"/>
  <c r="G117" i="8"/>
  <c r="I181" i="7"/>
  <c r="F181" i="7"/>
  <c r="F139" i="7"/>
  <c r="F138" i="7"/>
  <c r="F137" i="7"/>
  <c r="I159" i="6"/>
  <c r="J159" i="6" s="1"/>
  <c r="I158" i="6"/>
  <c r="J158" i="6" s="1"/>
  <c r="I157" i="6"/>
  <c r="J157" i="6" s="1"/>
  <c r="G157" i="6"/>
  <c r="I156" i="6"/>
  <c r="J156" i="6" s="1"/>
  <c r="I174" i="5"/>
  <c r="F174" i="5"/>
  <c r="I165" i="4"/>
  <c r="F165" i="4"/>
  <c r="I160" i="4"/>
  <c r="J160" i="4" s="1"/>
  <c r="I159" i="4"/>
  <c r="J159" i="4" s="1"/>
  <c r="I158" i="4"/>
  <c r="J158" i="4" s="1"/>
  <c r="G12" i="9" l="1"/>
  <c r="G30" i="9" s="1"/>
  <c r="G48" i="9" s="1"/>
  <c r="G90" i="9"/>
  <c r="F90" i="9"/>
  <c r="G73" i="8"/>
  <c r="F73" i="8"/>
  <c r="G127" i="7"/>
  <c r="F127" i="7"/>
  <c r="F142" i="7" s="1"/>
  <c r="G141" i="7" s="1"/>
  <c r="G89" i="6"/>
  <c r="F89" i="6"/>
  <c r="G128" i="5"/>
  <c r="F128" i="5"/>
  <c r="G96" i="4"/>
  <c r="F96" i="4"/>
  <c r="G104" i="3"/>
  <c r="F104" i="3"/>
  <c r="G96" i="2"/>
  <c r="F96" i="2"/>
  <c r="G95" i="1"/>
  <c r="F95" i="1"/>
</calcChain>
</file>

<file path=xl/sharedStrings.xml><?xml version="1.0" encoding="utf-8"?>
<sst xmlns="http://schemas.openxmlformats.org/spreadsheetml/2006/main" count="3308" uniqueCount="689">
  <si>
    <t>SUNDARAM MUTUAL FUND</t>
  </si>
  <si>
    <t>Sundaram Corporate Bond Fund</t>
  </si>
  <si>
    <t>SL No</t>
  </si>
  <si>
    <t>ISIN Code</t>
  </si>
  <si>
    <t>Name of the instrument</t>
  </si>
  <si>
    <t>Rating / 
Industry</t>
  </si>
  <si>
    <t>Quantity</t>
  </si>
  <si>
    <t>Mkt Value
Rs. in Lacs</t>
  </si>
  <si>
    <t>% of Net Asset</t>
  </si>
  <si>
    <t>A) Equity &amp; Equity Related</t>
  </si>
  <si>
    <t>(a) Listed / awaiting listing on Stock Exchange</t>
  </si>
  <si>
    <t>Sub Total</t>
  </si>
  <si>
    <t/>
  </si>
  <si>
    <t xml:space="preserve">0 </t>
  </si>
  <si>
    <t>(b) Overseas Security</t>
  </si>
  <si>
    <t>(c) Privately Placed / Unlisted</t>
  </si>
  <si>
    <t>(d) Preference / Right Shares</t>
  </si>
  <si>
    <t>(e) Warrants</t>
  </si>
  <si>
    <t>f) Derivative</t>
  </si>
  <si>
    <t>Total for Equity &amp; Equity Related</t>
  </si>
  <si>
    <t>B) Debt Instruments</t>
  </si>
  <si>
    <t>INE556F08KL3</t>
  </si>
  <si>
    <t>Small Industries Development Bank of India - 7.83% - 24/11/2028**</t>
  </si>
  <si>
    <t>CRISIL AAA</t>
  </si>
  <si>
    <t>INE053F08411</t>
  </si>
  <si>
    <t>Indian Railway Finance Corporation Ltd - 7.37% - 31/07/2029**</t>
  </si>
  <si>
    <t>INE557F08FR8</t>
  </si>
  <si>
    <t>National Housing Bank - 7.22% - 23/07/2026</t>
  </si>
  <si>
    <t>INE115A07QJ2</t>
  </si>
  <si>
    <t>LIC Housing Finance Ltd - 7.7% - 16/05/2028**</t>
  </si>
  <si>
    <t>INE261F08EJ7</t>
  </si>
  <si>
    <t>National Bank for Agriculture &amp; Rural Development - 7.64% - 06/12/2029</t>
  </si>
  <si>
    <t>ICRA AAA</t>
  </si>
  <si>
    <t>INE040A08930</t>
  </si>
  <si>
    <t>HDFC Bank Ltd (Prev HDFC Ltd) - 7.65% - 25/05/2033**</t>
  </si>
  <si>
    <t>INE261F08EH1</t>
  </si>
  <si>
    <t>National Bank for Agriculture &amp; Rural Development - 7.62% - 10/05/2029**</t>
  </si>
  <si>
    <t>INE020B08EK4</t>
  </si>
  <si>
    <t>REC LTD - 7.46% - 30/06/2028**</t>
  </si>
  <si>
    <t>INE053F08304</t>
  </si>
  <si>
    <t>Indian Railway Finance Corporation Ltd - 7.23% - 15/10/2026**</t>
  </si>
  <si>
    <t>INE020B08EL2</t>
  </si>
  <si>
    <t>REC LTD - 7.44% - 30/04/2026**</t>
  </si>
  <si>
    <t>INE134E08MX3</t>
  </si>
  <si>
    <t>Power Finance Corporation Ltd - 7.6% - 13/04/2029**</t>
  </si>
  <si>
    <t>INE296A07SV1</t>
  </si>
  <si>
    <t>Bajaj Finance Ltd - 7.82% - 31/01/2034**</t>
  </si>
  <si>
    <t>INE242A08544</t>
  </si>
  <si>
    <t>Indian Oil Corporation Ltd - 7.44% - 25/11/2027**</t>
  </si>
  <si>
    <t>INE557F08FS6</t>
  </si>
  <si>
    <t>National Housing Bank - 7.4% - 16/07/2026**</t>
  </si>
  <si>
    <t>INE040A08666</t>
  </si>
  <si>
    <t>HDFC Bank Ltd (Prev HDFC Ltd) - 7.8% - 03/05/2033**</t>
  </si>
  <si>
    <t>INE020B08EP3</t>
  </si>
  <si>
    <t>REC LTD - 7.77% - 30/09/2026**</t>
  </si>
  <si>
    <t>INE261F08DX0</t>
  </si>
  <si>
    <t>National Bank for Agriculture &amp; Rural Development - 7.58% - 31/07/2026</t>
  </si>
  <si>
    <t>INE134E08IO0</t>
  </si>
  <si>
    <t>Power Finance Corporation Ltd - 7.23% - 05/01/2027**</t>
  </si>
  <si>
    <t>INE0KUG08084</t>
  </si>
  <si>
    <t>National Bank for Financing Infrastructure and Development - 7.04% - 07/04/2035**</t>
  </si>
  <si>
    <t>INE752E08783</t>
  </si>
  <si>
    <t>Power Grid Corporation of India Ltd - 6.94% - 15/04/2035</t>
  </si>
  <si>
    <t>INE115A07MW4</t>
  </si>
  <si>
    <t>LIC Housing Finance Ltd - 7.95% - 29/01/2028**</t>
  </si>
  <si>
    <t>INE556F08KH1</t>
  </si>
  <si>
    <t>Small Industries Development Bank of India - 7.43% - 31/08/2026**</t>
  </si>
  <si>
    <t>INE041007100</t>
  </si>
  <si>
    <t>Embassy Office Parks REIT - 7.77% - 05/06/2025**</t>
  </si>
  <si>
    <t>INE296A07SU3</t>
  </si>
  <si>
    <t>Bajaj Finance Ltd - 7.87% - 08/02/2034**</t>
  </si>
  <si>
    <t>INE556F08KP4</t>
  </si>
  <si>
    <t>Small Industries Development Bank of India - 7.68% - 10/08/2027</t>
  </si>
  <si>
    <t>(b) Privately Placed / Unlisted</t>
  </si>
  <si>
    <t>(c) Govt Security</t>
  </si>
  <si>
    <t>IN0020240019</t>
  </si>
  <si>
    <t>7.10% Central Government Securities 08/04/2034</t>
  </si>
  <si>
    <t>Sovereign</t>
  </si>
  <si>
    <t>IN0020230135</t>
  </si>
  <si>
    <t>7.32% Government Securities-13/11/2030</t>
  </si>
  <si>
    <t>IN0020230051</t>
  </si>
  <si>
    <t>7.30% Government Securities - 19/06/2053</t>
  </si>
  <si>
    <t>IN3120240400</t>
  </si>
  <si>
    <t>6.96% Tamil Nadu State Government Securities - 04/12/2028</t>
  </si>
  <si>
    <t>IN0020240035</t>
  </si>
  <si>
    <t>7.34% Central Government Securities 22/04/2064</t>
  </si>
  <si>
    <t>IN0020230077</t>
  </si>
  <si>
    <t>7.18%  Government Securities - 24/07/2037</t>
  </si>
  <si>
    <t>IN0020230101</t>
  </si>
  <si>
    <t>7.37% Government Securities-23/10/2028</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</si>
  <si>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</si>
  <si>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</si>
  <si>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</si>
  <si>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</si>
  <si>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</si>
  <si>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</si>
  <si>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</si>
  <si>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</si>
  <si>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</si>
  <si>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</si>
  <si>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</si>
  <si>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INF0RQ622028</t>
  </si>
  <si>
    <t>Corporate Debt Market Development Fund - Class A2</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</si>
  <si>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</si>
  <si>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</si>
  <si>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</si>
  <si>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</si>
  <si>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</si>
  <si>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</si>
  <si>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</si>
  <si>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</si>
  <si>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</si>
  <si>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</si>
  <si>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</si>
  <si>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</si>
  <si>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Direct Plan - Growth</t>
  </si>
  <si>
    <t>Regular Plan - Growth</t>
  </si>
  <si>
    <t>Individual &amp; HUF</t>
  </si>
  <si>
    <t>Others</t>
  </si>
  <si>
    <t>-</t>
  </si>
  <si>
    <t>e) Total outstanding exposure in derivative instruments at the end of the period</t>
  </si>
  <si>
    <t>f) Total investments in foreign securities /ADR'S/GDR'S at the end of the period</t>
  </si>
  <si>
    <t>Sundaram Banking &amp; PSU Fund</t>
  </si>
  <si>
    <t>INE040A08955</t>
  </si>
  <si>
    <t>HDFC Bank Ltd - 7.7% - 16/05/2028</t>
  </si>
  <si>
    <t>INE020B08EA5</t>
  </si>
  <si>
    <t>REC LTD - 7.55% - 31/03/2028**</t>
  </si>
  <si>
    <t>INE031A08962</t>
  </si>
  <si>
    <t>Housing and Urban Development Corp. Ltd - 6.9% - 23/04/2032**</t>
  </si>
  <si>
    <t>INE557F08FY4</t>
  </si>
  <si>
    <t>National Housing Bank - 7.59% - 14/07/2027**</t>
  </si>
  <si>
    <t>INE556F08KF5</t>
  </si>
  <si>
    <t>Small Industries Development Bank of India - 7.54% - 12/01/2026**</t>
  </si>
  <si>
    <t>INE134E08LK2</t>
  </si>
  <si>
    <t>Power Finance Corporation Ltd - 6.09% - 27/08/2026**</t>
  </si>
  <si>
    <t>INE514E08GE8</t>
  </si>
  <si>
    <t>Export Import Bank of India - 7.35% - 27/07/2028</t>
  </si>
  <si>
    <t>INE752E08734</t>
  </si>
  <si>
    <t>Power Grid Corporation of India Ltd - 7.35% - 12/03/2034**</t>
  </si>
  <si>
    <t>INE261F08EM1</t>
  </si>
  <si>
    <t>National Bank for Agriculture &amp; Rural Development - 7.53% - 24/03/2028</t>
  </si>
  <si>
    <t>INE0KUG08035</t>
  </si>
  <si>
    <t>National Bank for Financing Infrastructure and Development - 7.43% - 04/07/2034</t>
  </si>
  <si>
    <t>INE261F08EF5</t>
  </si>
  <si>
    <t>National Bank for Agriculture &amp; Rural Development - 7.8% - 15/03/2027</t>
  </si>
  <si>
    <t>INE053F08338</t>
  </si>
  <si>
    <t>Indian Railway Finance Corporation Ltd - 7.68% - 24/11/2026**</t>
  </si>
  <si>
    <t>IN0020240126</t>
  </si>
  <si>
    <t>6.79% Central Government Securities 07/10/2034</t>
  </si>
  <si>
    <t>IN0020240027</t>
  </si>
  <si>
    <t>7.23% Central Government Securities 15/04/2039</t>
  </si>
  <si>
    <t>INE028A16GR2</t>
  </si>
  <si>
    <t>Bank of Baroda - 15/05/2025</t>
  </si>
  <si>
    <t>IND A1+</t>
  </si>
  <si>
    <t>INE562A16ON3</t>
  </si>
  <si>
    <t>Indian Bank - 25/03/2026</t>
  </si>
  <si>
    <t>CRISIL A1+</t>
  </si>
  <si>
    <t>INE562A16NR6</t>
  </si>
  <si>
    <t>Indian Bank - 09/06/2025</t>
  </si>
  <si>
    <t>INE040A16GE5</t>
  </si>
  <si>
    <t>HDFC Bank Ltd - 04/02/2026**</t>
  </si>
  <si>
    <t>INE514E16CK7</t>
  </si>
  <si>
    <t>Export Import Bank of India - 20/03/2026</t>
  </si>
  <si>
    <t>Direct Plan - Bonus</t>
  </si>
  <si>
    <t>Regular Plan - Bonus</t>
  </si>
  <si>
    <t>Sundaram Money Market Fund</t>
  </si>
  <si>
    <t>IN3120150187</t>
  </si>
  <si>
    <t>8.38% Tamil Nadu State Development Loan - 27/01/2026</t>
  </si>
  <si>
    <t>INE160A16RK5</t>
  </si>
  <si>
    <t>Punjab National Bank - 18/03/2026**</t>
  </si>
  <si>
    <t>INE562A16OG7</t>
  </si>
  <si>
    <t>Indian Bank - 06/03/2026**</t>
  </si>
  <si>
    <t>INE476A16B64</t>
  </si>
  <si>
    <t>Canara Bank - 18/03/2026**</t>
  </si>
  <si>
    <t>INE237A168Z9</t>
  </si>
  <si>
    <t>Kotak Mahindra Bank Ltd - 19/03/2026**</t>
  </si>
  <si>
    <t>INE556F16BG5</t>
  </si>
  <si>
    <t>Small Industries Development Bank of India - 26/03/2026</t>
  </si>
  <si>
    <t>INE261F16967</t>
  </si>
  <si>
    <t>National Bank for Agriculture &amp; Rural Development - 27/02/2026</t>
  </si>
  <si>
    <t>INE556F16BB6</t>
  </si>
  <si>
    <t>Small Industries Development Bank of India - 27/02/2026**</t>
  </si>
  <si>
    <t>INE008A16W82</t>
  </si>
  <si>
    <t>IDBI Bank Ltd - 02/09/2025**</t>
  </si>
  <si>
    <t>INE949L16CY1</t>
  </si>
  <si>
    <t>AU Small Finance Bank Ltd - 28/10/2025**</t>
  </si>
  <si>
    <t>INE171A16MK3</t>
  </si>
  <si>
    <t>The Federal Bank Ltd - 25/11/2025**</t>
  </si>
  <si>
    <t>INE084A16CS2</t>
  </si>
  <si>
    <t>Bank of India - 28/11/2025</t>
  </si>
  <si>
    <t>INE095A16X85</t>
  </si>
  <si>
    <t>IndusInd Bank Ltd - 05/12/2025**</t>
  </si>
  <si>
    <t>INE562A16OA0</t>
  </si>
  <si>
    <t>Indian Bank - 04/02/2026**</t>
  </si>
  <si>
    <t>INE237A165Z5</t>
  </si>
  <si>
    <t>Kotak Mahindra Bank Ltd - 18/02/2026**</t>
  </si>
  <si>
    <t>INE261F16959</t>
  </si>
  <si>
    <t>National Bank for Agriculture &amp; Rural Development - 17/02/2026**</t>
  </si>
  <si>
    <t>INE040A16GJ4</t>
  </si>
  <si>
    <t>HDFC Bank Ltd - 25/02/2026**</t>
  </si>
  <si>
    <t>INE237A166Z3</t>
  </si>
  <si>
    <t>Kotak Mahindra Bank Ltd - 27/02/2026**</t>
  </si>
  <si>
    <t>INE008A16X99</t>
  </si>
  <si>
    <t>IDBI Bank Ltd - 23/02/2026**</t>
  </si>
  <si>
    <t>INE476A16B31</t>
  </si>
  <si>
    <t>Canara Bank - 13/03/2026**</t>
  </si>
  <si>
    <t>INE238AD6AM2</t>
  </si>
  <si>
    <t>Axis Bank Ltd - 04/02/2026**</t>
  </si>
  <si>
    <t>INE092T16XX1</t>
  </si>
  <si>
    <t>IDFC First Bank Ltd - 23/01/2026**</t>
  </si>
  <si>
    <t>INE476A16A65</t>
  </si>
  <si>
    <t>Canara Bank - 24/02/2026**</t>
  </si>
  <si>
    <t>INE261F16AA7</t>
  </si>
  <si>
    <t>National Bank for Agriculture &amp; Rural Development - 25/03/2026**</t>
  </si>
  <si>
    <t>INE095A16X69</t>
  </si>
  <si>
    <t>IndusInd Bank Ltd - 21/11/2025**</t>
  </si>
  <si>
    <t>INE090AD6170</t>
  </si>
  <si>
    <t>ICICI Bank Ltd - 25/07/2025</t>
  </si>
  <si>
    <t>ICRA A1+</t>
  </si>
  <si>
    <t>INE763G14XJ8</t>
  </si>
  <si>
    <t>ICICI Securities Ltd - 03/03/2026**</t>
  </si>
  <si>
    <t>INE144H14HG8</t>
  </si>
  <si>
    <t>Deutsche Investments India Private Ltd - 22/12/2025**</t>
  </si>
  <si>
    <t>INE790I14FX5</t>
  </si>
  <si>
    <t>HSBC InvestDirect Financial Services India Limited - 25/06/2025**</t>
  </si>
  <si>
    <t>INE403D14544</t>
  </si>
  <si>
    <t>Bharti Telecom Ltd - 17/10/2025**</t>
  </si>
  <si>
    <t>INE115A14FJ1</t>
  </si>
  <si>
    <t>LIC Housing Finance Ltd - 18/02/2026**</t>
  </si>
  <si>
    <t>INE338I14JI6</t>
  </si>
  <si>
    <t>Motilal Oswal Financial Services Ltd - 25/02/2026**</t>
  </si>
  <si>
    <t>INE824H14QT9</t>
  </si>
  <si>
    <t>Julius Baer Capital (India) Private Ltd - 17/06/2025**</t>
  </si>
  <si>
    <t>INE572E14JM1</t>
  </si>
  <si>
    <t>PNB Housing Finance Ltd - 25/09/2025**</t>
  </si>
  <si>
    <t>INE338I14JF2</t>
  </si>
  <si>
    <t>Motilal Oswal Financial Services Ltd - 06/02/2026**</t>
  </si>
  <si>
    <t>INE144H14HM6</t>
  </si>
  <si>
    <t>Deutsche Investments India Private Ltd - 09/09/2025**</t>
  </si>
  <si>
    <t>IN002024Z453</t>
  </si>
  <si>
    <t>364 Days - T Bill - 20/02/2026</t>
  </si>
  <si>
    <t>Reverse Repo</t>
  </si>
  <si>
    <t>Sundaram Low Duration Fund</t>
  </si>
  <si>
    <t>INE477A07373</t>
  </si>
  <si>
    <t>Can Fin Homes Ltd - 8.45% - 27/05/2026**</t>
  </si>
  <si>
    <t>IND AA+</t>
  </si>
  <si>
    <t>INE721A07SB0</t>
  </si>
  <si>
    <t>Shriram Finance Ltd - 9.2% - 22/05/2026**</t>
  </si>
  <si>
    <t>CRISIL AA+</t>
  </si>
  <si>
    <t>INE020B08ED9</t>
  </si>
  <si>
    <t>REC LTD - 7.56% - 30/06/2026**</t>
  </si>
  <si>
    <t>INE403D08181</t>
  </si>
  <si>
    <t>Bharti Telecom Ltd - 8.9% - 04/12/2025**</t>
  </si>
  <si>
    <t>INE134E08IE1</t>
  </si>
  <si>
    <t>Power Finance Corporation Ltd - 8.03% - 02/05/2026</t>
  </si>
  <si>
    <t>INE572E07183</t>
  </si>
  <si>
    <t>PNB Housing Finance Ltd - 8.15% - 29/07/2027**</t>
  </si>
  <si>
    <t>INE523H07CB9</t>
  </si>
  <si>
    <t>JM Financial Products Ltd - 8.92% - 16/11/2026**</t>
  </si>
  <si>
    <t>CRISIL AA</t>
  </si>
  <si>
    <t>INE414G07HI7</t>
  </si>
  <si>
    <t>Muthoot Finance Ltd - 8.3% - 06/01/2026**</t>
  </si>
  <si>
    <t>INE233A08121</t>
  </si>
  <si>
    <t>Godrej Industries Ltd - 8.36% - 28/08/2026**</t>
  </si>
  <si>
    <t>INE477A07415</t>
  </si>
  <si>
    <t>Can Fin Homes Ltd - 8.09% - 04/01/2027**</t>
  </si>
  <si>
    <t>INE020B08FF1</t>
  </si>
  <si>
    <t>REC LTD - 7.56% - 31/08/2027**</t>
  </si>
  <si>
    <t>INE721A07RU2</t>
  </si>
  <si>
    <t>Shriram Finance Ltd - 9.25% - 19/12/2025**</t>
  </si>
  <si>
    <t>INE121A07QT9</t>
  </si>
  <si>
    <t>Cholamandalam Investment and Finance Co Ltd - 8.45% - 21/11/2025**</t>
  </si>
  <si>
    <t>ICRA AA+</t>
  </si>
  <si>
    <t>INE414G07JL7</t>
  </si>
  <si>
    <t>Muthoot Finance Ltd - 8.65% - 31/01/2028**</t>
  </si>
  <si>
    <t>IN0020240050</t>
  </si>
  <si>
    <t>7.04% Central Government Securities 03/06/2029</t>
  </si>
  <si>
    <t>IN0020220037</t>
  </si>
  <si>
    <t>7.38% Central Government Securities 20/06/2027</t>
  </si>
  <si>
    <t>INE040A16GK2</t>
  </si>
  <si>
    <t>HDFC Bank Ltd - 27/05/2025</t>
  </si>
  <si>
    <t>INE040A16GF2</t>
  </si>
  <si>
    <t>HDFC Bank Ltd - 06/02/2026**</t>
  </si>
  <si>
    <t>INE514E14ST9</t>
  </si>
  <si>
    <t>Export Import Bank of India - 24/10/2025**</t>
  </si>
  <si>
    <t>Sundaram Liquid Fund</t>
  </si>
  <si>
    <t>INE040A16GO4</t>
  </si>
  <si>
    <t>HDFC Bank Ltd - 11/06/2025**</t>
  </si>
  <si>
    <t>INE556F16AS2</t>
  </si>
  <si>
    <t>Small Industries Development Bank of India - 10/06/2025**</t>
  </si>
  <si>
    <t>INE562A16OK9</t>
  </si>
  <si>
    <t>Indian Bank - 16/06/2025**</t>
  </si>
  <si>
    <t>INE160A16RD0</t>
  </si>
  <si>
    <t>Punjab National Bank - 02/06/2025**</t>
  </si>
  <si>
    <t>INE562A16OF9</t>
  </si>
  <si>
    <t>Indian Bank - 05/06/2025**</t>
  </si>
  <si>
    <t>INE028A16GV4</t>
  </si>
  <si>
    <t>Bank of Baroda - 06/06/2025**</t>
  </si>
  <si>
    <t>INE028A16HA6</t>
  </si>
  <si>
    <t>Bank of Baroda - 09/06/2025</t>
  </si>
  <si>
    <t>INE028A16HX8</t>
  </si>
  <si>
    <t>Bank of Baroda - 10/06/2025</t>
  </si>
  <si>
    <t>INE692A16JD9</t>
  </si>
  <si>
    <t>Union Bank of India - 12/06/2025**</t>
  </si>
  <si>
    <t>INE084A16DD2</t>
  </si>
  <si>
    <t>Bank of India - 12/06/2025**</t>
  </si>
  <si>
    <t>INE476A16B56</t>
  </si>
  <si>
    <t>Canara Bank - 17/06/2025**</t>
  </si>
  <si>
    <t>INE160A16RL3</t>
  </si>
  <si>
    <t>Punjab National Bank - 18/06/2025</t>
  </si>
  <si>
    <t>INE238AD6876</t>
  </si>
  <si>
    <t>Axis Bank Ltd - 16/07/2025</t>
  </si>
  <si>
    <t>INE160A16RJ7</t>
  </si>
  <si>
    <t>Punjab National Bank - 16/06/2025**</t>
  </si>
  <si>
    <t>INE692A16IZ4</t>
  </si>
  <si>
    <t>Union Bank of India - 04/06/2025**</t>
  </si>
  <si>
    <t>INE476A16B15</t>
  </si>
  <si>
    <t>Canara Bank - 09/06/2025**</t>
  </si>
  <si>
    <t>INE040A16GG0</t>
  </si>
  <si>
    <t>HDFC Bank Ltd - 09/05/2025**</t>
  </si>
  <si>
    <t>INE238AD6843</t>
  </si>
  <si>
    <t>Axis Bank Ltd - 05/06/2025</t>
  </si>
  <si>
    <t>INE976I14PP5</t>
  </si>
  <si>
    <t>Tata Capital Ltd - 08/05/2025**</t>
  </si>
  <si>
    <t>INE261F14NL2</t>
  </si>
  <si>
    <t>National Bank for Agriculture &amp; Rural Development - 20/06/2025**</t>
  </si>
  <si>
    <t>INE002A14LD2</t>
  </si>
  <si>
    <t>Reliance Industries Ltd - 23/06/2025**</t>
  </si>
  <si>
    <t>INE110L14TM4</t>
  </si>
  <si>
    <t>Reliance Jio Infocomm Ltd - 16/07/2025**</t>
  </si>
  <si>
    <t>INE002A14LG5</t>
  </si>
  <si>
    <t>Reliance Industries Ltd - 24/06/2025**</t>
  </si>
  <si>
    <t>INE556F14LC8</t>
  </si>
  <si>
    <t>Small Industries Development Bank of India - 09/07/2025**</t>
  </si>
  <si>
    <t>INE477S14CX5</t>
  </si>
  <si>
    <t>Tata Motors Finance Ltd - 07/05/2025**</t>
  </si>
  <si>
    <t>INE763G14WY9</t>
  </si>
  <si>
    <t>ICICI Securities Ltd - 08/05/2025**</t>
  </si>
  <si>
    <t>INE289B14JI6</t>
  </si>
  <si>
    <t>GIC Housing Finance Ltd - 16/05/2025**</t>
  </si>
  <si>
    <t>INE09OL14GQ4</t>
  </si>
  <si>
    <t>Birla Group Holdings Pvt Ltd - 23/05/2025**</t>
  </si>
  <si>
    <t>INE477A14DQ5</t>
  </si>
  <si>
    <t>Can Fin Homes Ltd - 29/05/2025**</t>
  </si>
  <si>
    <t>INE296A14ZX8</t>
  </si>
  <si>
    <t>Bajaj Finance Ltd - 12/06/2025**</t>
  </si>
  <si>
    <t>INE242A14XP3</t>
  </si>
  <si>
    <t>Indian Oil Corporation Ltd - 16/06/2025**</t>
  </si>
  <si>
    <t>INE261F14NK4</t>
  </si>
  <si>
    <t>National Bank for Agriculture &amp; Rural Development - 16/06/2025**</t>
  </si>
  <si>
    <t>INE763G14XW1</t>
  </si>
  <si>
    <t>ICICI Securities Ltd - 19/06/2025**</t>
  </si>
  <si>
    <t>INE110L14TK8</t>
  </si>
  <si>
    <t>Reliance Jio Infocomm Ltd - 23/06/2025**</t>
  </si>
  <si>
    <t>INE094A14JV5</t>
  </si>
  <si>
    <t>Hindustan Petroleum Corporation Ltd - 25/06/2025**</t>
  </si>
  <si>
    <t>INE572E14JT6</t>
  </si>
  <si>
    <t>PNB Housing Finance Ltd - 15/07/2025**</t>
  </si>
  <si>
    <t>INE233A14Z62</t>
  </si>
  <si>
    <t>Godrej Industries Ltd - 09/05/2025**</t>
  </si>
  <si>
    <t>INE556F14KZ1</t>
  </si>
  <si>
    <t>INE414G14TR9</t>
  </si>
  <si>
    <t>Muthoot Finance Ltd - 10/06/2025**</t>
  </si>
  <si>
    <t>INE261F14NH0</t>
  </si>
  <si>
    <t>National Bank for Agriculture &amp; Rural Development - 12/06/2025**</t>
  </si>
  <si>
    <t>INE929O14DG7</t>
  </si>
  <si>
    <t>Reliance Retail Ventures Ltd - 12/06/2025**</t>
  </si>
  <si>
    <t>INE071G14GR4</t>
  </si>
  <si>
    <t>ICICI Home Finance Company Ltd - 16/07/2025**</t>
  </si>
  <si>
    <t>INE700G14NW4</t>
  </si>
  <si>
    <t>HDFC Securities Ltd - 15/07/2025**</t>
  </si>
  <si>
    <t>INE047A14AI9</t>
  </si>
  <si>
    <t>Grasim Industries Ltd - 24/07/2025**</t>
  </si>
  <si>
    <t>INE763G14WX1</t>
  </si>
  <si>
    <t>ICICI Securities Ltd - 07/05/2025**</t>
  </si>
  <si>
    <t>INE338I14JC9</t>
  </si>
  <si>
    <t>Motilal Oswal Financial Services Ltd - 07/05/2025**</t>
  </si>
  <si>
    <t>INE929O14DA0</t>
  </si>
  <si>
    <t>Reliance Retail Ventures Ltd - 09/05/2025</t>
  </si>
  <si>
    <t>INE865C14NA0</t>
  </si>
  <si>
    <t>Aditya Birla Money Ltd - 09/05/2025**</t>
  </si>
  <si>
    <t>INE498L14DM7</t>
  </si>
  <si>
    <t>L &amp; T Finance Ltd - 23/05/2025**</t>
  </si>
  <si>
    <t>INE498L14DL9</t>
  </si>
  <si>
    <t>L &amp; T Finance Ltd - 26/05/2025**</t>
  </si>
  <si>
    <t>INE790I14FS5</t>
  </si>
  <si>
    <t>HSBC InvestDirect Financial Services India Limited - 27/05/2025**</t>
  </si>
  <si>
    <t>INE02FN14416</t>
  </si>
  <si>
    <t>IGH Holdings Private Limited - 27/05/2025**</t>
  </si>
  <si>
    <t>INE233A140H0</t>
  </si>
  <si>
    <t>Godrej Industries Ltd - 02/06/2025**</t>
  </si>
  <si>
    <t>INE763G14XQ3</t>
  </si>
  <si>
    <t>ICICI Securities Ltd - 09/06/2025**</t>
  </si>
  <si>
    <t>INE763G14XT7</t>
  </si>
  <si>
    <t>ICICI Securities Ltd - 12/06/2025**</t>
  </si>
  <si>
    <t>INE103A14447</t>
  </si>
  <si>
    <t>Mangalore Refinery and Petrochemicals Ltd - 24/07/2025**</t>
  </si>
  <si>
    <t>INE212K14AU3</t>
  </si>
  <si>
    <t>SBI Cap securities Ltd - 18/06/2025**</t>
  </si>
  <si>
    <t>IN002024X508</t>
  </si>
  <si>
    <t>91 Days - T Bill - 19/06/2025</t>
  </si>
  <si>
    <t>IN002024Y290</t>
  </si>
  <si>
    <t>182 Days - T Bill - 01/05/2025</t>
  </si>
  <si>
    <t>IN002024X474</t>
  </si>
  <si>
    <t>91 Days - T Bill - 30/05/2025</t>
  </si>
  <si>
    <t>Sundaram Short Duration Fund</t>
  </si>
  <si>
    <t>INE134E08MJ2</t>
  </si>
  <si>
    <t>Power Finance Corporation Ltd - 7.77% - 15/04/2028**</t>
  </si>
  <si>
    <t>INE121A07RZ4</t>
  </si>
  <si>
    <t>Cholamandalam Investment and Finance Co Ltd - 8.54% - 12/04/2029**</t>
  </si>
  <si>
    <t>INE020B08EI8</t>
  </si>
  <si>
    <t>REC LTD - 7.51% - 31/07/2026**</t>
  </si>
  <si>
    <t>INE134E08LP1</t>
  </si>
  <si>
    <t>Power Finance Corporation Ltd - 7.13% - 15/07/2026**</t>
  </si>
  <si>
    <t>INE115A07PI6</t>
  </si>
  <si>
    <t>LIC Housing Finance Ltd - 6.17% - 03/09/2026**</t>
  </si>
  <si>
    <t>IN3120230484</t>
  </si>
  <si>
    <t>7.44% Tamil Nadu State Government Securities -20/03/2034</t>
  </si>
  <si>
    <t>Sundaram Ultra Short Duration Fund</t>
  </si>
  <si>
    <t>INE756I07EI4</t>
  </si>
  <si>
    <t>HDB Financial Services Ltd - 7.5% - 23/09/2025**</t>
  </si>
  <si>
    <t>INE261F08DK7</t>
  </si>
  <si>
    <t>National Bank for Agriculture &amp; Rural Development - 5.7% - 31/07/2025**</t>
  </si>
  <si>
    <t>INE756I07EN4</t>
  </si>
  <si>
    <t>HDB Financial Services Ltd - 7.84% - 14/07/2026</t>
  </si>
  <si>
    <t>INE040A16FM0</t>
  </si>
  <si>
    <t>HDFC Bank Ltd - 19/09/2025</t>
  </si>
  <si>
    <t>INE028A16HY6</t>
  </si>
  <si>
    <t>Bank of Baroda - 12/12/2025</t>
  </si>
  <si>
    <t>INE171A16MA4</t>
  </si>
  <si>
    <t>The Federal Bank Ltd - 04/08/2025**</t>
  </si>
  <si>
    <t>INE040A16FN8</t>
  </si>
  <si>
    <t>HDFC Bank Ltd - 15/09/2025</t>
  </si>
  <si>
    <t>INE238AD6983</t>
  </si>
  <si>
    <t>Axis Bank Ltd - 13/11/2025</t>
  </si>
  <si>
    <t>INE692A16IC3</t>
  </si>
  <si>
    <t>Union Bank of India - 04/12/2025**</t>
  </si>
  <si>
    <t>INE476A16A24</t>
  </si>
  <si>
    <t>Canara Bank - 03/02/2026**</t>
  </si>
  <si>
    <t>INE095A16Y50</t>
  </si>
  <si>
    <t>IndusInd Bank Ltd - 04/02/2026**</t>
  </si>
  <si>
    <t>INE238AD6884</t>
  </si>
  <si>
    <t>Axis Bank Ltd - 22/08/2025**</t>
  </si>
  <si>
    <t>INE095A16X10</t>
  </si>
  <si>
    <t>IndusInd Bank Ltd - 19/08/2025**</t>
  </si>
  <si>
    <t>INE238AD6900</t>
  </si>
  <si>
    <t>Axis Bank Ltd - 04/09/2025**</t>
  </si>
  <si>
    <t>INE040A16FY5</t>
  </si>
  <si>
    <t>HDFC Bank Ltd - 04/12/2025**</t>
  </si>
  <si>
    <t>INE556F16AX2</t>
  </si>
  <si>
    <t>Small Industries Development Bank of India - 05/12/2025**</t>
  </si>
  <si>
    <t>INE556F16AY0</t>
  </si>
  <si>
    <t>Small Industries Development Bank of India - 13/01/2026**</t>
  </si>
  <si>
    <t>INE261F16975</t>
  </si>
  <si>
    <t>National Bank for Agriculture &amp; Rural Development - 10/03/2026**</t>
  </si>
  <si>
    <t>INE556F16BD2</t>
  </si>
  <si>
    <t>Small Industries Development Bank of India - 11/03/2026**</t>
  </si>
  <si>
    <t>INE790I14FT3</t>
  </si>
  <si>
    <t>HSBC InvestDirect Financial Services India Limited - 03/06/2025**</t>
  </si>
  <si>
    <t>INE115A14FF9</t>
  </si>
  <si>
    <t>LIC Housing Finance Ltd - 11/09/2025**</t>
  </si>
  <si>
    <t>IN002024Y324</t>
  </si>
  <si>
    <t>182 Days - T Bill - 23/05/2025</t>
  </si>
  <si>
    <t>Sundaram Medium Duration Fund</t>
  </si>
  <si>
    <t>IN0020210186</t>
  </si>
  <si>
    <t>5.74% Central Government Securities 15/11/2026</t>
  </si>
  <si>
    <t>Sundaram Conservative Hybrid Fund</t>
  </si>
  <si>
    <t>INE040A01034</t>
  </si>
  <si>
    <t>HDFC Bank Ltd</t>
  </si>
  <si>
    <t>Banks</t>
  </si>
  <si>
    <t>INE090A01021</t>
  </si>
  <si>
    <t>ICICI Bank Ltd</t>
  </si>
  <si>
    <t>INE002A01018</t>
  </si>
  <si>
    <t>Reliance Industries Ltd</t>
  </si>
  <si>
    <t>Petroleum Products</t>
  </si>
  <si>
    <t>INE397D01024</t>
  </si>
  <si>
    <t>Bharti Airtel Ltd</t>
  </si>
  <si>
    <t>Telecom - Services</t>
  </si>
  <si>
    <t>INE860A01027</t>
  </si>
  <si>
    <t>HCL Technologies Ltd</t>
  </si>
  <si>
    <t>It - Software</t>
  </si>
  <si>
    <t>INE009A01021</t>
  </si>
  <si>
    <t>Infosys Ltd</t>
  </si>
  <si>
    <t>INE238A01034</t>
  </si>
  <si>
    <t>Axis Bank Ltd</t>
  </si>
  <si>
    <t>INE062A01020</t>
  </si>
  <si>
    <t>State Bank of India</t>
  </si>
  <si>
    <t>INE154A01025</t>
  </si>
  <si>
    <t>ITC Ltd</t>
  </si>
  <si>
    <t>Diversified Fmcg</t>
  </si>
  <si>
    <t>INE029A01011</t>
  </si>
  <si>
    <t>Bharat Petroleum Corporation Ltd</t>
  </si>
  <si>
    <t>INE237A01028</t>
  </si>
  <si>
    <t>Kotak Mahindra Bank Ltd</t>
  </si>
  <si>
    <t>INE481G01011</t>
  </si>
  <si>
    <t>Ultratech Cement Ltd</t>
  </si>
  <si>
    <t>Cement &amp; Cement Products</t>
  </si>
  <si>
    <t>INE797F01020</t>
  </si>
  <si>
    <t>Jubilant Foodworks Ltd</t>
  </si>
  <si>
    <t>Leisure Services</t>
  </si>
  <si>
    <t>INE196A01026</t>
  </si>
  <si>
    <t>Marico Ltd</t>
  </si>
  <si>
    <t>Agricultural Food &amp; Other Products</t>
  </si>
  <si>
    <t>INE854D01024</t>
  </si>
  <si>
    <t>United Spirits Ltd</t>
  </si>
  <si>
    <t>Beverages</t>
  </si>
  <si>
    <t>INE018A01030</t>
  </si>
  <si>
    <t>Larsen &amp; Toubro Ltd</t>
  </si>
  <si>
    <t>Construction</t>
  </si>
  <si>
    <t>INE917I01010</t>
  </si>
  <si>
    <t>Bajaj Auto Ltd</t>
  </si>
  <si>
    <t>Automobiles</t>
  </si>
  <si>
    <t>INE540L01014</t>
  </si>
  <si>
    <t>Alkem Laboratories Ltd</t>
  </si>
  <si>
    <t>Pharmaceuticals &amp; Biotechnology</t>
  </si>
  <si>
    <t>INE047A01021</t>
  </si>
  <si>
    <t>Grasim Industries Ltd</t>
  </si>
  <si>
    <t>INE726G01019</t>
  </si>
  <si>
    <t>ICICI Prudential Life Insurance Company Ltd</t>
  </si>
  <si>
    <t>Insurance</t>
  </si>
  <si>
    <t>INE585B01010</t>
  </si>
  <si>
    <t>Maruti Suzuki India Ltd</t>
  </si>
  <si>
    <t>INE603J01030</t>
  </si>
  <si>
    <t>PI Industries Ltd</t>
  </si>
  <si>
    <t>Fertilizers &amp; Agrochemicals</t>
  </si>
  <si>
    <t>IN9397D01014</t>
  </si>
  <si>
    <t>IN0020240118</t>
  </si>
  <si>
    <t>7.09% Central Government Securities 05/08/2054</t>
  </si>
  <si>
    <t>Sundaram Overnight Fund</t>
  </si>
  <si>
    <t>IN002024X458</t>
  </si>
  <si>
    <t>91 Days - T Bill - 15/05/2025</t>
  </si>
  <si>
    <t>IN002024Z065</t>
  </si>
  <si>
    <t>364 Days - T Bill - 08/05/2025</t>
  </si>
  <si>
    <t>YTM (%)*</t>
  </si>
  <si>
    <t>S. No.</t>
  </si>
  <si>
    <t>ACRONYM</t>
  </si>
  <si>
    <t>SCHEME NAME</t>
  </si>
  <si>
    <t>SFRLTP</t>
  </si>
  <si>
    <t>SFRSTP</t>
  </si>
  <si>
    <t>SMMF</t>
  </si>
  <si>
    <t>SPLDF</t>
  </si>
  <si>
    <t>SPMON</t>
  </si>
  <si>
    <t>SPSDF</t>
  </si>
  <si>
    <t>SPUSDF</t>
  </si>
  <si>
    <t>SUNBDS</t>
  </si>
  <si>
    <t>SUNMIA</t>
  </si>
  <si>
    <t>SUNONF</t>
  </si>
  <si>
    <t>Index</t>
  </si>
  <si>
    <t>(b) Corporate Debt Market Development Fund</t>
  </si>
  <si>
    <t>**Non Traded Securities - Wherever applicable</t>
  </si>
  <si>
    <t>^ Net current assets includes interest accrued on fixed income securities - Wherever applicable</t>
  </si>
  <si>
    <t># percentage to NAV of security is less than 0.01% - Wherever applicable</t>
  </si>
  <si>
    <t>At the beginning</t>
  </si>
  <si>
    <t>Direct Plan - Monthly IDCW</t>
  </si>
  <si>
    <t>Direct Plan - Quarterly IDCW</t>
  </si>
  <si>
    <t>Direct Plan - Halfyearly IDCW</t>
  </si>
  <si>
    <t>Direct Plan - Annual IDCW</t>
  </si>
  <si>
    <t>Regular Plan - Monthly IDCW</t>
  </si>
  <si>
    <t>Regular Plan - Quarterly IDCW</t>
  </si>
  <si>
    <t>Regular Plan - Halfyearly IDCW</t>
  </si>
  <si>
    <t>Regular Plan - Annual IDCW</t>
  </si>
  <si>
    <t>d) IDCW declared during the period (Rupees per unit)</t>
  </si>
  <si>
    <t>g) Repo in corporate debt</t>
  </si>
  <si>
    <t>Portfolio Information</t>
  </si>
  <si>
    <t>Scheme Name :</t>
  </si>
  <si>
    <t>Description (if any)</t>
  </si>
  <si>
    <t>Annualised Portfolio YTM %* :</t>
  </si>
  <si>
    <t>Macaulay Duration (years)</t>
  </si>
  <si>
    <t>Average Maturity (years)</t>
  </si>
  <si>
    <t xml:space="preserve">As on (Date) </t>
  </si>
  <si>
    <t>* in case of semi annual YTM,  it will be annualised </t>
  </si>
  <si>
    <t>Scheme Riskometer :</t>
  </si>
  <si>
    <t>Tier I Benchmark Riskometer :</t>
  </si>
  <si>
    <t xml:space="preserve">                    NIFTY Corporate Bond Index A-II</t>
  </si>
  <si>
    <t>e) Bonus declared during the period (Rupees per unit)</t>
  </si>
  <si>
    <t>f) Total outstanding exposure in derivative instruments at the end of the period</t>
  </si>
  <si>
    <t>g) Total investments in foreign securities /ADR'S/GDR'S at the end of the period</t>
  </si>
  <si>
    <t>h) Repo in corporate debt</t>
  </si>
  <si>
    <t xml:space="preserve">           NIFTY Banking and PSU Debt Index A-II</t>
  </si>
  <si>
    <t xml:space="preserve">                    NIFTY Money Market Index A-I</t>
  </si>
  <si>
    <t>Refer below point i)</t>
  </si>
  <si>
    <t>Average Maturity  (years)</t>
  </si>
  <si>
    <t>ISIN</t>
  </si>
  <si>
    <t>NAME OF THE SECURITY</t>
  </si>
  <si>
    <t>VALUE OF THE SECURITY CONSIDERED UNDER NET RECEIVABLES</t>
  </si>
  <si>
    <t>% TO AUM</t>
  </si>
  <si>
    <t>INE202B07IK1</t>
  </si>
  <si>
    <t xml:space="preserve">Dewan Housing Finance Corporation Ltd-9.10%-09/09/2019 </t>
  </si>
  <si>
    <t>INE202B07HQ0</t>
  </si>
  <si>
    <t>9.10%-Dewan Housing Finance Corporation Ltd-16/08/2019</t>
  </si>
  <si>
    <t>INE202B07IJ3</t>
  </si>
  <si>
    <t xml:space="preserve">9.05% Dewan Housing Finance Corporation Ltd-NCD-09/09/2019 </t>
  </si>
  <si>
    <t>TOTAL AMOUNT INCLUDING INTEREST DUE TO AND RECOVERED BY THE SCHEME</t>
  </si>
  <si>
    <t>TOTAL AMOUNT DUE (Rs. in Lacs)</t>
  </si>
  <si>
    <t>Amount Recovered 30th Sep 2021</t>
  </si>
  <si>
    <t xml:space="preserve">Further amount received on 31-Aug-2024 </t>
  </si>
  <si>
    <t xml:space="preserve">Total settlement till date  </t>
  </si>
  <si>
    <t xml:space="preserve">PRINCIPAL </t>
  </si>
  <si>
    <t>Interest Accrued till 3rd June 2019</t>
  </si>
  <si>
    <t xml:space="preserve">Interest not accrued due to category by rating agency as default till maturity </t>
  </si>
  <si>
    <t xml:space="preserve">Total </t>
  </si>
  <si>
    <t xml:space="preserve"> ## (Rs. in Lacs)</t>
  </si>
  <si>
    <t xml:space="preserve">Total Cost  </t>
  </si>
  <si>
    <t xml:space="preserve">Discounting Charges / Interest accrued till maturity </t>
  </si>
  <si>
    <t>Total CP Outstanding</t>
  </si>
  <si>
    <t xml:space="preserve"> Amount Recovered - 06th Mar 2025</t>
  </si>
  <si>
    <t>Total settlement till date</t>
  </si>
  <si>
    <t>CASH</t>
  </si>
  <si>
    <t>INVIT Units</t>
  </si>
  <si>
    <t>INE121H14JU3</t>
  </si>
  <si>
    <t xml:space="preserve">IL&amp;FS Financial Services Ltd. 24SEP18 CP </t>
  </si>
  <si>
    <t>For Further details please refer the below Links for Rationale</t>
  </si>
  <si>
    <t>https://www.sundarammutual.com/pdf2/2021/Rationale_for_Valuation/DHFL_Valuation_impact_22_Sep_2021.pdf</t>
  </si>
  <si>
    <t>https://www.sundarammutual.com/pdf2/2021/Rationale_for_Valuation/Update_on_DHFL_Recovery_30_sep_2021.pdf</t>
  </si>
  <si>
    <t>https://www.sundarammutual.com/pdf2/2024/Rationale_for_Valuation/Update_on_DHFL_Recovery_31_Aug_2024_V1.pdf</t>
  </si>
  <si>
    <t>https://www.sundarammutual.com/pdf2/2025/Rationale_for_Valuation/Update_on_ILFS_Financial_Services_Recovery_06_03_2025.pdf</t>
  </si>
  <si>
    <t xml:space="preserve">              NIFTY Low Duration Debt Index A-I</t>
  </si>
  <si>
    <t>++ Aggregate Investments by Other schemes of Sundaram Mutual Fund - Rs.16,992.45 Lakhs</t>
  </si>
  <si>
    <t>++ Aggregate Investments by Other schemes of Sundaram Mutual Fund - Rs. 32,867.10 Lakhs</t>
  </si>
  <si>
    <t>Amount Recovered - 06th Mar 2025</t>
  </si>
  <si>
    <t xml:space="preserve">                      NIFTY Liquid Index A-I</t>
  </si>
  <si>
    <t>9.05% Dewan Housing Finance Corporation Ltd-NCD-09/09/2019</t>
  </si>
  <si>
    <t>Dewan Housing Finance Corporation Ltd-9.10%-09/09/2019</t>
  </si>
  <si>
    <t>INE202B07654</t>
  </si>
  <si>
    <t>11.55%_Prev 11.45%-Dewan Housing Finance Corp Ltd-12/09/2019  ##</t>
  </si>
  <si>
    <t>9.10%-Dewan Housing Finance Corporation Ltd-16/08/2019 ##</t>
  </si>
  <si>
    <t>TOTAL AMOUNT DUE</t>
  </si>
  <si>
    <t>Amount Recovered 30th Sep 2021 (Rs. In Lacs)</t>
  </si>
  <si>
    <t>Further amount received on  31-Aug-2024   (Rs. In Lacs)</t>
  </si>
  <si>
    <t xml:space="preserve">Total settlement till date  ( Rs . In Lacs ) </t>
  </si>
  <si>
    <t>PRINCIPAL (Rs. in Lacs)</t>
  </si>
  <si>
    <t>Interest Accrued till 3rd June 2019
(Rs. in Lacs)</t>
  </si>
  <si>
    <t>Interest not accrued due to category by rating agency as default till maturity (Rs. in Lacs)</t>
  </si>
  <si>
    <t>Total
(Rs. in Lacs)</t>
  </si>
  <si>
    <t>11.55% Prev 11.45%-Dewan Housing Finance Corp Ltd-12/09/2019  ##</t>
  </si>
  <si>
    <t>## Sundaram Short Term Credit Risk Fund has been merged with Sundaram Short Term Debt Fund on 29th Dec 2020. Hence, the above Securities defaulted prior to the merger date have been moved to the Target scheme. Further with effect from 31st Dec 2021, Sundaram Short Term Debt Fund got merged into Principal Short Term Debt Fund and renamed as Sundaram Short Duration Fund.</t>
  </si>
  <si>
    <t xml:space="preserve">               Nifty Short Duration Debt Index A-II</t>
  </si>
  <si>
    <t>Interest Rate Swaps</t>
  </si>
  <si>
    <t>Interest Rate Swaps Pay Fix Receive Floating (11/12/2025) (FV 2500 Lacs)~</t>
  </si>
  <si>
    <t>#</t>
  </si>
  <si>
    <t>Interest Rate Swaps Pay Fix Receive Floating (06/03/2026) (FV 2500 Lacs)~</t>
  </si>
  <si>
    <t>Interest Rate Swaps Pay Fix Receive Floating (20/03/2026) (FV 2500 Lacs)~</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</si>
  <si>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</si>
  <si>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Refer below point h)</t>
  </si>
  <si>
    <t>Swap Type</t>
  </si>
  <si>
    <t>Underlying Security</t>
  </si>
  <si>
    <t>Long Position</t>
  </si>
  <si>
    <t>Short Position</t>
  </si>
  <si>
    <t>Notional Value (Rs. in lacs.)</t>
  </si>
  <si>
    <t>Maturity date</t>
  </si>
  <si>
    <t>Fixed to Float</t>
  </si>
  <si>
    <t xml:space="preserve">Shriram Finance Ltd </t>
  </si>
  <si>
    <t>Receiving Floating</t>
  </si>
  <si>
    <t>Pay Fixed</t>
  </si>
  <si>
    <t>NABARD</t>
  </si>
  <si>
    <t>REC Ltd</t>
  </si>
  <si>
    <t xml:space="preserve">          NIFTY Ultra Short Duration Debt Index A-I</t>
  </si>
  <si>
    <t>INE528G08394</t>
  </si>
  <si>
    <t>9%-YES BANK LTD-NCD-Call opt-18/10/2022-Perpetual Bond $</t>
  </si>
  <si>
    <t>TOTAL AMOUNT INCLUDING INTEREST DUE TO THE SCHEME</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</si>
  <si>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</si>
  <si>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</si>
  <si>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</si>
  <si>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 xml:space="preserve">          NIFTY Medium Duration Debt Index A-III</t>
  </si>
  <si>
    <t>INE0GGX23010</t>
  </si>
  <si>
    <t>Power Grid Infrastructure Investment Trust(InvIT)</t>
  </si>
  <si>
    <t>Power</t>
  </si>
  <si>
    <t>Bharti Airtel Ltd - Partly Paid Right Shares</t>
  </si>
  <si>
    <t>Macaulay Duration - only for Debt portion (years)</t>
  </si>
  <si>
    <t>Average Maturity  - only for Debt portion (years)</t>
  </si>
  <si>
    <t>VALUE OF THE SECURITY CONSIDERED 
UNDER NET RECEIVABLES</t>
  </si>
  <si>
    <t xml:space="preserve">11.55% Prev 11.45%-Dewan Housing Finance Corp Ltd-12/09/2019  </t>
  </si>
  <si>
    <t>Amount Recovered (Rs. In Lacs) 30th Sep 2021</t>
  </si>
  <si>
    <t>Further amount received on 31/08/2024  (Rs. In Lacs)</t>
  </si>
  <si>
    <t xml:space="preserve">11.55%_Prev 11.45%-Dewan Housing Finance Corp Ltd-12/09/2019  </t>
  </si>
  <si>
    <t xml:space="preserve">      CRISIL Hybrid 85 Plus 15 - Conservative Index</t>
  </si>
  <si>
    <t>Macaulay Duration (Days)</t>
  </si>
  <si>
    <t>Average Maturity (Days)</t>
  </si>
  <si>
    <t xml:space="preserve">                        NIFTY 1D Rate Index</t>
  </si>
  <si>
    <t>YTM (%)</t>
  </si>
  <si>
    <t>30-Apr-2025</t>
  </si>
  <si>
    <t>i) Exposure to securities classified as below investment grade or default as on 30-Apr-2025:-</t>
  </si>
  <si>
    <t>h)  Hedging Positions through Swaps as on 30-Apr-2025:-</t>
  </si>
  <si>
    <t>% to AUM as on  30-Apr-2025</t>
  </si>
  <si>
    <t>h) Exposure to securities classified as below investment grade or default as on 30-Apr-2025:-</t>
  </si>
  <si>
    <t>INE0JEI23010</t>
  </si>
  <si>
    <t>Roadstar Infra Investment Trust (InvIT)</t>
  </si>
  <si>
    <t>## The Boards of these companies have set February 17th as the record date for the allocation of InvIT units and cash distribution. Accordingly, on the 5th of March 2025, we received the Total cash of Rs. 3.17 Crs .Further as a part of the distribution we have received  INVITs amounting to Rs. 2 Crs having face value is Rs. 25,00,000 per unit subsequently in the month of April ’25. The above-mentioned cash and  INVITs units are allocated to respective scheme based  on their exposure.</t>
  </si>
  <si>
    <t>Monthly Portfolio Statement for the month ended 30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</si>
</sst>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 #,##0.00_ ;_ * \-#,##0.00_ ;_ * &quot;-&quot;??_ ;_ @_ "/>
    <numFmt numFmtId="165" formatCode="[$-1014009]###0.00%;\(###0.00%\)"/>
    <numFmt numFmtId="166" formatCode="[$-1014009]###0.00;\(###0.00\)"/>
    <numFmt numFmtId="167" formatCode="[$-1014009]General"/>
    <numFmt numFmtId="168" formatCode="[$-1014009]###0;\(###0\)"/>
    <numFmt numFmtId="169" formatCode="[$-1014009]###0.0000;\(###0.0000\)"/>
    <numFmt numFmtId="170" formatCode="[$-1014009]#,##0.00\ %;\(#,##0.00\)"/>
    <numFmt numFmtId="171" formatCode="[$-1014009]#.0000"/>
    <numFmt numFmtId="172" formatCode="[$-1014009]#,##0.00;\(#,##0.00\)"/>
    <numFmt numFmtId="173" formatCode="dd\-mmm\-yyyy"/>
    <numFmt numFmtId="174" formatCode="[$-1014009]#,##0;\(#,##0\)"/>
    <numFmt numFmtId="175" formatCode="dd/mmm/yyyy"/>
    <numFmt numFmtId="176" formatCode="[$-1014009]#,##0.000;\-#,##0.000"/>
  </numFmts>
  <fonts count="39" x14ac:knownFonts="1">
    <font>
      <sz val="10"/>
      <name val="Arial"/>
      <charset val="1"/>
    </font>
    <font>
      <sz val="11"/>
      <color theme="1"/>
      <name val="Aptos Narrow"/>
      <family val="2"/>
      <scheme val="minor"/>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b/>
      <sz val="11"/>
      <color theme="0"/>
      <name val="Aptos Narrow"/>
      <family val="2"/>
      <scheme val="minor"/>
    </font>
    <font>
      <sz val="11"/>
      <color theme="0"/>
      <name val="Aptos Narrow"/>
      <family val="2"/>
      <scheme val="minor"/>
    </font>
    <font>
      <sz val="10"/>
      <name val="Arial"/>
      <family val="2"/>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sz val="11"/>
      <color theme="1"/>
      <name val="Calibri"/>
      <family val="2"/>
    </font>
    <font>
      <b/>
      <sz val="11"/>
      <name val="Calibri"/>
      <family val="2"/>
    </font>
    <font>
      <sz val="11"/>
      <color theme="1"/>
      <name val="Calibri"/>
      <family val="2"/>
    </font>
    <font>
      <u/>
      <sz val="11"/>
      <color theme="10"/>
      <name val="Calibri"/>
      <family val="2"/>
    </font>
    <font>
      <sz val="11"/>
      <name val="Calibri"/>
      <family val="2"/>
    </font>
    <font>
      <b/>
      <i/>
      <sz val="10"/>
      <color indexed="8"/>
      <name val="Calibri"/>
      <family val="2"/>
    </font>
    <font>
      <sz val="10"/>
      <name val="Calibri"/>
      <family val="2"/>
    </font>
    <font>
      <b/>
      <sz val="10"/>
      <name val="Calibri"/>
      <family val="2"/>
    </font>
    <font>
      <b/>
      <sz val="10"/>
      <name val="Arial"/>
      <family val="2"/>
    </font>
    <font>
      <b/>
      <sz val="10"/>
      <color theme="1"/>
      <name val="Aptos Narrow"/>
      <family val="2"/>
      <scheme val="minor"/>
    </font>
    <font>
      <sz val="10"/>
      <color theme="1"/>
      <name val="Aptos Narrow"/>
      <family val="2"/>
      <scheme val="minor"/>
    </font>
    <font>
      <sz val="11"/>
      <color indexed="8"/>
      <name val="Calibri"/>
      <family val="2"/>
    </font>
    <font>
      <b/>
      <sz val="10"/>
      <name val="Aptos Narrow"/>
      <family val="2"/>
      <scheme val="minor"/>
    </font>
    <font>
      <b/>
      <u/>
      <sz val="8.5"/>
      <name val="Verdana"/>
      <family val="2"/>
    </font>
    <font>
      <sz val="8.5"/>
      <name val="Verdana"/>
      <family val="2"/>
    </font>
    <font>
      <b/>
      <sz val="10"/>
      <color theme="1"/>
      <name val="Tahoma"/>
      <family val="2"/>
    </font>
    <font>
      <b/>
      <sz val="10"/>
      <color rgb="FF000000"/>
      <name val="Tahoma"/>
      <family val="2"/>
    </font>
    <font>
      <sz val="10"/>
      <color theme="1"/>
      <name val="Tahoma"/>
      <family val="2"/>
    </font>
    <font>
      <sz val="10"/>
      <color rgb="FF000000"/>
      <name val="Tahoma"/>
      <family val="2"/>
    </font>
    <font>
      <sz val="10"/>
      <color theme="1"/>
      <name val="Arial"/>
      <family val="2"/>
    </font>
    <font>
      <sz val="11"/>
      <name val="Aptos Narrow"/>
      <family val="2"/>
      <scheme val="minor"/>
    </font>
    <font>
      <b/>
      <sz val="10"/>
      <color theme="1"/>
      <name val="Calibri"/>
      <family val="2"/>
    </font>
    <font>
      <sz val="10"/>
      <color theme="1"/>
      <name val="Calibri"/>
      <family val="2"/>
    </font>
    <font>
      <b/>
      <sz val="11"/>
      <name val="Aptos Narrow"/>
      <family val="2"/>
      <scheme val="minor"/>
    </font>
  </fonts>
  <fills count="2">
    <fill>
      <patternFill patternType="none"/>
    </fill>
    <fill>
      <patternFill patternType="gray125"/>
    </fill>
  </fills>
  <borders count="24">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2">
    <xf numFmtId="0" fontId="0" fillId="0" borderId="0">
      <alignment wrapText="1"/>
    </xf>
    <xf numFmtId="9" fontId="6" fillId="0" borderId="0" applyFont="0" applyFill="0" applyBorder="0" applyAlignment="0" applyProtection="0"/>
    <xf numFmtId="164" fontId="9" fillId="0" borderId="0" applyFont="0" applyFill="0" applyBorder="0" applyAlignment="0" applyProtection="0"/>
    <xf numFmtId="0" fontId="11" fillId="0" borderId="0" applyNumberFormat="0" applyFill="0" applyBorder="0" applyAlignment="0" applyProtection="0">
      <alignment wrapText="1"/>
    </xf>
    <xf numFmtId="0" fontId="1" fillId="0" borderId="0"/>
    <xf numFmtId="0" fontId="1" fillId="0" borderId="0"/>
    <xf numFmtId="0" fontId="9" fillId="0" borderId="0">
      <alignment wrapText="1"/>
    </xf>
    <xf numFmtId="164" fontId="9" fillId="0" borderId="0" applyFont="0" applyFill="0" applyBorder="0" applyAlignment="0" applyProtection="0"/>
    <xf numFmtId="9" fontId="26" fillId="0" borderId="0" applyFont="0" applyFill="0" applyBorder="0" applyAlignment="0" applyProtection="0"/>
    <xf numFmtId="164" fontId="9" fillId="0" borderId="0" applyFont="0" applyFill="0" applyBorder="0" applyAlignment="0" applyProtection="0"/>
    <xf numFmtId="0" fontId="1" fillId="0" borderId="0"/>
    <xf numFmtId="0" fontId="1" fillId="0" borderId="0"/>
  </cellStyleXfs>
  <cellXfs count="247">
    <xf numFmtId="0" fontId="0" fillId="0" borderId="0" xfId="0">
      <alignment wrapText="1"/>
    </xf>
    <xf numFmtId="0" fontId="12" fillId="0" borderId="0" xfId="3" applyFont="1" applyFill="1" applyBorder="1" applyAlignment="1">
      <alignment horizontal="center" vertical="center" wrapText="1"/>
    </xf>
    <xf numFmtId="0" fontId="15" fillId="0" borderId="7" xfId="4" applyFont="1" applyBorder="1" applyAlignment="1">
      <alignment horizontal="center"/>
    </xf>
    <xf numFmtId="0" fontId="16" fillId="0" borderId="7" xfId="4" applyFont="1" applyBorder="1" applyAlignment="1">
      <alignment horizontal="center" vertical="center"/>
    </xf>
    <xf numFmtId="0" fontId="17" fillId="0" borderId="0" xfId="5" applyFont="1"/>
    <xf numFmtId="0" fontId="17" fillId="0" borderId="7" xfId="4" applyFont="1" applyBorder="1" applyAlignment="1">
      <alignment horizontal="center"/>
    </xf>
    <xf numFmtId="0" fontId="18" fillId="0" borderId="7" xfId="3" applyFont="1" applyFill="1" applyBorder="1" applyAlignment="1">
      <alignment vertical="center"/>
    </xf>
    <xf numFmtId="0" fontId="19" fillId="0" borderId="7" xfId="4" applyFont="1" applyBorder="1" applyAlignment="1">
      <alignment vertical="top"/>
    </xf>
    <xf numFmtId="4" fontId="25" fillId="0" borderId="9" xfId="8" applyNumberFormat="1" applyFont="1" applyFill="1" applyBorder="1"/>
    <xf numFmtId="4" fontId="25" fillId="0" borderId="0" xfId="8" applyNumberFormat="1" applyFont="1" applyFill="1" applyBorder="1"/>
    <xf numFmtId="164" fontId="25" fillId="0" borderId="9" xfId="9" applyFont="1" applyFill="1" applyBorder="1"/>
    <xf numFmtId="164" fontId="25" fillId="0" borderId="0" xfId="7" applyFont="1" applyFill="1" applyBorder="1"/>
    <xf numFmtId="164" fontId="25" fillId="0" borderId="7" xfId="9" applyFont="1" applyFill="1" applyBorder="1"/>
    <xf numFmtId="4" fontId="25" fillId="0" borderId="7" xfId="8" applyNumberFormat="1" applyFont="1" applyFill="1" applyBorder="1"/>
    <xf numFmtId="0" fontId="2" fillId="0" borderId="4" xfId="0" applyFont="1" applyBorder="1" applyAlignment="1">
      <alignment horizontal="right" vertical="top" wrapText="1" readingOrder="1"/>
    </xf>
    <xf numFmtId="0" fontId="3" fillId="0" borderId="4" xfId="0" applyFont="1" applyBorder="1" applyAlignment="1">
      <alignment horizontal="left" vertical="center" wrapText="1" readingOrder="1"/>
    </xf>
    <xf numFmtId="166" fontId="3" fillId="0" borderId="4" xfId="0" applyNumberFormat="1" applyFont="1" applyBorder="1" applyAlignment="1">
      <alignment horizontal="right" vertical="center" wrapText="1" readingOrder="1"/>
    </xf>
    <xf numFmtId="165" fontId="3" fillId="0" borderId="4" xfId="0" applyNumberFormat="1" applyFont="1" applyBorder="1" applyAlignment="1">
      <alignment horizontal="right" vertical="center" wrapText="1" readingOrder="1"/>
    </xf>
    <xf numFmtId="166" fontId="13" fillId="0" borderId="8" xfId="0" applyNumberFormat="1" applyFont="1" applyBorder="1" applyAlignment="1">
      <alignment horizontal="right" vertical="center" wrapText="1" readingOrder="1"/>
    </xf>
    <xf numFmtId="0" fontId="10" fillId="0" borderId="7" xfId="0" applyFont="1" applyBorder="1" applyAlignment="1">
      <alignment horizontal="center" vertical="center" wrapText="1" readingOrder="1"/>
    </xf>
    <xf numFmtId="164" fontId="10" fillId="0" borderId="7" xfId="2" applyFont="1" applyFill="1" applyBorder="1" applyAlignment="1">
      <alignment horizontal="center" vertical="center" wrapText="1" readingOrder="1"/>
    </xf>
    <xf numFmtId="0" fontId="0" fillId="0" borderId="0" xfId="0" applyAlignment="1">
      <alignment horizontal="center" vertical="center" wrapText="1"/>
    </xf>
    <xf numFmtId="0" fontId="13" fillId="0" borderId="4" xfId="0" applyFont="1" applyBorder="1" applyAlignment="1">
      <alignment horizontal="right" vertical="top" wrapText="1" readingOrder="1"/>
    </xf>
    <xf numFmtId="0" fontId="14" fillId="0" borderId="4" xfId="0" applyFont="1" applyBorder="1" applyAlignment="1">
      <alignment horizontal="left" vertical="center" wrapText="1" readingOrder="1"/>
    </xf>
    <xf numFmtId="0" fontId="3" fillId="0" borderId="4" xfId="0" applyFont="1" applyBorder="1" applyAlignment="1">
      <alignment horizontal="right" vertical="center" wrapText="1" readingOrder="1"/>
    </xf>
    <xf numFmtId="0" fontId="4" fillId="0" borderId="4" xfId="0" applyFont="1" applyBorder="1" applyAlignment="1">
      <alignment horizontal="left" vertical="center" wrapText="1" readingOrder="1"/>
    </xf>
    <xf numFmtId="0" fontId="4" fillId="0" borderId="4" xfId="0" applyFont="1" applyBorder="1" applyAlignment="1">
      <alignment horizontal="right" vertical="center" wrapText="1" readingOrder="1"/>
    </xf>
    <xf numFmtId="167" fontId="2" fillId="0" borderId="4" xfId="0" applyNumberFormat="1" applyFont="1" applyBorder="1" applyAlignment="1">
      <alignment horizontal="right" vertical="center" wrapText="1" readingOrder="1"/>
    </xf>
    <xf numFmtId="0" fontId="2" fillId="0" borderId="4" xfId="0" applyFont="1" applyBorder="1" applyAlignment="1">
      <alignment horizontal="left" vertical="center" wrapText="1" readingOrder="1"/>
    </xf>
    <xf numFmtId="168" fontId="2" fillId="0" borderId="4" xfId="0" applyNumberFormat="1" applyFont="1" applyBorder="1" applyAlignment="1">
      <alignment horizontal="right" vertical="center" wrapText="1" readingOrder="1"/>
    </xf>
    <xf numFmtId="166" fontId="2" fillId="0" borderId="4" xfId="0" applyNumberFormat="1" applyFont="1" applyBorder="1" applyAlignment="1">
      <alignment horizontal="right" vertical="center" wrapText="1" readingOrder="1"/>
    </xf>
    <xf numFmtId="165" fontId="2" fillId="0" borderId="4" xfId="0" applyNumberFormat="1" applyFont="1" applyBorder="1" applyAlignment="1">
      <alignment horizontal="right" vertical="center" wrapText="1" readingOrder="1"/>
    </xf>
    <xf numFmtId="0" fontId="2" fillId="0" borderId="4" xfId="0" applyFont="1" applyBorder="1" applyAlignment="1">
      <alignment horizontal="right" vertical="center" wrapText="1" readingOrder="1"/>
    </xf>
    <xf numFmtId="170" fontId="3" fillId="0" borderId="4" xfId="0" applyNumberFormat="1" applyFont="1" applyBorder="1" applyAlignment="1">
      <alignment horizontal="right" vertical="center" wrapText="1" readingOrder="1"/>
    </xf>
    <xf numFmtId="0" fontId="4" fillId="0" borderId="5" xfId="0" applyFont="1" applyBorder="1" applyAlignment="1">
      <alignment horizontal="left" vertical="center" wrapText="1" readingOrder="1"/>
    </xf>
    <xf numFmtId="0" fontId="4" fillId="0" borderId="5" xfId="0" applyFont="1" applyBorder="1" applyAlignment="1">
      <alignment horizontal="right" vertical="center" wrapText="1" readingOrder="1"/>
    </xf>
    <xf numFmtId="0" fontId="20" fillId="0" borderId="0" xfId="0" applyFont="1" applyAlignment="1">
      <alignment horizontal="left" vertical="center" wrapText="1" readingOrder="1"/>
    </xf>
    <xf numFmtId="0" fontId="13" fillId="0" borderId="0" xfId="0" applyFont="1" applyAlignment="1">
      <alignment horizontal="left" vertical="center" wrapText="1" readingOrder="1"/>
    </xf>
    <xf numFmtId="0" fontId="4" fillId="0" borderId="0" xfId="0" applyFont="1" applyAlignment="1">
      <alignment horizontal="left" vertical="center" wrapText="1" readingOrder="1"/>
    </xf>
    <xf numFmtId="0" fontId="4" fillId="0" borderId="0" xfId="0" applyFont="1" applyAlignment="1">
      <alignment horizontal="right" vertical="center" wrapText="1" readingOrder="1"/>
    </xf>
    <xf numFmtId="0" fontId="20" fillId="0" borderId="6" xfId="0" applyFont="1" applyBorder="1" applyAlignment="1">
      <alignment horizontal="right" vertical="center" wrapText="1" readingOrder="1"/>
    </xf>
    <xf numFmtId="0" fontId="20" fillId="0" borderId="0" xfId="0" applyFont="1" applyAlignment="1">
      <alignment horizontal="right" vertical="center" wrapText="1" readingOrder="1"/>
    </xf>
    <xf numFmtId="0" fontId="20" fillId="0" borderId="4" xfId="0" applyFont="1" applyBorder="1" applyAlignment="1">
      <alignment horizontal="right" vertical="center" wrapText="1" readingOrder="1"/>
    </xf>
    <xf numFmtId="0" fontId="13" fillId="0" borderId="0" xfId="0" applyFont="1" applyAlignment="1">
      <alignment horizontal="right" vertical="top" wrapText="1" readingOrder="1"/>
    </xf>
    <xf numFmtId="0" fontId="14" fillId="0" borderId="4" xfId="0" applyFont="1" applyBorder="1" applyAlignment="1">
      <alignment horizontal="right" vertical="top" wrapText="1" readingOrder="1"/>
    </xf>
    <xf numFmtId="0" fontId="14" fillId="0" borderId="4" xfId="0" applyFont="1" applyBorder="1" applyAlignment="1">
      <alignment horizontal="left" vertical="top" wrapText="1" readingOrder="1"/>
    </xf>
    <xf numFmtId="173" fontId="14" fillId="0" borderId="4" xfId="0" applyNumberFormat="1" applyFont="1" applyBorder="1" applyAlignment="1">
      <alignment horizontal="right" vertical="top" wrapText="1" readingOrder="1"/>
    </xf>
    <xf numFmtId="0" fontId="2" fillId="0" borderId="0" xfId="0" applyFont="1" applyAlignment="1">
      <alignment horizontal="right" vertical="top" wrapText="1" readingOrder="1"/>
    </xf>
    <xf numFmtId="171" fontId="2" fillId="0" borderId="4" xfId="0" applyNumberFormat="1" applyFont="1" applyBorder="1" applyAlignment="1">
      <alignment horizontal="right" vertical="center" wrapText="1" readingOrder="1"/>
    </xf>
    <xf numFmtId="0" fontId="2" fillId="0" borderId="0" xfId="0" applyFont="1" applyAlignment="1">
      <alignment horizontal="left" vertical="center" wrapText="1" readingOrder="1"/>
    </xf>
    <xf numFmtId="0" fontId="2" fillId="0" borderId="0" xfId="0" applyFont="1" applyAlignment="1">
      <alignment horizontal="right" vertical="center" wrapText="1" readingOrder="1"/>
    </xf>
    <xf numFmtId="0" fontId="5" fillId="0" borderId="4" xfId="0" applyFont="1" applyBorder="1" applyAlignment="1">
      <alignment horizontal="left" vertical="center" wrapText="1" readingOrder="1"/>
    </xf>
    <xf numFmtId="0" fontId="5" fillId="0" borderId="4" xfId="0" applyFont="1" applyBorder="1" applyAlignment="1">
      <alignment horizontal="right" vertical="center" wrapText="1" readingOrder="1"/>
    </xf>
    <xf numFmtId="176" fontId="2" fillId="0" borderId="4" xfId="0" applyNumberFormat="1" applyFont="1" applyBorder="1" applyAlignment="1">
      <alignment horizontal="right" vertical="center" wrapText="1" readingOrder="1"/>
    </xf>
    <xf numFmtId="0" fontId="2" fillId="0" borderId="5" xfId="0" applyFont="1" applyBorder="1" applyAlignment="1">
      <alignment horizontal="left" vertical="center" wrapText="1" readingOrder="1"/>
    </xf>
    <xf numFmtId="0" fontId="3" fillId="0" borderId="5" xfId="0" applyFont="1" applyBorder="1" applyAlignment="1">
      <alignment horizontal="left" vertical="center" wrapText="1" readingOrder="1"/>
    </xf>
    <xf numFmtId="0" fontId="13" fillId="0" borderId="6" xfId="0" applyFont="1" applyBorder="1" applyAlignment="1">
      <alignment horizontal="right" vertical="top" wrapText="1" readingOrder="1"/>
    </xf>
    <xf numFmtId="0" fontId="9" fillId="0" borderId="0" xfId="6">
      <alignment wrapText="1"/>
    </xf>
    <xf numFmtId="0" fontId="0" fillId="0" borderId="0" xfId="0" applyAlignment="1">
      <alignment horizontal="center" vertical="top" readingOrder="1"/>
    </xf>
    <xf numFmtId="0" fontId="21" fillId="0" borderId="0" xfId="0" applyFont="1" applyAlignment="1">
      <alignment vertical="center" wrapText="1"/>
    </xf>
    <xf numFmtId="0" fontId="0" fillId="0" borderId="0" xfId="0" applyAlignment="1">
      <alignment vertical="center" wrapText="1"/>
    </xf>
    <xf numFmtId="0" fontId="22" fillId="0" borderId="9" xfId="0" applyFont="1" applyBorder="1" applyAlignment="1">
      <alignment horizontal="center" vertical="center" wrapText="1"/>
    </xf>
    <xf numFmtId="0" fontId="21" fillId="0" borderId="9" xfId="0" applyFont="1" applyBorder="1" applyAlignment="1">
      <alignment vertical="center" wrapText="1"/>
    </xf>
    <xf numFmtId="0" fontId="21" fillId="0" borderId="9" xfId="0" applyFont="1" applyBorder="1" applyAlignment="1">
      <alignment horizontal="justify" vertical="center" wrapText="1"/>
    </xf>
    <xf numFmtId="172" fontId="14" fillId="0" borderId="4" xfId="0" applyNumberFormat="1" applyFont="1" applyBorder="1" applyAlignment="1">
      <alignment horizontal="left" vertical="center" wrapText="1" readingOrder="1"/>
    </xf>
    <xf numFmtId="174" fontId="14" fillId="0" borderId="4" xfId="0" applyNumberFormat="1" applyFont="1" applyBorder="1" applyAlignment="1">
      <alignment horizontal="left" vertical="center" wrapText="1" readingOrder="1"/>
    </xf>
    <xf numFmtId="174" fontId="14" fillId="0" borderId="4" xfId="0" quotePrefix="1" applyNumberFormat="1" applyFont="1" applyBorder="1" applyAlignment="1">
      <alignment horizontal="left" vertical="center" wrapText="1" readingOrder="1"/>
    </xf>
    <xf numFmtId="164" fontId="0" fillId="0" borderId="0" xfId="7" applyFont="1" applyFill="1" applyAlignment="1">
      <alignment wrapText="1"/>
    </xf>
    <xf numFmtId="0" fontId="23" fillId="0" borderId="0" xfId="0" applyFont="1">
      <alignment wrapText="1"/>
    </xf>
    <xf numFmtId="0" fontId="23" fillId="0" borderId="0" xfId="0" applyFont="1" applyAlignment="1"/>
    <xf numFmtId="0" fontId="0" fillId="0" borderId="0" xfId="0" applyAlignment="1"/>
    <xf numFmtId="167" fontId="13" fillId="0" borderId="4" xfId="0" applyNumberFormat="1" applyFont="1" applyBorder="1" applyAlignment="1">
      <alignment horizontal="right" vertical="center" wrapText="1" readingOrder="1"/>
    </xf>
    <xf numFmtId="0" fontId="13" fillId="0" borderId="4" xfId="0" applyFont="1" applyBorder="1" applyAlignment="1">
      <alignment horizontal="left" vertical="center" wrapText="1" readingOrder="1"/>
    </xf>
    <xf numFmtId="168" fontId="13" fillId="0" borderId="4" xfId="0" applyNumberFormat="1" applyFont="1" applyBorder="1" applyAlignment="1">
      <alignment horizontal="right" vertical="center" wrapText="1" readingOrder="1"/>
    </xf>
    <xf numFmtId="166" fontId="13" fillId="0" borderId="4" xfId="0" applyNumberFormat="1" applyFont="1" applyBorder="1" applyAlignment="1">
      <alignment horizontal="right" vertical="center" wrapText="1" readingOrder="1"/>
    </xf>
    <xf numFmtId="165" fontId="13" fillId="0" borderId="4" xfId="0" applyNumberFormat="1" applyFont="1" applyBorder="1" applyAlignment="1">
      <alignment horizontal="right" vertical="center" wrapText="1" readingOrder="1"/>
    </xf>
    <xf numFmtId="0" fontId="23" fillId="0" borderId="0" xfId="0" applyFont="1" applyAlignment="1">
      <alignment horizontal="center" vertical="center" wrapText="1"/>
    </xf>
    <xf numFmtId="0" fontId="20" fillId="0" borderId="4" xfId="0" applyFont="1" applyBorder="1" applyAlignment="1">
      <alignment horizontal="left" vertical="center" wrapText="1" readingOrder="1"/>
    </xf>
    <xf numFmtId="0" fontId="21" fillId="0" borderId="0" xfId="0" applyFont="1">
      <alignment wrapText="1"/>
    </xf>
    <xf numFmtId="169" fontId="13" fillId="0" borderId="4" xfId="0" applyNumberFormat="1" applyFont="1" applyBorder="1" applyAlignment="1">
      <alignment horizontal="right" vertical="center" wrapText="1" readingOrder="1"/>
    </xf>
    <xf numFmtId="166"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14" fontId="21" fillId="0" borderId="9" xfId="0" quotePrefix="1" applyNumberFormat="1" applyFont="1" applyBorder="1" applyAlignment="1">
      <alignment horizontal="justify" vertical="center" wrapText="1"/>
    </xf>
    <xf numFmtId="0" fontId="24" fillId="0" borderId="9" xfId="4" applyFont="1" applyBorder="1" applyAlignment="1">
      <alignment horizontal="center" vertical="center"/>
    </xf>
    <xf numFmtId="0" fontId="24" fillId="0" borderId="9" xfId="4" applyFont="1" applyBorder="1" applyAlignment="1">
      <alignment horizontal="center" vertical="center" wrapText="1"/>
    </xf>
    <xf numFmtId="0" fontId="9" fillId="0" borderId="0" xfId="6" applyAlignment="1">
      <alignment vertical="center" wrapText="1"/>
    </xf>
    <xf numFmtId="0" fontId="25" fillId="0" borderId="9" xfId="4" applyFont="1" applyBorder="1" applyAlignment="1">
      <alignment vertical="center"/>
    </xf>
    <xf numFmtId="0" fontId="25" fillId="0" borderId="9" xfId="4" applyFont="1" applyBorder="1" applyAlignment="1">
      <alignment wrapText="1"/>
    </xf>
    <xf numFmtId="0" fontId="25" fillId="0" borderId="9" xfId="4" applyFont="1" applyBorder="1"/>
    <xf numFmtId="0" fontId="24" fillId="0" borderId="9" xfId="4" applyFont="1" applyBorder="1" applyAlignment="1">
      <alignment horizontal="center"/>
    </xf>
    <xf numFmtId="4" fontId="25" fillId="0" borderId="9" xfId="4" applyNumberFormat="1" applyFont="1" applyBorder="1"/>
    <xf numFmtId="2" fontId="25" fillId="0" borderId="9" xfId="4" applyNumberFormat="1" applyFont="1" applyBorder="1"/>
    <xf numFmtId="4" fontId="9" fillId="0" borderId="9" xfId="6" applyNumberFormat="1" applyBorder="1">
      <alignment wrapText="1"/>
    </xf>
    <xf numFmtId="0" fontId="27" fillId="0" borderId="0" xfId="0" applyFont="1" applyAlignment="1"/>
    <xf numFmtId="0" fontId="11" fillId="0" borderId="0" xfId="3" applyFill="1" applyAlignment="1"/>
    <xf numFmtId="0" fontId="13" fillId="0" borderId="0" xfId="0" applyFont="1" applyAlignment="1">
      <alignment horizontal="right" vertical="center" wrapText="1" readingOrder="1"/>
    </xf>
    <xf numFmtId="0" fontId="7" fillId="0" borderId="0" xfId="11" applyFont="1" applyAlignment="1">
      <alignment horizontal="center" vertical="center"/>
    </xf>
    <xf numFmtId="0" fontId="1" fillId="0" borderId="0" xfId="11" applyAlignment="1">
      <alignment wrapText="1"/>
    </xf>
    <xf numFmtId="4" fontId="8" fillId="0" borderId="0" xfId="11" applyNumberFormat="1" applyFont="1"/>
    <xf numFmtId="0" fontId="35" fillId="0" borderId="0" xfId="11" applyFont="1" applyAlignment="1">
      <alignment wrapText="1"/>
    </xf>
    <xf numFmtId="0" fontId="36" fillId="0" borderId="9" xfId="11" applyFont="1" applyBorder="1" applyAlignment="1">
      <alignment horizontal="center" vertical="center"/>
    </xf>
    <xf numFmtId="0" fontId="36" fillId="0" borderId="0" xfId="11" applyFont="1" applyAlignment="1">
      <alignment horizontal="center" vertical="center"/>
    </xf>
    <xf numFmtId="0" fontId="37" fillId="0" borderId="9" xfId="11" applyFont="1" applyBorder="1" applyAlignment="1">
      <alignment vertical="center"/>
    </xf>
    <xf numFmtId="0" fontId="37" fillId="0" borderId="9" xfId="11" applyFont="1" applyBorder="1" applyAlignment="1">
      <alignment vertical="center" wrapText="1"/>
    </xf>
    <xf numFmtId="0" fontId="37" fillId="0" borderId="0" xfId="11" applyFont="1" applyAlignment="1">
      <alignment horizontal="center" vertical="center"/>
    </xf>
    <xf numFmtId="0" fontId="36" fillId="0" borderId="9" xfId="11" applyFont="1" applyBorder="1" applyAlignment="1">
      <alignment horizontal="center" vertical="center" wrapText="1"/>
    </xf>
    <xf numFmtId="0" fontId="38" fillId="0" borderId="0" xfId="11" applyFont="1" applyAlignment="1">
      <alignment horizontal="center" vertical="center"/>
    </xf>
    <xf numFmtId="0" fontId="37" fillId="0" borderId="9" xfId="11" applyFont="1" applyBorder="1" applyAlignment="1">
      <alignment horizontal="left" vertical="center"/>
    </xf>
    <xf numFmtId="4" fontId="37" fillId="0" borderId="9" xfId="11" applyNumberFormat="1" applyFont="1" applyBorder="1" applyAlignment="1">
      <alignment horizontal="right" vertical="center"/>
    </xf>
    <xf numFmtId="10" fontId="37" fillId="0" borderId="9" xfId="8" applyNumberFormat="1" applyFont="1" applyFill="1" applyBorder="1" applyAlignment="1">
      <alignment vertical="center"/>
    </xf>
    <xf numFmtId="164" fontId="35" fillId="0" borderId="0" xfId="7" applyFont="1" applyFill="1" applyAlignment="1">
      <alignment vertical="center"/>
    </xf>
    <xf numFmtId="164" fontId="37" fillId="0" borderId="0" xfId="7" applyFont="1" applyFill="1" applyAlignment="1">
      <alignment horizontal="center" vertical="center"/>
    </xf>
    <xf numFmtId="167" fontId="2" fillId="0" borderId="22" xfId="0" applyNumberFormat="1" applyFont="1" applyBorder="1" applyAlignment="1">
      <alignment horizontal="right" vertical="center" wrapText="1" readingOrder="1"/>
    </xf>
    <xf numFmtId="0" fontId="13" fillId="0" borderId="22" xfId="0" applyFont="1" applyBorder="1" applyAlignment="1">
      <alignment horizontal="left" vertical="center" wrapText="1" readingOrder="1"/>
    </xf>
    <xf numFmtId="168" fontId="13" fillId="0" borderId="22" xfId="0" applyNumberFormat="1" applyFont="1" applyBorder="1" applyAlignment="1">
      <alignment horizontal="right" vertical="center" wrapText="1" readingOrder="1"/>
    </xf>
    <xf numFmtId="166" fontId="13" fillId="0" borderId="22" xfId="0" applyNumberFormat="1" applyFont="1" applyBorder="1" applyAlignment="1">
      <alignment horizontal="right" vertical="center" wrapText="1" readingOrder="1"/>
    </xf>
    <xf numFmtId="165" fontId="21" fillId="0" borderId="22" xfId="0" applyNumberFormat="1" applyFont="1" applyBorder="1" applyAlignment="1">
      <alignment horizontal="right" vertical="center" wrapText="1" readingOrder="1"/>
    </xf>
    <xf numFmtId="166" fontId="13" fillId="0" borderId="23" xfId="0" applyNumberFormat="1" applyFont="1" applyBorder="1" applyAlignment="1">
      <alignment horizontal="right" vertical="center" wrapText="1" readingOrder="1"/>
    </xf>
    <xf numFmtId="166" fontId="13" fillId="0" borderId="9" xfId="0" applyNumberFormat="1" applyFont="1" applyBorder="1" applyAlignment="1">
      <alignment horizontal="right" vertical="center" wrapText="1" readingOrder="1"/>
    </xf>
    <xf numFmtId="10" fontId="0" fillId="0" borderId="0" xfId="1" applyNumberFormat="1" applyFont="1" applyFill="1" applyAlignment="1">
      <alignment wrapText="1"/>
    </xf>
    <xf numFmtId="0" fontId="20" fillId="0" borderId="9" xfId="0" applyFont="1" applyBorder="1" applyAlignment="1">
      <alignment horizontal="left" vertical="center" wrapText="1" readingOrder="1"/>
    </xf>
    <xf numFmtId="0" fontId="28" fillId="0" borderId="9" xfId="0" applyFont="1" applyBorder="1">
      <alignment wrapText="1"/>
    </xf>
    <xf numFmtId="0" fontId="20" fillId="0" borderId="9" xfId="0" applyFont="1" applyBorder="1" applyAlignment="1">
      <alignment horizontal="right" vertical="center" wrapText="1" readingOrder="1"/>
    </xf>
    <xf numFmtId="0" fontId="0" fillId="0" borderId="9" xfId="0" applyBorder="1">
      <alignment wrapText="1"/>
    </xf>
    <xf numFmtId="0" fontId="29" fillId="0" borderId="9" xfId="0" applyFont="1" applyBorder="1">
      <alignment wrapText="1"/>
    </xf>
    <xf numFmtId="168" fontId="13" fillId="0" borderId="9" xfId="0" applyNumberFormat="1" applyFont="1" applyBorder="1" applyAlignment="1">
      <alignment horizontal="right" vertical="center" wrapText="1" readingOrder="1"/>
    </xf>
    <xf numFmtId="165" fontId="13" fillId="0" borderId="9" xfId="0" applyNumberFormat="1" applyFont="1" applyBorder="1" applyAlignment="1">
      <alignment horizontal="right" vertical="center" wrapText="1" readingOrder="1"/>
    </xf>
    <xf numFmtId="0" fontId="13" fillId="0" borderId="4" xfId="0" applyFont="1" applyBorder="1" applyAlignment="1">
      <alignment horizontal="right" vertical="center" wrapText="1" readingOrder="1"/>
    </xf>
    <xf numFmtId="0" fontId="27" fillId="0" borderId="0" xfId="10" applyFont="1"/>
    <xf numFmtId="0" fontId="0" fillId="0" borderId="0" xfId="0" applyAlignment="1">
      <alignment horizontal="center" vertical="center"/>
    </xf>
    <xf numFmtId="0" fontId="30" fillId="0" borderId="7" xfId="0" applyFont="1" applyBorder="1" applyAlignment="1">
      <alignment horizontal="center" vertical="center" wrapText="1"/>
    </xf>
    <xf numFmtId="0" fontId="31" fillId="0" borderId="7" xfId="0" applyFont="1" applyBorder="1" applyAlignment="1">
      <alignment horizontal="center" vertical="center" wrapText="1"/>
    </xf>
    <xf numFmtId="10" fontId="0" fillId="0" borderId="0" xfId="1" applyNumberFormat="1" applyFont="1" applyFill="1" applyAlignment="1">
      <alignment horizontal="center" vertical="center" wrapText="1"/>
    </xf>
    <xf numFmtId="0" fontId="0" fillId="0" borderId="0" xfId="0" applyAlignment="1">
      <alignment vertical="center"/>
    </xf>
    <xf numFmtId="0" fontId="32" fillId="0" borderId="7" xfId="0" applyFont="1" applyBorder="1" applyAlignment="1">
      <alignment vertical="center"/>
    </xf>
    <xf numFmtId="0" fontId="33" fillId="0" borderId="7" xfId="0" applyFont="1" applyBorder="1" applyAlignment="1">
      <alignment vertical="center" wrapText="1"/>
    </xf>
    <xf numFmtId="0" fontId="33" fillId="0" borderId="7" xfId="0" applyFont="1" applyBorder="1" applyAlignment="1">
      <alignment vertical="center"/>
    </xf>
    <xf numFmtId="164" fontId="32" fillId="0" borderId="7" xfId="7" applyFont="1" applyFill="1" applyBorder="1" applyAlignment="1">
      <alignment vertical="center"/>
    </xf>
    <xf numFmtId="175" fontId="32" fillId="0" borderId="7" xfId="0" applyNumberFormat="1" applyFont="1" applyBorder="1" applyAlignment="1">
      <alignment vertical="center"/>
    </xf>
    <xf numFmtId="10" fontId="0" fillId="0" borderId="0" xfId="1" applyNumberFormat="1" applyFont="1" applyFill="1" applyAlignment="1">
      <alignment vertical="center" wrapText="1"/>
    </xf>
    <xf numFmtId="10" fontId="34" fillId="0" borderId="0" xfId="1" applyNumberFormat="1" applyFont="1" applyFill="1" applyAlignment="1"/>
    <xf numFmtId="0" fontId="34" fillId="0" borderId="0" xfId="0" applyFont="1" applyAlignment="1"/>
    <xf numFmtId="0" fontId="22" fillId="0" borderId="0" xfId="0" applyFont="1" applyAlignment="1">
      <alignment vertical="center" readingOrder="1"/>
    </xf>
    <xf numFmtId="0" fontId="24" fillId="0" borderId="7" xfId="4" applyFont="1" applyBorder="1" applyAlignment="1">
      <alignment horizontal="center" vertical="center" wrapText="1"/>
    </xf>
    <xf numFmtId="0" fontId="25" fillId="0" borderId="7" xfId="4" applyFont="1" applyBorder="1"/>
    <xf numFmtId="0" fontId="25" fillId="0" borderId="7" xfId="4" applyFont="1" applyBorder="1" applyAlignment="1">
      <alignment wrapText="1"/>
    </xf>
    <xf numFmtId="4" fontId="21" fillId="0" borderId="7" xfId="0" applyNumberFormat="1" applyFont="1" applyBorder="1" applyAlignment="1">
      <alignment vertical="center"/>
    </xf>
    <xf numFmtId="43" fontId="25" fillId="0" borderId="7" xfId="4" applyNumberFormat="1" applyFont="1" applyBorder="1"/>
    <xf numFmtId="0" fontId="25" fillId="0" borderId="0" xfId="4" applyFont="1"/>
    <xf numFmtId="0" fontId="25" fillId="0" borderId="0" xfId="4" applyFont="1" applyAlignment="1">
      <alignment wrapText="1"/>
    </xf>
    <xf numFmtId="4" fontId="21" fillId="0" borderId="0" xfId="0" applyNumberFormat="1" applyFont="1" applyAlignment="1">
      <alignment vertical="center"/>
    </xf>
    <xf numFmtId="43" fontId="25" fillId="0" borderId="0" xfId="4" applyNumberFormat="1" applyFont="1"/>
    <xf numFmtId="0" fontId="25" fillId="0" borderId="0" xfId="4" applyFont="1" applyAlignment="1">
      <alignment vertical="center" wrapText="1"/>
    </xf>
    <xf numFmtId="0" fontId="22" fillId="0" borderId="7" xfId="0" applyFont="1" applyBorder="1" applyAlignment="1">
      <alignment horizontal="center" vertical="center" wrapText="1"/>
    </xf>
    <xf numFmtId="0" fontId="21" fillId="0" borderId="7" xfId="0" applyFont="1" applyBorder="1" applyAlignment="1">
      <alignment vertical="center" wrapText="1"/>
    </xf>
    <xf numFmtId="0" fontId="21" fillId="0" borderId="7" xfId="0" applyFont="1" applyBorder="1" applyAlignment="1">
      <alignment horizontal="justify" vertical="center" wrapText="1"/>
    </xf>
    <xf numFmtId="0" fontId="27" fillId="0" borderId="0" xfId="0" applyFont="1" applyAlignment="1">
      <alignment horizontal="left" vertical="top" readingOrder="1"/>
    </xf>
    <xf numFmtId="164" fontId="25" fillId="0" borderId="9" xfId="7" applyFont="1" applyFill="1" applyBorder="1"/>
    <xf numFmtId="43" fontId="25" fillId="0" borderId="9" xfId="4" applyNumberFormat="1" applyFont="1" applyBorder="1"/>
    <xf numFmtId="4" fontId="25" fillId="0" borderId="0" xfId="4" applyNumberFormat="1" applyFont="1"/>
    <xf numFmtId="4" fontId="21" fillId="0" borderId="9" xfId="0" applyNumberFormat="1" applyFont="1" applyBorder="1" applyAlignment="1">
      <alignment vertical="center"/>
    </xf>
    <xf numFmtId="0" fontId="14" fillId="0" borderId="0" xfId="0" applyFont="1" applyAlignment="1">
      <alignment horizontal="left" vertical="center" wrapText="1" readingOrder="1"/>
    </xf>
    <xf numFmtId="0" fontId="20" fillId="0" borderId="0" xfId="6" applyFont="1" applyAlignment="1">
      <alignment horizontal="left" vertical="center" wrapText="1" readingOrder="1"/>
    </xf>
    <xf numFmtId="0" fontId="13" fillId="0" borderId="0" xfId="0" applyFont="1" applyAlignment="1">
      <alignment horizontal="left" vertical="center" wrapText="1" readingOrder="1"/>
    </xf>
    <xf numFmtId="0" fontId="13" fillId="0" borderId="1" xfId="0" applyFont="1" applyBorder="1" applyAlignment="1">
      <alignment horizontal="left" vertical="center" wrapText="1" readingOrder="1"/>
    </xf>
    <xf numFmtId="0" fontId="13" fillId="0" borderId="3" xfId="0" applyFont="1" applyBorder="1" applyAlignment="1">
      <alignment horizontal="left" vertical="center" wrapText="1" readingOrder="1"/>
    </xf>
    <xf numFmtId="0" fontId="14" fillId="0" borderId="9" xfId="0" applyFont="1" applyBorder="1" applyAlignment="1">
      <alignment horizontal="center" vertical="center" wrapText="1" readingOrder="1"/>
    </xf>
    <xf numFmtId="0" fontId="14" fillId="0" borderId="1" xfId="0" applyFont="1" applyBorder="1" applyAlignment="1">
      <alignment horizontal="left" vertical="center" wrapText="1" readingOrder="1"/>
    </xf>
    <xf numFmtId="0" fontId="14" fillId="0" borderId="2" xfId="0" applyFont="1" applyBorder="1" applyAlignment="1">
      <alignment horizontal="left" vertical="center" wrapText="1" readingOrder="1"/>
    </xf>
    <xf numFmtId="0" fontId="14" fillId="0" borderId="3" xfId="0" applyFont="1" applyBorder="1" applyAlignment="1">
      <alignment horizontal="left" vertical="center" wrapText="1" readingOrder="1"/>
    </xf>
    <xf numFmtId="0" fontId="2" fillId="0" borderId="1"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10" fillId="0" borderId="7" xfId="0" applyFont="1" applyBorder="1" applyAlignment="1">
      <alignment horizontal="center" vertical="center" wrapText="1" readingOrder="1"/>
    </xf>
    <xf numFmtId="0" fontId="13" fillId="0" borderId="9" xfId="0" applyFont="1" applyBorder="1" applyAlignment="1">
      <alignment horizontal="left" vertical="center" wrapText="1" readingOrder="1"/>
    </xf>
    <xf numFmtId="0" fontId="13" fillId="0" borderId="10" xfId="0" applyFont="1" applyBorder="1" applyAlignment="1">
      <alignment horizontal="left" vertical="center" wrapText="1" readingOrder="1"/>
    </xf>
    <xf numFmtId="0" fontId="13" fillId="0" borderId="12" xfId="0" applyFont="1" applyBorder="1" applyAlignment="1">
      <alignment horizontal="left" vertical="center" wrapText="1" readingOrder="1"/>
    </xf>
    <xf numFmtId="0" fontId="13" fillId="0" borderId="11" xfId="0" applyFont="1" applyBorder="1" applyAlignment="1">
      <alignment horizontal="left" vertical="center" wrapText="1" readingOrder="1"/>
    </xf>
    <xf numFmtId="0" fontId="13" fillId="0" borderId="0" xfId="6" quotePrefix="1" applyFont="1" applyAlignment="1">
      <alignment horizontal="left" vertical="center" wrapText="1" readingOrder="1"/>
    </xf>
    <xf numFmtId="0" fontId="13" fillId="0" borderId="0" xfId="6" applyFont="1" applyAlignment="1">
      <alignment horizontal="left" vertical="center" wrapText="1" readingOrder="1"/>
    </xf>
    <xf numFmtId="0" fontId="14" fillId="0" borderId="10" xfId="0" applyFont="1" applyBorder="1" applyAlignment="1">
      <alignment horizontal="center" vertical="center" wrapText="1" readingOrder="1"/>
    </xf>
    <xf numFmtId="0" fontId="14" fillId="0" borderId="12" xfId="0" applyFont="1" applyBorder="1" applyAlignment="1">
      <alignment horizontal="center" vertical="center" wrapText="1" readingOrder="1"/>
    </xf>
    <xf numFmtId="0" fontId="13" fillId="0" borderId="13" xfId="0" applyFont="1" applyBorder="1" applyAlignment="1">
      <alignment horizontal="left" vertical="center" wrapText="1" readingOrder="1"/>
    </xf>
    <xf numFmtId="0" fontId="24" fillId="0" borderId="9" xfId="4" applyFont="1" applyBorder="1" applyAlignment="1">
      <alignment horizontal="center" wrapText="1"/>
    </xf>
    <xf numFmtId="0" fontId="24" fillId="0" borderId="9" xfId="4" applyFont="1" applyBorder="1" applyAlignment="1">
      <alignment horizontal="center"/>
    </xf>
    <xf numFmtId="164" fontId="25" fillId="0" borderId="9" xfId="7" applyFont="1" applyFill="1" applyBorder="1" applyAlignment="1">
      <alignment horizontal="center"/>
    </xf>
    <xf numFmtId="0" fontId="25" fillId="0" borderId="9" xfId="4" applyFont="1" applyBorder="1" applyAlignment="1">
      <alignment horizontal="center"/>
    </xf>
    <xf numFmtId="0" fontId="25" fillId="0" borderId="0" xfId="4" applyFont="1" applyAlignment="1">
      <alignment horizontal="justify" vertical="center" wrapText="1"/>
    </xf>
    <xf numFmtId="0" fontId="24" fillId="0" borderId="14" xfId="4" applyFont="1" applyBorder="1" applyAlignment="1">
      <alignment horizontal="center" vertical="center" wrapText="1"/>
    </xf>
    <xf numFmtId="0" fontId="24" fillId="0" borderId="8" xfId="4" applyFont="1" applyBorder="1" applyAlignment="1">
      <alignment horizontal="center" vertical="center" wrapText="1"/>
    </xf>
    <xf numFmtId="0" fontId="24" fillId="0" borderId="14" xfId="4" applyFont="1" applyBorder="1" applyAlignment="1">
      <alignment horizontal="center" vertical="center"/>
    </xf>
    <xf numFmtId="0" fontId="24" fillId="0" borderId="15" xfId="4" applyFont="1" applyBorder="1" applyAlignment="1">
      <alignment horizontal="center" vertical="center"/>
    </xf>
    <xf numFmtId="0" fontId="24" fillId="0" borderId="8" xfId="4" applyFont="1" applyBorder="1" applyAlignment="1">
      <alignment horizontal="center" vertical="center"/>
    </xf>
    <xf numFmtId="0" fontId="24" fillId="0" borderId="10" xfId="4" applyFont="1" applyBorder="1" applyAlignment="1">
      <alignment horizontal="center" vertic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12"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17" xfId="4" applyFont="1" applyBorder="1" applyAlignment="1">
      <alignment horizontal="center" vertical="center" wrapText="1"/>
    </xf>
    <xf numFmtId="0" fontId="24" fillId="0" borderId="9" xfId="4" applyFont="1" applyBorder="1" applyAlignment="1">
      <alignment horizontal="center" vertical="center"/>
    </xf>
    <xf numFmtId="0" fontId="24" fillId="0" borderId="9" xfId="4" applyFont="1" applyBorder="1" applyAlignment="1">
      <alignment horizontal="center" vertical="center" wrapText="1"/>
    </xf>
    <xf numFmtId="0" fontId="13" fillId="0" borderId="0" xfId="0" quotePrefix="1" applyFont="1" applyAlignment="1">
      <alignment horizontal="left" vertical="center" wrapText="1" readingOrder="1"/>
    </xf>
    <xf numFmtId="0" fontId="27" fillId="0" borderId="0" xfId="0" applyFont="1" applyAlignment="1">
      <alignment horizontal="left" vertical="top" readingOrder="1"/>
    </xf>
    <xf numFmtId="0" fontId="24" fillId="0" borderId="10" xfId="4" applyFont="1" applyBorder="1" applyAlignment="1">
      <alignment horizontal="center" wrapText="1"/>
    </xf>
    <xf numFmtId="0" fontId="24" fillId="0" borderId="11" xfId="4" applyFont="1" applyBorder="1" applyAlignment="1">
      <alignment horizontal="center" wrapText="1"/>
    </xf>
    <xf numFmtId="0" fontId="24" fillId="0" borderId="12" xfId="4" applyFont="1" applyBorder="1" applyAlignment="1">
      <alignment horizontal="center" wrapText="1"/>
    </xf>
    <xf numFmtId="0" fontId="24" fillId="0" borderId="10" xfId="4" applyFont="1" applyBorder="1" applyAlignment="1">
      <alignment horizontal="center"/>
    </xf>
    <xf numFmtId="0" fontId="24" fillId="0" borderId="12" xfId="4" applyFont="1" applyBorder="1" applyAlignment="1">
      <alignment horizontal="center"/>
    </xf>
    <xf numFmtId="164" fontId="25" fillId="0" borderId="10" xfId="7" applyFont="1" applyFill="1" applyBorder="1" applyAlignment="1">
      <alignment horizontal="center"/>
    </xf>
    <xf numFmtId="164" fontId="25" fillId="0" borderId="11" xfId="7" applyFont="1" applyFill="1" applyBorder="1" applyAlignment="1">
      <alignment horizontal="center"/>
    </xf>
    <xf numFmtId="164" fontId="25" fillId="0" borderId="12" xfId="7" applyFont="1" applyFill="1" applyBorder="1" applyAlignment="1">
      <alignment horizontal="center"/>
    </xf>
    <xf numFmtId="0" fontId="25" fillId="0" borderId="0" xfId="4" applyFont="1" applyAlignment="1">
      <alignment horizontal="left" vertical="center" wrapText="1"/>
    </xf>
    <xf numFmtId="0" fontId="25" fillId="0" borderId="0" xfId="4" applyFont="1" applyAlignment="1">
      <alignment horizontal="center"/>
    </xf>
    <xf numFmtId="0" fontId="24" fillId="0" borderId="0" xfId="4" applyFont="1" applyAlignment="1">
      <alignment horizontal="center"/>
    </xf>
    <xf numFmtId="0" fontId="13" fillId="0" borderId="0" xfId="0" applyFont="1" applyAlignment="1">
      <alignment horizontal="justify" vertical="top" wrapText="1" readingOrder="1"/>
    </xf>
    <xf numFmtId="0" fontId="24" fillId="0" borderId="18" xfId="4" applyFont="1" applyBorder="1" applyAlignment="1">
      <alignment horizontal="center" vertical="center"/>
    </xf>
    <xf numFmtId="0" fontId="24" fillId="0" borderId="19" xfId="4" applyFont="1" applyBorder="1" applyAlignment="1">
      <alignment horizontal="center" vertical="center"/>
    </xf>
    <xf numFmtId="0" fontId="24" fillId="0" borderId="20" xfId="4" applyFont="1" applyBorder="1" applyAlignment="1">
      <alignment horizontal="center" vertical="center"/>
    </xf>
    <xf numFmtId="0" fontId="24" fillId="0" borderId="21" xfId="4" applyFont="1" applyBorder="1" applyAlignment="1">
      <alignment horizontal="center" vertical="center"/>
    </xf>
    <xf numFmtId="0" fontId="24" fillId="0" borderId="19" xfId="4" applyFont="1" applyBorder="1" applyAlignment="1">
      <alignment horizontal="center" vertical="center" wrapText="1"/>
    </xf>
    <xf numFmtId="0" fontId="24" fillId="0" borderId="20" xfId="4" applyFont="1" applyBorder="1" applyAlignment="1">
      <alignment horizontal="center" vertical="center" wrapText="1"/>
    </xf>
    <xf numFmtId="0" fontId="24" fillId="0" borderId="21" xfId="4" applyFont="1" applyBorder="1" applyAlignment="1">
      <alignment horizontal="center" vertical="center" wrapText="1"/>
    </xf>
    <xf numFmtId="0" fontId="24" fillId="0" borderId="18" xfId="4"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14" fillId="0" borderId="7" xfId="0" applyFont="1" applyBorder="1" applyAlignment="1">
      <alignment horizontal="center" vertical="center" wrapText="1" readingOrder="1"/>
    </xf>
    <xf numFmtId="0" fontId="13" fillId="0" borderId="7" xfId="0" applyFont="1" applyBorder="1" applyAlignment="1">
      <alignment horizontal="left" vertical="center" wrapText="1" readingOrder="1"/>
    </xf>
    <xf numFmtId="0" fontId="22" fillId="0" borderId="10" xfId="0" applyFont="1" applyBorder="1" applyAlignment="1">
      <alignment horizontal="left" vertical="center" readingOrder="1"/>
    </xf>
    <xf numFmtId="0" fontId="22" fillId="0" borderId="11" xfId="0" applyFont="1" applyBorder="1" applyAlignment="1">
      <alignment horizontal="left" vertical="center" readingOrder="1"/>
    </xf>
    <xf numFmtId="0" fontId="22" fillId="0" borderId="12" xfId="0" applyFont="1" applyBorder="1" applyAlignment="1">
      <alignment horizontal="left" vertical="center" readingOrder="1"/>
    </xf>
    <xf numFmtId="0" fontId="36" fillId="0" borderId="10" xfId="11" applyFont="1" applyBorder="1" applyAlignment="1">
      <alignment horizontal="center" vertical="center" wrapText="1"/>
    </xf>
    <xf numFmtId="0" fontId="36" fillId="0" borderId="12" xfId="11" applyFont="1" applyBorder="1" applyAlignment="1">
      <alignment horizontal="center" vertical="center" wrapText="1"/>
    </xf>
    <xf numFmtId="0" fontId="36" fillId="0" borderId="9" xfId="11" applyFont="1" applyBorder="1" applyAlignment="1">
      <alignment horizontal="center" vertical="center"/>
    </xf>
    <xf numFmtId="164" fontId="37" fillId="0" borderId="10" xfId="7" applyFont="1" applyFill="1" applyBorder="1" applyAlignment="1">
      <alignment horizontal="center" vertical="center"/>
    </xf>
    <xf numFmtId="164" fontId="37" fillId="0" borderId="12" xfId="7" applyFont="1" applyFill="1" applyBorder="1" applyAlignment="1">
      <alignment horizontal="center" vertical="center"/>
    </xf>
    <xf numFmtId="0" fontId="36" fillId="0" borderId="10" xfId="11" applyFont="1" applyBorder="1" applyAlignment="1">
      <alignment horizontal="center" vertical="center"/>
    </xf>
    <xf numFmtId="0" fontId="36" fillId="0" borderId="11" xfId="11" applyFont="1" applyBorder="1" applyAlignment="1">
      <alignment horizontal="center" vertical="center"/>
    </xf>
    <xf numFmtId="0" fontId="36" fillId="0" borderId="12" xfId="11" applyFont="1" applyBorder="1" applyAlignment="1">
      <alignment horizontal="center" vertical="center"/>
    </xf>
    <xf numFmtId="0" fontId="37" fillId="0" borderId="10" xfId="11" applyFont="1" applyBorder="1" applyAlignment="1">
      <alignment horizontal="left" vertical="center" wrapText="1"/>
    </xf>
    <xf numFmtId="0" fontId="37" fillId="0" borderId="11" xfId="11" applyFont="1" applyBorder="1" applyAlignment="1">
      <alignment horizontal="left" vertical="center" wrapText="1"/>
    </xf>
    <xf numFmtId="0" fontId="37" fillId="0" borderId="12" xfId="11" applyFont="1" applyBorder="1" applyAlignment="1">
      <alignment horizontal="left" vertical="center" wrapText="1"/>
    </xf>
    <xf numFmtId="0" fontId="27" fillId="0" borderId="9" xfId="0" applyFont="1" applyBorder="1" applyAlignment="1">
      <alignment horizontal="left" vertical="top" readingOrder="1"/>
    </xf>
  </cellXfs>
  <cellStyles count="12">
    <cellStyle name="Comma 2" xfId="7" xr:uid="{6E4E4D08-96A4-4173-98FE-03A9432805A0}"/>
    <cellStyle name="Comma 2 2" xfId="9" xr:uid="{A94EC8E7-6784-4DDD-A9B6-0B3DB15B5510}"/>
    <cellStyle name="Comma 3" xfId="2" xr:uid="{6452E0BB-4AD9-48CF-B42E-82B48CF17D25}"/>
    <cellStyle name="Hyperlink 2" xfId="3" xr:uid="{93B6CF7D-CCA2-42A5-B223-B2FD01F402CF}"/>
    <cellStyle name="Normal" xfId="0" builtinId="0"/>
    <cellStyle name="Normal 2 2 2" xfId="4" xr:uid="{A56E0B57-A6C0-482E-A9D3-449088536C4D}"/>
    <cellStyle name="Normal 2 2 3" xfId="11" xr:uid="{3C17C4D4-24B5-4A5B-8B90-4B54042588D6}"/>
    <cellStyle name="Normal 2 3" xfId="5" xr:uid="{F9402AE9-C922-47CA-BB67-3985981FF3B1}"/>
    <cellStyle name="Normal 3" xfId="6" xr:uid="{0B3E0704-15D8-46C8-8C3B-708F136040C7}"/>
    <cellStyle name="Normal 4" xfId="10" xr:uid="{BEF524D0-58CD-4B8F-BE4A-D80779069F79}"/>
    <cellStyle name="Percent" xfId="1" builtinId="5"/>
    <cellStyle name="Percent 2" xfId="8" xr:uid="{F21DD8F7-AA11-41CB-9DFF-0F4C355BC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2</xdr:col>
      <xdr:colOff>1323148</xdr:colOff>
      <xdr:row>151</xdr:row>
      <xdr:rowOff>27375</xdr:rowOff>
    </xdr:to>
    <xdr:pic>
      <xdr:nvPicPr>
        <xdr:cNvPr id="4" name="Picture 3">
          <a:extLst>
            <a:ext uri="{FF2B5EF4-FFF2-40B4-BE49-F238E27FC236}">
              <a16:creationId xmlns:a16="http://schemas.microsoft.com/office/drawing/2014/main" id="{5FE0E209-544E-437B-B3DF-B67A947D11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917400"/>
          <a:ext cx="31043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57151</xdr:colOff>
      <xdr:row>155</xdr:row>
      <xdr:rowOff>180976</xdr:rowOff>
    </xdr:from>
    <xdr:to>
      <xdr:col>2</xdr:col>
      <xdr:colOff>1662615</xdr:colOff>
      <xdr:row>156</xdr:row>
      <xdr:rowOff>65476</xdr:rowOff>
    </xdr:to>
    <xdr:pic>
      <xdr:nvPicPr>
        <xdr:cNvPr id="5" name="Picture 4">
          <a:extLst>
            <a:ext uri="{FF2B5EF4-FFF2-40B4-BE49-F238E27FC236}">
              <a16:creationId xmlns:a16="http://schemas.microsoft.com/office/drawing/2014/main" id="{5E9A71E2-E743-4ADB-946F-32E9F61A6B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7676" y="27698701"/>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115</xdr:row>
      <xdr:rowOff>161924</xdr:rowOff>
    </xdr:from>
    <xdr:to>
      <xdr:col>2</xdr:col>
      <xdr:colOff>1979323</xdr:colOff>
      <xdr:row>116</xdr:row>
      <xdr:rowOff>1979999</xdr:rowOff>
    </xdr:to>
    <xdr:pic>
      <xdr:nvPicPr>
        <xdr:cNvPr id="4" name="Picture 3">
          <a:extLst>
            <a:ext uri="{FF2B5EF4-FFF2-40B4-BE49-F238E27FC236}">
              <a16:creationId xmlns:a16="http://schemas.microsoft.com/office/drawing/2014/main" id="{27C6FC4E-EF2D-4D42-A5F4-2DC74B80B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517099"/>
          <a:ext cx="34652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111</xdr:row>
      <xdr:rowOff>0</xdr:rowOff>
    </xdr:from>
    <xdr:to>
      <xdr:col>2</xdr:col>
      <xdr:colOff>1901700</xdr:colOff>
      <xdr:row>112</xdr:row>
      <xdr:rowOff>25899</xdr:rowOff>
    </xdr:to>
    <xdr:pic>
      <xdr:nvPicPr>
        <xdr:cNvPr id="5" name="Picture 4">
          <a:extLst>
            <a:ext uri="{FF2B5EF4-FFF2-40B4-BE49-F238E27FC236}">
              <a16:creationId xmlns:a16="http://schemas.microsoft.com/office/drawing/2014/main" id="{D0D02238-B0D8-40AC-89B1-D05030A320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0525" y="19916775"/>
          <a:ext cx="3387600" cy="1978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153</xdr:row>
      <xdr:rowOff>0</xdr:rowOff>
    </xdr:from>
    <xdr:to>
      <xdr:col>2</xdr:col>
      <xdr:colOff>1457326</xdr:colOff>
      <xdr:row>165</xdr:row>
      <xdr:rowOff>36900</xdr:rowOff>
    </xdr:to>
    <xdr:pic>
      <xdr:nvPicPr>
        <xdr:cNvPr id="5" name="Picture 4">
          <a:extLst>
            <a:ext uri="{FF2B5EF4-FFF2-40B4-BE49-F238E27FC236}">
              <a16:creationId xmlns:a16="http://schemas.microsoft.com/office/drawing/2014/main" id="{4569A18C-0B26-420C-9AC9-0E72BCC314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6" y="28755975"/>
          <a:ext cx="3219450"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148</xdr:row>
      <xdr:rowOff>0</xdr:rowOff>
    </xdr:from>
    <xdr:to>
      <xdr:col>2</xdr:col>
      <xdr:colOff>1342198</xdr:colOff>
      <xdr:row>148</xdr:row>
      <xdr:rowOff>1980000</xdr:rowOff>
    </xdr:to>
    <xdr:pic>
      <xdr:nvPicPr>
        <xdr:cNvPr id="6" name="Picture 5">
          <a:extLst>
            <a:ext uri="{FF2B5EF4-FFF2-40B4-BE49-F238E27FC236}">
              <a16:creationId xmlns:a16="http://schemas.microsoft.com/office/drawing/2014/main" id="{43D21F92-A15F-4B4F-A680-CE8FBE96FD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660225"/>
          <a:ext cx="31043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156</xdr:row>
      <xdr:rowOff>0</xdr:rowOff>
    </xdr:from>
    <xdr:to>
      <xdr:col>2</xdr:col>
      <xdr:colOff>1510214</xdr:colOff>
      <xdr:row>157</xdr:row>
      <xdr:rowOff>27375</xdr:rowOff>
    </xdr:to>
    <xdr:pic>
      <xdr:nvPicPr>
        <xdr:cNvPr id="5" name="Picture 4">
          <a:extLst>
            <a:ext uri="{FF2B5EF4-FFF2-40B4-BE49-F238E27FC236}">
              <a16:creationId xmlns:a16="http://schemas.microsoft.com/office/drawing/2014/main" id="{153C2045-1612-4877-87D6-00788E700F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2128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162</xdr:row>
      <xdr:rowOff>0</xdr:rowOff>
    </xdr:from>
    <xdr:to>
      <xdr:col>2</xdr:col>
      <xdr:colOff>1510214</xdr:colOff>
      <xdr:row>162</xdr:row>
      <xdr:rowOff>1980000</xdr:rowOff>
    </xdr:to>
    <xdr:pic>
      <xdr:nvPicPr>
        <xdr:cNvPr id="8" name="Picture 7">
          <a:extLst>
            <a:ext uri="{FF2B5EF4-FFF2-40B4-BE49-F238E27FC236}">
              <a16:creationId xmlns:a16="http://schemas.microsoft.com/office/drawing/2014/main" id="{F924BF3E-F23B-41DF-8689-C51E5E8AC0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89750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184</xdr:row>
      <xdr:rowOff>114300</xdr:rowOff>
    </xdr:from>
    <xdr:to>
      <xdr:col>2</xdr:col>
      <xdr:colOff>1957889</xdr:colOff>
      <xdr:row>184</xdr:row>
      <xdr:rowOff>2094300</xdr:rowOff>
    </xdr:to>
    <xdr:pic>
      <xdr:nvPicPr>
        <xdr:cNvPr id="4" name="Picture 3">
          <a:extLst>
            <a:ext uri="{FF2B5EF4-FFF2-40B4-BE49-F238E27FC236}">
              <a16:creationId xmlns:a16="http://schemas.microsoft.com/office/drawing/2014/main" id="{C4FF791A-52DE-4C77-B03F-7C3527164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572827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178</xdr:row>
      <xdr:rowOff>76200</xdr:rowOff>
    </xdr:from>
    <xdr:to>
      <xdr:col>2</xdr:col>
      <xdr:colOff>2114550</xdr:colOff>
      <xdr:row>180</xdr:row>
      <xdr:rowOff>65475</xdr:rowOff>
    </xdr:to>
    <xdr:pic>
      <xdr:nvPicPr>
        <xdr:cNvPr id="2" name="Picture 1">
          <a:extLst>
            <a:ext uri="{FF2B5EF4-FFF2-40B4-BE49-F238E27FC236}">
              <a16:creationId xmlns:a16="http://schemas.microsoft.com/office/drawing/2014/main" id="{87F148BB-0EB7-4E34-A27E-B09DFE13FD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32604075"/>
          <a:ext cx="3495675" cy="210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194</xdr:row>
      <xdr:rowOff>0</xdr:rowOff>
    </xdr:from>
    <xdr:to>
      <xdr:col>2</xdr:col>
      <xdr:colOff>1986464</xdr:colOff>
      <xdr:row>195</xdr:row>
      <xdr:rowOff>27375</xdr:rowOff>
    </xdr:to>
    <xdr:pic>
      <xdr:nvPicPr>
        <xdr:cNvPr id="4" name="Picture 3">
          <a:extLst>
            <a:ext uri="{FF2B5EF4-FFF2-40B4-BE49-F238E27FC236}">
              <a16:creationId xmlns:a16="http://schemas.microsoft.com/office/drawing/2014/main" id="{4E8C6E22-AEF9-4671-A27B-421C29D02A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43090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199</xdr:row>
      <xdr:rowOff>0</xdr:rowOff>
    </xdr:from>
    <xdr:to>
      <xdr:col>2</xdr:col>
      <xdr:colOff>1986464</xdr:colOff>
      <xdr:row>199</xdr:row>
      <xdr:rowOff>1980000</xdr:rowOff>
    </xdr:to>
    <xdr:pic>
      <xdr:nvPicPr>
        <xdr:cNvPr id="5" name="Picture 4">
          <a:extLst>
            <a:ext uri="{FF2B5EF4-FFF2-40B4-BE49-F238E27FC236}">
              <a16:creationId xmlns:a16="http://schemas.microsoft.com/office/drawing/2014/main" id="{04953151-B011-47EC-9CF9-E7EA7BF725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90937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172</xdr:row>
      <xdr:rowOff>0</xdr:rowOff>
    </xdr:from>
    <xdr:to>
      <xdr:col>2</xdr:col>
      <xdr:colOff>1638300</xdr:colOff>
      <xdr:row>173</xdr:row>
      <xdr:rowOff>27375</xdr:rowOff>
    </xdr:to>
    <xdr:pic>
      <xdr:nvPicPr>
        <xdr:cNvPr id="4" name="Picture 3">
          <a:extLst>
            <a:ext uri="{FF2B5EF4-FFF2-40B4-BE49-F238E27FC236}">
              <a16:creationId xmlns:a16="http://schemas.microsoft.com/office/drawing/2014/main" id="{75D316D5-CD8C-4307-8715-5D7C9A2998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994350"/>
          <a:ext cx="338137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177</xdr:row>
      <xdr:rowOff>0</xdr:rowOff>
    </xdr:from>
    <xdr:to>
      <xdr:col>2</xdr:col>
      <xdr:colOff>1643565</xdr:colOff>
      <xdr:row>177</xdr:row>
      <xdr:rowOff>1980000</xdr:rowOff>
    </xdr:to>
    <xdr:pic>
      <xdr:nvPicPr>
        <xdr:cNvPr id="5" name="Picture 4">
          <a:extLst>
            <a:ext uri="{FF2B5EF4-FFF2-40B4-BE49-F238E27FC236}">
              <a16:creationId xmlns:a16="http://schemas.microsoft.com/office/drawing/2014/main" id="{EED3E5AC-8FAD-46E0-AC20-DF0EE069BB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6" y="3359467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207</xdr:row>
      <xdr:rowOff>0</xdr:rowOff>
    </xdr:from>
    <xdr:to>
      <xdr:col>2</xdr:col>
      <xdr:colOff>1691189</xdr:colOff>
      <xdr:row>207</xdr:row>
      <xdr:rowOff>1980000</xdr:rowOff>
    </xdr:to>
    <xdr:pic>
      <xdr:nvPicPr>
        <xdr:cNvPr id="4" name="Picture 3">
          <a:extLst>
            <a:ext uri="{FF2B5EF4-FFF2-40B4-BE49-F238E27FC236}">
              <a16:creationId xmlns:a16="http://schemas.microsoft.com/office/drawing/2014/main" id="{90826457-C47C-40D7-9E6D-F95C03B0B2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1858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201</xdr:row>
      <xdr:rowOff>0</xdr:rowOff>
    </xdr:from>
    <xdr:to>
      <xdr:col>2</xdr:col>
      <xdr:colOff>1408873</xdr:colOff>
      <xdr:row>202</xdr:row>
      <xdr:rowOff>27375</xdr:rowOff>
    </xdr:to>
    <xdr:pic>
      <xdr:nvPicPr>
        <xdr:cNvPr id="5" name="Picture 4">
          <a:extLst>
            <a:ext uri="{FF2B5EF4-FFF2-40B4-BE49-F238E27FC236}">
              <a16:creationId xmlns:a16="http://schemas.microsoft.com/office/drawing/2014/main" id="{CEA12BC4-C64E-4585-8841-122375F0E3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261675"/>
          <a:ext cx="31043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1809749</xdr:colOff>
      <xdr:row>133</xdr:row>
      <xdr:rowOff>27375</xdr:rowOff>
    </xdr:to>
    <xdr:pic>
      <xdr:nvPicPr>
        <xdr:cNvPr id="4" name="Picture 3">
          <a:extLst>
            <a:ext uri="{FF2B5EF4-FFF2-40B4-BE49-F238E27FC236}">
              <a16:creationId xmlns:a16="http://schemas.microsoft.com/office/drawing/2014/main" id="{BA559B98-1AA1-4C19-BA03-6243F11A34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926925"/>
          <a:ext cx="344804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9526</xdr:colOff>
      <xdr:row>137</xdr:row>
      <xdr:rowOff>38101</xdr:rowOff>
    </xdr:from>
    <xdr:to>
      <xdr:col>2</xdr:col>
      <xdr:colOff>1771649</xdr:colOff>
      <xdr:row>137</xdr:row>
      <xdr:rowOff>2018101</xdr:rowOff>
    </xdr:to>
    <xdr:pic>
      <xdr:nvPicPr>
        <xdr:cNvPr id="5" name="Picture 4">
          <a:extLst>
            <a:ext uri="{FF2B5EF4-FFF2-40B4-BE49-F238E27FC236}">
              <a16:creationId xmlns:a16="http://schemas.microsoft.com/office/drawing/2014/main" id="{05278B60-446F-4D4F-9E30-90B8CA9EED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1" y="27565351"/>
          <a:ext cx="34004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161</xdr:row>
      <xdr:rowOff>0</xdr:rowOff>
    </xdr:from>
    <xdr:to>
      <xdr:col>2</xdr:col>
      <xdr:colOff>1685925</xdr:colOff>
      <xdr:row>162</xdr:row>
      <xdr:rowOff>28576</xdr:rowOff>
    </xdr:to>
    <xdr:pic>
      <xdr:nvPicPr>
        <xdr:cNvPr id="4" name="Picture 3">
          <a:extLst>
            <a:ext uri="{FF2B5EF4-FFF2-40B4-BE49-F238E27FC236}">
              <a16:creationId xmlns:a16="http://schemas.microsoft.com/office/drawing/2014/main" id="{6D94463C-E3A8-4989-9BE0-C880996E0B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479875"/>
          <a:ext cx="3448050" cy="1981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166</xdr:row>
      <xdr:rowOff>0</xdr:rowOff>
    </xdr:from>
    <xdr:to>
      <xdr:col>2</xdr:col>
      <xdr:colOff>1704975</xdr:colOff>
      <xdr:row>166</xdr:row>
      <xdr:rowOff>1980000</xdr:rowOff>
    </xdr:to>
    <xdr:pic>
      <xdr:nvPicPr>
        <xdr:cNvPr id="5" name="Picture 4">
          <a:extLst>
            <a:ext uri="{FF2B5EF4-FFF2-40B4-BE49-F238E27FC236}">
              <a16:creationId xmlns:a16="http://schemas.microsoft.com/office/drawing/2014/main" id="{041551BD-B55A-47E0-B6B5-F55B0CD43A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080200"/>
          <a:ext cx="3467100"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sundarammutual.com/pdf2/2024/Rationale_for_Valuation/Update_on_DHFL_Recovery_31_Aug_2024_V1.pdf" TargetMode="External"/><Relationship Id="rId2" Type="http://schemas.openxmlformats.org/officeDocument/2006/relationships/hyperlink" Target="https://www.sundarammutual.com/pdf2/2021/Rationale_for_Valuation/Update_on_DHFL_Recovery_30_sep_2021.pdf" TargetMode="External"/><Relationship Id="rId1" Type="http://schemas.openxmlformats.org/officeDocument/2006/relationships/hyperlink" Target="https://www.sundarammutual.com/pdf2/2021/Rationale_for_Valuation/DHFL_Valuation_impact_22_Sep_2021.pdf"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sundarammutual.com/pdf2/2024/Rationale_for_Valuation/Update_on_DHFL_Recovery_31_Aug_2024_V1.pdf" TargetMode="External"/><Relationship Id="rId2" Type="http://schemas.openxmlformats.org/officeDocument/2006/relationships/hyperlink" Target="https://www.sundarammutual.com/pdf2/2021/Rationale_for_Valuation/Update_on_DHFL_Recovery_30_sep_2021.pdf" TargetMode="External"/><Relationship Id="rId1" Type="http://schemas.openxmlformats.org/officeDocument/2006/relationships/hyperlink" Target="https://www.sundarammutual.com/pdf2/2021/Rationale_for_Valuation/DHFL_Valuation_impact_22_Sep_2021.pdf"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sundarammutual.com/pdf2/2024/Rationale_for_Valuation/Update_on_DHFL_Recovery_31_Aug_2024_V1.pdf" TargetMode="External"/><Relationship Id="rId2" Type="http://schemas.openxmlformats.org/officeDocument/2006/relationships/hyperlink" Target="https://www.sundarammutual.com/pdf2/2021/Rationale_for_Valuation/Update_on_DHFL_Recovery_30_sep_2021.pdf" TargetMode="External"/><Relationship Id="rId1" Type="http://schemas.openxmlformats.org/officeDocument/2006/relationships/hyperlink" Target="https://www.sundarammutual.com/pdf2/2021/Rationale_for_Valuation/DHFL_Valuation_impact_22_Sep_2021.pdf" TargetMode="Externa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41B44-A388-4726-AB77-13E228E03135}">
  <dimension ref="A1:C11"/>
  <sheetViews>
    <sheetView workbookViewId="0">
      <selection activeCell="C2" sqref="C2"/>
    </sheetView>
  </sheetViews>
  <sheetFormatPr defaultColWidth="8.85546875" defaultRowHeight="15" x14ac:dyDescent="0.25"/>
  <cols>
    <col min="1" max="1" width="6.140625" style="4" bestFit="1" customWidth="1"/>
    <col min="2" max="2" width="10.85546875" style="4" bestFit="1" customWidth="1"/>
    <col min="3" max="3" width="35" style="4" bestFit="1" customWidth="1"/>
    <col min="4" max="16384" width="8.85546875" style="4"/>
  </cols>
  <sheetData>
    <row r="1" spans="1:3" x14ac:dyDescent="0.25">
      <c r="A1" s="2" t="s">
        <v>534</v>
      </c>
      <c r="B1" s="3" t="s">
        <v>535</v>
      </c>
      <c r="C1" s="3" t="s">
        <v>536</v>
      </c>
    </row>
    <row r="2" spans="1:3" x14ac:dyDescent="0.25">
      <c r="A2" s="5">
        <v>1</v>
      </c>
      <c r="B2" s="6" t="s">
        <v>537</v>
      </c>
      <c r="C2" s="7" t="s">
        <v>1</v>
      </c>
    </row>
    <row r="3" spans="1:3" x14ac:dyDescent="0.25">
      <c r="A3" s="5">
        <v>2</v>
      </c>
      <c r="B3" s="6" t="s">
        <v>538</v>
      </c>
      <c r="C3" s="7" t="s">
        <v>122</v>
      </c>
    </row>
    <row r="4" spans="1:3" x14ac:dyDescent="0.25">
      <c r="A4" s="5">
        <v>3</v>
      </c>
      <c r="B4" s="6" t="s">
        <v>539</v>
      </c>
      <c r="C4" s="7" t="s">
        <v>165</v>
      </c>
    </row>
    <row r="5" spans="1:3" x14ac:dyDescent="0.25">
      <c r="A5" s="5">
        <v>4</v>
      </c>
      <c r="B5" s="6" t="s">
        <v>540</v>
      </c>
      <c r="C5" s="7" t="s">
        <v>242</v>
      </c>
    </row>
    <row r="6" spans="1:3" x14ac:dyDescent="0.25">
      <c r="A6" s="5">
        <v>5</v>
      </c>
      <c r="B6" s="6" t="s">
        <v>541</v>
      </c>
      <c r="C6" s="7" t="s">
        <v>285</v>
      </c>
    </row>
    <row r="7" spans="1:3" x14ac:dyDescent="0.25">
      <c r="A7" s="5">
        <v>6</v>
      </c>
      <c r="B7" s="6" t="s">
        <v>542</v>
      </c>
      <c r="C7" s="7" t="s">
        <v>405</v>
      </c>
    </row>
    <row r="8" spans="1:3" x14ac:dyDescent="0.25">
      <c r="A8" s="5">
        <v>7</v>
      </c>
      <c r="B8" s="6" t="s">
        <v>543</v>
      </c>
      <c r="C8" s="7" t="s">
        <v>418</v>
      </c>
    </row>
    <row r="9" spans="1:3" x14ac:dyDescent="0.25">
      <c r="A9" s="5">
        <v>8</v>
      </c>
      <c r="B9" s="6" t="s">
        <v>544</v>
      </c>
      <c r="C9" s="7" t="s">
        <v>463</v>
      </c>
    </row>
    <row r="10" spans="1:3" x14ac:dyDescent="0.25">
      <c r="A10" s="5">
        <v>9</v>
      </c>
      <c r="B10" s="6" t="s">
        <v>545</v>
      </c>
      <c r="C10" s="7" t="s">
        <v>466</v>
      </c>
    </row>
    <row r="11" spans="1:3" x14ac:dyDescent="0.25">
      <c r="A11" s="5">
        <v>10</v>
      </c>
      <c r="B11" s="6" t="s">
        <v>546</v>
      </c>
      <c r="C11" s="7" t="s">
        <v>528</v>
      </c>
    </row>
  </sheetData>
  <hyperlinks>
    <hyperlink ref="B3" location="SFRSTP!A1" display="SFRSTP" xr:uid="{FC234292-6EE0-4F53-A393-EF59F2E5A639}"/>
    <hyperlink ref="B4" location="SMMF!A1" display="SMMF" xr:uid="{5C69EC6B-DB50-4FB1-AB5F-3BA33A6940AE}"/>
    <hyperlink ref="B5" location="SPLDF!A1" display="SPLDF" xr:uid="{A66C0029-61A5-46B0-BF70-E4E2B99BB635}"/>
    <hyperlink ref="B6" location="SPMON!A1" display="SPMON" xr:uid="{2D17A4C0-CB58-4187-AA8A-69AD2401F6E8}"/>
    <hyperlink ref="B7" location="SPSDF!A1" display="SPSDF" xr:uid="{773AEA03-9D0D-42E3-A81F-68406F1D5B96}"/>
    <hyperlink ref="B8" location="SPUSDF!A1" display="SPUSDF" xr:uid="{2553DE1C-5017-4BB6-BADE-D797B5657B6D}"/>
    <hyperlink ref="B9" location="SUNBDS!A1" display="SUNBDS" xr:uid="{9CD75CF8-74D9-4CC2-B38A-881F419473B9}"/>
    <hyperlink ref="B10" location="SUNMIA!A1" display="SUNMIA" xr:uid="{9749C6D8-3E7C-434C-8DEC-55B484323B21}"/>
    <hyperlink ref="B11" location="SUNONF!A1" display="SUNONF" xr:uid="{BA3E316D-37ED-4453-8034-6BE39901BDA8}"/>
    <hyperlink ref="B2" location="SFRLTP!A1" display="SFRLTP" xr:uid="{31F5FC13-1DB6-4DDA-825B-0B900BFBFF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68EF2-000B-4D8E-A49D-F318711C86FA}">
  <sheetPr>
    <outlinePr summaryBelow="0" summaryRight="0"/>
  </sheetPr>
  <dimension ref="A1:R174"/>
  <sheetViews>
    <sheetView showGridLines="0" workbookViewId="0">
      <selection sqref="A1:H1"/>
    </sheetView>
  </sheetViews>
  <sheetFormatPr defaultRowHeight="12.75" x14ac:dyDescent="0.2"/>
  <cols>
    <col min="1" max="1" width="5.85546875" bestFit="1" customWidth="1"/>
    <col min="2" max="2" width="26.42578125" customWidth="1"/>
    <col min="3" max="3" width="43" bestFit="1" customWidth="1"/>
    <col min="4" max="4" width="21.5703125" customWidth="1"/>
    <col min="5" max="5" width="8.7109375" bestFit="1" customWidth="1"/>
    <col min="6" max="6" width="10.140625" bestFit="1" customWidth="1"/>
    <col min="7" max="7" width="14" bestFit="1" customWidth="1"/>
    <col min="8" max="8" width="9.85546875" bestFit="1" customWidth="1"/>
  </cols>
  <sheetData>
    <row r="1" spans="1:10" ht="15" x14ac:dyDescent="0.2">
      <c r="A1" s="175" t="s">
        <v>0</v>
      </c>
      <c r="B1" s="175"/>
      <c r="C1" s="175"/>
      <c r="D1" s="175"/>
      <c r="E1" s="175"/>
      <c r="F1" s="175"/>
      <c r="G1" s="175"/>
      <c r="H1" s="175"/>
      <c r="I1" s="1" t="s">
        <v>547</v>
      </c>
    </row>
    <row r="2" spans="1:10" ht="15" x14ac:dyDescent="0.2">
      <c r="A2" s="175" t="s">
        <v>466</v>
      </c>
      <c r="B2" s="175"/>
      <c r="C2" s="175"/>
      <c r="D2" s="175"/>
      <c r="E2" s="175"/>
      <c r="F2" s="175"/>
      <c r="G2" s="175"/>
      <c r="H2" s="175"/>
    </row>
    <row r="3" spans="1:10" ht="15" x14ac:dyDescent="0.2">
      <c r="A3" s="175" t="s">
        <v>688</v>
      </c>
      <c r="B3" s="175"/>
      <c r="C3" s="175"/>
      <c r="D3" s="175"/>
      <c r="E3" s="175"/>
      <c r="F3" s="175"/>
      <c r="G3" s="175"/>
      <c r="H3" s="175"/>
    </row>
    <row r="4" spans="1:10" s="21" customFormat="1" ht="30" x14ac:dyDescent="0.2">
      <c r="A4" s="19" t="s">
        <v>2</v>
      </c>
      <c r="B4" s="19" t="s">
        <v>3</v>
      </c>
      <c r="C4" s="19" t="s">
        <v>4</v>
      </c>
      <c r="D4" s="19" t="s">
        <v>5</v>
      </c>
      <c r="E4" s="19" t="s">
        <v>6</v>
      </c>
      <c r="F4" s="19" t="s">
        <v>7</v>
      </c>
      <c r="G4" s="19" t="s">
        <v>8</v>
      </c>
      <c r="H4" s="20" t="s">
        <v>533</v>
      </c>
    </row>
    <row r="5" spans="1:10" x14ac:dyDescent="0.2">
      <c r="A5" s="22"/>
      <c r="B5" s="22"/>
      <c r="C5" s="23" t="s">
        <v>9</v>
      </c>
      <c r="D5" s="22"/>
      <c r="E5" s="22"/>
      <c r="F5" s="22"/>
      <c r="G5" s="22"/>
      <c r="H5" s="18" t="s">
        <v>12</v>
      </c>
    </row>
    <row r="6" spans="1:10" x14ac:dyDescent="0.2">
      <c r="A6" s="14"/>
      <c r="B6" s="14"/>
      <c r="C6" s="15" t="s">
        <v>10</v>
      </c>
      <c r="D6" s="14"/>
      <c r="E6" s="14"/>
      <c r="F6" s="14"/>
      <c r="G6" s="14"/>
      <c r="H6" s="18" t="s">
        <v>12</v>
      </c>
    </row>
    <row r="7" spans="1:10" x14ac:dyDescent="0.2">
      <c r="A7" s="27">
        <v>1</v>
      </c>
      <c r="B7" s="28" t="s">
        <v>467</v>
      </c>
      <c r="C7" s="28" t="s">
        <v>468</v>
      </c>
      <c r="D7" s="28" t="s">
        <v>469</v>
      </c>
      <c r="E7" s="29">
        <v>4250</v>
      </c>
      <c r="F7" s="30">
        <v>81.8125</v>
      </c>
      <c r="G7" s="31">
        <v>2.992827E-2</v>
      </c>
      <c r="H7" s="18" t="s">
        <v>12</v>
      </c>
    </row>
    <row r="8" spans="1:10" x14ac:dyDescent="0.2">
      <c r="A8" s="27">
        <v>2</v>
      </c>
      <c r="B8" s="28" t="s">
        <v>470</v>
      </c>
      <c r="C8" s="28" t="s">
        <v>471</v>
      </c>
      <c r="D8" s="28" t="s">
        <v>469</v>
      </c>
      <c r="E8" s="29">
        <v>4200</v>
      </c>
      <c r="F8" s="30">
        <v>59.933999999999997</v>
      </c>
      <c r="G8" s="31">
        <v>2.1924780000000001E-2</v>
      </c>
      <c r="H8" s="18" t="s">
        <v>12</v>
      </c>
    </row>
    <row r="9" spans="1:10" x14ac:dyDescent="0.2">
      <c r="A9" s="27">
        <v>3</v>
      </c>
      <c r="B9" s="28" t="s">
        <v>472</v>
      </c>
      <c r="C9" s="28" t="s">
        <v>473</v>
      </c>
      <c r="D9" s="28" t="s">
        <v>474</v>
      </c>
      <c r="E9" s="29">
        <v>3400</v>
      </c>
      <c r="F9" s="30">
        <v>47.77</v>
      </c>
      <c r="G9" s="31">
        <v>1.7475000000000001E-2</v>
      </c>
      <c r="H9" s="18" t="s">
        <v>12</v>
      </c>
    </row>
    <row r="10" spans="1:10" x14ac:dyDescent="0.2">
      <c r="A10" s="27">
        <v>4</v>
      </c>
      <c r="B10" s="28" t="s">
        <v>475</v>
      </c>
      <c r="C10" s="28" t="s">
        <v>476</v>
      </c>
      <c r="D10" s="28" t="s">
        <v>477</v>
      </c>
      <c r="E10" s="29">
        <v>2500</v>
      </c>
      <c r="F10" s="30">
        <v>46.612499999999997</v>
      </c>
      <c r="G10" s="31">
        <v>1.7051569999999999E-2</v>
      </c>
      <c r="H10" s="18" t="s">
        <v>12</v>
      </c>
    </row>
    <row r="11" spans="1:10" x14ac:dyDescent="0.2">
      <c r="A11" s="27">
        <v>5</v>
      </c>
      <c r="B11" s="28" t="s">
        <v>478</v>
      </c>
      <c r="C11" s="28" t="s">
        <v>479</v>
      </c>
      <c r="D11" s="28" t="s">
        <v>480</v>
      </c>
      <c r="E11" s="29">
        <v>1848</v>
      </c>
      <c r="F11" s="30">
        <v>28.967400000000001</v>
      </c>
      <c r="G11" s="31">
        <v>1.059672E-2</v>
      </c>
      <c r="H11" s="18" t="s">
        <v>12</v>
      </c>
    </row>
    <row r="12" spans="1:10" x14ac:dyDescent="0.2">
      <c r="A12" s="71">
        <v>6</v>
      </c>
      <c r="B12" s="72" t="s">
        <v>664</v>
      </c>
      <c r="C12" s="72" t="s">
        <v>665</v>
      </c>
      <c r="D12" s="72" t="s">
        <v>666</v>
      </c>
      <c r="E12" s="73">
        <v>30000</v>
      </c>
      <c r="F12" s="74">
        <f>2400600/10^5</f>
        <v>24.006</v>
      </c>
      <c r="G12" s="75">
        <f>F12/F100</f>
        <v>8.7817650245990697E-3</v>
      </c>
      <c r="H12" s="18" t="s">
        <v>12</v>
      </c>
      <c r="J12" s="76"/>
    </row>
    <row r="13" spans="1:10" x14ac:dyDescent="0.2">
      <c r="A13" s="27">
        <v>7</v>
      </c>
      <c r="B13" s="28" t="s">
        <v>481</v>
      </c>
      <c r="C13" s="28" t="s">
        <v>482</v>
      </c>
      <c r="D13" s="28" t="s">
        <v>480</v>
      </c>
      <c r="E13" s="29">
        <v>1750</v>
      </c>
      <c r="F13" s="30">
        <v>26.251750000000001</v>
      </c>
      <c r="G13" s="31">
        <v>9.6033000000000004E-3</v>
      </c>
      <c r="H13" s="18" t="s">
        <v>12</v>
      </c>
    </row>
    <row r="14" spans="1:10" x14ac:dyDescent="0.2">
      <c r="A14" s="27">
        <v>8</v>
      </c>
      <c r="B14" s="28" t="s">
        <v>483</v>
      </c>
      <c r="C14" s="28" t="s">
        <v>484</v>
      </c>
      <c r="D14" s="28" t="s">
        <v>469</v>
      </c>
      <c r="E14" s="29">
        <v>2000</v>
      </c>
      <c r="F14" s="30">
        <v>23.7</v>
      </c>
      <c r="G14" s="31">
        <v>8.6698299999999999E-3</v>
      </c>
      <c r="H14" s="18" t="s">
        <v>12</v>
      </c>
    </row>
    <row r="15" spans="1:10" x14ac:dyDescent="0.2">
      <c r="A15" s="27">
        <v>9</v>
      </c>
      <c r="B15" s="28" t="s">
        <v>485</v>
      </c>
      <c r="C15" s="28" t="s">
        <v>486</v>
      </c>
      <c r="D15" s="28" t="s">
        <v>469</v>
      </c>
      <c r="E15" s="29">
        <v>2600</v>
      </c>
      <c r="F15" s="30">
        <v>20.504899999999999</v>
      </c>
      <c r="G15" s="31">
        <v>7.5010099999999998E-3</v>
      </c>
      <c r="H15" s="18" t="s">
        <v>12</v>
      </c>
    </row>
    <row r="16" spans="1:10" x14ac:dyDescent="0.2">
      <c r="A16" s="27">
        <v>10</v>
      </c>
      <c r="B16" s="28" t="s">
        <v>487</v>
      </c>
      <c r="C16" s="28" t="s">
        <v>488</v>
      </c>
      <c r="D16" s="28" t="s">
        <v>489</v>
      </c>
      <c r="E16" s="29">
        <v>4000</v>
      </c>
      <c r="F16" s="30">
        <v>17.032</v>
      </c>
      <c r="G16" s="31">
        <v>6.2305700000000004E-3</v>
      </c>
      <c r="H16" s="18" t="s">
        <v>12</v>
      </c>
    </row>
    <row r="17" spans="1:8" x14ac:dyDescent="0.2">
      <c r="A17" s="27">
        <v>11</v>
      </c>
      <c r="B17" s="28" t="s">
        <v>490</v>
      </c>
      <c r="C17" s="28" t="s">
        <v>491</v>
      </c>
      <c r="D17" s="28" t="s">
        <v>474</v>
      </c>
      <c r="E17" s="29">
        <v>5000</v>
      </c>
      <c r="F17" s="30">
        <v>15.5025</v>
      </c>
      <c r="G17" s="31">
        <v>5.6710500000000004E-3</v>
      </c>
      <c r="H17" s="18" t="s">
        <v>12</v>
      </c>
    </row>
    <row r="18" spans="1:8" x14ac:dyDescent="0.2">
      <c r="A18" s="27">
        <v>12</v>
      </c>
      <c r="B18" s="28" t="s">
        <v>492</v>
      </c>
      <c r="C18" s="28" t="s">
        <v>493</v>
      </c>
      <c r="D18" s="28" t="s">
        <v>469</v>
      </c>
      <c r="E18" s="29">
        <v>675</v>
      </c>
      <c r="F18" s="30">
        <v>14.904674999999999</v>
      </c>
      <c r="G18" s="31">
        <v>5.4523599999999998E-3</v>
      </c>
      <c r="H18" s="18" t="s">
        <v>12</v>
      </c>
    </row>
    <row r="19" spans="1:8" ht="25.5" x14ac:dyDescent="0.2">
      <c r="A19" s="27">
        <v>13</v>
      </c>
      <c r="B19" s="28" t="s">
        <v>494</v>
      </c>
      <c r="C19" s="28" t="s">
        <v>495</v>
      </c>
      <c r="D19" s="28" t="s">
        <v>496</v>
      </c>
      <c r="E19" s="29">
        <v>125</v>
      </c>
      <c r="F19" s="30">
        <v>14.55125</v>
      </c>
      <c r="G19" s="31">
        <v>5.3230700000000001E-3</v>
      </c>
      <c r="H19" s="18" t="s">
        <v>12</v>
      </c>
    </row>
    <row r="20" spans="1:8" x14ac:dyDescent="0.2">
      <c r="A20" s="27">
        <v>14</v>
      </c>
      <c r="B20" s="28" t="s">
        <v>497</v>
      </c>
      <c r="C20" s="28" t="s">
        <v>498</v>
      </c>
      <c r="D20" s="28" t="s">
        <v>499</v>
      </c>
      <c r="E20" s="29">
        <v>2000</v>
      </c>
      <c r="F20" s="30">
        <v>14.308</v>
      </c>
      <c r="G20" s="31">
        <v>5.2340900000000003E-3</v>
      </c>
      <c r="H20" s="18" t="s">
        <v>12</v>
      </c>
    </row>
    <row r="21" spans="1:8" ht="25.5" x14ac:dyDescent="0.2">
      <c r="A21" s="27">
        <v>15</v>
      </c>
      <c r="B21" s="28" t="s">
        <v>500</v>
      </c>
      <c r="C21" s="28" t="s">
        <v>501</v>
      </c>
      <c r="D21" s="28" t="s">
        <v>502</v>
      </c>
      <c r="E21" s="29">
        <v>2000</v>
      </c>
      <c r="F21" s="30">
        <v>14.209</v>
      </c>
      <c r="G21" s="31">
        <v>5.1978700000000003E-3</v>
      </c>
      <c r="H21" s="18" t="s">
        <v>12</v>
      </c>
    </row>
    <row r="22" spans="1:8" x14ac:dyDescent="0.2">
      <c r="A22" s="27">
        <v>16</v>
      </c>
      <c r="B22" s="28" t="s">
        <v>503</v>
      </c>
      <c r="C22" s="28" t="s">
        <v>504</v>
      </c>
      <c r="D22" s="28" t="s">
        <v>505</v>
      </c>
      <c r="E22" s="29">
        <v>900</v>
      </c>
      <c r="F22" s="30">
        <v>14.075100000000001</v>
      </c>
      <c r="G22" s="31">
        <v>5.1488899999999997E-3</v>
      </c>
      <c r="H22" s="18" t="s">
        <v>12</v>
      </c>
    </row>
    <row r="23" spans="1:8" x14ac:dyDescent="0.2">
      <c r="A23" s="27">
        <v>17</v>
      </c>
      <c r="B23" s="28" t="s">
        <v>506</v>
      </c>
      <c r="C23" s="28" t="s">
        <v>507</v>
      </c>
      <c r="D23" s="28" t="s">
        <v>508</v>
      </c>
      <c r="E23" s="29">
        <v>400</v>
      </c>
      <c r="F23" s="30">
        <v>13.364000000000001</v>
      </c>
      <c r="G23" s="31">
        <v>4.8887599999999998E-3</v>
      </c>
      <c r="H23" s="18" t="s">
        <v>12</v>
      </c>
    </row>
    <row r="24" spans="1:8" x14ac:dyDescent="0.2">
      <c r="A24" s="27">
        <v>18</v>
      </c>
      <c r="B24" s="28" t="s">
        <v>509</v>
      </c>
      <c r="C24" s="28" t="s">
        <v>510</v>
      </c>
      <c r="D24" s="28" t="s">
        <v>511</v>
      </c>
      <c r="E24" s="29">
        <v>160</v>
      </c>
      <c r="F24" s="30">
        <v>12.848000000000001</v>
      </c>
      <c r="G24" s="31">
        <v>4.7000000000000002E-3</v>
      </c>
      <c r="H24" s="18" t="s">
        <v>12</v>
      </c>
    </row>
    <row r="25" spans="1:8" ht="25.5" x14ac:dyDescent="0.2">
      <c r="A25" s="27">
        <v>19</v>
      </c>
      <c r="B25" s="28" t="s">
        <v>512</v>
      </c>
      <c r="C25" s="28" t="s">
        <v>513</v>
      </c>
      <c r="D25" s="28" t="s">
        <v>514</v>
      </c>
      <c r="E25" s="29">
        <v>250</v>
      </c>
      <c r="F25" s="30">
        <v>12.79</v>
      </c>
      <c r="G25" s="31">
        <v>4.6787799999999996E-3</v>
      </c>
      <c r="H25" s="18" t="s">
        <v>12</v>
      </c>
    </row>
    <row r="26" spans="1:8" ht="25.5" x14ac:dyDescent="0.2">
      <c r="A26" s="27">
        <v>20</v>
      </c>
      <c r="B26" s="28" t="s">
        <v>515</v>
      </c>
      <c r="C26" s="28" t="s">
        <v>516</v>
      </c>
      <c r="D26" s="28" t="s">
        <v>496</v>
      </c>
      <c r="E26" s="29">
        <v>450</v>
      </c>
      <c r="F26" s="30">
        <v>12.31875</v>
      </c>
      <c r="G26" s="31">
        <v>4.5063899999999999E-3</v>
      </c>
      <c r="H26" s="18" t="s">
        <v>12</v>
      </c>
    </row>
    <row r="27" spans="1:8" x14ac:dyDescent="0.2">
      <c r="A27" s="27">
        <v>21</v>
      </c>
      <c r="B27" s="28" t="s">
        <v>517</v>
      </c>
      <c r="C27" s="28" t="s">
        <v>518</v>
      </c>
      <c r="D27" s="28" t="s">
        <v>519</v>
      </c>
      <c r="E27" s="29">
        <v>2000</v>
      </c>
      <c r="F27" s="30">
        <v>12.287000000000001</v>
      </c>
      <c r="G27" s="31">
        <v>4.4947700000000004E-3</v>
      </c>
      <c r="H27" s="18" t="s">
        <v>12</v>
      </c>
    </row>
    <row r="28" spans="1:8" x14ac:dyDescent="0.2">
      <c r="A28" s="27">
        <v>22</v>
      </c>
      <c r="B28" s="28" t="s">
        <v>520</v>
      </c>
      <c r="C28" s="28" t="s">
        <v>521</v>
      </c>
      <c r="D28" s="28" t="s">
        <v>511</v>
      </c>
      <c r="E28" s="29">
        <v>100</v>
      </c>
      <c r="F28" s="30">
        <v>12.257</v>
      </c>
      <c r="G28" s="31">
        <v>4.4837999999999996E-3</v>
      </c>
      <c r="H28" s="18" t="s">
        <v>12</v>
      </c>
    </row>
    <row r="29" spans="1:8" ht="25.5" x14ac:dyDescent="0.2">
      <c r="A29" s="27">
        <v>23</v>
      </c>
      <c r="B29" s="28" t="s">
        <v>522</v>
      </c>
      <c r="C29" s="28" t="s">
        <v>523</v>
      </c>
      <c r="D29" s="28" t="s">
        <v>524</v>
      </c>
      <c r="E29" s="29">
        <v>320</v>
      </c>
      <c r="F29" s="30">
        <v>11.64864</v>
      </c>
      <c r="G29" s="31">
        <v>4.2612500000000003E-3</v>
      </c>
      <c r="H29" s="18" t="s">
        <v>12</v>
      </c>
    </row>
    <row r="30" spans="1:8" x14ac:dyDescent="0.2">
      <c r="A30" s="14"/>
      <c r="B30" s="14"/>
      <c r="C30" s="15" t="s">
        <v>11</v>
      </c>
      <c r="D30" s="14"/>
      <c r="E30" s="14" t="s">
        <v>12</v>
      </c>
      <c r="F30" s="16">
        <f>SUM(F7:F29)</f>
        <v>551.65496499999995</v>
      </c>
      <c r="G30" s="17">
        <f>SUM(G7:G29)</f>
        <v>0.20180389502459906</v>
      </c>
      <c r="H30" s="18" t="s">
        <v>12</v>
      </c>
    </row>
    <row r="31" spans="1:8" x14ac:dyDescent="0.2">
      <c r="A31" s="14"/>
      <c r="B31" s="14"/>
      <c r="C31" s="25"/>
      <c r="D31" s="14"/>
      <c r="E31" s="14"/>
      <c r="F31" s="26"/>
      <c r="G31" s="26"/>
      <c r="H31" s="18" t="s">
        <v>12</v>
      </c>
    </row>
    <row r="32" spans="1:8" x14ac:dyDescent="0.2">
      <c r="A32" s="14"/>
      <c r="B32" s="14"/>
      <c r="C32" s="15" t="s">
        <v>14</v>
      </c>
      <c r="D32" s="14"/>
      <c r="E32" s="14"/>
      <c r="F32" s="14"/>
      <c r="G32" s="14"/>
      <c r="H32" s="18" t="s">
        <v>12</v>
      </c>
    </row>
    <row r="33" spans="1:8" x14ac:dyDescent="0.2">
      <c r="A33" s="14"/>
      <c r="B33" s="14"/>
      <c r="C33" s="15" t="s">
        <v>11</v>
      </c>
      <c r="D33" s="14"/>
      <c r="E33" s="14" t="s">
        <v>12</v>
      </c>
      <c r="F33" s="24" t="s">
        <v>13</v>
      </c>
      <c r="G33" s="17">
        <v>0</v>
      </c>
      <c r="H33" s="18" t="s">
        <v>12</v>
      </c>
    </row>
    <row r="34" spans="1:8" x14ac:dyDescent="0.2">
      <c r="A34" s="14"/>
      <c r="B34" s="14"/>
      <c r="C34" s="25"/>
      <c r="D34" s="14"/>
      <c r="E34" s="14"/>
      <c r="F34" s="26"/>
      <c r="G34" s="26"/>
      <c r="H34" s="18" t="s">
        <v>12</v>
      </c>
    </row>
    <row r="35" spans="1:8" x14ac:dyDescent="0.2">
      <c r="A35" s="14"/>
      <c r="B35" s="14"/>
      <c r="C35" s="15" t="s">
        <v>15</v>
      </c>
      <c r="D35" s="14"/>
      <c r="E35" s="14"/>
      <c r="F35" s="14"/>
      <c r="G35" s="14"/>
      <c r="H35" s="18" t="s">
        <v>12</v>
      </c>
    </row>
    <row r="36" spans="1:8" x14ac:dyDescent="0.2">
      <c r="A36" s="14"/>
      <c r="B36" s="14"/>
      <c r="C36" s="15" t="s">
        <v>11</v>
      </c>
      <c r="D36" s="14"/>
      <c r="E36" s="14" t="s">
        <v>12</v>
      </c>
      <c r="F36" s="24" t="s">
        <v>13</v>
      </c>
      <c r="G36" s="17">
        <v>0</v>
      </c>
      <c r="H36" s="18" t="s">
        <v>12</v>
      </c>
    </row>
    <row r="37" spans="1:8" x14ac:dyDescent="0.2">
      <c r="A37" s="14"/>
      <c r="B37" s="14"/>
      <c r="C37" s="25"/>
      <c r="D37" s="14"/>
      <c r="E37" s="14"/>
      <c r="F37" s="26"/>
      <c r="G37" s="26"/>
      <c r="H37" s="18" t="s">
        <v>12</v>
      </c>
    </row>
    <row r="38" spans="1:8" x14ac:dyDescent="0.2">
      <c r="A38" s="14"/>
      <c r="B38" s="14"/>
      <c r="C38" s="15" t="s">
        <v>16</v>
      </c>
      <c r="D38" s="14"/>
      <c r="E38" s="14"/>
      <c r="F38" s="14"/>
      <c r="G38" s="14"/>
      <c r="H38" s="18" t="s">
        <v>12</v>
      </c>
    </row>
    <row r="39" spans="1:8" x14ac:dyDescent="0.2">
      <c r="A39" s="27">
        <v>1</v>
      </c>
      <c r="B39" s="28" t="s">
        <v>525</v>
      </c>
      <c r="C39" s="72" t="s">
        <v>667</v>
      </c>
      <c r="D39" s="28" t="s">
        <v>477</v>
      </c>
      <c r="E39" s="29">
        <v>218</v>
      </c>
      <c r="F39" s="30">
        <v>3.080994</v>
      </c>
      <c r="G39" s="31">
        <v>1.1270799999999999E-3</v>
      </c>
      <c r="H39" s="18" t="s">
        <v>12</v>
      </c>
    </row>
    <row r="40" spans="1:8" x14ac:dyDescent="0.2">
      <c r="A40" s="14"/>
      <c r="B40" s="14"/>
      <c r="C40" s="15" t="s">
        <v>11</v>
      </c>
      <c r="D40" s="14"/>
      <c r="E40" s="14" t="s">
        <v>12</v>
      </c>
      <c r="F40" s="16">
        <v>3.080994</v>
      </c>
      <c r="G40" s="17">
        <v>1.1270799999999999E-3</v>
      </c>
      <c r="H40" s="18" t="s">
        <v>12</v>
      </c>
    </row>
    <row r="41" spans="1:8" x14ac:dyDescent="0.2">
      <c r="A41" s="14"/>
      <c r="B41" s="14"/>
      <c r="C41" s="25"/>
      <c r="D41" s="14"/>
      <c r="E41" s="14"/>
      <c r="F41" s="26"/>
      <c r="G41" s="26"/>
      <c r="H41" s="18" t="s">
        <v>12</v>
      </c>
    </row>
    <row r="42" spans="1:8" x14ac:dyDescent="0.2">
      <c r="A42" s="14"/>
      <c r="B42" s="14"/>
      <c r="C42" s="15" t="s">
        <v>17</v>
      </c>
      <c r="D42" s="14"/>
      <c r="E42" s="14"/>
      <c r="F42" s="26"/>
      <c r="G42" s="26"/>
      <c r="H42" s="18" t="s">
        <v>12</v>
      </c>
    </row>
    <row r="43" spans="1:8" x14ac:dyDescent="0.2">
      <c r="A43" s="14"/>
      <c r="B43" s="14"/>
      <c r="C43" s="15" t="s">
        <v>11</v>
      </c>
      <c r="D43" s="14"/>
      <c r="E43" s="14" t="s">
        <v>12</v>
      </c>
      <c r="F43" s="24" t="s">
        <v>13</v>
      </c>
      <c r="G43" s="17">
        <v>0</v>
      </c>
      <c r="H43" s="18" t="s">
        <v>12</v>
      </c>
    </row>
    <row r="44" spans="1:8" x14ac:dyDescent="0.2">
      <c r="A44" s="14"/>
      <c r="B44" s="14"/>
      <c r="C44" s="25"/>
      <c r="D44" s="14"/>
      <c r="E44" s="14"/>
      <c r="F44" s="26"/>
      <c r="G44" s="26"/>
      <c r="H44" s="18" t="s">
        <v>12</v>
      </c>
    </row>
    <row r="45" spans="1:8" x14ac:dyDescent="0.2">
      <c r="A45" s="14"/>
      <c r="B45" s="14"/>
      <c r="C45" s="15" t="s">
        <v>18</v>
      </c>
      <c r="D45" s="14"/>
      <c r="E45" s="14"/>
      <c r="F45" s="26"/>
      <c r="G45" s="26"/>
      <c r="H45" s="18" t="s">
        <v>12</v>
      </c>
    </row>
    <row r="46" spans="1:8" x14ac:dyDescent="0.2">
      <c r="A46" s="14"/>
      <c r="B46" s="14"/>
      <c r="C46" s="15" t="s">
        <v>11</v>
      </c>
      <c r="D46" s="14"/>
      <c r="E46" s="14" t="s">
        <v>12</v>
      </c>
      <c r="F46" s="24" t="s">
        <v>13</v>
      </c>
      <c r="G46" s="17">
        <v>0</v>
      </c>
      <c r="H46" s="18" t="s">
        <v>12</v>
      </c>
    </row>
    <row r="47" spans="1:8" x14ac:dyDescent="0.2">
      <c r="A47" s="14"/>
      <c r="B47" s="14"/>
      <c r="C47" s="25"/>
      <c r="D47" s="14"/>
      <c r="E47" s="14"/>
      <c r="F47" s="26"/>
      <c r="G47" s="26"/>
      <c r="H47" s="18" t="s">
        <v>12</v>
      </c>
    </row>
    <row r="48" spans="1:8" x14ac:dyDescent="0.2">
      <c r="A48" s="14"/>
      <c r="B48" s="14"/>
      <c r="C48" s="15" t="s">
        <v>19</v>
      </c>
      <c r="D48" s="14"/>
      <c r="E48" s="14"/>
      <c r="F48" s="16">
        <f>F40+F30</f>
        <v>554.73595899999998</v>
      </c>
      <c r="G48" s="17">
        <f>G40+G30</f>
        <v>0.20293097502459906</v>
      </c>
      <c r="H48" s="18" t="s">
        <v>12</v>
      </c>
    </row>
    <row r="49" spans="1:8" x14ac:dyDescent="0.2">
      <c r="A49" s="14"/>
      <c r="B49" s="14"/>
      <c r="C49" s="25"/>
      <c r="D49" s="14"/>
      <c r="E49" s="14"/>
      <c r="F49" s="26"/>
      <c r="G49" s="26"/>
      <c r="H49" s="18" t="s">
        <v>12</v>
      </c>
    </row>
    <row r="50" spans="1:8" x14ac:dyDescent="0.2">
      <c r="A50" s="14"/>
      <c r="B50" s="14"/>
      <c r="C50" s="15" t="s">
        <v>20</v>
      </c>
      <c r="D50" s="14"/>
      <c r="E50" s="14"/>
      <c r="F50" s="26"/>
      <c r="G50" s="26"/>
      <c r="H50" s="18" t="s">
        <v>12</v>
      </c>
    </row>
    <row r="51" spans="1:8" x14ac:dyDescent="0.2">
      <c r="A51" s="14"/>
      <c r="B51" s="14"/>
      <c r="C51" s="15" t="s">
        <v>10</v>
      </c>
      <c r="D51" s="14"/>
      <c r="E51" s="14"/>
      <c r="F51" s="26"/>
      <c r="G51" s="26"/>
      <c r="H51" s="18" t="s">
        <v>12</v>
      </c>
    </row>
    <row r="52" spans="1:8" x14ac:dyDescent="0.2">
      <c r="A52" s="14"/>
      <c r="B52" s="14"/>
      <c r="C52" s="15" t="s">
        <v>11</v>
      </c>
      <c r="D52" s="14"/>
      <c r="E52" s="14" t="s">
        <v>12</v>
      </c>
      <c r="F52" s="24" t="s">
        <v>13</v>
      </c>
      <c r="G52" s="17">
        <v>0</v>
      </c>
      <c r="H52" s="18" t="s">
        <v>12</v>
      </c>
    </row>
    <row r="53" spans="1:8" x14ac:dyDescent="0.2">
      <c r="A53" s="14"/>
      <c r="B53" s="14"/>
      <c r="C53" s="25"/>
      <c r="D53" s="14"/>
      <c r="E53" s="14"/>
      <c r="F53" s="26"/>
      <c r="G53" s="26"/>
      <c r="H53" s="18" t="s">
        <v>12</v>
      </c>
    </row>
    <row r="54" spans="1:8" x14ac:dyDescent="0.2">
      <c r="A54" s="14"/>
      <c r="B54" s="14"/>
      <c r="C54" s="15" t="s">
        <v>73</v>
      </c>
      <c r="D54" s="14"/>
      <c r="E54" s="14"/>
      <c r="F54" s="14"/>
      <c r="G54" s="14"/>
      <c r="H54" s="18" t="s">
        <v>12</v>
      </c>
    </row>
    <row r="55" spans="1:8" x14ac:dyDescent="0.2">
      <c r="A55" s="14"/>
      <c r="B55" s="14"/>
      <c r="C55" s="15" t="s">
        <v>11</v>
      </c>
      <c r="D55" s="14"/>
      <c r="E55" s="14" t="s">
        <v>12</v>
      </c>
      <c r="F55" s="24" t="s">
        <v>13</v>
      </c>
      <c r="G55" s="17">
        <v>0</v>
      </c>
      <c r="H55" s="18" t="s">
        <v>12</v>
      </c>
    </row>
    <row r="56" spans="1:8" x14ac:dyDescent="0.2">
      <c r="A56" s="14"/>
      <c r="B56" s="14"/>
      <c r="C56" s="25"/>
      <c r="D56" s="14"/>
      <c r="E56" s="14"/>
      <c r="F56" s="26"/>
      <c r="G56" s="26"/>
      <c r="H56" s="18" t="s">
        <v>12</v>
      </c>
    </row>
    <row r="57" spans="1:8" x14ac:dyDescent="0.2">
      <c r="A57" s="14"/>
      <c r="B57" s="14"/>
      <c r="C57" s="15" t="s">
        <v>74</v>
      </c>
      <c r="D57" s="14"/>
      <c r="E57" s="14"/>
      <c r="F57" s="14"/>
      <c r="G57" s="14"/>
      <c r="H57" s="18" t="s">
        <v>12</v>
      </c>
    </row>
    <row r="58" spans="1:8" x14ac:dyDescent="0.2">
      <c r="A58" s="27">
        <v>1</v>
      </c>
      <c r="B58" s="28" t="s">
        <v>80</v>
      </c>
      <c r="C58" s="28" t="s">
        <v>81</v>
      </c>
      <c r="D58" s="28" t="s">
        <v>77</v>
      </c>
      <c r="E58" s="29">
        <v>500000</v>
      </c>
      <c r="F58" s="30">
        <v>532.3655</v>
      </c>
      <c r="G58" s="31">
        <v>0.19474751000000001</v>
      </c>
      <c r="H58" s="18">
        <v>6.8956</v>
      </c>
    </row>
    <row r="59" spans="1:8" x14ac:dyDescent="0.2">
      <c r="A59" s="27">
        <v>2</v>
      </c>
      <c r="B59" s="28" t="s">
        <v>526</v>
      </c>
      <c r="C59" s="28" t="s">
        <v>527</v>
      </c>
      <c r="D59" s="28" t="s">
        <v>77</v>
      </c>
      <c r="E59" s="29">
        <v>500000</v>
      </c>
      <c r="F59" s="30">
        <v>519.53949999999998</v>
      </c>
      <c r="G59" s="31">
        <v>0.19005556000000001</v>
      </c>
      <c r="H59" s="18">
        <v>6.8948999999999998</v>
      </c>
    </row>
    <row r="60" spans="1:8" x14ac:dyDescent="0.2">
      <c r="A60" s="27">
        <v>3</v>
      </c>
      <c r="B60" s="28" t="s">
        <v>75</v>
      </c>
      <c r="C60" s="28" t="s">
        <v>76</v>
      </c>
      <c r="D60" s="28" t="s">
        <v>77</v>
      </c>
      <c r="E60" s="29">
        <v>100000</v>
      </c>
      <c r="F60" s="30">
        <v>104.9345</v>
      </c>
      <c r="G60" s="31">
        <v>3.8386660000000003E-2</v>
      </c>
      <c r="H60" s="18">
        <v>6.4678000000000004</v>
      </c>
    </row>
    <row r="61" spans="1:8" x14ac:dyDescent="0.2">
      <c r="A61" s="14"/>
      <c r="B61" s="14"/>
      <c r="C61" s="15" t="s">
        <v>11</v>
      </c>
      <c r="D61" s="14"/>
      <c r="E61" s="14" t="s">
        <v>12</v>
      </c>
      <c r="F61" s="16">
        <v>1156.8395</v>
      </c>
      <c r="G61" s="17">
        <v>0.42318972999999999</v>
      </c>
      <c r="H61" s="18" t="s">
        <v>12</v>
      </c>
    </row>
    <row r="62" spans="1:8" x14ac:dyDescent="0.2">
      <c r="A62" s="14"/>
      <c r="B62" s="14"/>
      <c r="C62" s="25"/>
      <c r="D62" s="14"/>
      <c r="E62" s="14"/>
      <c r="F62" s="26"/>
      <c r="G62" s="26"/>
      <c r="H62" s="18" t="s">
        <v>12</v>
      </c>
    </row>
    <row r="63" spans="1:8" x14ac:dyDescent="0.2">
      <c r="A63" s="14"/>
      <c r="B63" s="14"/>
      <c r="C63" s="15" t="s">
        <v>90</v>
      </c>
      <c r="D63" s="14"/>
      <c r="E63" s="14"/>
      <c r="F63" s="26"/>
      <c r="G63" s="26"/>
      <c r="H63" s="18" t="s">
        <v>12</v>
      </c>
    </row>
    <row r="64" spans="1:8" x14ac:dyDescent="0.2">
      <c r="A64" s="14"/>
      <c r="B64" s="14"/>
      <c r="C64" s="15" t="s">
        <v>11</v>
      </c>
      <c r="D64" s="14"/>
      <c r="E64" s="14" t="s">
        <v>12</v>
      </c>
      <c r="F64" s="24" t="s">
        <v>13</v>
      </c>
      <c r="G64" s="17">
        <v>0</v>
      </c>
      <c r="H64" s="18" t="s">
        <v>12</v>
      </c>
    </row>
    <row r="65" spans="1:8" x14ac:dyDescent="0.2">
      <c r="A65" s="14"/>
      <c r="B65" s="14"/>
      <c r="C65" s="25"/>
      <c r="D65" s="14"/>
      <c r="E65" s="14"/>
      <c r="F65" s="26"/>
      <c r="G65" s="26"/>
      <c r="H65" s="18" t="s">
        <v>12</v>
      </c>
    </row>
    <row r="66" spans="1:8" x14ac:dyDescent="0.2">
      <c r="A66" s="14"/>
      <c r="B66" s="14"/>
      <c r="C66" s="15" t="s">
        <v>91</v>
      </c>
      <c r="D66" s="14"/>
      <c r="E66" s="14"/>
      <c r="F66" s="16">
        <v>1156.8395</v>
      </c>
      <c r="G66" s="17">
        <v>0.42318972999999999</v>
      </c>
      <c r="H66" s="18" t="s">
        <v>12</v>
      </c>
    </row>
    <row r="67" spans="1:8" x14ac:dyDescent="0.2">
      <c r="A67" s="14"/>
      <c r="B67" s="14"/>
      <c r="C67" s="25"/>
      <c r="D67" s="14"/>
      <c r="E67" s="14"/>
      <c r="F67" s="26"/>
      <c r="G67" s="26"/>
      <c r="H67" s="18" t="s">
        <v>12</v>
      </c>
    </row>
    <row r="68" spans="1:8" x14ac:dyDescent="0.2">
      <c r="A68" s="14"/>
      <c r="B68" s="14"/>
      <c r="C68" s="15" t="s">
        <v>92</v>
      </c>
      <c r="D68" s="14"/>
      <c r="E68" s="14"/>
      <c r="F68" s="26"/>
      <c r="G68" s="26"/>
      <c r="H68" s="18" t="s">
        <v>12</v>
      </c>
    </row>
    <row r="69" spans="1:8" x14ac:dyDescent="0.2">
      <c r="A69" s="14"/>
      <c r="B69" s="14"/>
      <c r="C69" s="15" t="s">
        <v>93</v>
      </c>
      <c r="D69" s="14"/>
      <c r="E69" s="14"/>
      <c r="F69" s="26"/>
      <c r="G69" s="26"/>
      <c r="H69" s="18" t="s">
        <v>12</v>
      </c>
    </row>
    <row r="70" spans="1:8" x14ac:dyDescent="0.2">
      <c r="A70" s="14"/>
      <c r="B70" s="14"/>
      <c r="C70" s="15" t="s">
        <v>11</v>
      </c>
      <c r="D70" s="14"/>
      <c r="E70" s="14" t="s">
        <v>12</v>
      </c>
      <c r="F70" s="24" t="s">
        <v>13</v>
      </c>
      <c r="G70" s="17">
        <v>0</v>
      </c>
      <c r="H70" s="18" t="s">
        <v>12</v>
      </c>
    </row>
    <row r="71" spans="1:8" x14ac:dyDescent="0.2">
      <c r="A71" s="14"/>
      <c r="B71" s="14"/>
      <c r="C71" s="25"/>
      <c r="D71" s="14"/>
      <c r="E71" s="14"/>
      <c r="F71" s="26"/>
      <c r="G71" s="26"/>
      <c r="H71" s="18" t="s">
        <v>12</v>
      </c>
    </row>
    <row r="72" spans="1:8" x14ac:dyDescent="0.2">
      <c r="A72" s="14"/>
      <c r="B72" s="14"/>
      <c r="C72" s="15" t="s">
        <v>94</v>
      </c>
      <c r="D72" s="14"/>
      <c r="E72" s="14"/>
      <c r="F72" s="26"/>
      <c r="G72" s="26"/>
      <c r="H72" s="18" t="s">
        <v>12</v>
      </c>
    </row>
    <row r="73" spans="1:8" x14ac:dyDescent="0.2">
      <c r="A73" s="14"/>
      <c r="B73" s="14"/>
      <c r="C73" s="15" t="s">
        <v>11</v>
      </c>
      <c r="D73" s="14"/>
      <c r="E73" s="14" t="s">
        <v>12</v>
      </c>
      <c r="F73" s="24" t="s">
        <v>13</v>
      </c>
      <c r="G73" s="17">
        <v>0</v>
      </c>
      <c r="H73" s="18" t="s">
        <v>12</v>
      </c>
    </row>
    <row r="74" spans="1:8" x14ac:dyDescent="0.2">
      <c r="A74" s="14"/>
      <c r="B74" s="14"/>
      <c r="C74" s="25"/>
      <c r="D74" s="14"/>
      <c r="E74" s="14"/>
      <c r="F74" s="26"/>
      <c r="G74" s="26"/>
      <c r="H74" s="18" t="s">
        <v>12</v>
      </c>
    </row>
    <row r="75" spans="1:8" x14ac:dyDescent="0.2">
      <c r="A75" s="14"/>
      <c r="B75" s="14"/>
      <c r="C75" s="15" t="s">
        <v>95</v>
      </c>
      <c r="D75" s="14"/>
      <c r="E75" s="14"/>
      <c r="F75" s="26"/>
      <c r="G75" s="26"/>
      <c r="H75" s="18" t="s">
        <v>12</v>
      </c>
    </row>
    <row r="76" spans="1:8" x14ac:dyDescent="0.2">
      <c r="A76" s="14"/>
      <c r="B76" s="14"/>
      <c r="C76" s="15" t="s">
        <v>11</v>
      </c>
      <c r="D76" s="14"/>
      <c r="E76" s="14" t="s">
        <v>12</v>
      </c>
      <c r="F76" s="24" t="s">
        <v>13</v>
      </c>
      <c r="G76" s="17">
        <v>0</v>
      </c>
      <c r="H76" s="18" t="s">
        <v>12</v>
      </c>
    </row>
    <row r="77" spans="1:8" x14ac:dyDescent="0.2">
      <c r="A77" s="14"/>
      <c r="B77" s="14"/>
      <c r="C77" s="25"/>
      <c r="D77" s="14"/>
      <c r="E77" s="14"/>
      <c r="F77" s="26"/>
      <c r="G77" s="26"/>
      <c r="H77" s="18" t="s">
        <v>12</v>
      </c>
    </row>
    <row r="78" spans="1:8" x14ac:dyDescent="0.2">
      <c r="A78" s="14"/>
      <c r="B78" s="14"/>
      <c r="C78" s="15" t="s">
        <v>96</v>
      </c>
      <c r="D78" s="14"/>
      <c r="E78" s="14"/>
      <c r="F78" s="26"/>
      <c r="G78" s="26"/>
      <c r="H78" s="18" t="s">
        <v>12</v>
      </c>
    </row>
    <row r="79" spans="1:8" x14ac:dyDescent="0.2">
      <c r="A79" s="27">
        <v>1</v>
      </c>
      <c r="B79" s="28"/>
      <c r="C79" s="28" t="s">
        <v>97</v>
      </c>
      <c r="D79" s="28"/>
      <c r="E79" s="32"/>
      <c r="F79" s="30">
        <v>973.00629330200002</v>
      </c>
      <c r="G79" s="31">
        <v>0.35594070999999999</v>
      </c>
      <c r="H79" s="18">
        <v>5.95</v>
      </c>
    </row>
    <row r="80" spans="1:8" x14ac:dyDescent="0.2">
      <c r="A80" s="14"/>
      <c r="B80" s="14"/>
      <c r="C80" s="15" t="s">
        <v>11</v>
      </c>
      <c r="D80" s="14"/>
      <c r="E80" s="14" t="s">
        <v>12</v>
      </c>
      <c r="F80" s="16">
        <v>973.00629330200002</v>
      </c>
      <c r="G80" s="17">
        <v>0.35594070999999999</v>
      </c>
      <c r="H80" s="18" t="s">
        <v>12</v>
      </c>
    </row>
    <row r="81" spans="1:17" x14ac:dyDescent="0.2">
      <c r="A81" s="14"/>
      <c r="B81" s="14"/>
      <c r="C81" s="25"/>
      <c r="D81" s="14"/>
      <c r="E81" s="14"/>
      <c r="F81" s="26"/>
      <c r="G81" s="26"/>
      <c r="H81" s="18" t="s">
        <v>12</v>
      </c>
    </row>
    <row r="82" spans="1:17" x14ac:dyDescent="0.2">
      <c r="A82" s="14"/>
      <c r="B82" s="14"/>
      <c r="C82" s="15" t="s">
        <v>98</v>
      </c>
      <c r="D82" s="14"/>
      <c r="E82" s="14"/>
      <c r="F82" s="16">
        <v>973.00629330200002</v>
      </c>
      <c r="G82" s="17">
        <v>0.35594070999999999</v>
      </c>
      <c r="H82" s="18" t="s">
        <v>12</v>
      </c>
    </row>
    <row r="83" spans="1:17" x14ac:dyDescent="0.2">
      <c r="A83" s="14"/>
      <c r="B83" s="14"/>
      <c r="C83" s="26"/>
      <c r="D83" s="14"/>
      <c r="E83" s="14"/>
      <c r="F83" s="14"/>
      <c r="G83" s="14"/>
      <c r="H83" s="18" t="s">
        <v>12</v>
      </c>
    </row>
    <row r="84" spans="1:17" x14ac:dyDescent="0.2">
      <c r="A84" s="14"/>
      <c r="B84" s="14"/>
      <c r="C84" s="15" t="s">
        <v>99</v>
      </c>
      <c r="D84" s="14"/>
      <c r="E84" s="14"/>
      <c r="F84" s="14"/>
      <c r="G84" s="14"/>
      <c r="H84" s="18" t="s">
        <v>12</v>
      </c>
    </row>
    <row r="85" spans="1:17" x14ac:dyDescent="0.2">
      <c r="A85" s="14"/>
      <c r="B85" s="14"/>
      <c r="C85" s="15" t="s">
        <v>100</v>
      </c>
      <c r="D85" s="14"/>
      <c r="E85" s="14"/>
      <c r="F85" s="14"/>
      <c r="G85" s="14"/>
      <c r="H85" s="18" t="s">
        <v>12</v>
      </c>
    </row>
    <row r="86" spans="1:17" x14ac:dyDescent="0.2">
      <c r="A86" s="14"/>
      <c r="B86" s="14"/>
      <c r="C86" s="15" t="s">
        <v>11</v>
      </c>
      <c r="D86" s="14"/>
      <c r="E86" s="14" t="s">
        <v>12</v>
      </c>
      <c r="F86" s="24" t="s">
        <v>13</v>
      </c>
      <c r="G86" s="17">
        <v>0</v>
      </c>
      <c r="H86" s="18" t="s">
        <v>12</v>
      </c>
    </row>
    <row r="87" spans="1:17" x14ac:dyDescent="0.2">
      <c r="A87" s="22"/>
      <c r="B87" s="22"/>
      <c r="C87" s="77"/>
      <c r="D87" s="22"/>
      <c r="E87" s="22"/>
      <c r="F87" s="42"/>
      <c r="G87" s="42"/>
      <c r="H87" s="18" t="s">
        <v>12</v>
      </c>
    </row>
    <row r="88" spans="1:17" x14ac:dyDescent="0.2">
      <c r="A88" s="22"/>
      <c r="B88" s="22"/>
      <c r="C88" s="23" t="s">
        <v>548</v>
      </c>
      <c r="D88" s="22"/>
      <c r="E88" s="22"/>
      <c r="F88" s="42"/>
      <c r="G88" s="42"/>
      <c r="H88" s="18" t="s">
        <v>12</v>
      </c>
      <c r="K88" s="57"/>
      <c r="L88" s="57"/>
      <c r="M88" s="57"/>
      <c r="N88" s="57"/>
      <c r="O88" s="78"/>
      <c r="P88" s="78"/>
      <c r="Q88" s="78"/>
    </row>
    <row r="89" spans="1:17" x14ac:dyDescent="0.2">
      <c r="A89" s="71">
        <v>1</v>
      </c>
      <c r="B89" s="72" t="s">
        <v>101</v>
      </c>
      <c r="C89" s="72" t="s">
        <v>102</v>
      </c>
      <c r="D89" s="72"/>
      <c r="E89" s="79">
        <v>76.796000000000006</v>
      </c>
      <c r="F89" s="74">
        <v>8.5382732780000001</v>
      </c>
      <c r="G89" s="75">
        <v>3.12343E-3</v>
      </c>
      <c r="H89" s="18"/>
    </row>
    <row r="90" spans="1:17" x14ac:dyDescent="0.2">
      <c r="A90" s="22"/>
      <c r="B90" s="22"/>
      <c r="C90" s="23" t="s">
        <v>11</v>
      </c>
      <c r="D90" s="22"/>
      <c r="E90" s="22" t="s">
        <v>12</v>
      </c>
      <c r="F90" s="80">
        <f>SUM(F89)</f>
        <v>8.5382732780000001</v>
      </c>
      <c r="G90" s="81">
        <f>SUM(G89)</f>
        <v>3.12343E-3</v>
      </c>
      <c r="H90" s="18" t="s">
        <v>12</v>
      </c>
    </row>
    <row r="91" spans="1:17" x14ac:dyDescent="0.2">
      <c r="A91" s="14"/>
      <c r="B91" s="14"/>
      <c r="C91" s="25"/>
      <c r="D91" s="14"/>
      <c r="E91" s="14"/>
      <c r="F91" s="26"/>
      <c r="G91" s="26"/>
      <c r="H91" s="18" t="s">
        <v>12</v>
      </c>
    </row>
    <row r="92" spans="1:17" x14ac:dyDescent="0.2">
      <c r="A92" s="14"/>
      <c r="B92" s="14"/>
      <c r="C92" s="15" t="s">
        <v>103</v>
      </c>
      <c r="D92" s="14"/>
      <c r="E92" s="14"/>
      <c r="F92" s="14"/>
      <c r="G92" s="14"/>
      <c r="H92" s="18" t="s">
        <v>12</v>
      </c>
    </row>
    <row r="93" spans="1:17" x14ac:dyDescent="0.2">
      <c r="A93" s="14"/>
      <c r="B93" s="14"/>
      <c r="C93" s="15" t="s">
        <v>104</v>
      </c>
      <c r="D93" s="14"/>
      <c r="E93" s="14"/>
      <c r="F93" s="14"/>
      <c r="G93" s="14"/>
      <c r="H93" s="18" t="s">
        <v>12</v>
      </c>
    </row>
    <row r="94" spans="1:17" x14ac:dyDescent="0.2">
      <c r="A94" s="14"/>
      <c r="B94" s="14"/>
      <c r="C94" s="15" t="s">
        <v>11</v>
      </c>
      <c r="D94" s="14"/>
      <c r="E94" s="14" t="s">
        <v>12</v>
      </c>
      <c r="F94" s="24" t="s">
        <v>13</v>
      </c>
      <c r="G94" s="17">
        <v>0</v>
      </c>
      <c r="H94" s="18" t="s">
        <v>12</v>
      </c>
    </row>
    <row r="95" spans="1:17" x14ac:dyDescent="0.2">
      <c r="A95" s="14"/>
      <c r="B95" s="14"/>
      <c r="C95" s="25"/>
      <c r="D95" s="14"/>
      <c r="E95" s="14"/>
      <c r="F95" s="26"/>
      <c r="G95" s="26"/>
      <c r="H95" s="18" t="s">
        <v>12</v>
      </c>
    </row>
    <row r="96" spans="1:17" x14ac:dyDescent="0.2">
      <c r="A96" s="14"/>
      <c r="B96" s="14"/>
      <c r="C96" s="15" t="s">
        <v>105</v>
      </c>
      <c r="D96" s="14"/>
      <c r="E96" s="14"/>
      <c r="F96" s="26"/>
      <c r="G96" s="26"/>
      <c r="H96" s="18" t="s">
        <v>12</v>
      </c>
    </row>
    <row r="97" spans="1:8" x14ac:dyDescent="0.2">
      <c r="A97" s="14"/>
      <c r="B97" s="14"/>
      <c r="C97" s="15" t="s">
        <v>11</v>
      </c>
      <c r="D97" s="14"/>
      <c r="E97" s="14" t="s">
        <v>12</v>
      </c>
      <c r="F97" s="24" t="s">
        <v>13</v>
      </c>
      <c r="G97" s="17">
        <v>0</v>
      </c>
      <c r="H97" s="18" t="s">
        <v>12</v>
      </c>
    </row>
    <row r="98" spans="1:8" x14ac:dyDescent="0.2">
      <c r="A98" s="14"/>
      <c r="B98" s="28"/>
      <c r="C98" s="28"/>
      <c r="D98" s="15"/>
      <c r="E98" s="14"/>
      <c r="F98" s="28"/>
      <c r="G98" s="32"/>
      <c r="H98" s="18" t="s">
        <v>12</v>
      </c>
    </row>
    <row r="99" spans="1:8" x14ac:dyDescent="0.2">
      <c r="A99" s="32"/>
      <c r="B99" s="28"/>
      <c r="C99" s="28" t="s">
        <v>106</v>
      </c>
      <c r="D99" s="28"/>
      <c r="E99" s="32"/>
      <c r="F99" s="30">
        <v>40.499005760000003</v>
      </c>
      <c r="G99" s="31">
        <v>1.4815160000000001E-2</v>
      </c>
      <c r="H99" s="18" t="s">
        <v>12</v>
      </c>
    </row>
    <row r="100" spans="1:8" x14ac:dyDescent="0.2">
      <c r="A100" s="25"/>
      <c r="B100" s="25"/>
      <c r="C100" s="15" t="s">
        <v>107</v>
      </c>
      <c r="D100" s="26"/>
      <c r="E100" s="26"/>
      <c r="F100" s="16">
        <f>F99+F90+F82+F66+F48</f>
        <v>2733.6190313400002</v>
      </c>
      <c r="G100" s="33">
        <f>G99+G90+G82+G66+G48</f>
        <v>1.000000005024599</v>
      </c>
      <c r="H100" s="18" t="s">
        <v>12</v>
      </c>
    </row>
    <row r="101" spans="1:8" x14ac:dyDescent="0.2">
      <c r="A101" s="34"/>
      <c r="B101" s="34"/>
      <c r="C101" s="34"/>
      <c r="D101" s="35"/>
      <c r="E101" s="35"/>
      <c r="F101" s="35"/>
      <c r="G101" s="35"/>
    </row>
    <row r="102" spans="1:8" x14ac:dyDescent="0.2">
      <c r="A102" s="36"/>
      <c r="B102" s="163" t="s">
        <v>549</v>
      </c>
      <c r="C102" s="163"/>
      <c r="D102" s="163"/>
      <c r="E102" s="163"/>
      <c r="F102" s="163"/>
      <c r="G102" s="163"/>
      <c r="H102" s="163"/>
    </row>
    <row r="103" spans="1:8" x14ac:dyDescent="0.2">
      <c r="A103" s="36"/>
      <c r="B103" s="163" t="s">
        <v>550</v>
      </c>
      <c r="C103" s="163"/>
      <c r="D103" s="163"/>
      <c r="E103" s="163"/>
      <c r="F103" s="163"/>
      <c r="G103" s="163"/>
      <c r="H103" s="163"/>
    </row>
    <row r="104" spans="1:8" x14ac:dyDescent="0.2">
      <c r="A104" s="36"/>
      <c r="B104" s="163" t="s">
        <v>551</v>
      </c>
      <c r="C104" s="163"/>
      <c r="D104" s="163"/>
      <c r="E104" s="163"/>
      <c r="F104" s="163"/>
      <c r="G104" s="163"/>
      <c r="H104" s="163"/>
    </row>
    <row r="105" spans="1:8" x14ac:dyDescent="0.2">
      <c r="A105" s="38"/>
      <c r="B105" s="38"/>
      <c r="C105" s="38"/>
      <c r="D105" s="39"/>
      <c r="E105" s="39"/>
      <c r="F105" s="39"/>
      <c r="G105" s="39"/>
    </row>
    <row r="106" spans="1:8" x14ac:dyDescent="0.2">
      <c r="A106" s="36"/>
      <c r="B106" s="167" t="s">
        <v>108</v>
      </c>
      <c r="C106" s="168"/>
      <c r="D106" s="169"/>
      <c r="E106" s="40"/>
      <c r="F106" s="41"/>
      <c r="G106" s="41"/>
    </row>
    <row r="107" spans="1:8" x14ac:dyDescent="0.2">
      <c r="A107" s="36"/>
      <c r="B107" s="164" t="s">
        <v>109</v>
      </c>
      <c r="C107" s="165"/>
      <c r="D107" s="23" t="s">
        <v>643</v>
      </c>
      <c r="E107" s="40"/>
      <c r="F107" s="41"/>
      <c r="G107" s="41"/>
    </row>
    <row r="108" spans="1:8" x14ac:dyDescent="0.2">
      <c r="A108" s="36"/>
      <c r="B108" s="164" t="s">
        <v>111</v>
      </c>
      <c r="C108" s="165"/>
      <c r="D108" s="23" t="s">
        <v>110</v>
      </c>
      <c r="E108" s="40"/>
      <c r="F108" s="41"/>
      <c r="G108" s="41"/>
    </row>
    <row r="109" spans="1:8" x14ac:dyDescent="0.2">
      <c r="A109" s="36"/>
      <c r="B109" s="164" t="s">
        <v>112</v>
      </c>
      <c r="C109" s="165"/>
      <c r="D109" s="42" t="s">
        <v>12</v>
      </c>
      <c r="E109" s="40"/>
      <c r="F109" s="41"/>
      <c r="G109" s="41"/>
    </row>
    <row r="110" spans="1:8" x14ac:dyDescent="0.2">
      <c r="A110" s="43"/>
      <c r="B110" s="44" t="s">
        <v>12</v>
      </c>
      <c r="C110" s="44" t="s">
        <v>552</v>
      </c>
      <c r="D110" s="44" t="s">
        <v>113</v>
      </c>
      <c r="E110" s="43"/>
      <c r="F110" s="43"/>
      <c r="G110" s="43"/>
    </row>
    <row r="111" spans="1:8" x14ac:dyDescent="0.2">
      <c r="A111" s="43"/>
      <c r="B111" s="45" t="s">
        <v>114</v>
      </c>
      <c r="C111" s="46">
        <v>45747</v>
      </c>
      <c r="D111" s="46">
        <v>45777</v>
      </c>
      <c r="E111" s="43"/>
      <c r="F111" s="43"/>
      <c r="G111" s="43"/>
    </row>
    <row r="112" spans="1:8" x14ac:dyDescent="0.2">
      <c r="A112" s="47"/>
      <c r="B112" s="28" t="s">
        <v>115</v>
      </c>
      <c r="C112" s="48">
        <v>31.894100000000002</v>
      </c>
      <c r="D112" s="48">
        <v>32.6464</v>
      </c>
      <c r="E112" s="47"/>
      <c r="F112" s="49"/>
      <c r="G112" s="50"/>
    </row>
    <row r="113" spans="1:10" x14ac:dyDescent="0.2">
      <c r="A113" s="47"/>
      <c r="B113" s="28" t="s">
        <v>553</v>
      </c>
      <c r="C113" s="48">
        <v>13.514200000000001</v>
      </c>
      <c r="D113" s="48">
        <v>13.754200000000001</v>
      </c>
      <c r="E113" s="47"/>
      <c r="F113" s="49"/>
      <c r="G113" s="50"/>
    </row>
    <row r="114" spans="1:10" x14ac:dyDescent="0.2">
      <c r="A114" s="47"/>
      <c r="B114" s="28" t="s">
        <v>554</v>
      </c>
      <c r="C114" s="48">
        <v>20.994499999999999</v>
      </c>
      <c r="D114" s="48">
        <v>21.489699999999999</v>
      </c>
      <c r="E114" s="47"/>
      <c r="F114" s="49"/>
      <c r="G114" s="50"/>
    </row>
    <row r="115" spans="1:10" x14ac:dyDescent="0.2">
      <c r="A115" s="47"/>
      <c r="B115" s="28" t="s">
        <v>555</v>
      </c>
      <c r="C115" s="48">
        <v>20.901299999999999</v>
      </c>
      <c r="D115" s="48">
        <v>21.394300000000001</v>
      </c>
      <c r="E115" s="47"/>
      <c r="F115" s="49"/>
      <c r="G115" s="50"/>
    </row>
    <row r="116" spans="1:10" x14ac:dyDescent="0.2">
      <c r="A116" s="47"/>
      <c r="B116" s="28" t="s">
        <v>116</v>
      </c>
      <c r="C116" s="48">
        <v>29.006599999999999</v>
      </c>
      <c r="D116" s="48">
        <v>29.6693</v>
      </c>
      <c r="E116" s="47"/>
      <c r="F116" s="49"/>
      <c r="G116" s="50"/>
    </row>
    <row r="117" spans="1:10" x14ac:dyDescent="0.2">
      <c r="A117" s="47"/>
      <c r="B117" s="28" t="s">
        <v>557</v>
      </c>
      <c r="C117" s="48">
        <v>13.3825</v>
      </c>
      <c r="D117" s="48">
        <v>13.6105</v>
      </c>
      <c r="E117" s="47"/>
      <c r="F117" s="49"/>
      <c r="G117" s="50"/>
    </row>
    <row r="118" spans="1:10" x14ac:dyDescent="0.2">
      <c r="A118" s="47"/>
      <c r="B118" s="28" t="s">
        <v>558</v>
      </c>
      <c r="C118" s="48">
        <v>18.981999999999999</v>
      </c>
      <c r="D118" s="48">
        <v>19.415700000000001</v>
      </c>
      <c r="E118" s="47"/>
      <c r="F118" s="49"/>
      <c r="G118" s="50"/>
    </row>
    <row r="119" spans="1:10" x14ac:dyDescent="0.2">
      <c r="A119" s="47"/>
      <c r="B119" s="28" t="s">
        <v>559</v>
      </c>
      <c r="C119" s="48">
        <v>18.817599999999999</v>
      </c>
      <c r="D119" s="48">
        <v>19.247499999999999</v>
      </c>
      <c r="E119" s="47"/>
      <c r="F119" s="49"/>
      <c r="G119" s="50"/>
    </row>
    <row r="120" spans="1:10" x14ac:dyDescent="0.2">
      <c r="A120" s="47"/>
      <c r="B120" s="47"/>
      <c r="C120" s="47"/>
      <c r="D120" s="47"/>
      <c r="E120" s="47"/>
      <c r="F120" s="47"/>
      <c r="G120" s="47"/>
    </row>
    <row r="121" spans="1:10" x14ac:dyDescent="0.2">
      <c r="A121" s="47"/>
      <c r="B121" s="170" t="s">
        <v>561</v>
      </c>
      <c r="C121" s="171"/>
      <c r="D121" s="15" t="s">
        <v>12</v>
      </c>
      <c r="E121" s="47"/>
      <c r="F121" s="47"/>
      <c r="G121" s="47"/>
    </row>
    <row r="122" spans="1:10" x14ac:dyDescent="0.2">
      <c r="A122" s="47"/>
      <c r="B122" s="51" t="s">
        <v>114</v>
      </c>
      <c r="C122" s="52" t="s">
        <v>117</v>
      </c>
      <c r="D122" s="52" t="s">
        <v>118</v>
      </c>
      <c r="E122" s="47"/>
      <c r="F122" s="47"/>
      <c r="G122" s="47"/>
    </row>
    <row r="123" spans="1:10" x14ac:dyDescent="0.2">
      <c r="A123" s="47"/>
      <c r="B123" s="28" t="s">
        <v>553</v>
      </c>
      <c r="C123" s="53">
        <v>7.8E-2</v>
      </c>
      <c r="D123" s="53" t="s">
        <v>119</v>
      </c>
      <c r="E123" s="47"/>
      <c r="F123" s="49"/>
      <c r="G123" s="50"/>
    </row>
    <row r="124" spans="1:10" x14ac:dyDescent="0.2">
      <c r="A124" s="47"/>
      <c r="B124" s="28" t="s">
        <v>557</v>
      </c>
      <c r="C124" s="53">
        <v>7.6999999999999999E-2</v>
      </c>
      <c r="D124" s="53" t="s">
        <v>119</v>
      </c>
      <c r="E124" s="47"/>
      <c r="F124" s="49"/>
      <c r="G124" s="50"/>
    </row>
    <row r="125" spans="1:10" x14ac:dyDescent="0.2">
      <c r="A125" s="47"/>
      <c r="B125" s="54"/>
      <c r="C125" s="54"/>
      <c r="D125" s="55"/>
      <c r="E125" s="47"/>
      <c r="F125" s="49"/>
      <c r="G125" s="50"/>
    </row>
    <row r="126" spans="1:10" x14ac:dyDescent="0.2">
      <c r="A126" s="43"/>
      <c r="B126" s="164" t="s">
        <v>120</v>
      </c>
      <c r="C126" s="165"/>
      <c r="D126" s="23" t="s">
        <v>110</v>
      </c>
      <c r="E126" s="56"/>
      <c r="F126" s="43"/>
      <c r="G126" s="43"/>
      <c r="J126" s="21"/>
    </row>
    <row r="127" spans="1:10" x14ac:dyDescent="0.2">
      <c r="A127" s="43"/>
      <c r="B127" s="164" t="s">
        <v>121</v>
      </c>
      <c r="C127" s="165"/>
      <c r="D127" s="23" t="s">
        <v>110</v>
      </c>
      <c r="E127" s="56"/>
      <c r="F127" s="43"/>
      <c r="G127" s="43"/>
      <c r="J127" s="21"/>
    </row>
    <row r="128" spans="1:10" x14ac:dyDescent="0.2">
      <c r="A128" s="43"/>
      <c r="B128" s="164" t="s">
        <v>562</v>
      </c>
      <c r="C128" s="165"/>
      <c r="D128" s="23" t="s">
        <v>110</v>
      </c>
      <c r="E128" s="56"/>
      <c r="F128" s="43"/>
      <c r="G128" s="43"/>
      <c r="J128" s="21"/>
    </row>
    <row r="129" spans="1:18" x14ac:dyDescent="0.2">
      <c r="A129" s="58"/>
      <c r="B129" s="58"/>
      <c r="C129" s="58"/>
      <c r="D129" s="58"/>
      <c r="E129" s="58"/>
      <c r="F129" s="58"/>
      <c r="G129" s="58"/>
      <c r="J129" s="21"/>
    </row>
    <row r="130" spans="1:18" s="59" customFormat="1" x14ac:dyDescent="0.2">
      <c r="B130" s="172" t="s">
        <v>563</v>
      </c>
      <c r="C130" s="173"/>
      <c r="D130" s="174"/>
      <c r="I130"/>
      <c r="J130" s="21"/>
      <c r="K130" s="57"/>
      <c r="L130" s="57"/>
      <c r="M130" s="57"/>
      <c r="N130" s="57"/>
      <c r="O130"/>
      <c r="R130"/>
    </row>
    <row r="131" spans="1:18" s="59" customFormat="1" ht="25.5" x14ac:dyDescent="0.2">
      <c r="B131" s="166" t="s">
        <v>564</v>
      </c>
      <c r="C131" s="166"/>
      <c r="D131" s="61" t="s">
        <v>466</v>
      </c>
      <c r="I131"/>
      <c r="J131" s="21"/>
      <c r="K131" s="57"/>
      <c r="L131" s="57"/>
      <c r="M131" s="57"/>
      <c r="N131" s="57"/>
      <c r="O131"/>
      <c r="R131"/>
    </row>
    <row r="132" spans="1:18" s="59" customFormat="1" x14ac:dyDescent="0.2">
      <c r="B132" s="176" t="s">
        <v>565</v>
      </c>
      <c r="C132" s="176"/>
      <c r="D132" s="62"/>
      <c r="I132"/>
      <c r="J132" s="21"/>
      <c r="K132" s="57"/>
      <c r="L132" s="57"/>
      <c r="M132" s="57"/>
      <c r="N132" s="57"/>
      <c r="O132"/>
      <c r="R132"/>
    </row>
    <row r="133" spans="1:18" s="59" customFormat="1" x14ac:dyDescent="0.2">
      <c r="B133" s="176"/>
      <c r="C133" s="176"/>
      <c r="D133" s="63"/>
      <c r="I133"/>
      <c r="J133" s="21"/>
      <c r="K133" s="57"/>
      <c r="L133" s="57"/>
      <c r="M133" s="57"/>
      <c r="N133" s="57"/>
      <c r="O133"/>
    </row>
    <row r="134" spans="1:18" s="59" customFormat="1" x14ac:dyDescent="0.2">
      <c r="B134" s="176" t="s">
        <v>566</v>
      </c>
      <c r="C134" s="176"/>
      <c r="D134" s="64">
        <v>6.4520681958760475</v>
      </c>
      <c r="I134"/>
      <c r="J134" s="21"/>
      <c r="K134" s="57"/>
      <c r="L134" s="57"/>
      <c r="M134" s="57"/>
      <c r="N134" s="57"/>
      <c r="O134"/>
    </row>
    <row r="135" spans="1:18" s="59" customFormat="1" x14ac:dyDescent="0.2">
      <c r="B135" s="176"/>
      <c r="C135" s="176"/>
      <c r="D135" s="63"/>
      <c r="I135"/>
      <c r="J135" s="21"/>
      <c r="K135" s="57"/>
      <c r="L135" s="57"/>
      <c r="M135" s="57"/>
      <c r="N135" s="57"/>
      <c r="O135"/>
    </row>
    <row r="136" spans="1:18" s="59" customFormat="1" x14ac:dyDescent="0.2">
      <c r="B136" s="176" t="s">
        <v>668</v>
      </c>
      <c r="C136" s="176"/>
      <c r="D136" s="64">
        <v>6.5653482223956825</v>
      </c>
      <c r="I136"/>
      <c r="J136" s="21"/>
      <c r="K136" s="57"/>
      <c r="L136" s="57"/>
      <c r="M136" s="57"/>
      <c r="N136" s="57"/>
      <c r="O136"/>
    </row>
    <row r="137" spans="1:18" s="59" customFormat="1" x14ac:dyDescent="0.2">
      <c r="B137" s="176" t="s">
        <v>669</v>
      </c>
      <c r="C137" s="176"/>
      <c r="D137" s="64">
        <v>14.638958863244246</v>
      </c>
      <c r="I137"/>
      <c r="J137" s="21"/>
      <c r="K137" s="57"/>
      <c r="L137" s="57"/>
      <c r="M137" s="57"/>
      <c r="N137" s="57"/>
      <c r="O137"/>
    </row>
    <row r="138" spans="1:18" s="59" customFormat="1" x14ac:dyDescent="0.2">
      <c r="B138" s="176"/>
      <c r="C138" s="176"/>
      <c r="D138" s="63"/>
      <c r="I138"/>
      <c r="J138" s="21"/>
      <c r="K138" s="57"/>
      <c r="L138" s="57"/>
      <c r="M138" s="57"/>
      <c r="N138" s="57"/>
      <c r="O138"/>
    </row>
    <row r="139" spans="1:18" s="59" customFormat="1" x14ac:dyDescent="0.2">
      <c r="B139" s="176" t="s">
        <v>569</v>
      </c>
      <c r="C139" s="176"/>
      <c r="D139" s="82" t="s">
        <v>680</v>
      </c>
      <c r="I139"/>
      <c r="J139" s="21"/>
      <c r="K139" s="57"/>
      <c r="L139" s="57"/>
      <c r="M139" s="57"/>
      <c r="N139" s="57"/>
      <c r="O139"/>
    </row>
    <row r="140" spans="1:18" s="59" customFormat="1" x14ac:dyDescent="0.2">
      <c r="B140" s="177" t="s">
        <v>570</v>
      </c>
      <c r="C140" s="179"/>
      <c r="D140" s="178"/>
      <c r="I140"/>
      <c r="J140" s="21"/>
      <c r="K140" s="57"/>
      <c r="L140" s="57"/>
      <c r="M140" s="57"/>
      <c r="N140" s="57"/>
      <c r="O140"/>
    </row>
    <row r="141" spans="1:18" x14ac:dyDescent="0.2">
      <c r="J141" s="21"/>
    </row>
    <row r="142" spans="1:18" ht="13.5" x14ac:dyDescent="0.2">
      <c r="B142" s="246" t="s">
        <v>684</v>
      </c>
      <c r="C142" s="246"/>
      <c r="D142" s="246"/>
      <c r="E142" s="246"/>
      <c r="F142" s="246"/>
      <c r="G142" s="246"/>
      <c r="H142" s="246"/>
      <c r="I142" s="57"/>
      <c r="J142" s="21"/>
      <c r="K142" s="57"/>
      <c r="L142" s="57"/>
      <c r="M142" s="57"/>
      <c r="N142" s="57"/>
      <c r="O142" s="57"/>
      <c r="P142" s="57"/>
    </row>
    <row r="143" spans="1:18" s="60" customFormat="1" ht="26.25" customHeight="1" x14ac:dyDescent="0.2">
      <c r="B143" s="83" t="s">
        <v>582</v>
      </c>
      <c r="C143" s="83" t="s">
        <v>583</v>
      </c>
      <c r="D143" s="204" t="s">
        <v>670</v>
      </c>
      <c r="E143" s="204"/>
      <c r="F143" s="204"/>
      <c r="G143" s="203" t="s">
        <v>585</v>
      </c>
      <c r="H143" s="203"/>
      <c r="J143" s="21"/>
      <c r="K143" s="85"/>
      <c r="L143" s="85"/>
      <c r="M143" s="85"/>
      <c r="N143" s="85"/>
      <c r="O143" s="85"/>
      <c r="P143" s="85"/>
    </row>
    <row r="144" spans="1:18" ht="27" x14ac:dyDescent="0.25">
      <c r="B144" s="86" t="s">
        <v>623</v>
      </c>
      <c r="C144" s="87" t="s">
        <v>671</v>
      </c>
      <c r="D144" s="187">
        <v>0</v>
      </c>
      <c r="E144" s="187"/>
      <c r="F144" s="187"/>
      <c r="G144" s="187">
        <v>0</v>
      </c>
      <c r="H144" s="187"/>
      <c r="J144" s="21"/>
      <c r="K144" s="57"/>
      <c r="L144" s="57"/>
      <c r="M144" s="57"/>
      <c r="N144" s="57"/>
      <c r="O144" s="57"/>
      <c r="P144" s="57"/>
    </row>
    <row r="145" spans="2:16" ht="13.5" x14ac:dyDescent="0.25">
      <c r="B145" s="88"/>
      <c r="C145" s="88"/>
      <c r="D145" s="188"/>
      <c r="E145" s="188"/>
      <c r="F145" s="188"/>
      <c r="G145" s="188"/>
      <c r="H145" s="188"/>
      <c r="J145" s="21"/>
      <c r="K145" s="57"/>
      <c r="L145" s="57"/>
      <c r="M145" s="57"/>
      <c r="N145" s="57"/>
      <c r="O145" s="57"/>
      <c r="P145" s="57"/>
    </row>
    <row r="146" spans="2:16" ht="13.5" x14ac:dyDescent="0.25">
      <c r="B146" s="186" t="s">
        <v>592</v>
      </c>
      <c r="C146" s="186"/>
      <c r="D146" s="186"/>
      <c r="E146" s="186"/>
      <c r="F146" s="186"/>
      <c r="G146" s="186"/>
      <c r="H146" s="186"/>
      <c r="J146" s="21"/>
      <c r="K146" s="57"/>
      <c r="L146" s="57"/>
      <c r="M146" s="57"/>
      <c r="N146" s="57"/>
      <c r="O146" s="57"/>
      <c r="P146" s="57"/>
    </row>
    <row r="147" spans="2:16" ht="13.5" customHeight="1" x14ac:dyDescent="0.2">
      <c r="B147" s="203" t="s">
        <v>582</v>
      </c>
      <c r="C147" s="203" t="s">
        <v>583</v>
      </c>
      <c r="D147" s="203" t="s">
        <v>626</v>
      </c>
      <c r="E147" s="203"/>
      <c r="F147" s="203"/>
      <c r="G147" s="203"/>
      <c r="H147" s="204" t="s">
        <v>672</v>
      </c>
      <c r="I147" s="204" t="s">
        <v>673</v>
      </c>
      <c r="J147" s="204" t="s">
        <v>629</v>
      </c>
      <c r="K147" s="57"/>
      <c r="L147" s="57"/>
      <c r="M147" s="57"/>
      <c r="N147" s="57"/>
      <c r="O147" s="57"/>
      <c r="P147" s="57"/>
    </row>
    <row r="148" spans="2:16" ht="121.5" x14ac:dyDescent="0.2">
      <c r="B148" s="203"/>
      <c r="C148" s="203"/>
      <c r="D148" s="84" t="s">
        <v>630</v>
      </c>
      <c r="E148" s="84" t="s">
        <v>631</v>
      </c>
      <c r="F148" s="84" t="s">
        <v>632</v>
      </c>
      <c r="G148" s="84" t="s">
        <v>661</v>
      </c>
      <c r="H148" s="204"/>
      <c r="I148" s="204"/>
      <c r="J148" s="204"/>
      <c r="K148" s="57"/>
      <c r="L148" s="57"/>
      <c r="M148" s="57"/>
      <c r="N148" s="57"/>
      <c r="O148" s="57"/>
    </row>
    <row r="149" spans="2:16" ht="27" x14ac:dyDescent="0.25">
      <c r="B149" s="88" t="s">
        <v>623</v>
      </c>
      <c r="C149" s="87" t="s">
        <v>674</v>
      </c>
      <c r="D149" s="90">
        <v>500</v>
      </c>
      <c r="E149" s="90">
        <v>9.9405737999999992</v>
      </c>
      <c r="F149" s="91">
        <v>16.00737140547945</v>
      </c>
      <c r="G149" s="90">
        <v>525.94794520547941</v>
      </c>
      <c r="H149" s="8">
        <v>233.40679</v>
      </c>
      <c r="I149" s="8">
        <v>4.01</v>
      </c>
      <c r="J149" s="92">
        <f>H149+I149</f>
        <v>237.41678999999999</v>
      </c>
      <c r="K149" s="57"/>
      <c r="L149" s="57"/>
      <c r="M149" s="57"/>
      <c r="N149" s="57"/>
      <c r="O149" s="57"/>
      <c r="P149" s="57"/>
    </row>
    <row r="150" spans="2:16" x14ac:dyDescent="0.2">
      <c r="J150" s="21"/>
      <c r="P150" s="57"/>
    </row>
    <row r="151" spans="2:16" x14ac:dyDescent="0.2">
      <c r="J151" s="21"/>
      <c r="K151" s="57"/>
      <c r="L151" s="57"/>
      <c r="M151" s="57"/>
      <c r="N151" s="57"/>
      <c r="O151" s="57"/>
      <c r="P151" s="57"/>
    </row>
    <row r="152" spans="2:16" ht="13.5" x14ac:dyDescent="0.25">
      <c r="B152" s="93" t="s">
        <v>611</v>
      </c>
      <c r="J152" s="21"/>
      <c r="K152" s="57"/>
      <c r="L152" s="57"/>
      <c r="M152" s="57"/>
      <c r="N152" s="57"/>
      <c r="O152" s="57"/>
      <c r="P152" s="57"/>
    </row>
    <row r="153" spans="2:16" x14ac:dyDescent="0.2">
      <c r="B153" s="57"/>
      <c r="C153" s="57"/>
      <c r="D153" s="57"/>
      <c r="E153" s="57"/>
      <c r="F153" s="57"/>
      <c r="G153" s="57"/>
      <c r="H153" s="57"/>
      <c r="J153" s="21"/>
      <c r="K153" s="57"/>
      <c r="L153" s="57"/>
      <c r="M153" s="57"/>
      <c r="N153" s="57"/>
      <c r="O153" s="57"/>
      <c r="P153" s="57"/>
    </row>
    <row r="154" spans="2:16" x14ac:dyDescent="0.2">
      <c r="B154" s="94" t="s">
        <v>612</v>
      </c>
      <c r="C154" s="57"/>
      <c r="D154" s="57"/>
      <c r="E154" s="57"/>
      <c r="F154" s="57"/>
      <c r="G154" s="57"/>
      <c r="H154" s="57"/>
      <c r="J154" s="21"/>
      <c r="K154" s="57"/>
      <c r="L154" s="57"/>
      <c r="M154" s="57"/>
      <c r="N154" s="57"/>
      <c r="O154" s="57"/>
      <c r="P154" s="57"/>
    </row>
    <row r="155" spans="2:16" x14ac:dyDescent="0.2">
      <c r="B155" s="57"/>
      <c r="C155" s="57"/>
      <c r="D155" s="57"/>
      <c r="E155" s="57"/>
      <c r="F155" s="57"/>
      <c r="G155" s="57"/>
      <c r="H155" s="57"/>
      <c r="J155" s="21"/>
      <c r="K155" s="57"/>
      <c r="L155" s="57"/>
      <c r="M155" s="57"/>
      <c r="N155" s="57"/>
      <c r="O155" s="57"/>
      <c r="P155" s="57"/>
    </row>
    <row r="156" spans="2:16" x14ac:dyDescent="0.2">
      <c r="B156" s="94" t="s">
        <v>613</v>
      </c>
      <c r="C156" s="57"/>
      <c r="D156" s="57"/>
      <c r="E156" s="57"/>
      <c r="F156" s="57"/>
      <c r="G156" s="57"/>
      <c r="H156" s="57"/>
      <c r="J156" s="21"/>
      <c r="K156" s="57"/>
      <c r="L156" s="57"/>
      <c r="M156" s="57"/>
      <c r="N156" s="57"/>
      <c r="O156" s="57"/>
      <c r="P156" s="57"/>
    </row>
    <row r="157" spans="2:16" x14ac:dyDescent="0.2">
      <c r="J157" s="21"/>
      <c r="K157" s="57"/>
      <c r="L157" s="57"/>
      <c r="M157" s="57"/>
      <c r="N157" s="57"/>
      <c r="O157" s="57"/>
    </row>
    <row r="158" spans="2:16" x14ac:dyDescent="0.2">
      <c r="B158" s="94" t="s">
        <v>614</v>
      </c>
      <c r="J158" s="21"/>
      <c r="K158" s="57"/>
      <c r="L158" s="57"/>
      <c r="M158" s="57"/>
      <c r="N158" s="57"/>
      <c r="O158" s="57"/>
    </row>
    <row r="159" spans="2:16" x14ac:dyDescent="0.2">
      <c r="J159" s="21"/>
    </row>
    <row r="160" spans="2:16" x14ac:dyDescent="0.2">
      <c r="B160" s="68" t="s">
        <v>571</v>
      </c>
    </row>
    <row r="162" spans="2:10" ht="153.75" customHeight="1" x14ac:dyDescent="0.2"/>
    <row r="165" spans="2:10" x14ac:dyDescent="0.2">
      <c r="B165" s="69" t="s">
        <v>572</v>
      </c>
      <c r="C165" s="70"/>
      <c r="D165" s="69"/>
    </row>
    <row r="166" spans="2:10" x14ac:dyDescent="0.2">
      <c r="B166" s="69" t="s">
        <v>675</v>
      </c>
      <c r="D166" s="69"/>
    </row>
    <row r="167" spans="2:10" ht="165" customHeight="1" x14ac:dyDescent="0.2"/>
    <row r="169" spans="2:10" x14ac:dyDescent="0.2">
      <c r="J169" s="21"/>
    </row>
    <row r="170" spans="2:10" x14ac:dyDescent="0.2">
      <c r="J170" s="21"/>
    </row>
    <row r="171" spans="2:10" x14ac:dyDescent="0.2">
      <c r="J171" s="21"/>
    </row>
    <row r="172" spans="2:10" x14ac:dyDescent="0.2">
      <c r="J172" s="21"/>
    </row>
    <row r="173" spans="2:10" x14ac:dyDescent="0.2">
      <c r="J173" s="21"/>
    </row>
    <row r="174" spans="2:10" x14ac:dyDescent="0.2">
      <c r="J174" s="21"/>
    </row>
  </sheetData>
  <mergeCells count="39">
    <mergeCell ref="I147:I148"/>
    <mergeCell ref="J147:J148"/>
    <mergeCell ref="B146:H146"/>
    <mergeCell ref="B147:B148"/>
    <mergeCell ref="C147:C148"/>
    <mergeCell ref="D147:G147"/>
    <mergeCell ref="H147:H148"/>
    <mergeCell ref="D143:F143"/>
    <mergeCell ref="G143:H143"/>
    <mergeCell ref="D144:F144"/>
    <mergeCell ref="G144:H144"/>
    <mergeCell ref="D145:F145"/>
    <mergeCell ref="G145:H145"/>
    <mergeCell ref="B137:C137"/>
    <mergeCell ref="B138:C138"/>
    <mergeCell ref="B139:C139"/>
    <mergeCell ref="B140:D140"/>
    <mergeCell ref="B142:H142"/>
    <mergeCell ref="B132:C132"/>
    <mergeCell ref="B133:C133"/>
    <mergeCell ref="B134:C134"/>
    <mergeCell ref="B135:C135"/>
    <mergeCell ref="B136:C136"/>
    <mergeCell ref="A1:H1"/>
    <mergeCell ref="A2:H2"/>
    <mergeCell ref="A3:H3"/>
    <mergeCell ref="B102:H102"/>
    <mergeCell ref="B103:H103"/>
    <mergeCell ref="B104:H104"/>
    <mergeCell ref="B128:C128"/>
    <mergeCell ref="B131:C131"/>
    <mergeCell ref="B106:D106"/>
    <mergeCell ref="B107:C107"/>
    <mergeCell ref="B108:C108"/>
    <mergeCell ref="B109:C109"/>
    <mergeCell ref="B121:C121"/>
    <mergeCell ref="B127:C127"/>
    <mergeCell ref="B126:C126"/>
    <mergeCell ref="B130:D130"/>
  </mergeCells>
  <hyperlinks>
    <hyperlink ref="I1" location="Index!B2" display="Index" xr:uid="{5EFE810E-8AC9-4AB5-B115-1CBB9D1A6AD6}"/>
    <hyperlink ref="B154" r:id="rId1" xr:uid="{B8AF851D-FFED-4AA6-A3BF-4DEBAC7F75B0}"/>
    <hyperlink ref="B156" r:id="rId2" xr:uid="{CFEA6CB4-4AA3-4B0C-BDC7-5A9C95BD8F62}"/>
    <hyperlink ref="B158" r:id="rId3" xr:uid="{D5B5F171-DA03-41FB-BBE4-7F9A8C27B5F1}"/>
  </hyperlinks>
  <pageMargins left="5.000000074505806E-2" right="5.000000074505806E-2" top="0.30000001192092896" bottom="0.20000000298023224" header="0" footer="0"/>
  <pageSetup paperSize="9" orientation="landscape" horizontalDpi="0" verticalDpi="0"/>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6E063-5BB6-42B1-990E-5105A7B7434C}">
  <sheetPr>
    <outlinePr summaryBelow="0" summaryRight="0"/>
  </sheetPr>
  <dimension ref="A1:U119"/>
  <sheetViews>
    <sheetView showGridLines="0" tabSelected="1" workbookViewId="0">
      <selection sqref="A1:H1"/>
    </sheetView>
  </sheetViews>
  <sheetFormatPr defaultRowHeight="12.75" x14ac:dyDescent="0.2"/>
  <cols>
    <col min="1" max="1" width="5.85546875" bestFit="1" customWidth="1"/>
    <col min="2" max="2" width="22.28515625" customWidth="1"/>
    <col min="3" max="3" width="39.140625" bestFit="1" customWidth="1"/>
    <col min="4" max="4" width="12.28515625" customWidth="1"/>
    <col min="5" max="5" width="8.710937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528</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679</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v>0</v>
      </c>
      <c r="G24" s="17">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14"/>
      <c r="B28" s="14"/>
      <c r="C28" s="15" t="s">
        <v>11</v>
      </c>
      <c r="D28" s="14"/>
      <c r="E28" s="14" t="s">
        <v>12</v>
      </c>
      <c r="F28" s="24" t="s">
        <v>13</v>
      </c>
      <c r="G28" s="17">
        <v>0</v>
      </c>
      <c r="H28" s="18" t="s">
        <v>12</v>
      </c>
    </row>
    <row r="29" spans="1:8" x14ac:dyDescent="0.2">
      <c r="A29" s="14"/>
      <c r="B29" s="14"/>
      <c r="C29" s="25"/>
      <c r="D29" s="14"/>
      <c r="E29" s="14"/>
      <c r="F29" s="26"/>
      <c r="G29" s="26"/>
      <c r="H29" s="18" t="s">
        <v>12</v>
      </c>
    </row>
    <row r="30" spans="1:8" x14ac:dyDescent="0.2">
      <c r="A30" s="14"/>
      <c r="B30" s="14"/>
      <c r="C30" s="15" t="s">
        <v>73</v>
      </c>
      <c r="D30" s="14"/>
      <c r="E30" s="14"/>
      <c r="F30" s="14"/>
      <c r="G30" s="14"/>
      <c r="H30" s="18" t="s">
        <v>12</v>
      </c>
    </row>
    <row r="31" spans="1:8" x14ac:dyDescent="0.2">
      <c r="A31" s="14"/>
      <c r="B31" s="14"/>
      <c r="C31" s="15" t="s">
        <v>11</v>
      </c>
      <c r="D31" s="14"/>
      <c r="E31" s="14" t="s">
        <v>12</v>
      </c>
      <c r="F31" s="24" t="s">
        <v>13</v>
      </c>
      <c r="G31" s="17">
        <v>0</v>
      </c>
      <c r="H31" s="18" t="s">
        <v>12</v>
      </c>
    </row>
    <row r="32" spans="1:8" x14ac:dyDescent="0.2">
      <c r="A32" s="14"/>
      <c r="B32" s="14"/>
      <c r="C32" s="25"/>
      <c r="D32" s="14"/>
      <c r="E32" s="14"/>
      <c r="F32" s="26"/>
      <c r="G32" s="26"/>
      <c r="H32" s="18" t="s">
        <v>12</v>
      </c>
    </row>
    <row r="33" spans="1:8" x14ac:dyDescent="0.2">
      <c r="A33" s="14"/>
      <c r="B33" s="14"/>
      <c r="C33" s="15" t="s">
        <v>74</v>
      </c>
      <c r="D33" s="14"/>
      <c r="E33" s="14"/>
      <c r="F33" s="14"/>
      <c r="G33" s="14"/>
      <c r="H33" s="18" t="s">
        <v>12</v>
      </c>
    </row>
    <row r="34" spans="1:8" x14ac:dyDescent="0.2">
      <c r="A34" s="14"/>
      <c r="B34" s="14"/>
      <c r="C34" s="15" t="s">
        <v>11</v>
      </c>
      <c r="D34" s="14"/>
      <c r="E34" s="14" t="s">
        <v>12</v>
      </c>
      <c r="F34" s="24" t="s">
        <v>13</v>
      </c>
      <c r="G34" s="17">
        <v>0</v>
      </c>
      <c r="H34" s="18" t="s">
        <v>12</v>
      </c>
    </row>
    <row r="35" spans="1:8" x14ac:dyDescent="0.2">
      <c r="A35" s="14"/>
      <c r="B35" s="14"/>
      <c r="C35" s="25"/>
      <c r="D35" s="14"/>
      <c r="E35" s="14"/>
      <c r="F35" s="26"/>
      <c r="G35" s="26"/>
      <c r="H35" s="18" t="s">
        <v>12</v>
      </c>
    </row>
    <row r="36" spans="1:8" x14ac:dyDescent="0.2">
      <c r="A36" s="14"/>
      <c r="B36" s="14"/>
      <c r="C36" s="15" t="s">
        <v>90</v>
      </c>
      <c r="D36" s="14"/>
      <c r="E36" s="14"/>
      <c r="F36" s="26"/>
      <c r="G36" s="26"/>
      <c r="H36" s="18" t="s">
        <v>12</v>
      </c>
    </row>
    <row r="37" spans="1:8" x14ac:dyDescent="0.2">
      <c r="A37" s="14"/>
      <c r="B37" s="14"/>
      <c r="C37" s="15" t="s">
        <v>11</v>
      </c>
      <c r="D37" s="14"/>
      <c r="E37" s="14" t="s">
        <v>12</v>
      </c>
      <c r="F37" s="24" t="s">
        <v>13</v>
      </c>
      <c r="G37" s="17">
        <v>0</v>
      </c>
      <c r="H37" s="18" t="s">
        <v>12</v>
      </c>
    </row>
    <row r="38" spans="1:8" x14ac:dyDescent="0.2">
      <c r="A38" s="14"/>
      <c r="B38" s="14"/>
      <c r="C38" s="25"/>
      <c r="D38" s="14"/>
      <c r="E38" s="14"/>
      <c r="F38" s="26"/>
      <c r="G38" s="26"/>
      <c r="H38" s="18" t="s">
        <v>12</v>
      </c>
    </row>
    <row r="39" spans="1:8" x14ac:dyDescent="0.2">
      <c r="A39" s="14"/>
      <c r="B39" s="14"/>
      <c r="C39" s="15" t="s">
        <v>91</v>
      </c>
      <c r="D39" s="14"/>
      <c r="E39" s="14"/>
      <c r="F39" s="16">
        <v>0</v>
      </c>
      <c r="G39" s="17">
        <v>0</v>
      </c>
      <c r="H39" s="18" t="s">
        <v>12</v>
      </c>
    </row>
    <row r="40" spans="1:8" x14ac:dyDescent="0.2">
      <c r="A40" s="14"/>
      <c r="B40" s="14"/>
      <c r="C40" s="25"/>
      <c r="D40" s="14"/>
      <c r="E40" s="14"/>
      <c r="F40" s="26"/>
      <c r="G40" s="26"/>
      <c r="H40" s="18" t="s">
        <v>12</v>
      </c>
    </row>
    <row r="41" spans="1:8" x14ac:dyDescent="0.2">
      <c r="A41" s="14"/>
      <c r="B41" s="14"/>
      <c r="C41" s="15" t="s">
        <v>92</v>
      </c>
      <c r="D41" s="14"/>
      <c r="E41" s="14"/>
      <c r="F41" s="26"/>
      <c r="G41" s="26"/>
      <c r="H41" s="18" t="s">
        <v>12</v>
      </c>
    </row>
    <row r="42" spans="1:8" x14ac:dyDescent="0.2">
      <c r="A42" s="14"/>
      <c r="B42" s="14"/>
      <c r="C42" s="15" t="s">
        <v>93</v>
      </c>
      <c r="D42" s="14"/>
      <c r="E42" s="14"/>
      <c r="F42" s="26"/>
      <c r="G42" s="26"/>
      <c r="H42" s="18" t="s">
        <v>12</v>
      </c>
    </row>
    <row r="43" spans="1:8" x14ac:dyDescent="0.2">
      <c r="A43" s="14"/>
      <c r="B43" s="14"/>
      <c r="C43" s="15" t="s">
        <v>11</v>
      </c>
      <c r="D43" s="14"/>
      <c r="E43" s="14" t="s">
        <v>12</v>
      </c>
      <c r="F43" s="24" t="s">
        <v>13</v>
      </c>
      <c r="G43" s="17">
        <v>0</v>
      </c>
      <c r="H43" s="18" t="s">
        <v>12</v>
      </c>
    </row>
    <row r="44" spans="1:8" x14ac:dyDescent="0.2">
      <c r="A44" s="14"/>
      <c r="B44" s="14"/>
      <c r="C44" s="25"/>
      <c r="D44" s="14"/>
      <c r="E44" s="14"/>
      <c r="F44" s="26"/>
      <c r="G44" s="26"/>
      <c r="H44" s="18" t="s">
        <v>12</v>
      </c>
    </row>
    <row r="45" spans="1:8" x14ac:dyDescent="0.2">
      <c r="A45" s="14"/>
      <c r="B45" s="14"/>
      <c r="C45" s="15" t="s">
        <v>94</v>
      </c>
      <c r="D45" s="14"/>
      <c r="E45" s="14"/>
      <c r="F45" s="26"/>
      <c r="G45" s="26"/>
      <c r="H45" s="18" t="s">
        <v>12</v>
      </c>
    </row>
    <row r="46" spans="1:8" x14ac:dyDescent="0.2">
      <c r="A46" s="14"/>
      <c r="B46" s="14"/>
      <c r="C46" s="15" t="s">
        <v>11</v>
      </c>
      <c r="D46" s="14"/>
      <c r="E46" s="14" t="s">
        <v>12</v>
      </c>
      <c r="F46" s="24" t="s">
        <v>13</v>
      </c>
      <c r="G46" s="17">
        <v>0</v>
      </c>
      <c r="H46" s="18" t="s">
        <v>12</v>
      </c>
    </row>
    <row r="47" spans="1:8" x14ac:dyDescent="0.2">
      <c r="A47" s="14"/>
      <c r="B47" s="14"/>
      <c r="C47" s="25"/>
      <c r="D47" s="14"/>
      <c r="E47" s="14"/>
      <c r="F47" s="26"/>
      <c r="G47" s="26"/>
      <c r="H47" s="18" t="s">
        <v>12</v>
      </c>
    </row>
    <row r="48" spans="1:8" x14ac:dyDescent="0.2">
      <c r="A48" s="14"/>
      <c r="B48" s="14"/>
      <c r="C48" s="15" t="s">
        <v>95</v>
      </c>
      <c r="D48" s="14"/>
      <c r="E48" s="14"/>
      <c r="F48" s="26"/>
      <c r="G48" s="26"/>
      <c r="H48" s="18" t="s">
        <v>12</v>
      </c>
    </row>
    <row r="49" spans="1:8" x14ac:dyDescent="0.2">
      <c r="A49" s="27">
        <v>1</v>
      </c>
      <c r="B49" s="28" t="s">
        <v>529</v>
      </c>
      <c r="C49" s="28" t="s">
        <v>530</v>
      </c>
      <c r="D49" s="28" t="s">
        <v>77</v>
      </c>
      <c r="E49" s="29">
        <v>1500000</v>
      </c>
      <c r="F49" s="30">
        <v>1496.6130000000001</v>
      </c>
      <c r="G49" s="31">
        <v>2.5598240000000001E-2</v>
      </c>
      <c r="H49" s="18">
        <v>5.9</v>
      </c>
    </row>
    <row r="50" spans="1:8" x14ac:dyDescent="0.2">
      <c r="A50" s="27">
        <v>2</v>
      </c>
      <c r="B50" s="28" t="s">
        <v>531</v>
      </c>
      <c r="C50" s="28" t="s">
        <v>532</v>
      </c>
      <c r="D50" s="28" t="s">
        <v>77</v>
      </c>
      <c r="E50" s="29">
        <v>500000</v>
      </c>
      <c r="F50" s="30">
        <v>499.44099999999997</v>
      </c>
      <c r="G50" s="31">
        <v>8.5424999999999997E-3</v>
      </c>
      <c r="H50" s="18">
        <v>5.8391000000000002</v>
      </c>
    </row>
    <row r="51" spans="1:8" x14ac:dyDescent="0.2">
      <c r="A51" s="14"/>
      <c r="B51" s="14"/>
      <c r="C51" s="15" t="s">
        <v>11</v>
      </c>
      <c r="D51" s="14"/>
      <c r="E51" s="14" t="s">
        <v>12</v>
      </c>
      <c r="F51" s="16">
        <v>1996.0540000000001</v>
      </c>
      <c r="G51" s="17">
        <v>3.4140740000000003E-2</v>
      </c>
      <c r="H51" s="18" t="s">
        <v>12</v>
      </c>
    </row>
    <row r="52" spans="1:8" x14ac:dyDescent="0.2">
      <c r="A52" s="14"/>
      <c r="B52" s="14"/>
      <c r="C52" s="25"/>
      <c r="D52" s="14"/>
      <c r="E52" s="14"/>
      <c r="F52" s="26"/>
      <c r="G52" s="26"/>
      <c r="H52" s="18" t="s">
        <v>12</v>
      </c>
    </row>
    <row r="53" spans="1:8" x14ac:dyDescent="0.2">
      <c r="A53" s="14"/>
      <c r="B53" s="14"/>
      <c r="C53" s="15" t="s">
        <v>96</v>
      </c>
      <c r="D53" s="14"/>
      <c r="E53" s="14"/>
      <c r="F53" s="26"/>
      <c r="G53" s="26"/>
      <c r="H53" s="18" t="s">
        <v>12</v>
      </c>
    </row>
    <row r="54" spans="1:8" x14ac:dyDescent="0.2">
      <c r="A54" s="27">
        <v>1</v>
      </c>
      <c r="B54" s="28"/>
      <c r="C54" s="28" t="s">
        <v>241</v>
      </c>
      <c r="D54" s="28"/>
      <c r="E54" s="32"/>
      <c r="F54" s="30">
        <v>52782.333502499998</v>
      </c>
      <c r="G54" s="31">
        <v>0.90279522000000001</v>
      </c>
      <c r="H54" s="18">
        <v>6.09</v>
      </c>
    </row>
    <row r="55" spans="1:8" x14ac:dyDescent="0.2">
      <c r="A55" s="27">
        <v>2</v>
      </c>
      <c r="B55" s="28"/>
      <c r="C55" s="28" t="s">
        <v>97</v>
      </c>
      <c r="D55" s="28"/>
      <c r="E55" s="32"/>
      <c r="F55" s="30">
        <v>3544.5166658080002</v>
      </c>
      <c r="G55" s="31">
        <v>6.0625829999999999E-2</v>
      </c>
      <c r="H55" s="18">
        <v>5.95</v>
      </c>
    </row>
    <row r="56" spans="1:8" x14ac:dyDescent="0.2">
      <c r="A56" s="14"/>
      <c r="B56" s="14"/>
      <c r="C56" s="15" t="s">
        <v>11</v>
      </c>
      <c r="D56" s="14"/>
      <c r="E56" s="14" t="s">
        <v>12</v>
      </c>
      <c r="F56" s="16">
        <v>56326.850168308003</v>
      </c>
      <c r="G56" s="17">
        <v>0.96342105</v>
      </c>
      <c r="H56" s="18" t="s">
        <v>12</v>
      </c>
    </row>
    <row r="57" spans="1:8" x14ac:dyDescent="0.2">
      <c r="A57" s="14"/>
      <c r="B57" s="14"/>
      <c r="C57" s="25"/>
      <c r="D57" s="14"/>
      <c r="E57" s="14"/>
      <c r="F57" s="26"/>
      <c r="G57" s="26"/>
      <c r="H57" s="18" t="s">
        <v>12</v>
      </c>
    </row>
    <row r="58" spans="1:8" x14ac:dyDescent="0.2">
      <c r="A58" s="14"/>
      <c r="B58" s="14"/>
      <c r="C58" s="15" t="s">
        <v>98</v>
      </c>
      <c r="D58" s="14"/>
      <c r="E58" s="14"/>
      <c r="F58" s="16">
        <v>58322.904168307999</v>
      </c>
      <c r="G58" s="17">
        <v>0.99756179</v>
      </c>
      <c r="H58" s="18" t="s">
        <v>12</v>
      </c>
    </row>
    <row r="59" spans="1:8" x14ac:dyDescent="0.2">
      <c r="A59" s="14"/>
      <c r="B59" s="14"/>
      <c r="C59" s="26"/>
      <c r="D59" s="14"/>
      <c r="E59" s="14"/>
      <c r="F59" s="14"/>
      <c r="G59" s="14"/>
      <c r="H59" s="18" t="s">
        <v>12</v>
      </c>
    </row>
    <row r="60" spans="1:8" x14ac:dyDescent="0.2">
      <c r="A60" s="14"/>
      <c r="B60" s="14"/>
      <c r="C60" s="15" t="s">
        <v>99</v>
      </c>
      <c r="D60" s="14"/>
      <c r="E60" s="14"/>
      <c r="F60" s="14"/>
      <c r="G60" s="14"/>
      <c r="H60" s="18" t="s">
        <v>12</v>
      </c>
    </row>
    <row r="61" spans="1:8" x14ac:dyDescent="0.2">
      <c r="A61" s="14"/>
      <c r="B61" s="14"/>
      <c r="C61" s="15" t="s">
        <v>100</v>
      </c>
      <c r="D61" s="14"/>
      <c r="E61" s="14"/>
      <c r="F61" s="14"/>
      <c r="G61" s="14"/>
      <c r="H61" s="18" t="s">
        <v>12</v>
      </c>
    </row>
    <row r="62" spans="1:8" x14ac:dyDescent="0.2">
      <c r="A62" s="14"/>
      <c r="B62" s="14"/>
      <c r="C62" s="15" t="s">
        <v>11</v>
      </c>
      <c r="D62" s="14"/>
      <c r="E62" s="14" t="s">
        <v>12</v>
      </c>
      <c r="F62" s="24" t="s">
        <v>13</v>
      </c>
      <c r="G62" s="17">
        <v>0</v>
      </c>
      <c r="H62" s="18" t="s">
        <v>12</v>
      </c>
    </row>
    <row r="63" spans="1:8" x14ac:dyDescent="0.2">
      <c r="A63" s="14"/>
      <c r="B63" s="14"/>
      <c r="C63" s="25"/>
      <c r="D63" s="14"/>
      <c r="E63" s="14"/>
      <c r="F63" s="26"/>
      <c r="G63" s="26"/>
      <c r="H63" s="18" t="s">
        <v>12</v>
      </c>
    </row>
    <row r="64" spans="1:8" x14ac:dyDescent="0.2">
      <c r="A64" s="14"/>
      <c r="B64" s="14"/>
      <c r="C64" s="15" t="s">
        <v>103</v>
      </c>
      <c r="D64" s="14"/>
      <c r="E64" s="14"/>
      <c r="F64" s="14"/>
      <c r="G64" s="14"/>
      <c r="H64" s="18" t="s">
        <v>12</v>
      </c>
    </row>
    <row r="65" spans="1:8" x14ac:dyDescent="0.2">
      <c r="A65" s="14"/>
      <c r="B65" s="14"/>
      <c r="C65" s="15" t="s">
        <v>104</v>
      </c>
      <c r="D65" s="14"/>
      <c r="E65" s="14"/>
      <c r="F65" s="14"/>
      <c r="G65" s="14"/>
      <c r="H65" s="18" t="s">
        <v>12</v>
      </c>
    </row>
    <row r="66" spans="1:8" x14ac:dyDescent="0.2">
      <c r="A66" s="14"/>
      <c r="B66" s="14"/>
      <c r="C66" s="15" t="s">
        <v>11</v>
      </c>
      <c r="D66" s="14"/>
      <c r="E66" s="14" t="s">
        <v>12</v>
      </c>
      <c r="F66" s="24" t="s">
        <v>13</v>
      </c>
      <c r="G66" s="17">
        <v>0</v>
      </c>
      <c r="H66" s="18" t="s">
        <v>12</v>
      </c>
    </row>
    <row r="67" spans="1:8" x14ac:dyDescent="0.2">
      <c r="A67" s="14"/>
      <c r="B67" s="14"/>
      <c r="C67" s="25"/>
      <c r="D67" s="14"/>
      <c r="E67" s="14"/>
      <c r="F67" s="26"/>
      <c r="G67" s="26"/>
      <c r="H67" s="18" t="s">
        <v>12</v>
      </c>
    </row>
    <row r="68" spans="1:8" x14ac:dyDescent="0.2">
      <c r="A68" s="14"/>
      <c r="B68" s="14"/>
      <c r="C68" s="15" t="s">
        <v>105</v>
      </c>
      <c r="D68" s="14"/>
      <c r="E68" s="14"/>
      <c r="F68" s="26"/>
      <c r="G68" s="26"/>
      <c r="H68" s="18" t="s">
        <v>12</v>
      </c>
    </row>
    <row r="69" spans="1:8" x14ac:dyDescent="0.2">
      <c r="A69" s="14"/>
      <c r="B69" s="14"/>
      <c r="C69" s="15" t="s">
        <v>11</v>
      </c>
      <c r="D69" s="14"/>
      <c r="E69" s="14" t="s">
        <v>12</v>
      </c>
      <c r="F69" s="24" t="s">
        <v>13</v>
      </c>
      <c r="G69" s="17">
        <v>0</v>
      </c>
      <c r="H69" s="18" t="s">
        <v>12</v>
      </c>
    </row>
    <row r="70" spans="1:8" x14ac:dyDescent="0.2">
      <c r="A70" s="14"/>
      <c r="B70" s="14"/>
      <c r="C70" s="25"/>
      <c r="D70" s="14"/>
      <c r="E70" s="14"/>
      <c r="F70" s="26"/>
      <c r="G70" s="26"/>
      <c r="H70" s="18" t="s">
        <v>12</v>
      </c>
    </row>
    <row r="71" spans="1:8" x14ac:dyDescent="0.2">
      <c r="A71" s="32"/>
      <c r="B71" s="28"/>
      <c r="C71" s="28" t="s">
        <v>106</v>
      </c>
      <c r="D71" s="28"/>
      <c r="E71" s="32"/>
      <c r="F71" s="30">
        <v>142.55101149000001</v>
      </c>
      <c r="G71" s="31">
        <v>2.4382100000000001E-3</v>
      </c>
      <c r="H71" s="18" t="s">
        <v>12</v>
      </c>
    </row>
    <row r="72" spans="1:8" x14ac:dyDescent="0.2">
      <c r="A72" s="25"/>
      <c r="B72" s="25"/>
      <c r="C72" s="15" t="s">
        <v>107</v>
      </c>
      <c r="D72" s="26"/>
      <c r="E72" s="26"/>
      <c r="F72" s="16">
        <f>F71+F58</f>
        <v>58465.455179798002</v>
      </c>
      <c r="G72" s="33">
        <v>1</v>
      </c>
      <c r="H72" s="18" t="s">
        <v>12</v>
      </c>
    </row>
    <row r="73" spans="1:8" x14ac:dyDescent="0.2">
      <c r="A73" s="34"/>
      <c r="B73" s="34"/>
      <c r="C73" s="34"/>
      <c r="D73" s="35"/>
      <c r="E73" s="35"/>
      <c r="F73" s="35"/>
      <c r="G73" s="35"/>
    </row>
    <row r="74" spans="1:8" x14ac:dyDescent="0.2">
      <c r="A74" s="36"/>
      <c r="B74" s="163" t="s">
        <v>549</v>
      </c>
      <c r="C74" s="163"/>
      <c r="D74" s="163"/>
      <c r="E74" s="163"/>
      <c r="F74" s="163"/>
      <c r="G74" s="163"/>
      <c r="H74" s="163"/>
    </row>
    <row r="75" spans="1:8" x14ac:dyDescent="0.2">
      <c r="A75" s="36"/>
      <c r="B75" s="163" t="s">
        <v>550</v>
      </c>
      <c r="C75" s="163"/>
      <c r="D75" s="163"/>
      <c r="E75" s="163"/>
      <c r="F75" s="163"/>
      <c r="G75" s="163"/>
      <c r="H75" s="163"/>
    </row>
    <row r="76" spans="1:8" x14ac:dyDescent="0.2">
      <c r="A76" s="36"/>
      <c r="B76" s="163" t="s">
        <v>551</v>
      </c>
      <c r="C76" s="163"/>
      <c r="D76" s="163"/>
      <c r="E76" s="163"/>
      <c r="F76" s="163"/>
      <c r="G76" s="163"/>
      <c r="H76" s="163"/>
    </row>
    <row r="77" spans="1:8" x14ac:dyDescent="0.2">
      <c r="A77" s="38"/>
      <c r="B77" s="38"/>
      <c r="C77" s="38"/>
      <c r="D77" s="39"/>
      <c r="E77" s="39"/>
      <c r="F77" s="39"/>
      <c r="G77" s="39"/>
    </row>
    <row r="78" spans="1:8" x14ac:dyDescent="0.2">
      <c r="A78" s="36"/>
      <c r="B78" s="167" t="s">
        <v>108</v>
      </c>
      <c r="C78" s="168"/>
      <c r="D78" s="169"/>
      <c r="E78" s="40"/>
      <c r="F78" s="41"/>
      <c r="G78" s="41"/>
    </row>
    <row r="79" spans="1:8" ht="24" customHeight="1" x14ac:dyDescent="0.2">
      <c r="A79" s="36"/>
      <c r="B79" s="164" t="s">
        <v>109</v>
      </c>
      <c r="C79" s="165"/>
      <c r="D79" s="23" t="s">
        <v>110</v>
      </c>
      <c r="E79" s="40"/>
      <c r="F79" s="41"/>
      <c r="G79" s="41"/>
    </row>
    <row r="80" spans="1:8" x14ac:dyDescent="0.2">
      <c r="A80" s="36"/>
      <c r="B80" s="164" t="s">
        <v>111</v>
      </c>
      <c r="C80" s="165"/>
      <c r="D80" s="23" t="s">
        <v>110</v>
      </c>
      <c r="E80" s="40"/>
      <c r="F80" s="41"/>
      <c r="G80" s="41"/>
    </row>
    <row r="81" spans="1:9" x14ac:dyDescent="0.2">
      <c r="A81" s="36"/>
      <c r="B81" s="164" t="s">
        <v>112</v>
      </c>
      <c r="C81" s="165"/>
      <c r="D81" s="42" t="s">
        <v>12</v>
      </c>
      <c r="E81" s="40"/>
      <c r="F81" s="41"/>
      <c r="G81" s="41"/>
    </row>
    <row r="82" spans="1:9" x14ac:dyDescent="0.2">
      <c r="A82" s="43"/>
      <c r="B82" s="44" t="s">
        <v>12</v>
      </c>
      <c r="C82" s="44" t="s">
        <v>552</v>
      </c>
      <c r="D82" s="44" t="s">
        <v>113</v>
      </c>
      <c r="E82" s="43"/>
      <c r="F82" s="43"/>
      <c r="G82" s="43"/>
    </row>
    <row r="83" spans="1:9" x14ac:dyDescent="0.2">
      <c r="A83" s="43"/>
      <c r="B83" s="45" t="s">
        <v>114</v>
      </c>
      <c r="C83" s="46">
        <v>45747</v>
      </c>
      <c r="D83" s="46">
        <v>45777</v>
      </c>
      <c r="E83" s="43"/>
      <c r="F83" s="43"/>
      <c r="G83" s="43"/>
    </row>
    <row r="84" spans="1:9" x14ac:dyDescent="0.2">
      <c r="A84" s="47"/>
      <c r="B84" s="28" t="s">
        <v>115</v>
      </c>
      <c r="C84" s="48">
        <v>1356.6215999999999</v>
      </c>
      <c r="D84" s="48">
        <v>1363.2288000000001</v>
      </c>
      <c r="E84" s="47"/>
      <c r="F84" s="49"/>
      <c r="G84" s="50"/>
    </row>
    <row r="85" spans="1:9" ht="25.5" x14ac:dyDescent="0.2">
      <c r="A85" s="47"/>
      <c r="B85" s="28" t="s">
        <v>553</v>
      </c>
      <c r="C85" s="48">
        <v>1044.6505</v>
      </c>
      <c r="D85" s="48">
        <v>1044.5081</v>
      </c>
      <c r="E85" s="47"/>
      <c r="F85" s="49"/>
      <c r="G85" s="50"/>
    </row>
    <row r="86" spans="1:9" x14ac:dyDescent="0.2">
      <c r="A86" s="47"/>
      <c r="B86" s="28" t="s">
        <v>116</v>
      </c>
      <c r="C86" s="48">
        <v>1348.5232000000001</v>
      </c>
      <c r="D86" s="48">
        <v>1355.0889999999999</v>
      </c>
      <c r="E86" s="47"/>
      <c r="F86" s="49"/>
      <c r="G86" s="50"/>
    </row>
    <row r="87" spans="1:9" ht="25.5" x14ac:dyDescent="0.2">
      <c r="A87" s="47"/>
      <c r="B87" s="28" t="s">
        <v>557</v>
      </c>
      <c r="C87" s="48">
        <v>1040.8833999999999</v>
      </c>
      <c r="D87" s="48">
        <v>1040.7447999999999</v>
      </c>
      <c r="E87" s="47"/>
      <c r="F87" s="49"/>
      <c r="G87" s="50"/>
    </row>
    <row r="88" spans="1:9" x14ac:dyDescent="0.2">
      <c r="A88" s="47"/>
      <c r="B88" s="47"/>
      <c r="C88" s="47"/>
      <c r="D88" s="47"/>
      <c r="E88" s="47"/>
      <c r="F88" s="47"/>
      <c r="G88" s="47"/>
    </row>
    <row r="89" spans="1:9" x14ac:dyDescent="0.2">
      <c r="A89" s="47"/>
      <c r="B89" s="170" t="s">
        <v>561</v>
      </c>
      <c r="C89" s="171"/>
      <c r="D89" s="15" t="s">
        <v>12</v>
      </c>
      <c r="E89" s="47"/>
      <c r="F89" s="47"/>
      <c r="G89" s="47"/>
    </row>
    <row r="90" spans="1:9" x14ac:dyDescent="0.2">
      <c r="A90" s="47"/>
      <c r="B90" s="51" t="s">
        <v>114</v>
      </c>
      <c r="C90" s="52" t="s">
        <v>117</v>
      </c>
      <c r="D90" s="52" t="s">
        <v>118</v>
      </c>
      <c r="E90" s="47"/>
      <c r="F90" s="47"/>
      <c r="G90" s="47"/>
    </row>
    <row r="91" spans="1:9" ht="25.5" x14ac:dyDescent="0.2">
      <c r="A91" s="47"/>
      <c r="B91" s="28" t="s">
        <v>553</v>
      </c>
      <c r="C91" s="53">
        <v>5.22</v>
      </c>
      <c r="D91" s="53" t="s">
        <v>119</v>
      </c>
      <c r="E91" s="47"/>
      <c r="F91" s="49"/>
      <c r="G91" s="50"/>
    </row>
    <row r="92" spans="1:9" ht="25.5" x14ac:dyDescent="0.2">
      <c r="A92" s="47"/>
      <c r="B92" s="28" t="s">
        <v>557</v>
      </c>
      <c r="C92" s="53">
        <v>5.202</v>
      </c>
      <c r="D92" s="53" t="s">
        <v>119</v>
      </c>
      <c r="E92" s="47"/>
      <c r="F92" s="49"/>
      <c r="G92" s="50"/>
    </row>
    <row r="93" spans="1:9" x14ac:dyDescent="0.2">
      <c r="A93" s="47"/>
      <c r="B93" s="54"/>
      <c r="C93" s="54"/>
      <c r="D93" s="55"/>
      <c r="E93" s="47"/>
      <c r="F93" s="49"/>
      <c r="G93" s="50"/>
    </row>
    <row r="94" spans="1:9" ht="28.5" customHeight="1" x14ac:dyDescent="0.2">
      <c r="A94" s="43"/>
      <c r="B94" s="164" t="s">
        <v>120</v>
      </c>
      <c r="C94" s="165"/>
      <c r="D94" s="23" t="s">
        <v>110</v>
      </c>
      <c r="E94" s="56"/>
      <c r="F94" s="43"/>
      <c r="G94" s="43"/>
    </row>
    <row r="95" spans="1:9" ht="30.75" customHeight="1" x14ac:dyDescent="0.2">
      <c r="A95" s="43"/>
      <c r="B95" s="164" t="s">
        <v>121</v>
      </c>
      <c r="C95" s="165"/>
      <c r="D95" s="23" t="s">
        <v>110</v>
      </c>
      <c r="E95" s="56"/>
      <c r="F95" s="43"/>
      <c r="G95" s="43"/>
    </row>
    <row r="96" spans="1:9" x14ac:dyDescent="0.2">
      <c r="A96" s="43"/>
      <c r="B96" s="164" t="s">
        <v>562</v>
      </c>
      <c r="C96" s="165"/>
      <c r="D96" s="23" t="s">
        <v>110</v>
      </c>
      <c r="E96" s="56"/>
      <c r="F96" s="43"/>
      <c r="G96" s="43"/>
      <c r="I96" s="57"/>
    </row>
    <row r="97" spans="1:21" x14ac:dyDescent="0.2">
      <c r="A97" s="58"/>
      <c r="B97" s="58"/>
      <c r="C97" s="58"/>
      <c r="D97" s="58"/>
      <c r="E97" s="58"/>
      <c r="F97" s="58"/>
      <c r="G97" s="58"/>
      <c r="I97" s="57"/>
    </row>
    <row r="98" spans="1:21" s="59" customFormat="1" x14ac:dyDescent="0.2">
      <c r="B98" s="172" t="s">
        <v>563</v>
      </c>
      <c r="C98" s="173"/>
      <c r="D98" s="174"/>
      <c r="I98" s="57"/>
      <c r="J98"/>
      <c r="K98" s="57"/>
      <c r="L98" s="57"/>
      <c r="M98" s="57"/>
      <c r="N98" s="60"/>
      <c r="Q98"/>
      <c r="R98"/>
      <c r="S98"/>
      <c r="T98"/>
      <c r="U98"/>
    </row>
    <row r="99" spans="1:21" s="59" customFormat="1" ht="38.25" x14ac:dyDescent="0.2">
      <c r="B99" s="166" t="s">
        <v>564</v>
      </c>
      <c r="C99" s="166"/>
      <c r="D99" s="61" t="s">
        <v>528</v>
      </c>
      <c r="I99" s="57"/>
      <c r="J99"/>
      <c r="K99" s="57"/>
      <c r="L99" s="57"/>
      <c r="M99" s="57"/>
      <c r="N99" s="60"/>
      <c r="Q99"/>
      <c r="R99"/>
      <c r="S99"/>
      <c r="T99"/>
      <c r="U99"/>
    </row>
    <row r="100" spans="1:21" s="59" customFormat="1" x14ac:dyDescent="0.2">
      <c r="B100" s="176" t="s">
        <v>565</v>
      </c>
      <c r="C100" s="176"/>
      <c r="D100" s="62"/>
      <c r="I100" s="57"/>
      <c r="J100"/>
      <c r="K100" s="57"/>
      <c r="L100" s="57"/>
      <c r="M100" s="57"/>
      <c r="N100" s="60"/>
    </row>
    <row r="101" spans="1:21" s="59" customFormat="1" x14ac:dyDescent="0.2">
      <c r="B101" s="176"/>
      <c r="C101" s="176"/>
      <c r="D101" s="63"/>
      <c r="I101"/>
      <c r="J101"/>
      <c r="K101" s="57"/>
      <c r="L101" s="57"/>
      <c r="M101" s="57"/>
      <c r="N101" s="60"/>
    </row>
    <row r="102" spans="1:21" s="59" customFormat="1" x14ac:dyDescent="0.2">
      <c r="B102" s="176" t="s">
        <v>566</v>
      </c>
      <c r="C102" s="176"/>
      <c r="D102" s="64">
        <v>5.9670890557428029</v>
      </c>
      <c r="I102"/>
      <c r="J102"/>
      <c r="K102" s="57"/>
      <c r="L102" s="57"/>
      <c r="M102" s="57"/>
      <c r="N102" s="60"/>
    </row>
    <row r="103" spans="1:21" s="59" customFormat="1" x14ac:dyDescent="0.2">
      <c r="B103" s="176"/>
      <c r="C103" s="176"/>
      <c r="D103" s="63"/>
      <c r="I103"/>
      <c r="J103"/>
      <c r="K103" s="57"/>
      <c r="L103" s="57"/>
      <c r="M103" s="57"/>
      <c r="N103" s="60"/>
    </row>
    <row r="104" spans="1:21" s="59" customFormat="1" x14ac:dyDescent="0.2">
      <c r="B104" s="176" t="s">
        <v>676</v>
      </c>
      <c r="C104" s="176"/>
      <c r="D104" s="65">
        <v>2</v>
      </c>
      <c r="I104"/>
      <c r="J104"/>
      <c r="K104" s="57"/>
      <c r="L104" s="57"/>
      <c r="M104" s="57"/>
      <c r="N104" s="60"/>
    </row>
    <row r="105" spans="1:21" s="59" customFormat="1" x14ac:dyDescent="0.2">
      <c r="B105" s="176" t="s">
        <v>677</v>
      </c>
      <c r="C105" s="176"/>
      <c r="D105" s="65">
        <v>2</v>
      </c>
      <c r="I105"/>
      <c r="J105"/>
      <c r="K105" s="57"/>
      <c r="L105" s="57"/>
      <c r="M105" s="57"/>
      <c r="N105" s="60"/>
    </row>
    <row r="106" spans="1:21" s="59" customFormat="1" x14ac:dyDescent="0.2">
      <c r="B106" s="176"/>
      <c r="C106" s="176"/>
      <c r="D106" s="63"/>
      <c r="I106"/>
      <c r="J106"/>
      <c r="K106" s="57"/>
      <c r="L106" s="57"/>
      <c r="M106" s="57"/>
      <c r="N106" s="60"/>
    </row>
    <row r="107" spans="1:21" s="59" customFormat="1" x14ac:dyDescent="0.2">
      <c r="B107" s="176" t="s">
        <v>569</v>
      </c>
      <c r="C107" s="176"/>
      <c r="D107" s="66" t="s">
        <v>680</v>
      </c>
      <c r="I107"/>
      <c r="J107"/>
      <c r="K107" s="57"/>
      <c r="L107" s="57"/>
      <c r="M107" s="57"/>
      <c r="N107" s="60"/>
    </row>
    <row r="108" spans="1:21" s="59" customFormat="1" x14ac:dyDescent="0.2">
      <c r="B108" s="177" t="s">
        <v>570</v>
      </c>
      <c r="C108" s="179"/>
      <c r="D108" s="178"/>
      <c r="I108"/>
      <c r="J108"/>
      <c r="K108" s="57"/>
      <c r="L108" s="57"/>
      <c r="M108" s="57"/>
      <c r="N108" s="60"/>
    </row>
    <row r="109" spans="1:21" x14ac:dyDescent="0.2">
      <c r="H109" s="67"/>
    </row>
    <row r="110" spans="1:21" x14ac:dyDescent="0.2">
      <c r="B110" s="68" t="s">
        <v>571</v>
      </c>
    </row>
    <row r="111" spans="1:21" ht="7.5" customHeight="1" x14ac:dyDescent="0.2"/>
    <row r="112" spans="1:21" ht="153.75" customHeight="1" x14ac:dyDescent="0.2"/>
    <row r="115" spans="2:10" x14ac:dyDescent="0.2">
      <c r="B115" s="69" t="s">
        <v>572</v>
      </c>
      <c r="C115" s="70"/>
      <c r="D115" s="69"/>
    </row>
    <row r="116" spans="2:10" x14ac:dyDescent="0.2">
      <c r="B116" s="69" t="s">
        <v>678</v>
      </c>
      <c r="D116" s="69"/>
    </row>
    <row r="117" spans="2:10" ht="165" customHeight="1" x14ac:dyDescent="0.2"/>
    <row r="119" spans="2:10" x14ac:dyDescent="0.2">
      <c r="J119" s="21"/>
    </row>
  </sheetData>
  <mergeCells count="25">
    <mergeCell ref="B105:C105"/>
    <mergeCell ref="B106:C106"/>
    <mergeCell ref="B107:C107"/>
    <mergeCell ref="B108:D108"/>
    <mergeCell ref="B100:C100"/>
    <mergeCell ref="B101:C101"/>
    <mergeCell ref="B102:C102"/>
    <mergeCell ref="B103:C103"/>
    <mergeCell ref="B104:C104"/>
    <mergeCell ref="A1:H1"/>
    <mergeCell ref="A2:H2"/>
    <mergeCell ref="A3:H3"/>
    <mergeCell ref="B74:H74"/>
    <mergeCell ref="B75:H75"/>
    <mergeCell ref="B76:H76"/>
    <mergeCell ref="B96:C96"/>
    <mergeCell ref="B99:C99"/>
    <mergeCell ref="B78:D78"/>
    <mergeCell ref="B79:C79"/>
    <mergeCell ref="B80:C80"/>
    <mergeCell ref="B81:C81"/>
    <mergeCell ref="B89:C89"/>
    <mergeCell ref="B95:C95"/>
    <mergeCell ref="B94:C94"/>
    <mergeCell ref="B98:D98"/>
  </mergeCells>
  <hyperlinks>
    <hyperlink ref="I1" location="Index!B2" display="Index" xr:uid="{35A3713C-E88A-459A-A0A5-BEC82A7289B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4B66-189B-469D-A6D7-EDF4753D743D}">
  <sheetPr>
    <outlinePr summaryBelow="0" summaryRight="0"/>
  </sheetPr>
  <dimension ref="A1:Q156"/>
  <sheetViews>
    <sheetView showGridLines="0" workbookViewId="0">
      <selection sqref="A1:H1"/>
    </sheetView>
  </sheetViews>
  <sheetFormatPr defaultRowHeight="12.75" x14ac:dyDescent="0.2"/>
  <cols>
    <col min="1" max="1" width="5.85546875" bestFit="1" customWidth="1"/>
    <col min="2" max="2" width="26.7109375" customWidth="1"/>
    <col min="3" max="3" width="69.140625" bestFit="1" customWidth="1"/>
    <col min="4" max="4" width="11" bestFit="1" customWidth="1"/>
    <col min="5" max="5" width="9.4257812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1</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v>0</v>
      </c>
      <c r="G24" s="17">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27">
        <v>1</v>
      </c>
      <c r="B28" s="28" t="s">
        <v>21</v>
      </c>
      <c r="C28" s="28" t="s">
        <v>22</v>
      </c>
      <c r="D28" s="28" t="s">
        <v>23</v>
      </c>
      <c r="E28" s="29">
        <v>5000</v>
      </c>
      <c r="F28" s="30">
        <v>5141.0450000000001</v>
      </c>
      <c r="G28" s="31">
        <v>6.7403329999999997E-2</v>
      </c>
      <c r="H28" s="18">
        <v>6.8903999999999996</v>
      </c>
    </row>
    <row r="29" spans="1:8" x14ac:dyDescent="0.2">
      <c r="A29" s="27">
        <v>2</v>
      </c>
      <c r="B29" s="28" t="s">
        <v>24</v>
      </c>
      <c r="C29" s="28" t="s">
        <v>25</v>
      </c>
      <c r="D29" s="28" t="s">
        <v>23</v>
      </c>
      <c r="E29" s="29">
        <v>4000</v>
      </c>
      <c r="F29" s="30">
        <v>4084.3359999999998</v>
      </c>
      <c r="G29" s="31">
        <v>5.3548999999999999E-2</v>
      </c>
      <c r="H29" s="18">
        <v>6.79</v>
      </c>
    </row>
    <row r="30" spans="1:8" x14ac:dyDescent="0.2">
      <c r="A30" s="27">
        <v>3</v>
      </c>
      <c r="B30" s="28" t="s">
        <v>26</v>
      </c>
      <c r="C30" s="28" t="s">
        <v>27</v>
      </c>
      <c r="D30" s="28" t="s">
        <v>23</v>
      </c>
      <c r="E30" s="29">
        <v>4000</v>
      </c>
      <c r="F30" s="30">
        <v>4013.3159999999998</v>
      </c>
      <c r="G30" s="31">
        <v>5.2617869999999997E-2</v>
      </c>
      <c r="H30" s="18">
        <v>6.94</v>
      </c>
    </row>
    <row r="31" spans="1:8" x14ac:dyDescent="0.2">
      <c r="A31" s="27">
        <v>4</v>
      </c>
      <c r="B31" s="28" t="s">
        <v>28</v>
      </c>
      <c r="C31" s="28" t="s">
        <v>29</v>
      </c>
      <c r="D31" s="28" t="s">
        <v>23</v>
      </c>
      <c r="E31" s="29">
        <v>300</v>
      </c>
      <c r="F31" s="30">
        <v>3046.2089999999998</v>
      </c>
      <c r="G31" s="31">
        <v>3.9938309999999998E-2</v>
      </c>
      <c r="H31" s="18">
        <v>7.1150000000000002</v>
      </c>
    </row>
    <row r="32" spans="1:8" x14ac:dyDescent="0.2">
      <c r="A32" s="27">
        <v>5</v>
      </c>
      <c r="B32" s="28" t="s">
        <v>30</v>
      </c>
      <c r="C32" s="28" t="s">
        <v>31</v>
      </c>
      <c r="D32" s="28" t="s">
        <v>32</v>
      </c>
      <c r="E32" s="29">
        <v>2500</v>
      </c>
      <c r="F32" s="30">
        <v>2565.4299999999998</v>
      </c>
      <c r="G32" s="31">
        <v>3.3634900000000002E-2</v>
      </c>
      <c r="H32" s="18">
        <v>6.94</v>
      </c>
    </row>
    <row r="33" spans="1:8" x14ac:dyDescent="0.2">
      <c r="A33" s="27">
        <v>6</v>
      </c>
      <c r="B33" s="28" t="s">
        <v>33</v>
      </c>
      <c r="C33" s="28" t="s">
        <v>34</v>
      </c>
      <c r="D33" s="28" t="s">
        <v>23</v>
      </c>
      <c r="E33" s="29">
        <v>2500</v>
      </c>
      <c r="F33" s="30">
        <v>2559.1075000000001</v>
      </c>
      <c r="G33" s="31">
        <v>3.3551999999999998E-2</v>
      </c>
      <c r="H33" s="18">
        <v>7.25</v>
      </c>
    </row>
    <row r="34" spans="1:8" x14ac:dyDescent="0.2">
      <c r="A34" s="27">
        <v>7</v>
      </c>
      <c r="B34" s="28" t="s">
        <v>35</v>
      </c>
      <c r="C34" s="28" t="s">
        <v>36</v>
      </c>
      <c r="D34" s="28" t="s">
        <v>23</v>
      </c>
      <c r="E34" s="29">
        <v>2500</v>
      </c>
      <c r="F34" s="30">
        <v>2557.8150000000001</v>
      </c>
      <c r="G34" s="31">
        <v>3.3535059999999998E-2</v>
      </c>
      <c r="H34" s="18">
        <v>6.94</v>
      </c>
    </row>
    <row r="35" spans="1:8" x14ac:dyDescent="0.2">
      <c r="A35" s="27">
        <v>8</v>
      </c>
      <c r="B35" s="28" t="s">
        <v>37</v>
      </c>
      <c r="C35" s="28" t="s">
        <v>38</v>
      </c>
      <c r="D35" s="28" t="s">
        <v>23</v>
      </c>
      <c r="E35" s="29">
        <v>2500</v>
      </c>
      <c r="F35" s="30">
        <v>2540.4875000000002</v>
      </c>
      <c r="G35" s="31">
        <v>3.3307879999999998E-2</v>
      </c>
      <c r="H35" s="18">
        <v>6.8609999999999998</v>
      </c>
    </row>
    <row r="36" spans="1:8" x14ac:dyDescent="0.2">
      <c r="A36" s="27">
        <v>9</v>
      </c>
      <c r="B36" s="28" t="s">
        <v>39</v>
      </c>
      <c r="C36" s="28" t="s">
        <v>40</v>
      </c>
      <c r="D36" s="28" t="s">
        <v>23</v>
      </c>
      <c r="E36" s="29">
        <v>2500</v>
      </c>
      <c r="F36" s="30">
        <v>2515.9650000000001</v>
      </c>
      <c r="G36" s="31">
        <v>3.2986370000000001E-2</v>
      </c>
      <c r="H36" s="18">
        <v>6.7880000000000003</v>
      </c>
    </row>
    <row r="37" spans="1:8" x14ac:dyDescent="0.2">
      <c r="A37" s="27">
        <v>10</v>
      </c>
      <c r="B37" s="28" t="s">
        <v>41</v>
      </c>
      <c r="C37" s="28" t="s">
        <v>42</v>
      </c>
      <c r="D37" s="28" t="s">
        <v>23</v>
      </c>
      <c r="E37" s="29">
        <v>2500</v>
      </c>
      <c r="F37" s="30">
        <v>2513.6075000000001</v>
      </c>
      <c r="G37" s="31">
        <v>3.2955459999999999E-2</v>
      </c>
      <c r="H37" s="18">
        <v>6.8550000000000004</v>
      </c>
    </row>
    <row r="38" spans="1:8" x14ac:dyDescent="0.2">
      <c r="A38" s="27">
        <v>11</v>
      </c>
      <c r="B38" s="28" t="s">
        <v>43</v>
      </c>
      <c r="C38" s="28" t="s">
        <v>44</v>
      </c>
      <c r="D38" s="28" t="s">
        <v>23</v>
      </c>
      <c r="E38" s="29">
        <v>2000</v>
      </c>
      <c r="F38" s="30">
        <v>2048.0540000000001</v>
      </c>
      <c r="G38" s="31">
        <v>2.6851670000000001E-2</v>
      </c>
      <c r="H38" s="18">
        <v>6.8803999999999998</v>
      </c>
    </row>
    <row r="39" spans="1:8" x14ac:dyDescent="0.2">
      <c r="A39" s="27">
        <v>12</v>
      </c>
      <c r="B39" s="28" t="s">
        <v>45</v>
      </c>
      <c r="C39" s="28" t="s">
        <v>46</v>
      </c>
      <c r="D39" s="28" t="s">
        <v>23</v>
      </c>
      <c r="E39" s="29">
        <v>2000</v>
      </c>
      <c r="F39" s="30">
        <v>2040.38</v>
      </c>
      <c r="G39" s="31">
        <v>2.675106E-2</v>
      </c>
      <c r="H39" s="18">
        <v>7.49</v>
      </c>
    </row>
    <row r="40" spans="1:8" x14ac:dyDescent="0.2">
      <c r="A40" s="27">
        <v>13</v>
      </c>
      <c r="B40" s="28" t="s">
        <v>47</v>
      </c>
      <c r="C40" s="28" t="s">
        <v>48</v>
      </c>
      <c r="D40" s="28" t="s">
        <v>32</v>
      </c>
      <c r="E40" s="29">
        <v>200</v>
      </c>
      <c r="F40" s="30">
        <v>2031.798</v>
      </c>
      <c r="G40" s="31">
        <v>2.6638539999999999E-2</v>
      </c>
      <c r="H40" s="18">
        <v>6.72</v>
      </c>
    </row>
    <row r="41" spans="1:8" x14ac:dyDescent="0.2">
      <c r="A41" s="27">
        <v>14</v>
      </c>
      <c r="B41" s="28" t="s">
        <v>49</v>
      </c>
      <c r="C41" s="28" t="s">
        <v>50</v>
      </c>
      <c r="D41" s="28" t="s">
        <v>23</v>
      </c>
      <c r="E41" s="29">
        <v>2000</v>
      </c>
      <c r="F41" s="30">
        <v>2009.9079999999999</v>
      </c>
      <c r="G41" s="31">
        <v>2.6351550000000001E-2</v>
      </c>
      <c r="H41" s="18">
        <v>6.94</v>
      </c>
    </row>
    <row r="42" spans="1:8" x14ac:dyDescent="0.2">
      <c r="A42" s="27">
        <v>15</v>
      </c>
      <c r="B42" s="28" t="s">
        <v>51</v>
      </c>
      <c r="C42" s="28" t="s">
        <v>52</v>
      </c>
      <c r="D42" s="28" t="s">
        <v>23</v>
      </c>
      <c r="E42" s="29">
        <v>1500</v>
      </c>
      <c r="F42" s="30">
        <v>1552.425</v>
      </c>
      <c r="G42" s="31">
        <v>2.0353570000000001E-2</v>
      </c>
      <c r="H42" s="18">
        <v>7.21</v>
      </c>
    </row>
    <row r="43" spans="1:8" x14ac:dyDescent="0.2">
      <c r="A43" s="27">
        <v>16</v>
      </c>
      <c r="B43" s="28" t="s">
        <v>53</v>
      </c>
      <c r="C43" s="28" t="s">
        <v>54</v>
      </c>
      <c r="D43" s="28" t="s">
        <v>23</v>
      </c>
      <c r="E43" s="29">
        <v>1500</v>
      </c>
      <c r="F43" s="30">
        <v>1516.9485</v>
      </c>
      <c r="G43" s="31">
        <v>1.988844E-2</v>
      </c>
      <c r="H43" s="18">
        <v>6.8579999999999997</v>
      </c>
    </row>
    <row r="44" spans="1:8" x14ac:dyDescent="0.2">
      <c r="A44" s="27">
        <v>17</v>
      </c>
      <c r="B44" s="28" t="s">
        <v>55</v>
      </c>
      <c r="C44" s="28" t="s">
        <v>56</v>
      </c>
      <c r="D44" s="28" t="s">
        <v>23</v>
      </c>
      <c r="E44" s="29">
        <v>1500</v>
      </c>
      <c r="F44" s="30">
        <v>1510.7565</v>
      </c>
      <c r="G44" s="31">
        <v>1.980726E-2</v>
      </c>
      <c r="H44" s="18">
        <v>6.92</v>
      </c>
    </row>
    <row r="45" spans="1:8" x14ac:dyDescent="0.2">
      <c r="A45" s="27">
        <v>18</v>
      </c>
      <c r="B45" s="28" t="s">
        <v>57</v>
      </c>
      <c r="C45" s="28" t="s">
        <v>58</v>
      </c>
      <c r="D45" s="28" t="s">
        <v>32</v>
      </c>
      <c r="E45" s="29">
        <v>150</v>
      </c>
      <c r="F45" s="30">
        <v>1508.904</v>
      </c>
      <c r="G45" s="31">
        <v>1.978297E-2</v>
      </c>
      <c r="H45" s="18">
        <v>6.82</v>
      </c>
    </row>
    <row r="46" spans="1:8" x14ac:dyDescent="0.2">
      <c r="A46" s="27">
        <v>19</v>
      </c>
      <c r="B46" s="28" t="s">
        <v>59</v>
      </c>
      <c r="C46" s="28" t="s">
        <v>60</v>
      </c>
      <c r="D46" s="28" t="s">
        <v>23</v>
      </c>
      <c r="E46" s="29">
        <v>1500</v>
      </c>
      <c r="F46" s="30">
        <v>1505.0429999999999</v>
      </c>
      <c r="G46" s="31">
        <v>1.9732349999999999E-2</v>
      </c>
      <c r="H46" s="18">
        <v>6.99</v>
      </c>
    </row>
    <row r="47" spans="1:8" x14ac:dyDescent="0.2">
      <c r="A47" s="27">
        <v>20</v>
      </c>
      <c r="B47" s="28" t="s">
        <v>61</v>
      </c>
      <c r="C47" s="28" t="s">
        <v>62</v>
      </c>
      <c r="D47" s="28" t="s">
        <v>23</v>
      </c>
      <c r="E47" s="29">
        <v>1500</v>
      </c>
      <c r="F47" s="30">
        <v>1502.922</v>
      </c>
      <c r="G47" s="31">
        <v>1.970454E-2</v>
      </c>
      <c r="H47" s="18">
        <v>6.9138000000000002</v>
      </c>
    </row>
    <row r="48" spans="1:8" x14ac:dyDescent="0.2">
      <c r="A48" s="27">
        <v>21</v>
      </c>
      <c r="B48" s="28" t="s">
        <v>63</v>
      </c>
      <c r="C48" s="28" t="s">
        <v>64</v>
      </c>
      <c r="D48" s="28" t="s">
        <v>23</v>
      </c>
      <c r="E48" s="29">
        <v>100</v>
      </c>
      <c r="F48" s="30">
        <v>1019.686</v>
      </c>
      <c r="G48" s="31">
        <v>1.3368919999999999E-2</v>
      </c>
      <c r="H48" s="18">
        <v>7.1150000000000002</v>
      </c>
    </row>
    <row r="49" spans="1:8" x14ac:dyDescent="0.2">
      <c r="A49" s="27">
        <v>22</v>
      </c>
      <c r="B49" s="28" t="s">
        <v>65</v>
      </c>
      <c r="C49" s="28" t="s">
        <v>66</v>
      </c>
      <c r="D49" s="28" t="s">
        <v>23</v>
      </c>
      <c r="E49" s="29">
        <v>1000</v>
      </c>
      <c r="F49" s="30">
        <v>1005.989</v>
      </c>
      <c r="G49" s="31">
        <v>1.3189340000000001E-2</v>
      </c>
      <c r="H49" s="18">
        <v>6.9</v>
      </c>
    </row>
    <row r="50" spans="1:8" x14ac:dyDescent="0.2">
      <c r="A50" s="27">
        <v>23</v>
      </c>
      <c r="B50" s="28" t="s">
        <v>67</v>
      </c>
      <c r="C50" s="28" t="s">
        <v>68</v>
      </c>
      <c r="D50" s="28" t="s">
        <v>23</v>
      </c>
      <c r="E50" s="29">
        <v>1000</v>
      </c>
      <c r="F50" s="30">
        <v>1000.603</v>
      </c>
      <c r="G50" s="31">
        <v>1.311873E-2</v>
      </c>
      <c r="H50" s="18">
        <v>7.09</v>
      </c>
    </row>
    <row r="51" spans="1:8" x14ac:dyDescent="0.2">
      <c r="A51" s="27">
        <v>24</v>
      </c>
      <c r="B51" s="28" t="s">
        <v>69</v>
      </c>
      <c r="C51" s="28" t="s">
        <v>70</v>
      </c>
      <c r="D51" s="28" t="s">
        <v>23</v>
      </c>
      <c r="E51" s="29">
        <v>500</v>
      </c>
      <c r="F51" s="30">
        <v>512.14049999999997</v>
      </c>
      <c r="G51" s="31">
        <v>6.7145800000000004E-3</v>
      </c>
      <c r="H51" s="18">
        <v>7.4749999999999996</v>
      </c>
    </row>
    <row r="52" spans="1:8" x14ac:dyDescent="0.2">
      <c r="A52" s="27">
        <v>25</v>
      </c>
      <c r="B52" s="28" t="s">
        <v>71</v>
      </c>
      <c r="C52" s="28" t="s">
        <v>72</v>
      </c>
      <c r="D52" s="28" t="s">
        <v>23</v>
      </c>
      <c r="E52" s="29">
        <v>500</v>
      </c>
      <c r="F52" s="30">
        <v>508.1105</v>
      </c>
      <c r="G52" s="31">
        <v>6.6617500000000001E-3</v>
      </c>
      <c r="H52" s="18">
        <v>6.9</v>
      </c>
    </row>
    <row r="53" spans="1:8" x14ac:dyDescent="0.2">
      <c r="A53" s="14"/>
      <c r="B53" s="14"/>
      <c r="C53" s="15" t="s">
        <v>11</v>
      </c>
      <c r="D53" s="14"/>
      <c r="E53" s="14" t="s">
        <v>12</v>
      </c>
      <c r="F53" s="16">
        <v>52810.986499999999</v>
      </c>
      <c r="G53" s="17">
        <v>0.69239545000000002</v>
      </c>
      <c r="H53" s="18" t="s">
        <v>12</v>
      </c>
    </row>
    <row r="54" spans="1:8" x14ac:dyDescent="0.2">
      <c r="A54" s="14"/>
      <c r="B54" s="14"/>
      <c r="C54" s="25"/>
      <c r="D54" s="14"/>
      <c r="E54" s="14"/>
      <c r="F54" s="26"/>
      <c r="G54" s="26"/>
      <c r="H54" s="18" t="s">
        <v>12</v>
      </c>
    </row>
    <row r="55" spans="1:8" x14ac:dyDescent="0.2">
      <c r="A55" s="14"/>
      <c r="B55" s="14"/>
      <c r="C55" s="15" t="s">
        <v>73</v>
      </c>
      <c r="D55" s="14"/>
      <c r="E55" s="14"/>
      <c r="F55" s="14"/>
      <c r="G55" s="14"/>
      <c r="H55" s="18" t="s">
        <v>12</v>
      </c>
    </row>
    <row r="56" spans="1:8" x14ac:dyDescent="0.2">
      <c r="A56" s="14"/>
      <c r="B56" s="14"/>
      <c r="C56" s="15" t="s">
        <v>11</v>
      </c>
      <c r="D56" s="14"/>
      <c r="E56" s="14" t="s">
        <v>12</v>
      </c>
      <c r="F56" s="24" t="s">
        <v>13</v>
      </c>
      <c r="G56" s="17">
        <v>0</v>
      </c>
      <c r="H56" s="18" t="s">
        <v>12</v>
      </c>
    </row>
    <row r="57" spans="1:8" x14ac:dyDescent="0.2">
      <c r="A57" s="14"/>
      <c r="B57" s="14"/>
      <c r="C57" s="25"/>
      <c r="D57" s="14"/>
      <c r="E57" s="14"/>
      <c r="F57" s="26"/>
      <c r="G57" s="26"/>
      <c r="H57" s="18" t="s">
        <v>12</v>
      </c>
    </row>
    <row r="58" spans="1:8" x14ac:dyDescent="0.2">
      <c r="A58" s="14"/>
      <c r="B58" s="14"/>
      <c r="C58" s="15" t="s">
        <v>74</v>
      </c>
      <c r="D58" s="14"/>
      <c r="E58" s="14"/>
      <c r="F58" s="14"/>
      <c r="G58" s="14"/>
      <c r="H58" s="18" t="s">
        <v>12</v>
      </c>
    </row>
    <row r="59" spans="1:8" x14ac:dyDescent="0.2">
      <c r="A59" s="27">
        <v>1</v>
      </c>
      <c r="B59" s="28" t="s">
        <v>75</v>
      </c>
      <c r="C59" s="28" t="s">
        <v>76</v>
      </c>
      <c r="D59" s="28" t="s">
        <v>77</v>
      </c>
      <c r="E59" s="29">
        <v>4700000</v>
      </c>
      <c r="F59" s="30">
        <v>4931.9215000000004</v>
      </c>
      <c r="G59" s="31">
        <v>6.4661549999999998E-2</v>
      </c>
      <c r="H59" s="18">
        <v>6.4678000000000004</v>
      </c>
    </row>
    <row r="60" spans="1:8" x14ac:dyDescent="0.2">
      <c r="A60" s="27">
        <v>2</v>
      </c>
      <c r="B60" s="28" t="s">
        <v>78</v>
      </c>
      <c r="C60" s="28" t="s">
        <v>79</v>
      </c>
      <c r="D60" s="28" t="s">
        <v>77</v>
      </c>
      <c r="E60" s="29">
        <v>2000000</v>
      </c>
      <c r="F60" s="30">
        <v>2110.154</v>
      </c>
      <c r="G60" s="31">
        <v>2.7665849999999999E-2</v>
      </c>
      <c r="H60" s="18">
        <v>6.2244999999999999</v>
      </c>
    </row>
    <row r="61" spans="1:8" x14ac:dyDescent="0.2">
      <c r="A61" s="27">
        <v>3</v>
      </c>
      <c r="B61" s="28" t="s">
        <v>80</v>
      </c>
      <c r="C61" s="28" t="s">
        <v>81</v>
      </c>
      <c r="D61" s="28" t="s">
        <v>77</v>
      </c>
      <c r="E61" s="29">
        <v>1500000</v>
      </c>
      <c r="F61" s="30">
        <v>1597.0965000000001</v>
      </c>
      <c r="G61" s="31">
        <v>2.093925E-2</v>
      </c>
      <c r="H61" s="18">
        <v>6.8956</v>
      </c>
    </row>
    <row r="62" spans="1:8" x14ac:dyDescent="0.2">
      <c r="A62" s="27">
        <v>4</v>
      </c>
      <c r="B62" s="28" t="s">
        <v>82</v>
      </c>
      <c r="C62" s="28" t="s">
        <v>83</v>
      </c>
      <c r="D62" s="28" t="s">
        <v>77</v>
      </c>
      <c r="E62" s="29">
        <v>1500000</v>
      </c>
      <c r="F62" s="30">
        <v>1530.9704999999999</v>
      </c>
      <c r="G62" s="31">
        <v>2.0072280000000001E-2</v>
      </c>
      <c r="H62" s="18">
        <v>6.4055</v>
      </c>
    </row>
    <row r="63" spans="1:8" x14ac:dyDescent="0.2">
      <c r="A63" s="27">
        <v>5</v>
      </c>
      <c r="B63" s="28" t="s">
        <v>84</v>
      </c>
      <c r="C63" s="28" t="s">
        <v>85</v>
      </c>
      <c r="D63" s="28" t="s">
        <v>77</v>
      </c>
      <c r="E63" s="29">
        <v>750000</v>
      </c>
      <c r="F63" s="30">
        <v>804.00225</v>
      </c>
      <c r="G63" s="31">
        <v>1.0541129999999999E-2</v>
      </c>
      <c r="H63" s="18">
        <v>6.9264999999999999</v>
      </c>
    </row>
    <row r="64" spans="1:8" x14ac:dyDescent="0.2">
      <c r="A64" s="27">
        <v>6</v>
      </c>
      <c r="B64" s="28" t="s">
        <v>86</v>
      </c>
      <c r="C64" s="28" t="s">
        <v>87</v>
      </c>
      <c r="D64" s="28" t="s">
        <v>77</v>
      </c>
      <c r="E64" s="29">
        <v>500000</v>
      </c>
      <c r="F64" s="30">
        <v>530.40599999999995</v>
      </c>
      <c r="G64" s="31">
        <v>6.9540599999999998E-3</v>
      </c>
      <c r="H64" s="18">
        <v>6.5559000000000003</v>
      </c>
    </row>
    <row r="65" spans="1:8" x14ac:dyDescent="0.2">
      <c r="A65" s="27">
        <v>7</v>
      </c>
      <c r="B65" s="28" t="s">
        <v>88</v>
      </c>
      <c r="C65" s="28" t="s">
        <v>89</v>
      </c>
      <c r="D65" s="28" t="s">
        <v>77</v>
      </c>
      <c r="E65" s="29">
        <v>500000</v>
      </c>
      <c r="F65" s="30">
        <v>520.35299999999995</v>
      </c>
      <c r="G65" s="31">
        <v>6.8222600000000001E-3</v>
      </c>
      <c r="H65" s="18">
        <v>6.1452999999999998</v>
      </c>
    </row>
    <row r="66" spans="1:8" x14ac:dyDescent="0.2">
      <c r="A66" s="14"/>
      <c r="B66" s="14"/>
      <c r="C66" s="15" t="s">
        <v>11</v>
      </c>
      <c r="D66" s="14"/>
      <c r="E66" s="14" t="s">
        <v>12</v>
      </c>
      <c r="F66" s="16">
        <v>12024.903749999999</v>
      </c>
      <c r="G66" s="17">
        <v>0.15765638000000001</v>
      </c>
      <c r="H66" s="18" t="s">
        <v>12</v>
      </c>
    </row>
    <row r="67" spans="1:8" x14ac:dyDescent="0.2">
      <c r="A67" s="14"/>
      <c r="B67" s="14"/>
      <c r="C67" s="25"/>
      <c r="D67" s="14"/>
      <c r="E67" s="14"/>
      <c r="F67" s="26"/>
      <c r="G67" s="26"/>
      <c r="H67" s="18" t="s">
        <v>12</v>
      </c>
    </row>
    <row r="68" spans="1:8" x14ac:dyDescent="0.2">
      <c r="A68" s="14"/>
      <c r="B68" s="14"/>
      <c r="C68" s="15" t="s">
        <v>90</v>
      </c>
      <c r="D68" s="14"/>
      <c r="E68" s="14"/>
      <c r="F68" s="26"/>
      <c r="G68" s="26"/>
      <c r="H68" s="18" t="s">
        <v>12</v>
      </c>
    </row>
    <row r="69" spans="1:8" x14ac:dyDescent="0.2">
      <c r="A69" s="14"/>
      <c r="B69" s="14"/>
      <c r="C69" s="15" t="s">
        <v>11</v>
      </c>
      <c r="D69" s="14"/>
      <c r="E69" s="14" t="s">
        <v>12</v>
      </c>
      <c r="F69" s="24" t="s">
        <v>13</v>
      </c>
      <c r="G69" s="17">
        <v>0</v>
      </c>
      <c r="H69" s="18" t="s">
        <v>12</v>
      </c>
    </row>
    <row r="70" spans="1:8" x14ac:dyDescent="0.2">
      <c r="A70" s="14"/>
      <c r="B70" s="14"/>
      <c r="C70" s="25"/>
      <c r="D70" s="14"/>
      <c r="E70" s="14"/>
      <c r="F70" s="26"/>
      <c r="G70" s="26"/>
      <c r="H70" s="18" t="s">
        <v>12</v>
      </c>
    </row>
    <row r="71" spans="1:8" x14ac:dyDescent="0.2">
      <c r="A71" s="14"/>
      <c r="B71" s="14"/>
      <c r="C71" s="15" t="s">
        <v>91</v>
      </c>
      <c r="D71" s="14"/>
      <c r="E71" s="14"/>
      <c r="F71" s="16">
        <v>64835.890249999997</v>
      </c>
      <c r="G71" s="17">
        <v>0.85005182999999995</v>
      </c>
      <c r="H71" s="18" t="s">
        <v>12</v>
      </c>
    </row>
    <row r="72" spans="1:8" x14ac:dyDescent="0.2">
      <c r="A72" s="14"/>
      <c r="B72" s="14"/>
      <c r="C72" s="25"/>
      <c r="D72" s="14"/>
      <c r="E72" s="14"/>
      <c r="F72" s="26"/>
      <c r="G72" s="26"/>
      <c r="H72" s="18" t="s">
        <v>12</v>
      </c>
    </row>
    <row r="73" spans="1:8" x14ac:dyDescent="0.2">
      <c r="A73" s="14"/>
      <c r="B73" s="14"/>
      <c r="C73" s="15" t="s">
        <v>92</v>
      </c>
      <c r="D73" s="14"/>
      <c r="E73" s="14"/>
      <c r="F73" s="26"/>
      <c r="G73" s="26"/>
      <c r="H73" s="18" t="s">
        <v>12</v>
      </c>
    </row>
    <row r="74" spans="1:8" x14ac:dyDescent="0.2">
      <c r="A74" s="14"/>
      <c r="B74" s="14"/>
      <c r="C74" s="15" t="s">
        <v>93</v>
      </c>
      <c r="D74" s="14"/>
      <c r="E74" s="14"/>
      <c r="F74" s="26"/>
      <c r="G74" s="26"/>
      <c r="H74" s="18" t="s">
        <v>12</v>
      </c>
    </row>
    <row r="75" spans="1:8" x14ac:dyDescent="0.2">
      <c r="A75" s="14"/>
      <c r="B75" s="14"/>
      <c r="C75" s="15" t="s">
        <v>11</v>
      </c>
      <c r="D75" s="14"/>
      <c r="E75" s="14" t="s">
        <v>12</v>
      </c>
      <c r="F75" s="24" t="s">
        <v>13</v>
      </c>
      <c r="G75" s="17">
        <v>0</v>
      </c>
      <c r="H75" s="18" t="s">
        <v>12</v>
      </c>
    </row>
    <row r="76" spans="1:8" x14ac:dyDescent="0.2">
      <c r="A76" s="14"/>
      <c r="B76" s="14"/>
      <c r="C76" s="25"/>
      <c r="D76" s="14"/>
      <c r="E76" s="14"/>
      <c r="F76" s="26"/>
      <c r="G76" s="26"/>
      <c r="H76" s="18" t="s">
        <v>12</v>
      </c>
    </row>
    <row r="77" spans="1:8" x14ac:dyDescent="0.2">
      <c r="A77" s="14"/>
      <c r="B77" s="14"/>
      <c r="C77" s="15" t="s">
        <v>94</v>
      </c>
      <c r="D77" s="14"/>
      <c r="E77" s="14"/>
      <c r="F77" s="26"/>
      <c r="G77" s="26"/>
      <c r="H77" s="18" t="s">
        <v>12</v>
      </c>
    </row>
    <row r="78" spans="1:8" x14ac:dyDescent="0.2">
      <c r="A78" s="14"/>
      <c r="B78" s="14"/>
      <c r="C78" s="15" t="s">
        <v>11</v>
      </c>
      <c r="D78" s="14"/>
      <c r="E78" s="14" t="s">
        <v>12</v>
      </c>
      <c r="F78" s="24" t="s">
        <v>13</v>
      </c>
      <c r="G78" s="17">
        <v>0</v>
      </c>
      <c r="H78" s="18" t="s">
        <v>12</v>
      </c>
    </row>
    <row r="79" spans="1:8" x14ac:dyDescent="0.2">
      <c r="A79" s="14"/>
      <c r="B79" s="14"/>
      <c r="C79" s="25"/>
      <c r="D79" s="14"/>
      <c r="E79" s="14"/>
      <c r="F79" s="26"/>
      <c r="G79" s="26"/>
      <c r="H79" s="18" t="s">
        <v>12</v>
      </c>
    </row>
    <row r="80" spans="1:8" x14ac:dyDescent="0.2">
      <c r="A80" s="14"/>
      <c r="B80" s="14"/>
      <c r="C80" s="15" t="s">
        <v>95</v>
      </c>
      <c r="D80" s="14"/>
      <c r="E80" s="14"/>
      <c r="F80" s="26"/>
      <c r="G80" s="26"/>
      <c r="H80" s="18" t="s">
        <v>12</v>
      </c>
    </row>
    <row r="81" spans="1:17" x14ac:dyDescent="0.2">
      <c r="A81" s="14"/>
      <c r="B81" s="14"/>
      <c r="C81" s="15" t="s">
        <v>11</v>
      </c>
      <c r="D81" s="14"/>
      <c r="E81" s="14" t="s">
        <v>12</v>
      </c>
      <c r="F81" s="24" t="s">
        <v>13</v>
      </c>
      <c r="G81" s="17">
        <v>0</v>
      </c>
      <c r="H81" s="18" t="s">
        <v>12</v>
      </c>
    </row>
    <row r="82" spans="1:17" x14ac:dyDescent="0.2">
      <c r="A82" s="14"/>
      <c r="B82" s="14"/>
      <c r="C82" s="25"/>
      <c r="D82" s="14"/>
      <c r="E82" s="14"/>
      <c r="F82" s="26"/>
      <c r="G82" s="26"/>
      <c r="H82" s="18" t="s">
        <v>12</v>
      </c>
    </row>
    <row r="83" spans="1:17" x14ac:dyDescent="0.2">
      <c r="A83" s="14"/>
      <c r="B83" s="14"/>
      <c r="C83" s="15" t="s">
        <v>96</v>
      </c>
      <c r="D83" s="14"/>
      <c r="E83" s="14"/>
      <c r="F83" s="26"/>
      <c r="G83" s="26"/>
      <c r="H83" s="18" t="s">
        <v>12</v>
      </c>
    </row>
    <row r="84" spans="1:17" x14ac:dyDescent="0.2">
      <c r="A84" s="27">
        <v>1</v>
      </c>
      <c r="B84" s="28"/>
      <c r="C84" s="28" t="s">
        <v>97</v>
      </c>
      <c r="D84" s="28"/>
      <c r="E84" s="32"/>
      <c r="F84" s="30">
        <v>8893.1172002389994</v>
      </c>
      <c r="G84" s="31">
        <v>0.11659608</v>
      </c>
      <c r="H84" s="18">
        <v>5.95</v>
      </c>
    </row>
    <row r="85" spans="1:17" x14ac:dyDescent="0.2">
      <c r="A85" s="14"/>
      <c r="B85" s="14"/>
      <c r="C85" s="15" t="s">
        <v>11</v>
      </c>
      <c r="D85" s="14"/>
      <c r="E85" s="14" t="s">
        <v>12</v>
      </c>
      <c r="F85" s="16">
        <v>8893.1172002389994</v>
      </c>
      <c r="G85" s="17">
        <v>0.11659608</v>
      </c>
      <c r="H85" s="18" t="s">
        <v>12</v>
      </c>
    </row>
    <row r="86" spans="1:17" x14ac:dyDescent="0.2">
      <c r="A86" s="14"/>
      <c r="B86" s="14"/>
      <c r="C86" s="25"/>
      <c r="D86" s="14"/>
      <c r="E86" s="14"/>
      <c r="F86" s="26"/>
      <c r="G86" s="26"/>
      <c r="H86" s="18" t="s">
        <v>12</v>
      </c>
    </row>
    <row r="87" spans="1:17" x14ac:dyDescent="0.2">
      <c r="A87" s="14"/>
      <c r="B87" s="14"/>
      <c r="C87" s="15" t="s">
        <v>98</v>
      </c>
      <c r="D87" s="14"/>
      <c r="E87" s="14"/>
      <c r="F87" s="16">
        <v>8893.1172002389994</v>
      </c>
      <c r="G87" s="17">
        <v>0.11659608</v>
      </c>
      <c r="H87" s="18" t="s">
        <v>12</v>
      </c>
    </row>
    <row r="88" spans="1:17" x14ac:dyDescent="0.2">
      <c r="A88" s="14"/>
      <c r="B88" s="14"/>
      <c r="C88" s="26"/>
      <c r="D88" s="14"/>
      <c r="E88" s="14"/>
      <c r="F88" s="14"/>
      <c r="G88" s="14"/>
      <c r="H88" s="18" t="s">
        <v>12</v>
      </c>
    </row>
    <row r="89" spans="1:17" x14ac:dyDescent="0.2">
      <c r="A89" s="14"/>
      <c r="B89" s="14"/>
      <c r="C89" s="15" t="s">
        <v>99</v>
      </c>
      <c r="D89" s="14"/>
      <c r="E89" s="14"/>
      <c r="F89" s="14"/>
      <c r="G89" s="14"/>
      <c r="H89" s="18" t="s">
        <v>12</v>
      </c>
    </row>
    <row r="90" spans="1:17" x14ac:dyDescent="0.2">
      <c r="A90" s="14"/>
      <c r="B90" s="14"/>
      <c r="C90" s="15" t="s">
        <v>100</v>
      </c>
      <c r="D90" s="14"/>
      <c r="E90" s="14"/>
      <c r="F90" s="14"/>
      <c r="G90" s="14"/>
      <c r="H90" s="18" t="s">
        <v>12</v>
      </c>
    </row>
    <row r="91" spans="1:17" x14ac:dyDescent="0.2">
      <c r="A91" s="14"/>
      <c r="B91" s="14"/>
      <c r="C91" s="15" t="s">
        <v>11</v>
      </c>
      <c r="D91" s="14"/>
      <c r="E91" s="14" t="s">
        <v>12</v>
      </c>
      <c r="F91" s="24" t="s">
        <v>13</v>
      </c>
      <c r="G91" s="17">
        <v>0</v>
      </c>
      <c r="H91" s="18" t="s">
        <v>12</v>
      </c>
    </row>
    <row r="92" spans="1:17" x14ac:dyDescent="0.2">
      <c r="A92" s="22"/>
      <c r="B92" s="22"/>
      <c r="C92" s="77"/>
      <c r="D92" s="22"/>
      <c r="E92" s="22"/>
      <c r="F92" s="42"/>
      <c r="G92" s="42"/>
      <c r="H92" s="118" t="s">
        <v>12</v>
      </c>
    </row>
    <row r="93" spans="1:17" x14ac:dyDescent="0.2">
      <c r="A93" s="22"/>
      <c r="B93" s="22"/>
      <c r="C93" s="23" t="s">
        <v>548</v>
      </c>
      <c r="D93" s="22"/>
      <c r="E93" s="22"/>
      <c r="F93" s="42"/>
      <c r="G93" s="42"/>
      <c r="H93" s="74"/>
      <c r="K93" s="57"/>
      <c r="L93" s="57"/>
      <c r="M93" s="57"/>
      <c r="N93" s="57"/>
      <c r="O93" s="78"/>
      <c r="P93" s="78"/>
      <c r="Q93" s="78"/>
    </row>
    <row r="94" spans="1:17" x14ac:dyDescent="0.2">
      <c r="A94" s="71">
        <v>1</v>
      </c>
      <c r="B94" s="72" t="s">
        <v>101</v>
      </c>
      <c r="C94" s="72" t="s">
        <v>102</v>
      </c>
      <c r="D94" s="72"/>
      <c r="E94" s="79">
        <v>2586.3710000000001</v>
      </c>
      <c r="F94" s="74">
        <v>287.55589349799999</v>
      </c>
      <c r="G94" s="75">
        <v>3.7700899999999998E-3</v>
      </c>
      <c r="H94" s="118"/>
    </row>
    <row r="95" spans="1:17" x14ac:dyDescent="0.2">
      <c r="A95" s="22"/>
      <c r="B95" s="22"/>
      <c r="C95" s="23" t="s">
        <v>11</v>
      </c>
      <c r="D95" s="22"/>
      <c r="E95" s="22" t="s">
        <v>12</v>
      </c>
      <c r="F95" s="80">
        <f>SUM(F94)</f>
        <v>287.55589349799999</v>
      </c>
      <c r="G95" s="81">
        <f>SUM(G94)</f>
        <v>3.7700899999999998E-3</v>
      </c>
      <c r="H95" s="118" t="s">
        <v>12</v>
      </c>
    </row>
    <row r="96" spans="1:17" x14ac:dyDescent="0.2">
      <c r="A96" s="14"/>
      <c r="B96" s="14"/>
      <c r="C96" s="25"/>
      <c r="D96" s="14"/>
      <c r="E96" s="14"/>
      <c r="F96" s="26"/>
      <c r="G96" s="26"/>
      <c r="H96" s="18" t="s">
        <v>12</v>
      </c>
    </row>
    <row r="97" spans="1:8" x14ac:dyDescent="0.2">
      <c r="A97" s="14"/>
      <c r="B97" s="14"/>
      <c r="C97" s="15" t="s">
        <v>103</v>
      </c>
      <c r="D97" s="14"/>
      <c r="E97" s="14"/>
      <c r="F97" s="14"/>
      <c r="G97" s="14"/>
      <c r="H97" s="18" t="s">
        <v>12</v>
      </c>
    </row>
    <row r="98" spans="1:8" x14ac:dyDescent="0.2">
      <c r="A98" s="14"/>
      <c r="B98" s="14"/>
      <c r="C98" s="15" t="s">
        <v>104</v>
      </c>
      <c r="D98" s="14"/>
      <c r="E98" s="14"/>
      <c r="F98" s="14"/>
      <c r="G98" s="14"/>
      <c r="H98" s="18" t="s">
        <v>12</v>
      </c>
    </row>
    <row r="99" spans="1:8" x14ac:dyDescent="0.2">
      <c r="A99" s="14"/>
      <c r="B99" s="14"/>
      <c r="C99" s="15" t="s">
        <v>11</v>
      </c>
      <c r="D99" s="14"/>
      <c r="E99" s="14" t="s">
        <v>12</v>
      </c>
      <c r="F99" s="24" t="s">
        <v>13</v>
      </c>
      <c r="G99" s="17">
        <v>0</v>
      </c>
      <c r="H99" s="18" t="s">
        <v>12</v>
      </c>
    </row>
    <row r="100" spans="1:8" x14ac:dyDescent="0.2">
      <c r="A100" s="14"/>
      <c r="B100" s="14"/>
      <c r="C100" s="25"/>
      <c r="D100" s="14"/>
      <c r="E100" s="14"/>
      <c r="F100" s="26"/>
      <c r="G100" s="26"/>
      <c r="H100" s="18" t="s">
        <v>12</v>
      </c>
    </row>
    <row r="101" spans="1:8" x14ac:dyDescent="0.2">
      <c r="A101" s="14"/>
      <c r="B101" s="14"/>
      <c r="C101" s="15" t="s">
        <v>105</v>
      </c>
      <c r="D101" s="14"/>
      <c r="E101" s="14"/>
      <c r="F101" s="26"/>
      <c r="G101" s="26"/>
      <c r="H101" s="18" t="s">
        <v>12</v>
      </c>
    </row>
    <row r="102" spans="1:8" x14ac:dyDescent="0.2">
      <c r="A102" s="14"/>
      <c r="B102" s="14"/>
      <c r="C102" s="15" t="s">
        <v>11</v>
      </c>
      <c r="D102" s="14"/>
      <c r="E102" s="14" t="s">
        <v>12</v>
      </c>
      <c r="F102" s="24" t="s">
        <v>13</v>
      </c>
      <c r="G102" s="17">
        <v>0</v>
      </c>
      <c r="H102" s="18" t="s">
        <v>12</v>
      </c>
    </row>
    <row r="103" spans="1:8" x14ac:dyDescent="0.2">
      <c r="A103" s="14"/>
      <c r="B103" s="14"/>
      <c r="C103" s="25"/>
      <c r="D103" s="14"/>
      <c r="E103" s="14"/>
      <c r="F103" s="26"/>
      <c r="G103" s="26"/>
      <c r="H103" s="18" t="s">
        <v>12</v>
      </c>
    </row>
    <row r="104" spans="1:8" x14ac:dyDescent="0.2">
      <c r="A104" s="32"/>
      <c r="B104" s="28"/>
      <c r="C104" s="28" t="s">
        <v>106</v>
      </c>
      <c r="D104" s="28"/>
      <c r="E104" s="32"/>
      <c r="F104" s="30">
        <v>2256.3027024600001</v>
      </c>
      <c r="G104" s="31">
        <v>2.9581980000000001E-2</v>
      </c>
      <c r="H104" s="18" t="s">
        <v>12</v>
      </c>
    </row>
    <row r="105" spans="1:8" x14ac:dyDescent="0.2">
      <c r="A105" s="25"/>
      <c r="B105" s="25"/>
      <c r="C105" s="15" t="s">
        <v>107</v>
      </c>
      <c r="D105" s="26"/>
      <c r="E105" s="26"/>
      <c r="F105" s="16">
        <v>76272.866046196999</v>
      </c>
      <c r="G105" s="33">
        <v>0.99999998000000001</v>
      </c>
      <c r="H105" s="18" t="s">
        <v>12</v>
      </c>
    </row>
    <row r="106" spans="1:8" x14ac:dyDescent="0.2">
      <c r="A106" s="34"/>
      <c r="B106" s="34"/>
      <c r="C106" s="34"/>
      <c r="D106" s="35"/>
      <c r="E106" s="35"/>
      <c r="F106" s="35"/>
      <c r="G106" s="35"/>
    </row>
    <row r="107" spans="1:8" x14ac:dyDescent="0.2">
      <c r="A107" s="36"/>
      <c r="B107" s="163" t="s">
        <v>549</v>
      </c>
      <c r="C107" s="163"/>
      <c r="D107" s="163"/>
      <c r="E107" s="163"/>
      <c r="F107" s="163"/>
      <c r="G107" s="163"/>
      <c r="H107" s="163"/>
    </row>
    <row r="108" spans="1:8" x14ac:dyDescent="0.2">
      <c r="A108" s="36"/>
      <c r="B108" s="163" t="s">
        <v>550</v>
      </c>
      <c r="C108" s="163"/>
      <c r="D108" s="163"/>
      <c r="E108" s="163"/>
      <c r="F108" s="163"/>
      <c r="G108" s="163"/>
      <c r="H108" s="163"/>
    </row>
    <row r="109" spans="1:8" x14ac:dyDescent="0.2">
      <c r="A109" s="36"/>
      <c r="B109" s="163" t="s">
        <v>551</v>
      </c>
      <c r="C109" s="163"/>
      <c r="D109" s="163"/>
      <c r="E109" s="163"/>
      <c r="F109" s="163"/>
      <c r="G109" s="163"/>
      <c r="H109" s="163"/>
    </row>
    <row r="110" spans="1:8" x14ac:dyDescent="0.2">
      <c r="A110" s="38"/>
      <c r="B110" s="38"/>
      <c r="C110" s="38"/>
      <c r="D110" s="39"/>
      <c r="E110" s="39"/>
      <c r="F110" s="39"/>
      <c r="G110" s="39"/>
    </row>
    <row r="111" spans="1:8" x14ac:dyDescent="0.2">
      <c r="A111" s="36"/>
      <c r="B111" s="167" t="s">
        <v>108</v>
      </c>
      <c r="C111" s="168"/>
      <c r="D111" s="169"/>
      <c r="E111" s="40"/>
      <c r="F111" s="41"/>
      <c r="G111" s="41"/>
    </row>
    <row r="112" spans="1:8" x14ac:dyDescent="0.2">
      <c r="A112" s="36"/>
      <c r="B112" s="164" t="s">
        <v>109</v>
      </c>
      <c r="C112" s="165"/>
      <c r="D112" s="23" t="s">
        <v>110</v>
      </c>
      <c r="E112" s="40"/>
      <c r="F112" s="41"/>
      <c r="G112" s="41"/>
    </row>
    <row r="113" spans="1:7" x14ac:dyDescent="0.2">
      <c r="A113" s="36"/>
      <c r="B113" s="164" t="s">
        <v>111</v>
      </c>
      <c r="C113" s="165"/>
      <c r="D113" s="23" t="s">
        <v>110</v>
      </c>
      <c r="E113" s="40"/>
      <c r="F113" s="41"/>
      <c r="G113" s="41"/>
    </row>
    <row r="114" spans="1:7" x14ac:dyDescent="0.2">
      <c r="A114" s="36"/>
      <c r="B114" s="164" t="s">
        <v>112</v>
      </c>
      <c r="C114" s="165"/>
      <c r="D114" s="42" t="s">
        <v>12</v>
      </c>
      <c r="E114" s="40"/>
      <c r="F114" s="41"/>
      <c r="G114" s="41"/>
    </row>
    <row r="115" spans="1:7" x14ac:dyDescent="0.2">
      <c r="A115" s="43"/>
      <c r="B115" s="44" t="s">
        <v>12</v>
      </c>
      <c r="C115" s="44" t="s">
        <v>552</v>
      </c>
      <c r="D115" s="44" t="s">
        <v>113</v>
      </c>
      <c r="E115" s="43"/>
      <c r="F115" s="43"/>
      <c r="G115" s="43"/>
    </row>
    <row r="116" spans="1:7" x14ac:dyDescent="0.2">
      <c r="A116" s="43"/>
      <c r="B116" s="45" t="s">
        <v>114</v>
      </c>
      <c r="C116" s="46">
        <v>45747</v>
      </c>
      <c r="D116" s="46">
        <v>45777</v>
      </c>
      <c r="E116" s="43"/>
      <c r="F116" s="43"/>
      <c r="G116" s="43"/>
    </row>
    <row r="117" spans="1:7" x14ac:dyDescent="0.2">
      <c r="A117" s="47"/>
      <c r="B117" s="28" t="s">
        <v>115</v>
      </c>
      <c r="C117" s="48">
        <v>40.611699999999999</v>
      </c>
      <c r="D117" s="48">
        <v>41.209600000000002</v>
      </c>
      <c r="E117" s="47"/>
      <c r="F117" s="49"/>
      <c r="G117" s="50"/>
    </row>
    <row r="118" spans="1:7" x14ac:dyDescent="0.2">
      <c r="A118" s="47"/>
      <c r="B118" s="28" t="s">
        <v>553</v>
      </c>
      <c r="C118" s="48">
        <v>17.823799999999999</v>
      </c>
      <c r="D118" s="48">
        <v>17.9831</v>
      </c>
      <c r="E118" s="47"/>
      <c r="F118" s="49"/>
      <c r="G118" s="50"/>
    </row>
    <row r="119" spans="1:7" x14ac:dyDescent="0.2">
      <c r="A119" s="47"/>
      <c r="B119" s="28" t="s">
        <v>554</v>
      </c>
      <c r="C119" s="48">
        <v>19.7804</v>
      </c>
      <c r="D119" s="48">
        <v>20.0717</v>
      </c>
      <c r="E119" s="47"/>
      <c r="F119" s="49"/>
      <c r="G119" s="50"/>
    </row>
    <row r="120" spans="1:7" x14ac:dyDescent="0.2">
      <c r="A120" s="47"/>
      <c r="B120" s="28" t="s">
        <v>555</v>
      </c>
      <c r="C120" s="48">
        <v>17.328399999999998</v>
      </c>
      <c r="D120" s="48">
        <v>17.584399999999999</v>
      </c>
      <c r="E120" s="47"/>
      <c r="F120" s="49"/>
      <c r="G120" s="50"/>
    </row>
    <row r="121" spans="1:7" x14ac:dyDescent="0.2">
      <c r="A121" s="47"/>
      <c r="B121" s="28" t="s">
        <v>556</v>
      </c>
      <c r="C121" s="48">
        <v>18.069299999999998</v>
      </c>
      <c r="D121" s="48">
        <v>18.3353</v>
      </c>
      <c r="E121" s="47"/>
      <c r="F121" s="49"/>
      <c r="G121" s="50"/>
    </row>
    <row r="122" spans="1:7" x14ac:dyDescent="0.2">
      <c r="A122" s="47"/>
      <c r="B122" s="28" t="s">
        <v>116</v>
      </c>
      <c r="C122" s="48">
        <v>39.299199999999999</v>
      </c>
      <c r="D122" s="48">
        <v>39.864600000000003</v>
      </c>
      <c r="E122" s="47"/>
      <c r="F122" s="49"/>
      <c r="G122" s="50"/>
    </row>
    <row r="123" spans="1:7" x14ac:dyDescent="0.2">
      <c r="A123" s="47"/>
      <c r="B123" s="28" t="s">
        <v>557</v>
      </c>
      <c r="C123" s="48">
        <v>16.830400000000001</v>
      </c>
      <c r="D123" s="48">
        <v>16.975200000000001</v>
      </c>
      <c r="E123" s="47"/>
      <c r="F123" s="49"/>
      <c r="G123" s="50"/>
    </row>
    <row r="124" spans="1:7" x14ac:dyDescent="0.2">
      <c r="A124" s="47"/>
      <c r="B124" s="28" t="s">
        <v>558</v>
      </c>
      <c r="C124" s="48">
        <v>19.1767</v>
      </c>
      <c r="D124" s="48">
        <v>19.452500000000001</v>
      </c>
      <c r="E124" s="47"/>
      <c r="F124" s="49"/>
      <c r="G124" s="50"/>
    </row>
    <row r="125" spans="1:7" x14ac:dyDescent="0.2">
      <c r="A125" s="47"/>
      <c r="B125" s="28" t="s">
        <v>559</v>
      </c>
      <c r="C125" s="48">
        <v>17.203900000000001</v>
      </c>
      <c r="D125" s="48">
        <v>17.4514</v>
      </c>
      <c r="E125" s="47"/>
      <c r="F125" s="49"/>
      <c r="G125" s="50"/>
    </row>
    <row r="126" spans="1:7" x14ac:dyDescent="0.2">
      <c r="A126" s="47"/>
      <c r="B126" s="28" t="s">
        <v>560</v>
      </c>
      <c r="C126" s="48">
        <v>17.521599999999999</v>
      </c>
      <c r="D126" s="48">
        <v>17.774000000000001</v>
      </c>
      <c r="E126" s="47"/>
      <c r="F126" s="49"/>
      <c r="G126" s="50"/>
    </row>
    <row r="127" spans="1:7" x14ac:dyDescent="0.2">
      <c r="A127" s="47"/>
      <c r="B127" s="47"/>
      <c r="C127" s="47"/>
      <c r="D127" s="47"/>
      <c r="E127" s="47"/>
      <c r="F127" s="47"/>
      <c r="G127" s="47"/>
    </row>
    <row r="128" spans="1:7" x14ac:dyDescent="0.2">
      <c r="A128" s="47"/>
      <c r="B128" s="170" t="s">
        <v>561</v>
      </c>
      <c r="C128" s="171"/>
      <c r="D128" s="15" t="s">
        <v>12</v>
      </c>
      <c r="E128" s="47"/>
      <c r="F128" s="47"/>
      <c r="G128" s="47"/>
    </row>
    <row r="129" spans="1:14" x14ac:dyDescent="0.2">
      <c r="A129" s="47"/>
      <c r="B129" s="51" t="s">
        <v>114</v>
      </c>
      <c r="C129" s="52" t="s">
        <v>117</v>
      </c>
      <c r="D129" s="52" t="s">
        <v>118</v>
      </c>
      <c r="E129" s="47"/>
      <c r="F129" s="47"/>
      <c r="G129" s="47"/>
    </row>
    <row r="130" spans="1:14" x14ac:dyDescent="0.2">
      <c r="A130" s="47"/>
      <c r="B130" s="28" t="s">
        <v>553</v>
      </c>
      <c r="C130" s="53">
        <v>0.10299999999999999</v>
      </c>
      <c r="D130" s="53" t="s">
        <v>119</v>
      </c>
      <c r="E130" s="47"/>
      <c r="F130" s="49"/>
      <c r="G130" s="50"/>
    </row>
    <row r="131" spans="1:14" x14ac:dyDescent="0.2">
      <c r="A131" s="47"/>
      <c r="B131" s="28" t="s">
        <v>557</v>
      </c>
      <c r="C131" s="53">
        <v>9.7000000000000003E-2</v>
      </c>
      <c r="D131" s="53" t="s">
        <v>119</v>
      </c>
      <c r="E131" s="47"/>
      <c r="F131" s="49"/>
      <c r="G131" s="50"/>
    </row>
    <row r="132" spans="1:14" x14ac:dyDescent="0.2">
      <c r="A132" s="47"/>
      <c r="B132" s="54"/>
      <c r="C132" s="54"/>
      <c r="D132" s="55"/>
      <c r="E132" s="47"/>
      <c r="F132" s="49"/>
      <c r="G132" s="50"/>
    </row>
    <row r="133" spans="1:14" x14ac:dyDescent="0.2">
      <c r="A133" s="43"/>
      <c r="B133" s="164" t="s">
        <v>120</v>
      </c>
      <c r="C133" s="165"/>
      <c r="D133" s="23" t="s">
        <v>110</v>
      </c>
      <c r="E133" s="56"/>
      <c r="F133" s="43"/>
      <c r="G133" s="43"/>
    </row>
    <row r="134" spans="1:14" x14ac:dyDescent="0.2">
      <c r="A134" s="43"/>
      <c r="B134" s="164" t="s">
        <v>121</v>
      </c>
      <c r="C134" s="165"/>
      <c r="D134" s="23" t="s">
        <v>110</v>
      </c>
      <c r="E134" s="56"/>
      <c r="F134" s="43"/>
      <c r="G134" s="43"/>
    </row>
    <row r="135" spans="1:14" x14ac:dyDescent="0.2">
      <c r="A135" s="43"/>
      <c r="B135" s="164" t="s">
        <v>562</v>
      </c>
      <c r="C135" s="165"/>
      <c r="D135" s="23" t="s">
        <v>110</v>
      </c>
      <c r="E135" s="56"/>
      <c r="F135" s="43"/>
      <c r="G135" s="43"/>
    </row>
    <row r="136" spans="1:14" x14ac:dyDescent="0.2">
      <c r="A136" s="58"/>
      <c r="B136" s="58"/>
      <c r="C136" s="58"/>
      <c r="D136" s="58"/>
      <c r="E136" s="58"/>
      <c r="F136" s="58"/>
      <c r="G136" s="58"/>
    </row>
    <row r="137" spans="1:14" s="59" customFormat="1" x14ac:dyDescent="0.2">
      <c r="B137" s="172" t="s">
        <v>563</v>
      </c>
      <c r="C137" s="173"/>
      <c r="D137" s="174"/>
      <c r="H137"/>
      <c r="I137"/>
      <c r="J137" s="57"/>
      <c r="K137" s="57"/>
      <c r="L137" s="57"/>
      <c r="M137" s="57"/>
      <c r="N137" s="57"/>
    </row>
    <row r="138" spans="1:14" s="59" customFormat="1" ht="38.25" x14ac:dyDescent="0.2">
      <c r="B138" s="166" t="s">
        <v>564</v>
      </c>
      <c r="C138" s="166"/>
      <c r="D138" s="61" t="s">
        <v>1</v>
      </c>
      <c r="H138"/>
      <c r="I138"/>
      <c r="J138" s="57"/>
      <c r="K138" s="57"/>
      <c r="L138" s="57"/>
      <c r="M138" s="57"/>
      <c r="N138" s="57"/>
    </row>
    <row r="139" spans="1:14" s="59" customFormat="1" x14ac:dyDescent="0.2">
      <c r="B139" s="176" t="s">
        <v>565</v>
      </c>
      <c r="C139" s="176"/>
      <c r="D139" s="62"/>
      <c r="H139"/>
      <c r="I139"/>
      <c r="J139" s="57"/>
      <c r="K139" s="57"/>
      <c r="L139" s="57"/>
      <c r="M139" s="57"/>
      <c r="N139" s="57"/>
    </row>
    <row r="140" spans="1:14" s="59" customFormat="1" x14ac:dyDescent="0.2">
      <c r="B140" s="177"/>
      <c r="C140" s="178"/>
      <c r="D140" s="63"/>
      <c r="H140"/>
      <c r="I140"/>
      <c r="J140" s="57"/>
      <c r="K140" s="57"/>
      <c r="L140" s="57"/>
      <c r="M140" s="57"/>
      <c r="N140" s="57"/>
    </row>
    <row r="141" spans="1:14" s="59" customFormat="1" x14ac:dyDescent="0.2">
      <c r="B141" s="176" t="s">
        <v>566</v>
      </c>
      <c r="C141" s="176"/>
      <c r="D141" s="64">
        <v>6.7677651160174879</v>
      </c>
      <c r="H141"/>
      <c r="I141"/>
      <c r="J141" s="57"/>
      <c r="K141" s="57"/>
      <c r="L141" s="57"/>
      <c r="M141" s="57"/>
      <c r="N141" s="57"/>
    </row>
    <row r="142" spans="1:14" s="59" customFormat="1" x14ac:dyDescent="0.2">
      <c r="B142" s="177"/>
      <c r="C142" s="178"/>
      <c r="D142" s="63"/>
      <c r="H142"/>
      <c r="I142"/>
      <c r="J142" s="57"/>
      <c r="K142" s="57"/>
      <c r="L142" s="57"/>
      <c r="M142" s="57"/>
      <c r="N142" s="57"/>
    </row>
    <row r="143" spans="1:14" s="59" customFormat="1" x14ac:dyDescent="0.2">
      <c r="B143" s="176" t="s">
        <v>567</v>
      </c>
      <c r="C143" s="176"/>
      <c r="D143" s="64">
        <v>3.3847467897154364</v>
      </c>
      <c r="H143"/>
      <c r="I143"/>
      <c r="J143" s="57"/>
      <c r="K143" s="57"/>
      <c r="L143" s="57"/>
      <c r="M143" s="57"/>
      <c r="N143" s="57"/>
    </row>
    <row r="144" spans="1:14" s="59" customFormat="1" x14ac:dyDescent="0.2">
      <c r="B144" s="176" t="s">
        <v>568</v>
      </c>
      <c r="C144" s="176"/>
      <c r="D144" s="64">
        <v>4.6664865875086692</v>
      </c>
      <c r="H144"/>
      <c r="I144"/>
      <c r="J144" s="57"/>
      <c r="K144" s="57"/>
      <c r="L144" s="57"/>
      <c r="M144" s="57"/>
      <c r="N144" s="57"/>
    </row>
    <row r="145" spans="2:14" s="59" customFormat="1" x14ac:dyDescent="0.2">
      <c r="B145" s="177"/>
      <c r="C145" s="178"/>
      <c r="D145" s="63"/>
      <c r="I145"/>
      <c r="J145" s="57"/>
      <c r="K145" s="57"/>
      <c r="L145" s="57"/>
      <c r="M145" s="57"/>
      <c r="N145" s="57"/>
    </row>
    <row r="146" spans="2:14" s="59" customFormat="1" x14ac:dyDescent="0.2">
      <c r="B146" s="176" t="s">
        <v>569</v>
      </c>
      <c r="C146" s="176"/>
      <c r="D146" s="66" t="s">
        <v>680</v>
      </c>
      <c r="I146"/>
      <c r="J146" s="57"/>
      <c r="K146" s="57"/>
      <c r="L146" s="57"/>
      <c r="M146" s="57"/>
      <c r="N146" s="60"/>
    </row>
    <row r="147" spans="2:14" s="59" customFormat="1" x14ac:dyDescent="0.2">
      <c r="B147" s="177" t="s">
        <v>570</v>
      </c>
      <c r="C147" s="179"/>
      <c r="D147" s="178"/>
      <c r="I147"/>
      <c r="J147" s="57"/>
      <c r="K147" s="57"/>
      <c r="L147" s="57"/>
      <c r="M147" s="57"/>
      <c r="N147" s="57"/>
    </row>
    <row r="149" spans="2:14" x14ac:dyDescent="0.2">
      <c r="B149" s="68" t="s">
        <v>571</v>
      </c>
    </row>
    <row r="151" spans="2:14" ht="153.75" customHeight="1" x14ac:dyDescent="0.2"/>
    <row r="154" spans="2:14" x14ac:dyDescent="0.2">
      <c r="B154" s="69" t="s">
        <v>572</v>
      </c>
      <c r="C154" s="70"/>
      <c r="D154" s="69"/>
    </row>
    <row r="155" spans="2:14" x14ac:dyDescent="0.2">
      <c r="B155" s="69" t="s">
        <v>573</v>
      </c>
      <c r="D155" s="69"/>
    </row>
    <row r="156" spans="2:14" ht="165" customHeight="1" x14ac:dyDescent="0.2"/>
  </sheetData>
  <mergeCells count="25">
    <mergeCell ref="B144:C144"/>
    <mergeCell ref="B145:C145"/>
    <mergeCell ref="B146:C146"/>
    <mergeCell ref="B147:D147"/>
    <mergeCell ref="B139:C139"/>
    <mergeCell ref="B140:C140"/>
    <mergeCell ref="B141:C141"/>
    <mergeCell ref="B142:C142"/>
    <mergeCell ref="B143:C143"/>
    <mergeCell ref="A1:H1"/>
    <mergeCell ref="A2:H2"/>
    <mergeCell ref="A3:H3"/>
    <mergeCell ref="B107:H107"/>
    <mergeCell ref="B108:H108"/>
    <mergeCell ref="B109:H109"/>
    <mergeCell ref="B135:C135"/>
    <mergeCell ref="B138:C138"/>
    <mergeCell ref="B111:D111"/>
    <mergeCell ref="B112:C112"/>
    <mergeCell ref="B113:C113"/>
    <mergeCell ref="B114:C114"/>
    <mergeCell ref="B128:C128"/>
    <mergeCell ref="B134:C134"/>
    <mergeCell ref="B133:C133"/>
    <mergeCell ref="B137:D137"/>
  </mergeCells>
  <hyperlinks>
    <hyperlink ref="I1" location="Index!B2" display="Index" xr:uid="{B97987D6-239A-4CA4-B786-88B0ACDD59A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1060-4820-4211-B30C-2BC54D056335}">
  <sheetPr>
    <outlinePr summaryBelow="0" summaryRight="0"/>
  </sheetPr>
  <dimension ref="A1:R157"/>
  <sheetViews>
    <sheetView showGridLines="0" workbookViewId="0">
      <selection sqref="A1:H1"/>
    </sheetView>
  </sheetViews>
  <sheetFormatPr defaultRowHeight="12.75" x14ac:dyDescent="0.2"/>
  <cols>
    <col min="1" max="1" width="5.85546875" bestFit="1" customWidth="1"/>
    <col min="2" max="2" width="26.42578125" customWidth="1"/>
    <col min="3" max="3" width="67.42578125" bestFit="1" customWidth="1"/>
    <col min="4" max="4" width="10.7109375" bestFit="1" customWidth="1"/>
    <col min="5" max="5" width="9.4257812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122</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v>0</v>
      </c>
      <c r="G24" s="17">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27">
        <v>1</v>
      </c>
      <c r="B28" s="28" t="s">
        <v>47</v>
      </c>
      <c r="C28" s="28" t="s">
        <v>48</v>
      </c>
      <c r="D28" s="28" t="s">
        <v>32</v>
      </c>
      <c r="E28" s="29">
        <v>300</v>
      </c>
      <c r="F28" s="30">
        <v>3047.6970000000001</v>
      </c>
      <c r="G28" s="31">
        <v>6.5397289999999997E-2</v>
      </c>
      <c r="H28" s="18">
        <v>6.72</v>
      </c>
    </row>
    <row r="29" spans="1:8" x14ac:dyDescent="0.2">
      <c r="A29" s="27">
        <v>2</v>
      </c>
      <c r="B29" s="28" t="s">
        <v>123</v>
      </c>
      <c r="C29" s="28" t="s">
        <v>124</v>
      </c>
      <c r="D29" s="28" t="s">
        <v>23</v>
      </c>
      <c r="E29" s="29">
        <v>2500</v>
      </c>
      <c r="F29" s="30">
        <v>2542.87</v>
      </c>
      <c r="G29" s="31">
        <v>5.4564750000000002E-2</v>
      </c>
      <c r="H29" s="18">
        <v>7.05</v>
      </c>
    </row>
    <row r="30" spans="1:8" x14ac:dyDescent="0.2">
      <c r="A30" s="27">
        <v>3</v>
      </c>
      <c r="B30" s="28" t="s">
        <v>125</v>
      </c>
      <c r="C30" s="28" t="s">
        <v>126</v>
      </c>
      <c r="D30" s="28" t="s">
        <v>32</v>
      </c>
      <c r="E30" s="29">
        <v>250</v>
      </c>
      <c r="F30" s="30">
        <v>2542.44</v>
      </c>
      <c r="G30" s="31">
        <v>5.4555520000000003E-2</v>
      </c>
      <c r="H30" s="18">
        <v>6.88</v>
      </c>
    </row>
    <row r="31" spans="1:8" x14ac:dyDescent="0.2">
      <c r="A31" s="27">
        <v>4</v>
      </c>
      <c r="B31" s="28" t="s">
        <v>127</v>
      </c>
      <c r="C31" s="28" t="s">
        <v>128</v>
      </c>
      <c r="D31" s="28" t="s">
        <v>32</v>
      </c>
      <c r="E31" s="29">
        <v>2500</v>
      </c>
      <c r="F31" s="30">
        <v>2500.1774999999998</v>
      </c>
      <c r="G31" s="31">
        <v>5.3648649999999999E-2</v>
      </c>
      <c r="H31" s="18">
        <v>6.8978000000000002</v>
      </c>
    </row>
    <row r="32" spans="1:8" x14ac:dyDescent="0.2">
      <c r="A32" s="27">
        <v>5</v>
      </c>
      <c r="B32" s="28" t="s">
        <v>129</v>
      </c>
      <c r="C32" s="28" t="s">
        <v>130</v>
      </c>
      <c r="D32" s="28" t="s">
        <v>23</v>
      </c>
      <c r="E32" s="29">
        <v>2000</v>
      </c>
      <c r="F32" s="30">
        <v>2033.4480000000001</v>
      </c>
      <c r="G32" s="31">
        <v>4.3633600000000002E-2</v>
      </c>
      <c r="H32" s="18">
        <v>6.75</v>
      </c>
    </row>
    <row r="33" spans="1:8" x14ac:dyDescent="0.2">
      <c r="A33" s="27">
        <v>6</v>
      </c>
      <c r="B33" s="28" t="s">
        <v>131</v>
      </c>
      <c r="C33" s="28" t="s">
        <v>132</v>
      </c>
      <c r="D33" s="28" t="s">
        <v>32</v>
      </c>
      <c r="E33" s="29">
        <v>200</v>
      </c>
      <c r="F33" s="30">
        <v>2008.076</v>
      </c>
      <c r="G33" s="31">
        <v>4.3089170000000003E-2</v>
      </c>
      <c r="H33" s="18">
        <v>6.875</v>
      </c>
    </row>
    <row r="34" spans="1:8" x14ac:dyDescent="0.2">
      <c r="A34" s="27">
        <v>7</v>
      </c>
      <c r="B34" s="28" t="s">
        <v>133</v>
      </c>
      <c r="C34" s="28" t="s">
        <v>134</v>
      </c>
      <c r="D34" s="28" t="s">
        <v>32</v>
      </c>
      <c r="E34" s="29">
        <v>200</v>
      </c>
      <c r="F34" s="30">
        <v>1980.258</v>
      </c>
      <c r="G34" s="31">
        <v>4.2492250000000002E-2</v>
      </c>
      <c r="H34" s="18">
        <v>6.8593999999999999</v>
      </c>
    </row>
    <row r="35" spans="1:8" x14ac:dyDescent="0.2">
      <c r="A35" s="27">
        <v>8</v>
      </c>
      <c r="B35" s="28" t="s">
        <v>35</v>
      </c>
      <c r="C35" s="28" t="s">
        <v>36</v>
      </c>
      <c r="D35" s="28" t="s">
        <v>23</v>
      </c>
      <c r="E35" s="29">
        <v>1500</v>
      </c>
      <c r="F35" s="30">
        <v>1534.6890000000001</v>
      </c>
      <c r="G35" s="31">
        <v>3.2931259999999997E-2</v>
      </c>
      <c r="H35" s="18">
        <v>6.94</v>
      </c>
    </row>
    <row r="36" spans="1:8" x14ac:dyDescent="0.2">
      <c r="A36" s="27">
        <v>9</v>
      </c>
      <c r="B36" s="28" t="s">
        <v>135</v>
      </c>
      <c r="C36" s="28" t="s">
        <v>136</v>
      </c>
      <c r="D36" s="28" t="s">
        <v>23</v>
      </c>
      <c r="E36" s="29">
        <v>1500</v>
      </c>
      <c r="F36" s="30">
        <v>1523.76</v>
      </c>
      <c r="G36" s="31">
        <v>3.2696749999999997E-2</v>
      </c>
      <c r="H36" s="18">
        <v>6.79</v>
      </c>
    </row>
    <row r="37" spans="1:8" x14ac:dyDescent="0.2">
      <c r="A37" s="27">
        <v>10</v>
      </c>
      <c r="B37" s="28" t="s">
        <v>39</v>
      </c>
      <c r="C37" s="28" t="s">
        <v>40</v>
      </c>
      <c r="D37" s="28" t="s">
        <v>23</v>
      </c>
      <c r="E37" s="29">
        <v>1500</v>
      </c>
      <c r="F37" s="30">
        <v>1509.579</v>
      </c>
      <c r="G37" s="31">
        <v>3.2392450000000003E-2</v>
      </c>
      <c r="H37" s="18">
        <v>6.7880000000000003</v>
      </c>
    </row>
    <row r="38" spans="1:8" x14ac:dyDescent="0.2">
      <c r="A38" s="27">
        <v>11</v>
      </c>
      <c r="B38" s="28" t="s">
        <v>137</v>
      </c>
      <c r="C38" s="28" t="s">
        <v>138</v>
      </c>
      <c r="D38" s="28" t="s">
        <v>23</v>
      </c>
      <c r="E38" s="29">
        <v>1000</v>
      </c>
      <c r="F38" s="30">
        <v>1027.6030000000001</v>
      </c>
      <c r="G38" s="31">
        <v>2.2050239999999999E-2</v>
      </c>
      <c r="H38" s="18">
        <v>6.9218999999999999</v>
      </c>
    </row>
    <row r="39" spans="1:8" x14ac:dyDescent="0.2">
      <c r="A39" s="27">
        <v>12</v>
      </c>
      <c r="B39" s="28" t="s">
        <v>24</v>
      </c>
      <c r="C39" s="28" t="s">
        <v>25</v>
      </c>
      <c r="D39" s="28" t="s">
        <v>23</v>
      </c>
      <c r="E39" s="29">
        <v>1000</v>
      </c>
      <c r="F39" s="30">
        <v>1021.0839999999999</v>
      </c>
      <c r="G39" s="31">
        <v>2.191036E-2</v>
      </c>
      <c r="H39" s="18">
        <v>6.79</v>
      </c>
    </row>
    <row r="40" spans="1:8" x14ac:dyDescent="0.2">
      <c r="A40" s="27">
        <v>13</v>
      </c>
      <c r="B40" s="28" t="s">
        <v>139</v>
      </c>
      <c r="C40" s="28" t="s">
        <v>140</v>
      </c>
      <c r="D40" s="28" t="s">
        <v>32</v>
      </c>
      <c r="E40" s="29">
        <v>1000</v>
      </c>
      <c r="F40" s="30">
        <v>1015.102</v>
      </c>
      <c r="G40" s="31">
        <v>2.1781999999999999E-2</v>
      </c>
      <c r="H40" s="18">
        <v>6.9275000000000002</v>
      </c>
    </row>
    <row r="41" spans="1:8" x14ac:dyDescent="0.2">
      <c r="A41" s="27">
        <v>14</v>
      </c>
      <c r="B41" s="28" t="s">
        <v>61</v>
      </c>
      <c r="C41" s="28" t="s">
        <v>62</v>
      </c>
      <c r="D41" s="28" t="s">
        <v>23</v>
      </c>
      <c r="E41" s="29">
        <v>1000</v>
      </c>
      <c r="F41" s="30">
        <v>1001.948</v>
      </c>
      <c r="G41" s="31">
        <v>2.149974E-2</v>
      </c>
      <c r="H41" s="18">
        <v>6.9138000000000002</v>
      </c>
    </row>
    <row r="42" spans="1:8" x14ac:dyDescent="0.2">
      <c r="A42" s="27">
        <v>15</v>
      </c>
      <c r="B42" s="28" t="s">
        <v>141</v>
      </c>
      <c r="C42" s="28" t="s">
        <v>142</v>
      </c>
      <c r="D42" s="28" t="s">
        <v>23</v>
      </c>
      <c r="E42" s="29">
        <v>500</v>
      </c>
      <c r="F42" s="30">
        <v>514.02149999999995</v>
      </c>
      <c r="G42" s="31">
        <v>1.1029840000000001E-2</v>
      </c>
      <c r="H42" s="18">
        <v>7</v>
      </c>
    </row>
    <row r="43" spans="1:8" x14ac:dyDescent="0.2">
      <c r="A43" s="27">
        <v>16</v>
      </c>
      <c r="B43" s="28" t="s">
        <v>43</v>
      </c>
      <c r="C43" s="28" t="s">
        <v>44</v>
      </c>
      <c r="D43" s="28" t="s">
        <v>23</v>
      </c>
      <c r="E43" s="29">
        <v>500</v>
      </c>
      <c r="F43" s="30">
        <v>512.01350000000002</v>
      </c>
      <c r="G43" s="31">
        <v>1.098675E-2</v>
      </c>
      <c r="H43" s="18">
        <v>6.8803999999999998</v>
      </c>
    </row>
    <row r="44" spans="1:8" x14ac:dyDescent="0.2">
      <c r="A44" s="27">
        <v>17</v>
      </c>
      <c r="B44" s="28" t="s">
        <v>143</v>
      </c>
      <c r="C44" s="28" t="s">
        <v>144</v>
      </c>
      <c r="D44" s="28" t="s">
        <v>32</v>
      </c>
      <c r="E44" s="29">
        <v>500</v>
      </c>
      <c r="F44" s="30">
        <v>507.51</v>
      </c>
      <c r="G44" s="31">
        <v>1.089012E-2</v>
      </c>
      <c r="H44" s="18">
        <v>6.9</v>
      </c>
    </row>
    <row r="45" spans="1:8" x14ac:dyDescent="0.2">
      <c r="A45" s="27">
        <v>18</v>
      </c>
      <c r="B45" s="28" t="s">
        <v>145</v>
      </c>
      <c r="C45" s="28" t="s">
        <v>146</v>
      </c>
      <c r="D45" s="28" t="s">
        <v>23</v>
      </c>
      <c r="E45" s="29">
        <v>500</v>
      </c>
      <c r="F45" s="30">
        <v>506.2235</v>
      </c>
      <c r="G45" s="31">
        <v>1.0862510000000001E-2</v>
      </c>
      <c r="H45" s="18">
        <v>6.7880000000000003</v>
      </c>
    </row>
    <row r="46" spans="1:8" x14ac:dyDescent="0.2">
      <c r="A46" s="27">
        <v>19</v>
      </c>
      <c r="B46" s="28" t="s">
        <v>53</v>
      </c>
      <c r="C46" s="28" t="s">
        <v>54</v>
      </c>
      <c r="D46" s="28" t="s">
        <v>23</v>
      </c>
      <c r="E46" s="29">
        <v>500</v>
      </c>
      <c r="F46" s="30">
        <v>505.64949999999999</v>
      </c>
      <c r="G46" s="31">
        <v>1.0850200000000001E-2</v>
      </c>
      <c r="H46" s="18">
        <v>6.8579999999999997</v>
      </c>
    </row>
    <row r="47" spans="1:8" x14ac:dyDescent="0.2">
      <c r="A47" s="27">
        <v>20</v>
      </c>
      <c r="B47" s="28" t="s">
        <v>57</v>
      </c>
      <c r="C47" s="28" t="s">
        <v>58</v>
      </c>
      <c r="D47" s="28" t="s">
        <v>32</v>
      </c>
      <c r="E47" s="29">
        <v>50</v>
      </c>
      <c r="F47" s="30">
        <v>502.96800000000002</v>
      </c>
      <c r="G47" s="31">
        <v>1.0792660000000001E-2</v>
      </c>
      <c r="H47" s="18">
        <v>6.82</v>
      </c>
    </row>
    <row r="48" spans="1:8" x14ac:dyDescent="0.2">
      <c r="A48" s="27">
        <v>21</v>
      </c>
      <c r="B48" s="28" t="s">
        <v>49</v>
      </c>
      <c r="C48" s="28" t="s">
        <v>50</v>
      </c>
      <c r="D48" s="28" t="s">
        <v>23</v>
      </c>
      <c r="E48" s="29">
        <v>500</v>
      </c>
      <c r="F48" s="30">
        <v>502.47699999999998</v>
      </c>
      <c r="G48" s="31">
        <v>1.0782119999999999E-2</v>
      </c>
      <c r="H48" s="18">
        <v>6.94</v>
      </c>
    </row>
    <row r="49" spans="1:8" x14ac:dyDescent="0.2">
      <c r="A49" s="14"/>
      <c r="B49" s="14"/>
      <c r="C49" s="15" t="s">
        <v>11</v>
      </c>
      <c r="D49" s="14"/>
      <c r="E49" s="14" t="s">
        <v>12</v>
      </c>
      <c r="F49" s="16">
        <v>28839.594499999999</v>
      </c>
      <c r="G49" s="17">
        <v>0.61883823000000004</v>
      </c>
      <c r="H49" s="18" t="s">
        <v>12</v>
      </c>
    </row>
    <row r="50" spans="1:8" x14ac:dyDescent="0.2">
      <c r="A50" s="14"/>
      <c r="B50" s="14"/>
      <c r="C50" s="25"/>
      <c r="D50" s="14"/>
      <c r="E50" s="14"/>
      <c r="F50" s="26"/>
      <c r="G50" s="26"/>
      <c r="H50" s="18" t="s">
        <v>12</v>
      </c>
    </row>
    <row r="51" spans="1:8" x14ac:dyDescent="0.2">
      <c r="A51" s="14"/>
      <c r="B51" s="14"/>
      <c r="C51" s="15" t="s">
        <v>73</v>
      </c>
      <c r="D51" s="14"/>
      <c r="E51" s="14"/>
      <c r="F51" s="14"/>
      <c r="G51" s="14"/>
      <c r="H51" s="18" t="s">
        <v>12</v>
      </c>
    </row>
    <row r="52" spans="1:8" x14ac:dyDescent="0.2">
      <c r="A52" s="14"/>
      <c r="B52" s="14"/>
      <c r="C52" s="15" t="s">
        <v>11</v>
      </c>
      <c r="D52" s="14"/>
      <c r="E52" s="14" t="s">
        <v>12</v>
      </c>
      <c r="F52" s="24" t="s">
        <v>13</v>
      </c>
      <c r="G52" s="17">
        <v>0</v>
      </c>
      <c r="H52" s="18" t="s">
        <v>12</v>
      </c>
    </row>
    <row r="53" spans="1:8" x14ac:dyDescent="0.2">
      <c r="A53" s="14"/>
      <c r="B53" s="14"/>
      <c r="C53" s="25"/>
      <c r="D53" s="14"/>
      <c r="E53" s="14"/>
      <c r="F53" s="26"/>
      <c r="G53" s="26"/>
      <c r="H53" s="18" t="s">
        <v>12</v>
      </c>
    </row>
    <row r="54" spans="1:8" x14ac:dyDescent="0.2">
      <c r="A54" s="14"/>
      <c r="B54" s="14"/>
      <c r="C54" s="15" t="s">
        <v>74</v>
      </c>
      <c r="D54" s="14"/>
      <c r="E54" s="14"/>
      <c r="F54" s="14"/>
      <c r="G54" s="14"/>
      <c r="H54" s="18" t="s">
        <v>12</v>
      </c>
    </row>
    <row r="55" spans="1:8" x14ac:dyDescent="0.2">
      <c r="A55" s="27">
        <v>1</v>
      </c>
      <c r="B55" s="28" t="s">
        <v>147</v>
      </c>
      <c r="C55" s="28" t="s">
        <v>148</v>
      </c>
      <c r="D55" s="28" t="s">
        <v>77</v>
      </c>
      <c r="E55" s="29">
        <v>2500000</v>
      </c>
      <c r="F55" s="30">
        <v>2575.5</v>
      </c>
      <c r="G55" s="31">
        <v>5.5264920000000002E-2</v>
      </c>
      <c r="H55" s="18">
        <v>6.4596</v>
      </c>
    </row>
    <row r="56" spans="1:8" x14ac:dyDescent="0.2">
      <c r="A56" s="27">
        <v>2</v>
      </c>
      <c r="B56" s="28" t="s">
        <v>75</v>
      </c>
      <c r="C56" s="28" t="s">
        <v>76</v>
      </c>
      <c r="D56" s="28" t="s">
        <v>77</v>
      </c>
      <c r="E56" s="29">
        <v>1700000</v>
      </c>
      <c r="F56" s="30">
        <v>1783.8865000000001</v>
      </c>
      <c r="G56" s="31">
        <v>3.8278529999999998E-2</v>
      </c>
      <c r="H56" s="18">
        <v>6.4678000000000004</v>
      </c>
    </row>
    <row r="57" spans="1:8" x14ac:dyDescent="0.2">
      <c r="A57" s="27">
        <v>3</v>
      </c>
      <c r="B57" s="28" t="s">
        <v>78</v>
      </c>
      <c r="C57" s="28" t="s">
        <v>79</v>
      </c>
      <c r="D57" s="28" t="s">
        <v>77</v>
      </c>
      <c r="E57" s="29">
        <v>1000000</v>
      </c>
      <c r="F57" s="30">
        <v>1055.077</v>
      </c>
      <c r="G57" s="31">
        <v>2.2639780000000002E-2</v>
      </c>
      <c r="H57" s="18">
        <v>6.2244999999999999</v>
      </c>
    </row>
    <row r="58" spans="1:8" x14ac:dyDescent="0.2">
      <c r="A58" s="27">
        <v>4</v>
      </c>
      <c r="B58" s="28" t="s">
        <v>82</v>
      </c>
      <c r="C58" s="28" t="s">
        <v>83</v>
      </c>
      <c r="D58" s="28" t="s">
        <v>77</v>
      </c>
      <c r="E58" s="29">
        <v>1000000</v>
      </c>
      <c r="F58" s="30">
        <v>1020.647</v>
      </c>
      <c r="G58" s="31">
        <v>2.190098E-2</v>
      </c>
      <c r="H58" s="18">
        <v>6.4055</v>
      </c>
    </row>
    <row r="59" spans="1:8" x14ac:dyDescent="0.2">
      <c r="A59" s="27">
        <v>5</v>
      </c>
      <c r="B59" s="28" t="s">
        <v>84</v>
      </c>
      <c r="C59" s="28" t="s">
        <v>85</v>
      </c>
      <c r="D59" s="28" t="s">
        <v>77</v>
      </c>
      <c r="E59" s="29">
        <v>500000</v>
      </c>
      <c r="F59" s="30">
        <v>536.00149999999996</v>
      </c>
      <c r="G59" s="31">
        <v>1.150149E-2</v>
      </c>
      <c r="H59" s="18">
        <v>6.9264999999999999</v>
      </c>
    </row>
    <row r="60" spans="1:8" x14ac:dyDescent="0.2">
      <c r="A60" s="27">
        <v>6</v>
      </c>
      <c r="B60" s="28" t="s">
        <v>149</v>
      </c>
      <c r="C60" s="28" t="s">
        <v>150</v>
      </c>
      <c r="D60" s="28" t="s">
        <v>77</v>
      </c>
      <c r="E60" s="29">
        <v>500000</v>
      </c>
      <c r="F60" s="30">
        <v>535.20500000000004</v>
      </c>
      <c r="G60" s="31">
        <v>1.1484400000000001E-2</v>
      </c>
      <c r="H60" s="18">
        <v>6.5606</v>
      </c>
    </row>
    <row r="61" spans="1:8" x14ac:dyDescent="0.2">
      <c r="A61" s="27">
        <v>7</v>
      </c>
      <c r="B61" s="28" t="s">
        <v>80</v>
      </c>
      <c r="C61" s="28" t="s">
        <v>81</v>
      </c>
      <c r="D61" s="28" t="s">
        <v>77</v>
      </c>
      <c r="E61" s="29">
        <v>500000</v>
      </c>
      <c r="F61" s="30">
        <v>532.3655</v>
      </c>
      <c r="G61" s="31">
        <v>1.142347E-2</v>
      </c>
      <c r="H61" s="18">
        <v>6.8956</v>
      </c>
    </row>
    <row r="62" spans="1:8" x14ac:dyDescent="0.2">
      <c r="A62" s="14"/>
      <c r="B62" s="14"/>
      <c r="C62" s="15" t="s">
        <v>11</v>
      </c>
      <c r="D62" s="14"/>
      <c r="E62" s="14" t="s">
        <v>12</v>
      </c>
      <c r="F62" s="16">
        <v>8038.6824999999999</v>
      </c>
      <c r="G62" s="17">
        <v>0.17249357000000001</v>
      </c>
      <c r="H62" s="18" t="s">
        <v>12</v>
      </c>
    </row>
    <row r="63" spans="1:8" x14ac:dyDescent="0.2">
      <c r="A63" s="14"/>
      <c r="B63" s="14"/>
      <c r="C63" s="25"/>
      <c r="D63" s="14"/>
      <c r="E63" s="14"/>
      <c r="F63" s="26"/>
      <c r="G63" s="26"/>
      <c r="H63" s="18" t="s">
        <v>12</v>
      </c>
    </row>
    <row r="64" spans="1:8" x14ac:dyDescent="0.2">
      <c r="A64" s="14"/>
      <c r="B64" s="14"/>
      <c r="C64" s="15" t="s">
        <v>90</v>
      </c>
      <c r="D64" s="14"/>
      <c r="E64" s="14"/>
      <c r="F64" s="26"/>
      <c r="G64" s="26"/>
      <c r="H64" s="18" t="s">
        <v>12</v>
      </c>
    </row>
    <row r="65" spans="1:8" x14ac:dyDescent="0.2">
      <c r="A65" s="14"/>
      <c r="B65" s="14"/>
      <c r="C65" s="15" t="s">
        <v>11</v>
      </c>
      <c r="D65" s="14"/>
      <c r="E65" s="14" t="s">
        <v>12</v>
      </c>
      <c r="F65" s="24" t="s">
        <v>13</v>
      </c>
      <c r="G65" s="17">
        <v>0</v>
      </c>
      <c r="H65" s="18" t="s">
        <v>12</v>
      </c>
    </row>
    <row r="66" spans="1:8" x14ac:dyDescent="0.2">
      <c r="A66" s="14"/>
      <c r="B66" s="14"/>
      <c r="C66" s="25"/>
      <c r="D66" s="14"/>
      <c r="E66" s="14"/>
      <c r="F66" s="26"/>
      <c r="G66" s="26"/>
      <c r="H66" s="18" t="s">
        <v>12</v>
      </c>
    </row>
    <row r="67" spans="1:8" x14ac:dyDescent="0.2">
      <c r="A67" s="14"/>
      <c r="B67" s="14"/>
      <c r="C67" s="15" t="s">
        <v>91</v>
      </c>
      <c r="D67" s="14"/>
      <c r="E67" s="14"/>
      <c r="F67" s="16">
        <v>36878.277000000002</v>
      </c>
      <c r="G67" s="17">
        <v>0.79133180000000003</v>
      </c>
      <c r="H67" s="18" t="s">
        <v>12</v>
      </c>
    </row>
    <row r="68" spans="1:8" x14ac:dyDescent="0.2">
      <c r="A68" s="14"/>
      <c r="B68" s="14"/>
      <c r="C68" s="25"/>
      <c r="D68" s="14"/>
      <c r="E68" s="14"/>
      <c r="F68" s="26"/>
      <c r="G68" s="26"/>
      <c r="H68" s="18" t="s">
        <v>12</v>
      </c>
    </row>
    <row r="69" spans="1:8" x14ac:dyDescent="0.2">
      <c r="A69" s="14"/>
      <c r="B69" s="14"/>
      <c r="C69" s="15" t="s">
        <v>92</v>
      </c>
      <c r="D69" s="14"/>
      <c r="E69" s="14"/>
      <c r="F69" s="26"/>
      <c r="G69" s="26"/>
      <c r="H69" s="18" t="s">
        <v>12</v>
      </c>
    </row>
    <row r="70" spans="1:8" x14ac:dyDescent="0.2">
      <c r="A70" s="14"/>
      <c r="B70" s="14"/>
      <c r="C70" s="15" t="s">
        <v>93</v>
      </c>
      <c r="D70" s="14"/>
      <c r="E70" s="14"/>
      <c r="F70" s="26"/>
      <c r="G70" s="26"/>
      <c r="H70" s="18" t="s">
        <v>12</v>
      </c>
    </row>
    <row r="71" spans="1:8" x14ac:dyDescent="0.2">
      <c r="A71" s="27">
        <v>1</v>
      </c>
      <c r="B71" s="28" t="s">
        <v>151</v>
      </c>
      <c r="C71" s="28" t="s">
        <v>152</v>
      </c>
      <c r="D71" s="28" t="s">
        <v>153</v>
      </c>
      <c r="E71" s="29">
        <v>500</v>
      </c>
      <c r="F71" s="30">
        <v>2493.7824999999998</v>
      </c>
      <c r="G71" s="31">
        <v>5.3511429999999999E-2</v>
      </c>
      <c r="H71" s="18">
        <v>6.4996999999999998</v>
      </c>
    </row>
    <row r="72" spans="1:8" x14ac:dyDescent="0.2">
      <c r="A72" s="27">
        <v>2</v>
      </c>
      <c r="B72" s="28" t="s">
        <v>154</v>
      </c>
      <c r="C72" s="28" t="s">
        <v>155</v>
      </c>
      <c r="D72" s="28" t="s">
        <v>156</v>
      </c>
      <c r="E72" s="29">
        <v>400</v>
      </c>
      <c r="F72" s="30">
        <v>1886.902</v>
      </c>
      <c r="G72" s="31">
        <v>4.0489030000000002E-2</v>
      </c>
      <c r="H72" s="18">
        <v>6.67</v>
      </c>
    </row>
    <row r="73" spans="1:8" x14ac:dyDescent="0.2">
      <c r="A73" s="27">
        <v>3</v>
      </c>
      <c r="B73" s="28" t="s">
        <v>157</v>
      </c>
      <c r="C73" s="28" t="s">
        <v>158</v>
      </c>
      <c r="D73" s="28" t="s">
        <v>156</v>
      </c>
      <c r="E73" s="29">
        <v>200</v>
      </c>
      <c r="F73" s="30">
        <v>993.08100000000002</v>
      </c>
      <c r="G73" s="31">
        <v>2.130947E-2</v>
      </c>
      <c r="H73" s="18">
        <v>6.5205000000000002</v>
      </c>
    </row>
    <row r="74" spans="1:8" x14ac:dyDescent="0.2">
      <c r="A74" s="27">
        <v>4</v>
      </c>
      <c r="B74" s="28" t="s">
        <v>159</v>
      </c>
      <c r="C74" s="28" t="s">
        <v>160</v>
      </c>
      <c r="D74" s="28" t="s">
        <v>156</v>
      </c>
      <c r="E74" s="29">
        <v>100</v>
      </c>
      <c r="F74" s="30">
        <v>475.64049999999997</v>
      </c>
      <c r="G74" s="31">
        <v>1.020626E-2</v>
      </c>
      <c r="H74" s="18">
        <v>6.7000999999999999</v>
      </c>
    </row>
    <row r="75" spans="1:8" x14ac:dyDescent="0.2">
      <c r="A75" s="27">
        <v>5</v>
      </c>
      <c r="B75" s="28" t="s">
        <v>161</v>
      </c>
      <c r="C75" s="28" t="s">
        <v>162</v>
      </c>
      <c r="D75" s="28" t="s">
        <v>156</v>
      </c>
      <c r="E75" s="29">
        <v>100</v>
      </c>
      <c r="F75" s="30">
        <v>472.25099999999998</v>
      </c>
      <c r="G75" s="31">
        <v>1.013353E-2</v>
      </c>
      <c r="H75" s="18">
        <v>6.64</v>
      </c>
    </row>
    <row r="76" spans="1:8" x14ac:dyDescent="0.2">
      <c r="A76" s="14"/>
      <c r="B76" s="14"/>
      <c r="C76" s="15" t="s">
        <v>11</v>
      </c>
      <c r="D76" s="14"/>
      <c r="E76" s="14" t="s">
        <v>12</v>
      </c>
      <c r="F76" s="16">
        <v>6321.6570000000002</v>
      </c>
      <c r="G76" s="17">
        <v>0.13564972</v>
      </c>
      <c r="H76" s="18" t="s">
        <v>12</v>
      </c>
    </row>
    <row r="77" spans="1:8" x14ac:dyDescent="0.2">
      <c r="A77" s="14"/>
      <c r="B77" s="14"/>
      <c r="C77" s="25"/>
      <c r="D77" s="14"/>
      <c r="E77" s="14"/>
      <c r="F77" s="26"/>
      <c r="G77" s="26"/>
      <c r="H77" s="18" t="s">
        <v>12</v>
      </c>
    </row>
    <row r="78" spans="1:8" x14ac:dyDescent="0.2">
      <c r="A78" s="14"/>
      <c r="B78" s="14"/>
      <c r="C78" s="15" t="s">
        <v>94</v>
      </c>
      <c r="D78" s="14"/>
      <c r="E78" s="14"/>
      <c r="F78" s="26"/>
      <c r="G78" s="26"/>
      <c r="H78" s="18" t="s">
        <v>12</v>
      </c>
    </row>
    <row r="79" spans="1:8" x14ac:dyDescent="0.2">
      <c r="A79" s="14"/>
      <c r="B79" s="14"/>
      <c r="C79" s="15" t="s">
        <v>11</v>
      </c>
      <c r="D79" s="14"/>
      <c r="E79" s="14" t="s">
        <v>12</v>
      </c>
      <c r="F79" s="24" t="s">
        <v>13</v>
      </c>
      <c r="G79" s="17">
        <v>0</v>
      </c>
      <c r="H79" s="18" t="s">
        <v>12</v>
      </c>
    </row>
    <row r="80" spans="1:8" x14ac:dyDescent="0.2">
      <c r="A80" s="14"/>
      <c r="B80" s="14"/>
      <c r="C80" s="25"/>
      <c r="D80" s="14"/>
      <c r="E80" s="14"/>
      <c r="F80" s="26"/>
      <c r="G80" s="26"/>
      <c r="H80" s="18" t="s">
        <v>12</v>
      </c>
    </row>
    <row r="81" spans="1:17" x14ac:dyDescent="0.2">
      <c r="A81" s="14"/>
      <c r="B81" s="14"/>
      <c r="C81" s="15" t="s">
        <v>95</v>
      </c>
      <c r="D81" s="14"/>
      <c r="E81" s="14"/>
      <c r="F81" s="26"/>
      <c r="G81" s="26"/>
      <c r="H81" s="18" t="s">
        <v>12</v>
      </c>
    </row>
    <row r="82" spans="1:17" x14ac:dyDescent="0.2">
      <c r="A82" s="14"/>
      <c r="B82" s="14"/>
      <c r="C82" s="15" t="s">
        <v>11</v>
      </c>
      <c r="D82" s="14"/>
      <c r="E82" s="14" t="s">
        <v>12</v>
      </c>
      <c r="F82" s="24" t="s">
        <v>13</v>
      </c>
      <c r="G82" s="17">
        <v>0</v>
      </c>
      <c r="H82" s="18" t="s">
        <v>12</v>
      </c>
    </row>
    <row r="83" spans="1:17" x14ac:dyDescent="0.2">
      <c r="A83" s="14"/>
      <c r="B83" s="14"/>
      <c r="C83" s="25"/>
      <c r="D83" s="14"/>
      <c r="E83" s="14"/>
      <c r="F83" s="26"/>
      <c r="G83" s="26"/>
      <c r="H83" s="18" t="s">
        <v>12</v>
      </c>
    </row>
    <row r="84" spans="1:17" x14ac:dyDescent="0.2">
      <c r="A84" s="14"/>
      <c r="B84" s="14"/>
      <c r="C84" s="15" t="s">
        <v>96</v>
      </c>
      <c r="D84" s="14"/>
      <c r="E84" s="14"/>
      <c r="F84" s="26"/>
      <c r="G84" s="26"/>
      <c r="H84" s="18" t="s">
        <v>12</v>
      </c>
    </row>
    <row r="85" spans="1:17" x14ac:dyDescent="0.2">
      <c r="A85" s="27">
        <v>1</v>
      </c>
      <c r="B85" s="28"/>
      <c r="C85" s="28" t="s">
        <v>97</v>
      </c>
      <c r="D85" s="28"/>
      <c r="E85" s="32"/>
      <c r="F85" s="30">
        <v>2289.0683900049999</v>
      </c>
      <c r="G85" s="31">
        <v>4.911869E-2</v>
      </c>
      <c r="H85" s="18">
        <v>5.95</v>
      </c>
    </row>
    <row r="86" spans="1:17" x14ac:dyDescent="0.2">
      <c r="A86" s="14"/>
      <c r="B86" s="14"/>
      <c r="C86" s="15" t="s">
        <v>11</v>
      </c>
      <c r="D86" s="14"/>
      <c r="E86" s="14" t="s">
        <v>12</v>
      </c>
      <c r="F86" s="16">
        <v>2289.0683900049999</v>
      </c>
      <c r="G86" s="17">
        <v>4.911869E-2</v>
      </c>
      <c r="H86" s="18" t="s">
        <v>12</v>
      </c>
    </row>
    <row r="87" spans="1:17" x14ac:dyDescent="0.2">
      <c r="A87" s="14"/>
      <c r="B87" s="14"/>
      <c r="C87" s="25"/>
      <c r="D87" s="14"/>
      <c r="E87" s="14"/>
      <c r="F87" s="26"/>
      <c r="G87" s="26"/>
      <c r="H87" s="18" t="s">
        <v>12</v>
      </c>
    </row>
    <row r="88" spans="1:17" x14ac:dyDescent="0.2">
      <c r="A88" s="14"/>
      <c r="B88" s="14"/>
      <c r="C88" s="15" t="s">
        <v>98</v>
      </c>
      <c r="D88" s="14"/>
      <c r="E88" s="14"/>
      <c r="F88" s="16">
        <v>8610.725390005</v>
      </c>
      <c r="G88" s="17">
        <v>0.18476840999999999</v>
      </c>
      <c r="H88" s="18" t="s">
        <v>12</v>
      </c>
    </row>
    <row r="89" spans="1:17" x14ac:dyDescent="0.2">
      <c r="A89" s="14"/>
      <c r="B89" s="14"/>
      <c r="C89" s="26"/>
      <c r="D89" s="14"/>
      <c r="E89" s="14"/>
      <c r="F89" s="14"/>
      <c r="G89" s="14"/>
      <c r="H89" s="18" t="s">
        <v>12</v>
      </c>
    </row>
    <row r="90" spans="1:17" x14ac:dyDescent="0.2">
      <c r="A90" s="14"/>
      <c r="B90" s="14"/>
      <c r="C90" s="15" t="s">
        <v>99</v>
      </c>
      <c r="D90" s="14"/>
      <c r="E90" s="14"/>
      <c r="F90" s="14"/>
      <c r="G90" s="14"/>
      <c r="H90" s="18" t="s">
        <v>12</v>
      </c>
    </row>
    <row r="91" spans="1:17" x14ac:dyDescent="0.2">
      <c r="A91" s="14"/>
      <c r="B91" s="14"/>
      <c r="C91" s="15" t="s">
        <v>100</v>
      </c>
      <c r="D91" s="14"/>
      <c r="E91" s="14"/>
      <c r="F91" s="14"/>
      <c r="G91" s="14"/>
      <c r="H91" s="18" t="s">
        <v>12</v>
      </c>
    </row>
    <row r="92" spans="1:17" x14ac:dyDescent="0.2">
      <c r="A92" s="14"/>
      <c r="B92" s="14"/>
      <c r="C92" s="15" t="s">
        <v>11</v>
      </c>
      <c r="D92" s="14"/>
      <c r="E92" s="14" t="s">
        <v>12</v>
      </c>
      <c r="F92" s="24" t="s">
        <v>13</v>
      </c>
      <c r="G92" s="17">
        <v>0</v>
      </c>
      <c r="H92" s="18" t="s">
        <v>12</v>
      </c>
    </row>
    <row r="93" spans="1:17" x14ac:dyDescent="0.2">
      <c r="A93" s="22"/>
      <c r="B93" s="22"/>
      <c r="C93" s="77"/>
      <c r="D93" s="22"/>
      <c r="E93" s="22"/>
      <c r="F93" s="42"/>
      <c r="G93" s="42"/>
      <c r="H93" s="18" t="s">
        <v>12</v>
      </c>
    </row>
    <row r="94" spans="1:17" x14ac:dyDescent="0.2">
      <c r="A94" s="22"/>
      <c r="B94" s="22"/>
      <c r="C94" s="23" t="s">
        <v>548</v>
      </c>
      <c r="D94" s="22"/>
      <c r="E94" s="22"/>
      <c r="F94" s="42"/>
      <c r="G94" s="42"/>
      <c r="H94" s="18" t="s">
        <v>12</v>
      </c>
      <c r="K94" s="57"/>
      <c r="L94" s="57"/>
      <c r="M94" s="57"/>
      <c r="N94" s="57"/>
      <c r="O94" s="78"/>
      <c r="P94" s="78"/>
      <c r="Q94" s="78"/>
    </row>
    <row r="95" spans="1:17" x14ac:dyDescent="0.2">
      <c r="A95" s="71">
        <v>1</v>
      </c>
      <c r="B95" s="72" t="s">
        <v>101</v>
      </c>
      <c r="C95" s="72" t="s">
        <v>102</v>
      </c>
      <c r="D95" s="72"/>
      <c r="E95" s="79">
        <v>1138.2429999999999</v>
      </c>
      <c r="F95" s="74">
        <v>126.551249949</v>
      </c>
      <c r="G95" s="75">
        <v>2.7155299999999999E-3</v>
      </c>
      <c r="H95" s="18"/>
    </row>
    <row r="96" spans="1:17" x14ac:dyDescent="0.2">
      <c r="A96" s="22"/>
      <c r="B96" s="22"/>
      <c r="C96" s="23" t="s">
        <v>11</v>
      </c>
      <c r="D96" s="22"/>
      <c r="E96" s="22" t="s">
        <v>12</v>
      </c>
      <c r="F96" s="80">
        <f>SUM(F95)</f>
        <v>126.551249949</v>
      </c>
      <c r="G96" s="81">
        <f>SUM(G95)</f>
        <v>2.7155299999999999E-3</v>
      </c>
      <c r="H96" s="18" t="s">
        <v>12</v>
      </c>
    </row>
    <row r="97" spans="1:8" x14ac:dyDescent="0.2">
      <c r="A97" s="14"/>
      <c r="B97" s="14"/>
      <c r="C97" s="25"/>
      <c r="D97" s="14"/>
      <c r="E97" s="14"/>
      <c r="F97" s="26"/>
      <c r="G97" s="26"/>
      <c r="H97" s="18" t="s">
        <v>12</v>
      </c>
    </row>
    <row r="98" spans="1:8" x14ac:dyDescent="0.2">
      <c r="A98" s="14"/>
      <c r="B98" s="14"/>
      <c r="C98" s="15" t="s">
        <v>103</v>
      </c>
      <c r="D98" s="14"/>
      <c r="E98" s="14"/>
      <c r="F98" s="14"/>
      <c r="G98" s="14"/>
      <c r="H98" s="18" t="s">
        <v>12</v>
      </c>
    </row>
    <row r="99" spans="1:8" x14ac:dyDescent="0.2">
      <c r="A99" s="14"/>
      <c r="B99" s="14"/>
      <c r="C99" s="15" t="s">
        <v>104</v>
      </c>
      <c r="D99" s="14"/>
      <c r="E99" s="14"/>
      <c r="F99" s="14"/>
      <c r="G99" s="14"/>
      <c r="H99" s="18" t="s">
        <v>12</v>
      </c>
    </row>
    <row r="100" spans="1:8" x14ac:dyDescent="0.2">
      <c r="A100" s="14"/>
      <c r="B100" s="14"/>
      <c r="C100" s="15" t="s">
        <v>11</v>
      </c>
      <c r="D100" s="14"/>
      <c r="E100" s="14" t="s">
        <v>12</v>
      </c>
      <c r="F100" s="24" t="s">
        <v>13</v>
      </c>
      <c r="G100" s="17">
        <v>0</v>
      </c>
      <c r="H100" s="18" t="s">
        <v>12</v>
      </c>
    </row>
    <row r="101" spans="1:8" x14ac:dyDescent="0.2">
      <c r="A101" s="14"/>
      <c r="B101" s="14"/>
      <c r="C101" s="25"/>
      <c r="D101" s="14"/>
      <c r="E101" s="14"/>
      <c r="F101" s="26"/>
      <c r="G101" s="26"/>
      <c r="H101" s="18" t="s">
        <v>12</v>
      </c>
    </row>
    <row r="102" spans="1:8" x14ac:dyDescent="0.2">
      <c r="A102" s="14"/>
      <c r="B102" s="14"/>
      <c r="C102" s="15" t="s">
        <v>105</v>
      </c>
      <c r="D102" s="14"/>
      <c r="E102" s="14"/>
      <c r="F102" s="26"/>
      <c r="G102" s="26"/>
      <c r="H102" s="18" t="s">
        <v>12</v>
      </c>
    </row>
    <row r="103" spans="1:8" x14ac:dyDescent="0.2">
      <c r="A103" s="14"/>
      <c r="B103" s="14"/>
      <c r="C103" s="15" t="s">
        <v>11</v>
      </c>
      <c r="D103" s="14"/>
      <c r="E103" s="14" t="s">
        <v>12</v>
      </c>
      <c r="F103" s="24" t="s">
        <v>13</v>
      </c>
      <c r="G103" s="17">
        <v>0</v>
      </c>
      <c r="H103" s="18" t="s">
        <v>12</v>
      </c>
    </row>
    <row r="104" spans="1:8" x14ac:dyDescent="0.2">
      <c r="A104" s="14"/>
      <c r="B104" s="28"/>
      <c r="C104" s="28"/>
      <c r="D104" s="15"/>
      <c r="E104" s="14"/>
      <c r="F104" s="28"/>
      <c r="G104" s="32"/>
      <c r="H104" s="18" t="s">
        <v>12</v>
      </c>
    </row>
    <row r="105" spans="1:8" x14ac:dyDescent="0.2">
      <c r="A105" s="32"/>
      <c r="B105" s="28"/>
      <c r="C105" s="28" t="s">
        <v>106</v>
      </c>
      <c r="D105" s="28"/>
      <c r="E105" s="32"/>
      <c r="F105" s="30">
        <f>987.24779125-0.000285114011764526</f>
        <v>987.24750613598826</v>
      </c>
      <c r="G105" s="31">
        <v>2.11843E-2</v>
      </c>
      <c r="H105" s="18" t="s">
        <v>12</v>
      </c>
    </row>
    <row r="106" spans="1:8" x14ac:dyDescent="0.2">
      <c r="A106" s="25"/>
      <c r="B106" s="25"/>
      <c r="C106" s="15" t="s">
        <v>107</v>
      </c>
      <c r="D106" s="26"/>
      <c r="E106" s="26"/>
      <c r="F106" s="16">
        <f>46602.801431204-0.000285114011764526</f>
        <v>46602.801146089994</v>
      </c>
      <c r="G106" s="33">
        <v>1.00000004</v>
      </c>
      <c r="H106" s="18" t="s">
        <v>12</v>
      </c>
    </row>
    <row r="107" spans="1:8" x14ac:dyDescent="0.2">
      <c r="A107" s="34"/>
      <c r="B107" s="34"/>
      <c r="C107" s="34"/>
      <c r="D107" s="35"/>
      <c r="E107" s="35"/>
      <c r="F107" s="35"/>
      <c r="G107" s="35"/>
    </row>
    <row r="108" spans="1:8" x14ac:dyDescent="0.2">
      <c r="A108" s="36"/>
      <c r="B108" s="163" t="s">
        <v>549</v>
      </c>
      <c r="C108" s="163"/>
      <c r="D108" s="163"/>
      <c r="E108" s="163"/>
      <c r="F108" s="163"/>
      <c r="G108" s="163"/>
      <c r="H108" s="163"/>
    </row>
    <row r="109" spans="1:8" x14ac:dyDescent="0.2">
      <c r="A109" s="36"/>
      <c r="B109" s="163" t="s">
        <v>550</v>
      </c>
      <c r="C109" s="163"/>
      <c r="D109" s="163"/>
      <c r="E109" s="163"/>
      <c r="F109" s="163"/>
      <c r="G109" s="163"/>
      <c r="H109" s="163"/>
    </row>
    <row r="110" spans="1:8" x14ac:dyDescent="0.2">
      <c r="A110" s="36"/>
      <c r="B110" s="163" t="s">
        <v>551</v>
      </c>
      <c r="C110" s="163"/>
      <c r="D110" s="163"/>
      <c r="E110" s="163"/>
      <c r="F110" s="163"/>
      <c r="G110" s="163"/>
      <c r="H110" s="163"/>
    </row>
    <row r="111" spans="1:8" x14ac:dyDescent="0.2">
      <c r="A111" s="38"/>
      <c r="B111" s="38"/>
      <c r="C111" s="38"/>
      <c r="D111" s="39"/>
      <c r="E111" s="39"/>
      <c r="F111" s="39"/>
      <c r="G111" s="39"/>
    </row>
    <row r="112" spans="1:8" x14ac:dyDescent="0.2">
      <c r="A112" s="36"/>
      <c r="B112" s="167" t="s">
        <v>108</v>
      </c>
      <c r="C112" s="168"/>
      <c r="D112" s="169"/>
      <c r="E112" s="40"/>
      <c r="F112" s="41"/>
      <c r="G112" s="41"/>
    </row>
    <row r="113" spans="1:7" x14ac:dyDescent="0.2">
      <c r="A113" s="36"/>
      <c r="B113" s="164" t="s">
        <v>109</v>
      </c>
      <c r="C113" s="165"/>
      <c r="D113" s="23" t="s">
        <v>110</v>
      </c>
      <c r="E113" s="40"/>
      <c r="F113" s="41"/>
      <c r="G113" s="41"/>
    </row>
    <row r="114" spans="1:7" x14ac:dyDescent="0.2">
      <c r="A114" s="36"/>
      <c r="B114" s="164" t="s">
        <v>111</v>
      </c>
      <c r="C114" s="165"/>
      <c r="D114" s="23" t="s">
        <v>110</v>
      </c>
      <c r="E114" s="40"/>
      <c r="F114" s="41"/>
      <c r="G114" s="41"/>
    </row>
    <row r="115" spans="1:7" x14ac:dyDescent="0.2">
      <c r="A115" s="36"/>
      <c r="B115" s="164" t="s">
        <v>112</v>
      </c>
      <c r="C115" s="165"/>
      <c r="D115" s="42" t="s">
        <v>12</v>
      </c>
      <c r="E115" s="40"/>
      <c r="F115" s="41"/>
      <c r="G115" s="41"/>
    </row>
    <row r="116" spans="1:7" x14ac:dyDescent="0.2">
      <c r="A116" s="43"/>
      <c r="B116" s="44" t="s">
        <v>12</v>
      </c>
      <c r="C116" s="44" t="s">
        <v>552</v>
      </c>
      <c r="D116" s="44" t="s">
        <v>113</v>
      </c>
      <c r="E116" s="43"/>
      <c r="F116" s="43"/>
      <c r="G116" s="43"/>
    </row>
    <row r="117" spans="1:7" x14ac:dyDescent="0.2">
      <c r="A117" s="43"/>
      <c r="B117" s="45" t="s">
        <v>114</v>
      </c>
      <c r="C117" s="46">
        <v>45747</v>
      </c>
      <c r="D117" s="46">
        <v>45777</v>
      </c>
      <c r="E117" s="43"/>
      <c r="F117" s="43"/>
      <c r="G117" s="43"/>
    </row>
    <row r="118" spans="1:7" x14ac:dyDescent="0.2">
      <c r="A118" s="47"/>
      <c r="B118" s="28" t="s">
        <v>115</v>
      </c>
      <c r="C118" s="48">
        <v>42.706299999999999</v>
      </c>
      <c r="D118" s="48">
        <v>43.326799999999999</v>
      </c>
      <c r="E118" s="47"/>
      <c r="F118" s="49"/>
      <c r="G118" s="50"/>
    </row>
    <row r="119" spans="1:7" x14ac:dyDescent="0.2">
      <c r="A119" s="47"/>
      <c r="B119" s="28" t="s">
        <v>163</v>
      </c>
      <c r="C119" s="48">
        <v>21.364599999999999</v>
      </c>
      <c r="D119" s="48">
        <v>21.6751</v>
      </c>
      <c r="E119" s="47"/>
      <c r="F119" s="49"/>
      <c r="G119" s="50"/>
    </row>
    <row r="120" spans="1:7" x14ac:dyDescent="0.2">
      <c r="A120" s="47"/>
      <c r="B120" s="28" t="s">
        <v>553</v>
      </c>
      <c r="C120" s="48">
        <v>11.6035</v>
      </c>
      <c r="D120" s="48">
        <v>11.7049</v>
      </c>
      <c r="E120" s="47"/>
      <c r="F120" s="49"/>
      <c r="G120" s="50"/>
    </row>
    <row r="121" spans="1:7" x14ac:dyDescent="0.2">
      <c r="A121" s="47"/>
      <c r="B121" s="28" t="s">
        <v>116</v>
      </c>
      <c r="C121" s="48">
        <v>42.123399999999997</v>
      </c>
      <c r="D121" s="48">
        <v>42.7301</v>
      </c>
      <c r="E121" s="47"/>
      <c r="F121" s="49"/>
      <c r="G121" s="50"/>
    </row>
    <row r="122" spans="1:7" x14ac:dyDescent="0.2">
      <c r="A122" s="47"/>
      <c r="B122" s="28" t="s">
        <v>164</v>
      </c>
      <c r="C122" s="48">
        <v>21.241599999999998</v>
      </c>
      <c r="D122" s="48">
        <v>21.547599999999999</v>
      </c>
      <c r="E122" s="47"/>
      <c r="F122" s="49"/>
      <c r="G122" s="50"/>
    </row>
    <row r="123" spans="1:7" x14ac:dyDescent="0.2">
      <c r="A123" s="47"/>
      <c r="B123" s="28" t="s">
        <v>557</v>
      </c>
      <c r="C123" s="48">
        <v>11.6541</v>
      </c>
      <c r="D123" s="48">
        <v>11.7538</v>
      </c>
      <c r="E123" s="47"/>
      <c r="F123" s="49"/>
      <c r="G123" s="50"/>
    </row>
    <row r="124" spans="1:7" x14ac:dyDescent="0.2">
      <c r="A124" s="47"/>
      <c r="B124" s="47"/>
      <c r="C124" s="47"/>
      <c r="D124" s="47"/>
      <c r="E124" s="47"/>
      <c r="F124" s="47"/>
      <c r="G124" s="47"/>
    </row>
    <row r="125" spans="1:7" x14ac:dyDescent="0.2">
      <c r="A125" s="47"/>
      <c r="B125" s="170" t="s">
        <v>561</v>
      </c>
      <c r="C125" s="171"/>
      <c r="D125" s="15" t="s">
        <v>12</v>
      </c>
      <c r="E125" s="47"/>
      <c r="F125" s="47"/>
      <c r="G125" s="47"/>
    </row>
    <row r="126" spans="1:7" x14ac:dyDescent="0.2">
      <c r="A126" s="47"/>
      <c r="B126" s="51" t="s">
        <v>114</v>
      </c>
      <c r="C126" s="52" t="s">
        <v>117</v>
      </c>
      <c r="D126" s="52" t="s">
        <v>118</v>
      </c>
      <c r="E126" s="47"/>
      <c r="F126" s="47"/>
      <c r="G126" s="47"/>
    </row>
    <row r="127" spans="1:7" x14ac:dyDescent="0.2">
      <c r="A127" s="47"/>
      <c r="B127" s="28" t="s">
        <v>553</v>
      </c>
      <c r="C127" s="53">
        <v>6.7000000000000004E-2</v>
      </c>
      <c r="D127" s="53" t="s">
        <v>119</v>
      </c>
      <c r="E127" s="47"/>
      <c r="F127" s="49"/>
      <c r="G127" s="50"/>
    </row>
    <row r="128" spans="1:7" x14ac:dyDescent="0.2">
      <c r="A128" s="47"/>
      <c r="B128" s="28" t="s">
        <v>557</v>
      </c>
      <c r="C128" s="53">
        <v>6.8000000000000005E-2</v>
      </c>
      <c r="D128" s="53">
        <v>6.8000000000000005E-2</v>
      </c>
      <c r="E128" s="47"/>
      <c r="F128" s="49"/>
      <c r="G128" s="50"/>
    </row>
    <row r="129" spans="1:18" x14ac:dyDescent="0.2">
      <c r="A129" s="47"/>
      <c r="B129" s="54"/>
      <c r="C129" s="54"/>
      <c r="D129" s="55"/>
      <c r="E129" s="47"/>
      <c r="F129" s="49"/>
      <c r="G129" s="50"/>
    </row>
    <row r="130" spans="1:18" s="59" customFormat="1" x14ac:dyDescent="0.2">
      <c r="A130" s="95"/>
      <c r="B130" s="164" t="s">
        <v>574</v>
      </c>
      <c r="C130" s="165"/>
      <c r="D130" s="23" t="s">
        <v>110</v>
      </c>
      <c r="E130" s="95"/>
      <c r="F130" s="37"/>
      <c r="G130" s="95"/>
      <c r="I130"/>
      <c r="J130"/>
      <c r="K130" s="57"/>
      <c r="L130" s="57"/>
      <c r="M130" s="57"/>
      <c r="N130" s="57"/>
      <c r="O130" s="60"/>
    </row>
    <row r="131" spans="1:18" x14ac:dyDescent="0.2">
      <c r="A131" s="43"/>
      <c r="B131" s="164" t="s">
        <v>575</v>
      </c>
      <c r="C131" s="165"/>
      <c r="D131" s="23" t="s">
        <v>110</v>
      </c>
      <c r="E131" s="56"/>
      <c r="F131" s="43"/>
      <c r="G131" s="43"/>
    </row>
    <row r="132" spans="1:18" x14ac:dyDescent="0.2">
      <c r="A132" s="43"/>
      <c r="B132" s="164" t="s">
        <v>576</v>
      </c>
      <c r="C132" s="165"/>
      <c r="D132" s="23" t="s">
        <v>110</v>
      </c>
      <c r="E132" s="56"/>
      <c r="F132" s="43"/>
      <c r="G132" s="43"/>
    </row>
    <row r="133" spans="1:18" x14ac:dyDescent="0.2">
      <c r="A133" s="43"/>
      <c r="B133" s="164" t="s">
        <v>577</v>
      </c>
      <c r="C133" s="165"/>
      <c r="D133" s="23" t="s">
        <v>110</v>
      </c>
      <c r="E133" s="56"/>
      <c r="F133" s="43"/>
      <c r="G133" s="43"/>
    </row>
    <row r="134" spans="1:18" x14ac:dyDescent="0.2">
      <c r="A134" s="58"/>
      <c r="B134" s="58"/>
      <c r="C134" s="58"/>
      <c r="D134" s="58"/>
      <c r="E134" s="58"/>
      <c r="F134" s="58"/>
      <c r="G134" s="58"/>
    </row>
    <row r="135" spans="1:18" s="59" customFormat="1" x14ac:dyDescent="0.2">
      <c r="B135" s="172" t="s">
        <v>563</v>
      </c>
      <c r="C135" s="173"/>
      <c r="D135" s="174"/>
      <c r="I135"/>
      <c r="J135" s="21"/>
      <c r="K135" s="57"/>
      <c r="L135" s="57"/>
      <c r="M135" s="57"/>
      <c r="N135" s="57"/>
      <c r="O135" s="60"/>
    </row>
    <row r="136" spans="1:18" s="59" customFormat="1" ht="38.25" x14ac:dyDescent="0.2">
      <c r="B136" s="166" t="s">
        <v>564</v>
      </c>
      <c r="C136" s="166"/>
      <c r="D136" s="61" t="s">
        <v>122</v>
      </c>
      <c r="I136"/>
      <c r="J136" s="21"/>
      <c r="K136" s="57"/>
      <c r="L136" s="57"/>
      <c r="M136" s="57"/>
      <c r="N136" s="57"/>
      <c r="O136" s="60"/>
    </row>
    <row r="137" spans="1:18" s="59" customFormat="1" x14ac:dyDescent="0.2">
      <c r="B137" s="176" t="s">
        <v>565</v>
      </c>
      <c r="C137" s="176"/>
      <c r="D137" s="62"/>
      <c r="I137"/>
      <c r="J137" s="21"/>
      <c r="K137" s="57"/>
      <c r="L137" s="57"/>
      <c r="M137" s="57"/>
      <c r="N137" s="57"/>
      <c r="O137" s="60"/>
    </row>
    <row r="138" spans="1:18" s="59" customFormat="1" x14ac:dyDescent="0.2">
      <c r="B138" s="176"/>
      <c r="C138" s="176"/>
      <c r="D138" s="63"/>
      <c r="I138"/>
      <c r="J138"/>
      <c r="K138" s="57"/>
      <c r="L138" s="57"/>
      <c r="M138" s="57"/>
      <c r="N138" s="57"/>
      <c r="O138" s="60"/>
    </row>
    <row r="139" spans="1:18" s="59" customFormat="1" x14ac:dyDescent="0.2">
      <c r="B139" s="176" t="s">
        <v>566</v>
      </c>
      <c r="C139" s="176"/>
      <c r="D139" s="64">
        <v>6.7160233854897573</v>
      </c>
      <c r="I139"/>
      <c r="J139"/>
      <c r="K139" s="57"/>
      <c r="L139" s="57"/>
      <c r="M139" s="57"/>
      <c r="N139" s="57"/>
      <c r="O139" s="60"/>
    </row>
    <row r="140" spans="1:18" s="59" customFormat="1" x14ac:dyDescent="0.2">
      <c r="B140" s="176"/>
      <c r="C140" s="176"/>
      <c r="D140" s="63"/>
      <c r="I140"/>
      <c r="J140" s="21"/>
      <c r="K140" s="57"/>
      <c r="L140" s="57"/>
      <c r="M140" s="57"/>
      <c r="N140" s="57"/>
      <c r="O140" s="60"/>
    </row>
    <row r="141" spans="1:18" s="59" customFormat="1" x14ac:dyDescent="0.2">
      <c r="B141" s="176" t="s">
        <v>567</v>
      </c>
      <c r="C141" s="176"/>
      <c r="D141" s="64">
        <v>3.1806773975484743</v>
      </c>
      <c r="I141"/>
      <c r="J141" s="21"/>
      <c r="K141" s="57"/>
      <c r="L141" s="57"/>
      <c r="M141" s="57"/>
      <c r="N141" s="57"/>
      <c r="O141" s="60"/>
    </row>
    <row r="142" spans="1:18" s="59" customFormat="1" x14ac:dyDescent="0.2">
      <c r="B142" s="176" t="s">
        <v>568</v>
      </c>
      <c r="C142" s="176"/>
      <c r="D142" s="64">
        <v>4.2741840416444834</v>
      </c>
      <c r="I142"/>
      <c r="J142" s="21"/>
      <c r="K142" s="57"/>
      <c r="L142" s="57"/>
      <c r="M142" s="57"/>
      <c r="N142" s="57"/>
      <c r="O142" s="60"/>
    </row>
    <row r="143" spans="1:18" s="59" customFormat="1" x14ac:dyDescent="0.2">
      <c r="B143" s="176"/>
      <c r="C143" s="176"/>
      <c r="D143" s="63"/>
      <c r="I143"/>
      <c r="J143" s="21"/>
      <c r="K143" s="57"/>
      <c r="L143" s="57"/>
      <c r="M143" s="57"/>
      <c r="N143" s="57"/>
      <c r="O143" s="60"/>
      <c r="R143"/>
    </row>
    <row r="144" spans="1:18" s="59" customFormat="1" ht="25.5" x14ac:dyDescent="0.2">
      <c r="B144" s="176" t="s">
        <v>569</v>
      </c>
      <c r="C144" s="176"/>
      <c r="D144" s="66" t="s">
        <v>680</v>
      </c>
      <c r="I144"/>
      <c r="J144" s="21"/>
      <c r="K144" s="57"/>
      <c r="L144" s="57"/>
      <c r="M144" s="57"/>
      <c r="N144" s="57"/>
      <c r="O144" s="60"/>
    </row>
    <row r="145" spans="2:18" s="59" customFormat="1" x14ac:dyDescent="0.2">
      <c r="B145" s="177" t="s">
        <v>570</v>
      </c>
      <c r="C145" s="179"/>
      <c r="D145" s="178"/>
      <c r="I145"/>
      <c r="J145" s="21"/>
      <c r="K145" s="57"/>
      <c r="L145" s="57"/>
      <c r="M145" s="57"/>
      <c r="N145" s="57"/>
      <c r="O145" s="60"/>
      <c r="R145"/>
    </row>
    <row r="146" spans="2:18" x14ac:dyDescent="0.2">
      <c r="J146" s="21"/>
    </row>
    <row r="147" spans="2:18" x14ac:dyDescent="0.2">
      <c r="B147" s="68" t="s">
        <v>571</v>
      </c>
    </row>
    <row r="148" spans="2:18" ht="5.25" customHeight="1" x14ac:dyDescent="0.2"/>
    <row r="149" spans="2:18" ht="168" customHeight="1" x14ac:dyDescent="0.2"/>
    <row r="152" spans="2:18" x14ac:dyDescent="0.2">
      <c r="B152" s="69" t="s">
        <v>572</v>
      </c>
      <c r="C152" s="70"/>
      <c r="D152" s="69"/>
    </row>
    <row r="153" spans="2:18" x14ac:dyDescent="0.2">
      <c r="B153" s="69" t="s">
        <v>578</v>
      </c>
      <c r="D153" s="69"/>
    </row>
    <row r="155" spans="2:18" x14ac:dyDescent="0.2">
      <c r="J155" s="21"/>
    </row>
    <row r="156" spans="2:18" x14ac:dyDescent="0.2">
      <c r="J156" s="21"/>
    </row>
    <row r="157" spans="2:18" x14ac:dyDescent="0.2">
      <c r="J157" s="21"/>
    </row>
  </sheetData>
  <mergeCells count="26">
    <mergeCell ref="B142:C142"/>
    <mergeCell ref="B143:C143"/>
    <mergeCell ref="B144:C144"/>
    <mergeCell ref="B145:D145"/>
    <mergeCell ref="B137:C137"/>
    <mergeCell ref="B138:C138"/>
    <mergeCell ref="B139:C139"/>
    <mergeCell ref="B140:C140"/>
    <mergeCell ref="B141:C141"/>
    <mergeCell ref="B110:H110"/>
    <mergeCell ref="B130:C130"/>
    <mergeCell ref="B112:D112"/>
    <mergeCell ref="B113:C113"/>
    <mergeCell ref="B114:C114"/>
    <mergeCell ref="B115:C115"/>
    <mergeCell ref="B125:C125"/>
    <mergeCell ref="A1:H1"/>
    <mergeCell ref="A2:H2"/>
    <mergeCell ref="A3:H3"/>
    <mergeCell ref="B108:H108"/>
    <mergeCell ref="B109:H109"/>
    <mergeCell ref="B132:C132"/>
    <mergeCell ref="B133:C133"/>
    <mergeCell ref="B136:C136"/>
    <mergeCell ref="B135:D135"/>
    <mergeCell ref="B131:C131"/>
  </mergeCells>
  <hyperlinks>
    <hyperlink ref="I1" location="Index!B2" display="Index" xr:uid="{1CB944E1-861E-4892-88C3-A3E3C7C297E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99532-6A95-46C5-9E2D-D6A6D7CA7E11}">
  <sheetPr>
    <outlinePr summaryBelow="0" summaryRight="0"/>
  </sheetPr>
  <dimension ref="A1:Q167"/>
  <sheetViews>
    <sheetView showGridLines="0" workbookViewId="0">
      <selection sqref="A1:H1"/>
    </sheetView>
  </sheetViews>
  <sheetFormatPr defaultRowHeight="12.75" x14ac:dyDescent="0.2"/>
  <cols>
    <col min="1" max="1" width="5.85546875" bestFit="1" customWidth="1"/>
    <col min="2" max="2" width="28.140625" customWidth="1"/>
    <col min="3" max="3" width="55.140625" bestFit="1" customWidth="1"/>
    <col min="4" max="4" width="10.7109375" bestFit="1" customWidth="1"/>
    <col min="5" max="5" width="9.4257812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165</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v>0</v>
      </c>
      <c r="G24" s="17">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14"/>
      <c r="B28" s="14"/>
      <c r="C28" s="15" t="s">
        <v>11</v>
      </c>
      <c r="D28" s="14"/>
      <c r="E28" s="14" t="s">
        <v>12</v>
      </c>
      <c r="F28" s="24" t="s">
        <v>13</v>
      </c>
      <c r="G28" s="17">
        <v>0</v>
      </c>
      <c r="H28" s="18" t="s">
        <v>12</v>
      </c>
    </row>
    <row r="29" spans="1:8" x14ac:dyDescent="0.2">
      <c r="A29" s="14"/>
      <c r="B29" s="14"/>
      <c r="C29" s="25"/>
      <c r="D29" s="14"/>
      <c r="E29" s="14"/>
      <c r="F29" s="26"/>
      <c r="G29" s="26"/>
      <c r="H29" s="18" t="s">
        <v>12</v>
      </c>
    </row>
    <row r="30" spans="1:8" x14ac:dyDescent="0.2">
      <c r="A30" s="14"/>
      <c r="B30" s="14"/>
      <c r="C30" s="15" t="s">
        <v>73</v>
      </c>
      <c r="D30" s="14"/>
      <c r="E30" s="14"/>
      <c r="F30" s="14"/>
      <c r="G30" s="14"/>
      <c r="H30" s="18" t="s">
        <v>12</v>
      </c>
    </row>
    <row r="31" spans="1:8" x14ac:dyDescent="0.2">
      <c r="A31" s="14"/>
      <c r="B31" s="14"/>
      <c r="C31" s="15" t="s">
        <v>11</v>
      </c>
      <c r="D31" s="14"/>
      <c r="E31" s="14" t="s">
        <v>12</v>
      </c>
      <c r="F31" s="24" t="s">
        <v>13</v>
      </c>
      <c r="G31" s="17">
        <v>0</v>
      </c>
      <c r="H31" s="18" t="s">
        <v>12</v>
      </c>
    </row>
    <row r="32" spans="1:8" x14ac:dyDescent="0.2">
      <c r="A32" s="14"/>
      <c r="B32" s="14"/>
      <c r="C32" s="25"/>
      <c r="D32" s="14"/>
      <c r="E32" s="14"/>
      <c r="F32" s="26"/>
      <c r="G32" s="26"/>
      <c r="H32" s="18" t="s">
        <v>12</v>
      </c>
    </row>
    <row r="33" spans="1:8" x14ac:dyDescent="0.2">
      <c r="A33" s="14"/>
      <c r="B33" s="14"/>
      <c r="C33" s="15" t="s">
        <v>74</v>
      </c>
      <c r="D33" s="14"/>
      <c r="E33" s="14"/>
      <c r="F33" s="14"/>
      <c r="G33" s="14"/>
      <c r="H33" s="18" t="s">
        <v>12</v>
      </c>
    </row>
    <row r="34" spans="1:8" x14ac:dyDescent="0.2">
      <c r="A34" s="27">
        <v>1</v>
      </c>
      <c r="B34" s="28" t="s">
        <v>166</v>
      </c>
      <c r="C34" s="28" t="s">
        <v>167</v>
      </c>
      <c r="D34" s="28" t="s">
        <v>77</v>
      </c>
      <c r="E34" s="29">
        <v>4000000</v>
      </c>
      <c r="F34" s="30">
        <v>4062.2719999999999</v>
      </c>
      <c r="G34" s="31">
        <v>3.459487E-2</v>
      </c>
      <c r="H34" s="18">
        <v>6.2652000000000001</v>
      </c>
    </row>
    <row r="35" spans="1:8" x14ac:dyDescent="0.2">
      <c r="A35" s="14"/>
      <c r="B35" s="14"/>
      <c r="C35" s="15" t="s">
        <v>11</v>
      </c>
      <c r="D35" s="14"/>
      <c r="E35" s="14" t="s">
        <v>12</v>
      </c>
      <c r="F35" s="16">
        <v>4062.2719999999999</v>
      </c>
      <c r="G35" s="17">
        <v>3.459487E-2</v>
      </c>
      <c r="H35" s="18" t="s">
        <v>12</v>
      </c>
    </row>
    <row r="36" spans="1:8" x14ac:dyDescent="0.2">
      <c r="A36" s="14"/>
      <c r="B36" s="14"/>
      <c r="C36" s="25"/>
      <c r="D36" s="14"/>
      <c r="E36" s="14"/>
      <c r="F36" s="26"/>
      <c r="G36" s="26"/>
      <c r="H36" s="18" t="s">
        <v>12</v>
      </c>
    </row>
    <row r="37" spans="1:8" x14ac:dyDescent="0.2">
      <c r="A37" s="14"/>
      <c r="B37" s="14"/>
      <c r="C37" s="15" t="s">
        <v>90</v>
      </c>
      <c r="D37" s="14"/>
      <c r="E37" s="14"/>
      <c r="F37" s="26"/>
      <c r="G37" s="26"/>
      <c r="H37" s="18" t="s">
        <v>12</v>
      </c>
    </row>
    <row r="38" spans="1:8" x14ac:dyDescent="0.2">
      <c r="A38" s="14"/>
      <c r="B38" s="14"/>
      <c r="C38" s="15" t="s">
        <v>11</v>
      </c>
      <c r="D38" s="14"/>
      <c r="E38" s="14" t="s">
        <v>12</v>
      </c>
      <c r="F38" s="24" t="s">
        <v>13</v>
      </c>
      <c r="G38" s="17">
        <v>0</v>
      </c>
      <c r="H38" s="18" t="s">
        <v>12</v>
      </c>
    </row>
    <row r="39" spans="1:8" x14ac:dyDescent="0.2">
      <c r="A39" s="14"/>
      <c r="B39" s="14"/>
      <c r="C39" s="25"/>
      <c r="D39" s="14"/>
      <c r="E39" s="14"/>
      <c r="F39" s="26"/>
      <c r="G39" s="26"/>
      <c r="H39" s="18" t="s">
        <v>12</v>
      </c>
    </row>
    <row r="40" spans="1:8" x14ac:dyDescent="0.2">
      <c r="A40" s="14"/>
      <c r="B40" s="14"/>
      <c r="C40" s="15" t="s">
        <v>91</v>
      </c>
      <c r="D40" s="14"/>
      <c r="E40" s="14"/>
      <c r="F40" s="16">
        <v>4062.2719999999999</v>
      </c>
      <c r="G40" s="17">
        <v>3.459487E-2</v>
      </c>
      <c r="H40" s="18" t="s">
        <v>12</v>
      </c>
    </row>
    <row r="41" spans="1:8" x14ac:dyDescent="0.2">
      <c r="A41" s="14"/>
      <c r="B41" s="14"/>
      <c r="C41" s="25"/>
      <c r="D41" s="14"/>
      <c r="E41" s="14"/>
      <c r="F41" s="26"/>
      <c r="G41" s="26"/>
      <c r="H41" s="18" t="s">
        <v>12</v>
      </c>
    </row>
    <row r="42" spans="1:8" x14ac:dyDescent="0.2">
      <c r="A42" s="14"/>
      <c r="B42" s="14"/>
      <c r="C42" s="15" t="s">
        <v>92</v>
      </c>
      <c r="D42" s="14"/>
      <c r="E42" s="14"/>
      <c r="F42" s="26"/>
      <c r="G42" s="26"/>
      <c r="H42" s="18" t="s">
        <v>12</v>
      </c>
    </row>
    <row r="43" spans="1:8" x14ac:dyDescent="0.2">
      <c r="A43" s="14"/>
      <c r="B43" s="14"/>
      <c r="C43" s="15" t="s">
        <v>93</v>
      </c>
      <c r="D43" s="14"/>
      <c r="E43" s="14"/>
      <c r="F43" s="26"/>
      <c r="G43" s="26"/>
      <c r="H43" s="18" t="s">
        <v>12</v>
      </c>
    </row>
    <row r="44" spans="1:8" x14ac:dyDescent="0.2">
      <c r="A44" s="27">
        <v>1</v>
      </c>
      <c r="B44" s="28" t="s">
        <v>161</v>
      </c>
      <c r="C44" s="28" t="s">
        <v>162</v>
      </c>
      <c r="D44" s="28" t="s">
        <v>156</v>
      </c>
      <c r="E44" s="29">
        <v>1700</v>
      </c>
      <c r="F44" s="30">
        <v>8028.2669999999998</v>
      </c>
      <c r="G44" s="31">
        <v>6.8369819999999998E-2</v>
      </c>
      <c r="H44" s="18">
        <v>6.64</v>
      </c>
    </row>
    <row r="45" spans="1:8" x14ac:dyDescent="0.2">
      <c r="A45" s="27">
        <v>2</v>
      </c>
      <c r="B45" s="28" t="s">
        <v>168</v>
      </c>
      <c r="C45" s="28" t="s">
        <v>169</v>
      </c>
      <c r="D45" s="28" t="s">
        <v>156</v>
      </c>
      <c r="E45" s="29">
        <v>1500</v>
      </c>
      <c r="F45" s="30">
        <v>7083.8474999999999</v>
      </c>
      <c r="G45" s="31">
        <v>6.0327020000000002E-2</v>
      </c>
      <c r="H45" s="18">
        <v>6.68</v>
      </c>
    </row>
    <row r="46" spans="1:8" x14ac:dyDescent="0.2">
      <c r="A46" s="27">
        <v>3</v>
      </c>
      <c r="B46" s="28" t="s">
        <v>170</v>
      </c>
      <c r="C46" s="28" t="s">
        <v>171</v>
      </c>
      <c r="D46" s="28" t="s">
        <v>156</v>
      </c>
      <c r="E46" s="29">
        <v>1000</v>
      </c>
      <c r="F46" s="30">
        <v>4732.7550000000001</v>
      </c>
      <c r="G46" s="31">
        <v>4.030479E-2</v>
      </c>
      <c r="H46" s="18">
        <v>6.67</v>
      </c>
    </row>
    <row r="47" spans="1:8" x14ac:dyDescent="0.2">
      <c r="A47" s="27">
        <v>4</v>
      </c>
      <c r="B47" s="28" t="s">
        <v>172</v>
      </c>
      <c r="C47" s="28" t="s">
        <v>173</v>
      </c>
      <c r="D47" s="28" t="s">
        <v>156</v>
      </c>
      <c r="E47" s="29">
        <v>1000</v>
      </c>
      <c r="F47" s="30">
        <v>4722.37</v>
      </c>
      <c r="G47" s="31">
        <v>4.0216349999999998E-2</v>
      </c>
      <c r="H47" s="18">
        <v>6.6849999999999996</v>
      </c>
    </row>
    <row r="48" spans="1:8" x14ac:dyDescent="0.2">
      <c r="A48" s="27">
        <v>5</v>
      </c>
      <c r="B48" s="28" t="s">
        <v>174</v>
      </c>
      <c r="C48" s="28" t="s">
        <v>175</v>
      </c>
      <c r="D48" s="28" t="s">
        <v>156</v>
      </c>
      <c r="E48" s="29">
        <v>1000</v>
      </c>
      <c r="F48" s="30">
        <v>4722.34</v>
      </c>
      <c r="G48" s="31">
        <v>4.0216099999999998E-2</v>
      </c>
      <c r="H48" s="18">
        <v>6.665</v>
      </c>
    </row>
    <row r="49" spans="1:8" x14ac:dyDescent="0.2">
      <c r="A49" s="27">
        <v>6</v>
      </c>
      <c r="B49" s="28" t="s">
        <v>176</v>
      </c>
      <c r="C49" s="28" t="s">
        <v>177</v>
      </c>
      <c r="D49" s="28" t="s">
        <v>156</v>
      </c>
      <c r="E49" s="29">
        <v>900</v>
      </c>
      <c r="F49" s="30">
        <v>4243.3559999999998</v>
      </c>
      <c r="G49" s="31">
        <v>3.6137000000000002E-2</v>
      </c>
      <c r="H49" s="18">
        <v>6.71</v>
      </c>
    </row>
    <row r="50" spans="1:8" x14ac:dyDescent="0.2">
      <c r="A50" s="27">
        <v>7</v>
      </c>
      <c r="B50" s="28" t="s">
        <v>178</v>
      </c>
      <c r="C50" s="28" t="s">
        <v>179</v>
      </c>
      <c r="D50" s="28" t="s">
        <v>156</v>
      </c>
      <c r="E50" s="29">
        <v>800</v>
      </c>
      <c r="F50" s="30">
        <v>3789.904</v>
      </c>
      <c r="G50" s="31">
        <v>3.227534E-2</v>
      </c>
      <c r="H50" s="18">
        <v>6.7</v>
      </c>
    </row>
    <row r="51" spans="1:8" x14ac:dyDescent="0.2">
      <c r="A51" s="27">
        <v>8</v>
      </c>
      <c r="B51" s="28" t="s">
        <v>180</v>
      </c>
      <c r="C51" s="28" t="s">
        <v>181</v>
      </c>
      <c r="D51" s="28" t="s">
        <v>156</v>
      </c>
      <c r="E51" s="29">
        <v>800</v>
      </c>
      <c r="F51" s="30">
        <v>3789.6080000000002</v>
      </c>
      <c r="G51" s="31">
        <v>3.2272820000000001E-2</v>
      </c>
      <c r="H51" s="18">
        <v>6.7100999999999997</v>
      </c>
    </row>
    <row r="52" spans="1:8" x14ac:dyDescent="0.2">
      <c r="A52" s="27">
        <v>9</v>
      </c>
      <c r="B52" s="28" t="s">
        <v>182</v>
      </c>
      <c r="C52" s="28" t="s">
        <v>183</v>
      </c>
      <c r="D52" s="28" t="s">
        <v>156</v>
      </c>
      <c r="E52" s="29">
        <v>600</v>
      </c>
      <c r="F52" s="30">
        <v>2932.0410000000002</v>
      </c>
      <c r="G52" s="31">
        <v>2.4969660000000001E-2</v>
      </c>
      <c r="H52" s="18">
        <v>6.8224999999999998</v>
      </c>
    </row>
    <row r="53" spans="1:8" x14ac:dyDescent="0.2">
      <c r="A53" s="27">
        <v>10</v>
      </c>
      <c r="B53" s="28" t="s">
        <v>184</v>
      </c>
      <c r="C53" s="28" t="s">
        <v>185</v>
      </c>
      <c r="D53" s="28" t="s">
        <v>156</v>
      </c>
      <c r="E53" s="29">
        <v>500</v>
      </c>
      <c r="F53" s="30">
        <v>2415.6</v>
      </c>
      <c r="G53" s="31">
        <v>2.0571579999999999E-2</v>
      </c>
      <c r="H53" s="18">
        <v>7.085</v>
      </c>
    </row>
    <row r="54" spans="1:8" x14ac:dyDescent="0.2">
      <c r="A54" s="27">
        <v>11</v>
      </c>
      <c r="B54" s="28" t="s">
        <v>186</v>
      </c>
      <c r="C54" s="28" t="s">
        <v>187</v>
      </c>
      <c r="D54" s="28" t="s">
        <v>156</v>
      </c>
      <c r="E54" s="29">
        <v>500</v>
      </c>
      <c r="F54" s="30">
        <v>2406.7375000000002</v>
      </c>
      <c r="G54" s="31">
        <v>2.0496110000000001E-2</v>
      </c>
      <c r="H54" s="18">
        <v>6.8</v>
      </c>
    </row>
    <row r="55" spans="1:8" x14ac:dyDescent="0.2">
      <c r="A55" s="27">
        <v>12</v>
      </c>
      <c r="B55" s="28" t="s">
        <v>188</v>
      </c>
      <c r="C55" s="28" t="s">
        <v>189</v>
      </c>
      <c r="D55" s="28" t="s">
        <v>156</v>
      </c>
      <c r="E55" s="29">
        <v>500</v>
      </c>
      <c r="F55" s="30">
        <v>2406.38</v>
      </c>
      <c r="G55" s="31">
        <v>2.049306E-2</v>
      </c>
      <c r="H55" s="18">
        <v>6.73</v>
      </c>
    </row>
    <row r="56" spans="1:8" x14ac:dyDescent="0.2">
      <c r="A56" s="27">
        <v>13</v>
      </c>
      <c r="B56" s="28" t="s">
        <v>190</v>
      </c>
      <c r="C56" s="28" t="s">
        <v>191</v>
      </c>
      <c r="D56" s="28" t="s">
        <v>156</v>
      </c>
      <c r="E56" s="29">
        <v>500</v>
      </c>
      <c r="F56" s="30">
        <v>2400.0875000000001</v>
      </c>
      <c r="G56" s="31">
        <v>2.0439479999999999E-2</v>
      </c>
      <c r="H56" s="18">
        <v>6.9701000000000004</v>
      </c>
    </row>
    <row r="57" spans="1:8" x14ac:dyDescent="0.2">
      <c r="A57" s="27">
        <v>14</v>
      </c>
      <c r="B57" s="28" t="s">
        <v>192</v>
      </c>
      <c r="C57" s="28" t="s">
        <v>193</v>
      </c>
      <c r="D57" s="28" t="s">
        <v>156</v>
      </c>
      <c r="E57" s="29">
        <v>500</v>
      </c>
      <c r="F57" s="30">
        <v>2378.7224999999999</v>
      </c>
      <c r="G57" s="31">
        <v>2.0257529999999999E-2</v>
      </c>
      <c r="H57" s="18">
        <v>6.6700999999999997</v>
      </c>
    </row>
    <row r="58" spans="1:8" x14ac:dyDescent="0.2">
      <c r="A58" s="27">
        <v>15</v>
      </c>
      <c r="B58" s="28" t="s">
        <v>194</v>
      </c>
      <c r="C58" s="28" t="s">
        <v>195</v>
      </c>
      <c r="D58" s="28" t="s">
        <v>156</v>
      </c>
      <c r="E58" s="29">
        <v>500</v>
      </c>
      <c r="F58" s="30">
        <v>2373.0374999999999</v>
      </c>
      <c r="G58" s="31">
        <v>2.0209109999999999E-2</v>
      </c>
      <c r="H58" s="18">
        <v>6.665</v>
      </c>
    </row>
    <row r="59" spans="1:8" x14ac:dyDescent="0.2">
      <c r="A59" s="27">
        <v>16</v>
      </c>
      <c r="B59" s="28" t="s">
        <v>196</v>
      </c>
      <c r="C59" s="28" t="s">
        <v>197</v>
      </c>
      <c r="D59" s="28" t="s">
        <v>156</v>
      </c>
      <c r="E59" s="29">
        <v>500</v>
      </c>
      <c r="F59" s="30">
        <v>2372.8175000000001</v>
      </c>
      <c r="G59" s="31">
        <v>2.0207240000000001E-2</v>
      </c>
      <c r="H59" s="18">
        <v>6.7</v>
      </c>
    </row>
    <row r="60" spans="1:8" x14ac:dyDescent="0.2">
      <c r="A60" s="27">
        <v>17</v>
      </c>
      <c r="B60" s="28" t="s">
        <v>198</v>
      </c>
      <c r="C60" s="28" t="s">
        <v>199</v>
      </c>
      <c r="D60" s="28" t="s">
        <v>156</v>
      </c>
      <c r="E60" s="29">
        <v>500</v>
      </c>
      <c r="F60" s="30">
        <v>2369.5149999999999</v>
      </c>
      <c r="G60" s="31">
        <v>2.0179119999999998E-2</v>
      </c>
      <c r="H60" s="18">
        <v>6.7000999999999999</v>
      </c>
    </row>
    <row r="61" spans="1:8" x14ac:dyDescent="0.2">
      <c r="A61" s="27">
        <v>18</v>
      </c>
      <c r="B61" s="28" t="s">
        <v>200</v>
      </c>
      <c r="C61" s="28" t="s">
        <v>201</v>
      </c>
      <c r="D61" s="28" t="s">
        <v>156</v>
      </c>
      <c r="E61" s="29">
        <v>500</v>
      </c>
      <c r="F61" s="30">
        <v>2369.34</v>
      </c>
      <c r="G61" s="31">
        <v>2.0177629999999998E-2</v>
      </c>
      <c r="H61" s="18">
        <v>6.665</v>
      </c>
    </row>
    <row r="62" spans="1:8" x14ac:dyDescent="0.2">
      <c r="A62" s="27">
        <v>19</v>
      </c>
      <c r="B62" s="28" t="s">
        <v>202</v>
      </c>
      <c r="C62" s="28" t="s">
        <v>203</v>
      </c>
      <c r="D62" s="28" t="s">
        <v>156</v>
      </c>
      <c r="E62" s="29">
        <v>500</v>
      </c>
      <c r="F62" s="30">
        <v>2368.14</v>
      </c>
      <c r="G62" s="31">
        <v>2.016741E-2</v>
      </c>
      <c r="H62" s="18">
        <v>6.82</v>
      </c>
    </row>
    <row r="63" spans="1:8" x14ac:dyDescent="0.2">
      <c r="A63" s="27">
        <v>20</v>
      </c>
      <c r="B63" s="28" t="s">
        <v>204</v>
      </c>
      <c r="C63" s="28" t="s">
        <v>205</v>
      </c>
      <c r="D63" s="28" t="s">
        <v>156</v>
      </c>
      <c r="E63" s="29">
        <v>500</v>
      </c>
      <c r="F63" s="30">
        <v>2363.2275</v>
      </c>
      <c r="G63" s="31">
        <v>2.0125569999999999E-2</v>
      </c>
      <c r="H63" s="18">
        <v>6.6849999999999996</v>
      </c>
    </row>
    <row r="64" spans="1:8" x14ac:dyDescent="0.2">
      <c r="A64" s="27">
        <v>21</v>
      </c>
      <c r="B64" s="28" t="s">
        <v>159</v>
      </c>
      <c r="C64" s="28" t="s">
        <v>160</v>
      </c>
      <c r="D64" s="28" t="s">
        <v>156</v>
      </c>
      <c r="E64" s="29">
        <v>400</v>
      </c>
      <c r="F64" s="30">
        <v>1902.5619999999999</v>
      </c>
      <c r="G64" s="31">
        <v>1.6202479999999998E-2</v>
      </c>
      <c r="H64" s="18">
        <v>6.7000999999999999</v>
      </c>
    </row>
    <row r="65" spans="1:8" x14ac:dyDescent="0.2">
      <c r="A65" s="27">
        <v>22</v>
      </c>
      <c r="B65" s="28" t="s">
        <v>206</v>
      </c>
      <c r="C65" s="28" t="s">
        <v>207</v>
      </c>
      <c r="D65" s="28" t="s">
        <v>156</v>
      </c>
      <c r="E65" s="29">
        <v>400</v>
      </c>
      <c r="F65" s="30">
        <v>1902.404</v>
      </c>
      <c r="G65" s="31">
        <v>1.6201130000000001E-2</v>
      </c>
      <c r="H65" s="18">
        <v>6.7115</v>
      </c>
    </row>
    <row r="66" spans="1:8" x14ac:dyDescent="0.2">
      <c r="A66" s="27">
        <v>23</v>
      </c>
      <c r="B66" s="28" t="s">
        <v>208</v>
      </c>
      <c r="C66" s="28" t="s">
        <v>209</v>
      </c>
      <c r="D66" s="28" t="s">
        <v>156</v>
      </c>
      <c r="E66" s="29">
        <v>300</v>
      </c>
      <c r="F66" s="30">
        <v>1428.9825000000001</v>
      </c>
      <c r="G66" s="31">
        <v>1.216941E-2</v>
      </c>
      <c r="H66" s="18">
        <v>6.7939999999999996</v>
      </c>
    </row>
    <row r="67" spans="1:8" x14ac:dyDescent="0.2">
      <c r="A67" s="27">
        <v>24</v>
      </c>
      <c r="B67" s="28" t="s">
        <v>210</v>
      </c>
      <c r="C67" s="28" t="s">
        <v>211</v>
      </c>
      <c r="D67" s="28" t="s">
        <v>156</v>
      </c>
      <c r="E67" s="29">
        <v>300</v>
      </c>
      <c r="F67" s="30">
        <v>1422.1215</v>
      </c>
      <c r="G67" s="31">
        <v>1.211098E-2</v>
      </c>
      <c r="H67" s="18">
        <v>6.6849999999999996</v>
      </c>
    </row>
    <row r="68" spans="1:8" x14ac:dyDescent="0.2">
      <c r="A68" s="27">
        <v>25</v>
      </c>
      <c r="B68" s="28" t="s">
        <v>212</v>
      </c>
      <c r="C68" s="28" t="s">
        <v>213</v>
      </c>
      <c r="D68" s="28" t="s">
        <v>156</v>
      </c>
      <c r="E68" s="29">
        <v>300</v>
      </c>
      <c r="F68" s="30">
        <v>1414.818</v>
      </c>
      <c r="G68" s="31">
        <v>1.204878E-2</v>
      </c>
      <c r="H68" s="18">
        <v>6.7</v>
      </c>
    </row>
    <row r="69" spans="1:8" x14ac:dyDescent="0.2">
      <c r="A69" s="27">
        <v>26</v>
      </c>
      <c r="B69" s="28" t="s">
        <v>214</v>
      </c>
      <c r="C69" s="28" t="s">
        <v>215</v>
      </c>
      <c r="D69" s="28" t="s">
        <v>156</v>
      </c>
      <c r="E69" s="29">
        <v>200</v>
      </c>
      <c r="F69" s="30">
        <v>962.505</v>
      </c>
      <c r="G69" s="31">
        <v>8.1968300000000004E-3</v>
      </c>
      <c r="H69" s="18">
        <v>6.9701000000000004</v>
      </c>
    </row>
    <row r="70" spans="1:8" x14ac:dyDescent="0.2">
      <c r="A70" s="27">
        <v>27</v>
      </c>
      <c r="B70" s="28" t="s">
        <v>216</v>
      </c>
      <c r="C70" s="28" t="s">
        <v>217</v>
      </c>
      <c r="D70" s="28" t="s">
        <v>218</v>
      </c>
      <c r="E70" s="29">
        <v>160</v>
      </c>
      <c r="F70" s="30">
        <v>788.10400000000004</v>
      </c>
      <c r="G70" s="31">
        <v>6.7115999999999999E-3</v>
      </c>
      <c r="H70" s="18">
        <v>6.4817</v>
      </c>
    </row>
    <row r="71" spans="1:8" x14ac:dyDescent="0.2">
      <c r="A71" s="27">
        <v>28</v>
      </c>
      <c r="B71" s="28" t="s">
        <v>154</v>
      </c>
      <c r="C71" s="28" t="s">
        <v>155</v>
      </c>
      <c r="D71" s="28" t="s">
        <v>156</v>
      </c>
      <c r="E71" s="29">
        <v>100</v>
      </c>
      <c r="F71" s="30">
        <v>471.72550000000001</v>
      </c>
      <c r="G71" s="31">
        <v>4.0172799999999998E-3</v>
      </c>
      <c r="H71" s="18">
        <v>6.67</v>
      </c>
    </row>
    <row r="72" spans="1:8" x14ac:dyDescent="0.2">
      <c r="A72" s="14"/>
      <c r="B72" s="14"/>
      <c r="C72" s="15" t="s">
        <v>11</v>
      </c>
      <c r="D72" s="14"/>
      <c r="E72" s="14" t="s">
        <v>12</v>
      </c>
      <c r="F72" s="16">
        <v>80561.316000000006</v>
      </c>
      <c r="G72" s="17">
        <v>0.68607123000000003</v>
      </c>
      <c r="H72" s="18" t="s">
        <v>12</v>
      </c>
    </row>
    <row r="73" spans="1:8" x14ac:dyDescent="0.2">
      <c r="A73" s="14"/>
      <c r="B73" s="14"/>
      <c r="C73" s="25"/>
      <c r="D73" s="14"/>
      <c r="E73" s="14"/>
      <c r="F73" s="26"/>
      <c r="G73" s="26"/>
      <c r="H73" s="18" t="s">
        <v>12</v>
      </c>
    </row>
    <row r="74" spans="1:8" x14ac:dyDescent="0.2">
      <c r="A74" s="14"/>
      <c r="B74" s="14"/>
      <c r="C74" s="15" t="s">
        <v>94</v>
      </c>
      <c r="D74" s="14"/>
      <c r="E74" s="14"/>
      <c r="F74" s="26"/>
      <c r="G74" s="26"/>
      <c r="H74" s="18" t="s">
        <v>12</v>
      </c>
    </row>
    <row r="75" spans="1:8" x14ac:dyDescent="0.2">
      <c r="A75" s="27">
        <v>1</v>
      </c>
      <c r="B75" s="28" t="s">
        <v>219</v>
      </c>
      <c r="C75" s="28" t="s">
        <v>220</v>
      </c>
      <c r="D75" s="28" t="s">
        <v>156</v>
      </c>
      <c r="E75" s="29">
        <v>800</v>
      </c>
      <c r="F75" s="30">
        <v>3773.192</v>
      </c>
      <c r="G75" s="31">
        <v>3.2133019999999998E-2</v>
      </c>
      <c r="H75" s="18">
        <v>7.17</v>
      </c>
    </row>
    <row r="76" spans="1:8" x14ac:dyDescent="0.2">
      <c r="A76" s="27">
        <v>2</v>
      </c>
      <c r="B76" s="28" t="s">
        <v>221</v>
      </c>
      <c r="C76" s="28" t="s">
        <v>222</v>
      </c>
      <c r="D76" s="28" t="s">
        <v>156</v>
      </c>
      <c r="E76" s="29">
        <v>700</v>
      </c>
      <c r="F76" s="30">
        <v>3342.2689999999998</v>
      </c>
      <c r="G76" s="31">
        <v>2.8463220000000001E-2</v>
      </c>
      <c r="H76" s="18">
        <v>7.33</v>
      </c>
    </row>
    <row r="77" spans="1:8" x14ac:dyDescent="0.2">
      <c r="A77" s="27">
        <v>3</v>
      </c>
      <c r="B77" s="28" t="s">
        <v>223</v>
      </c>
      <c r="C77" s="28" t="s">
        <v>224</v>
      </c>
      <c r="D77" s="28" t="s">
        <v>156</v>
      </c>
      <c r="E77" s="29">
        <v>500</v>
      </c>
      <c r="F77" s="30">
        <v>2474.4775</v>
      </c>
      <c r="G77" s="31">
        <v>2.107299E-2</v>
      </c>
      <c r="H77" s="18">
        <v>6.8449999999999998</v>
      </c>
    </row>
    <row r="78" spans="1:8" x14ac:dyDescent="0.2">
      <c r="A78" s="27">
        <v>4</v>
      </c>
      <c r="B78" s="28" t="s">
        <v>225</v>
      </c>
      <c r="C78" s="28" t="s">
        <v>226</v>
      </c>
      <c r="D78" s="28" t="s">
        <v>156</v>
      </c>
      <c r="E78" s="29">
        <v>500</v>
      </c>
      <c r="F78" s="30">
        <v>2417.0174999999999</v>
      </c>
      <c r="G78" s="31">
        <v>2.0583649999999998E-2</v>
      </c>
      <c r="H78" s="18">
        <v>7.415</v>
      </c>
    </row>
    <row r="79" spans="1:8" x14ac:dyDescent="0.2">
      <c r="A79" s="27">
        <v>5</v>
      </c>
      <c r="B79" s="28" t="s">
        <v>227</v>
      </c>
      <c r="C79" s="28" t="s">
        <v>228</v>
      </c>
      <c r="D79" s="28" t="s">
        <v>156</v>
      </c>
      <c r="E79" s="29">
        <v>500</v>
      </c>
      <c r="F79" s="30">
        <v>2370.7800000000002</v>
      </c>
      <c r="G79" s="31">
        <v>2.0189889999999999E-2</v>
      </c>
      <c r="H79" s="18">
        <v>6.79</v>
      </c>
    </row>
    <row r="80" spans="1:8" x14ac:dyDescent="0.2">
      <c r="A80" s="27">
        <v>6</v>
      </c>
      <c r="B80" s="28" t="s">
        <v>229</v>
      </c>
      <c r="C80" s="28" t="s">
        <v>230</v>
      </c>
      <c r="D80" s="28" t="s">
        <v>156</v>
      </c>
      <c r="E80" s="29">
        <v>500</v>
      </c>
      <c r="F80" s="30">
        <v>2352.0149999999999</v>
      </c>
      <c r="G80" s="31">
        <v>2.0030079999999999E-2</v>
      </c>
      <c r="H80" s="18">
        <v>7.6551</v>
      </c>
    </row>
    <row r="81" spans="1:8" x14ac:dyDescent="0.2">
      <c r="A81" s="27">
        <v>7</v>
      </c>
      <c r="B81" s="28" t="s">
        <v>231</v>
      </c>
      <c r="C81" s="28" t="s">
        <v>232</v>
      </c>
      <c r="D81" s="28" t="s">
        <v>156</v>
      </c>
      <c r="E81" s="29">
        <v>300</v>
      </c>
      <c r="F81" s="30">
        <v>1486.5525</v>
      </c>
      <c r="G81" s="31">
        <v>1.2659689999999999E-2</v>
      </c>
      <c r="H81" s="18">
        <v>7.0250000000000004</v>
      </c>
    </row>
    <row r="82" spans="1:8" x14ac:dyDescent="0.2">
      <c r="A82" s="27">
        <v>8</v>
      </c>
      <c r="B82" s="28" t="s">
        <v>233</v>
      </c>
      <c r="C82" s="28" t="s">
        <v>234</v>
      </c>
      <c r="D82" s="28" t="s">
        <v>156</v>
      </c>
      <c r="E82" s="29">
        <v>300</v>
      </c>
      <c r="F82" s="30">
        <v>1459.9304999999999</v>
      </c>
      <c r="G82" s="31">
        <v>1.243297E-2</v>
      </c>
      <c r="H82" s="18">
        <v>6.8150000000000004</v>
      </c>
    </row>
    <row r="83" spans="1:8" x14ac:dyDescent="0.2">
      <c r="A83" s="27">
        <v>9</v>
      </c>
      <c r="B83" s="28" t="s">
        <v>235</v>
      </c>
      <c r="C83" s="28" t="s">
        <v>236</v>
      </c>
      <c r="D83" s="28" t="s">
        <v>156</v>
      </c>
      <c r="E83" s="29">
        <v>300</v>
      </c>
      <c r="F83" s="30">
        <v>1416.5205000000001</v>
      </c>
      <c r="G83" s="31">
        <v>1.2063279999999999E-2</v>
      </c>
      <c r="H83" s="18">
        <v>7.6551</v>
      </c>
    </row>
    <row r="84" spans="1:8" x14ac:dyDescent="0.2">
      <c r="A84" s="27">
        <v>10</v>
      </c>
      <c r="B84" s="28" t="s">
        <v>237</v>
      </c>
      <c r="C84" s="28" t="s">
        <v>238</v>
      </c>
      <c r="D84" s="28" t="s">
        <v>156</v>
      </c>
      <c r="E84" s="29">
        <v>200</v>
      </c>
      <c r="F84" s="30">
        <v>974.80200000000002</v>
      </c>
      <c r="G84" s="31">
        <v>8.3015499999999996E-3</v>
      </c>
      <c r="H84" s="18">
        <v>7.2024999999999997</v>
      </c>
    </row>
    <row r="85" spans="1:8" x14ac:dyDescent="0.2">
      <c r="A85" s="14"/>
      <c r="B85" s="14"/>
      <c r="C85" s="15" t="s">
        <v>11</v>
      </c>
      <c r="D85" s="14"/>
      <c r="E85" s="14" t="s">
        <v>12</v>
      </c>
      <c r="F85" s="16">
        <v>22067.556499999999</v>
      </c>
      <c r="G85" s="17">
        <v>0.18793034</v>
      </c>
      <c r="H85" s="18" t="s">
        <v>12</v>
      </c>
    </row>
    <row r="86" spans="1:8" x14ac:dyDescent="0.2">
      <c r="A86" s="14"/>
      <c r="B86" s="14"/>
      <c r="C86" s="25"/>
      <c r="D86" s="14"/>
      <c r="E86" s="14"/>
      <c r="F86" s="26"/>
      <c r="G86" s="26"/>
      <c r="H86" s="18" t="s">
        <v>12</v>
      </c>
    </row>
    <row r="87" spans="1:8" x14ac:dyDescent="0.2">
      <c r="A87" s="14"/>
      <c r="B87" s="14"/>
      <c r="C87" s="15" t="s">
        <v>95</v>
      </c>
      <c r="D87" s="14"/>
      <c r="E87" s="14"/>
      <c r="F87" s="26"/>
      <c r="G87" s="26"/>
      <c r="H87" s="18" t="s">
        <v>12</v>
      </c>
    </row>
    <row r="88" spans="1:8" x14ac:dyDescent="0.2">
      <c r="A88" s="27">
        <v>1</v>
      </c>
      <c r="B88" s="28" t="s">
        <v>239</v>
      </c>
      <c r="C88" s="28" t="s">
        <v>240</v>
      </c>
      <c r="D88" s="28" t="s">
        <v>77</v>
      </c>
      <c r="E88" s="29">
        <v>2500000</v>
      </c>
      <c r="F88" s="30">
        <v>2386.3274999999999</v>
      </c>
      <c r="G88" s="31">
        <v>2.032229E-2</v>
      </c>
      <c r="H88" s="18">
        <v>5.8939000000000004</v>
      </c>
    </row>
    <row r="89" spans="1:8" x14ac:dyDescent="0.2">
      <c r="A89" s="14"/>
      <c r="B89" s="14"/>
      <c r="C89" s="15" t="s">
        <v>11</v>
      </c>
      <c r="D89" s="14"/>
      <c r="E89" s="14" t="s">
        <v>12</v>
      </c>
      <c r="F89" s="16">
        <v>2386.3274999999999</v>
      </c>
      <c r="G89" s="17">
        <v>2.032229E-2</v>
      </c>
      <c r="H89" s="18" t="s">
        <v>12</v>
      </c>
    </row>
    <row r="90" spans="1:8" x14ac:dyDescent="0.2">
      <c r="A90" s="14"/>
      <c r="B90" s="14"/>
      <c r="C90" s="25"/>
      <c r="D90" s="14"/>
      <c r="E90" s="14"/>
      <c r="F90" s="26"/>
      <c r="G90" s="26"/>
      <c r="H90" s="18" t="s">
        <v>12</v>
      </c>
    </row>
    <row r="91" spans="1:8" x14ac:dyDescent="0.2">
      <c r="A91" s="14"/>
      <c r="B91" s="14"/>
      <c r="C91" s="15" t="s">
        <v>96</v>
      </c>
      <c r="D91" s="14"/>
      <c r="E91" s="14"/>
      <c r="F91" s="26"/>
      <c r="G91" s="26"/>
      <c r="H91" s="18" t="s">
        <v>12</v>
      </c>
    </row>
    <row r="92" spans="1:8" x14ac:dyDescent="0.2">
      <c r="A92" s="27">
        <v>1</v>
      </c>
      <c r="B92" s="28"/>
      <c r="C92" s="28" t="s">
        <v>241</v>
      </c>
      <c r="D92" s="28"/>
      <c r="E92" s="32"/>
      <c r="F92" s="30">
        <v>5965.6417085000003</v>
      </c>
      <c r="G92" s="31">
        <v>5.0804219999999997E-2</v>
      </c>
      <c r="H92" s="18">
        <v>6.1</v>
      </c>
    </row>
    <row r="93" spans="1:8" x14ac:dyDescent="0.2">
      <c r="A93" s="27">
        <v>2</v>
      </c>
      <c r="B93" s="28"/>
      <c r="C93" s="28" t="s">
        <v>97</v>
      </c>
      <c r="D93" s="28"/>
      <c r="E93" s="32"/>
      <c r="F93" s="30">
        <v>2145.1088568919999</v>
      </c>
      <c r="G93" s="31">
        <v>1.8268039999999999E-2</v>
      </c>
      <c r="H93" s="18">
        <v>5.95</v>
      </c>
    </row>
    <row r="94" spans="1:8" x14ac:dyDescent="0.2">
      <c r="A94" s="14"/>
      <c r="B94" s="14"/>
      <c r="C94" s="15" t="s">
        <v>11</v>
      </c>
      <c r="D94" s="14"/>
      <c r="E94" s="14" t="s">
        <v>12</v>
      </c>
      <c r="F94" s="16">
        <v>8110.7505653919998</v>
      </c>
      <c r="G94" s="17">
        <v>6.9072259999999996E-2</v>
      </c>
      <c r="H94" s="18" t="s">
        <v>12</v>
      </c>
    </row>
    <row r="95" spans="1:8" x14ac:dyDescent="0.2">
      <c r="A95" s="14"/>
      <c r="B95" s="14"/>
      <c r="C95" s="25"/>
      <c r="D95" s="14"/>
      <c r="E95" s="14"/>
      <c r="F95" s="26"/>
      <c r="G95" s="26"/>
      <c r="H95" s="18" t="s">
        <v>12</v>
      </c>
    </row>
    <row r="96" spans="1:8" x14ac:dyDescent="0.2">
      <c r="A96" s="14"/>
      <c r="B96" s="14"/>
      <c r="C96" s="15" t="s">
        <v>98</v>
      </c>
      <c r="D96" s="14"/>
      <c r="E96" s="14"/>
      <c r="F96" s="16">
        <v>113125.95056539201</v>
      </c>
      <c r="G96" s="17">
        <v>0.96339611999999997</v>
      </c>
      <c r="H96" s="18" t="s">
        <v>12</v>
      </c>
    </row>
    <row r="97" spans="1:17" x14ac:dyDescent="0.2">
      <c r="A97" s="14"/>
      <c r="B97" s="14"/>
      <c r="C97" s="26"/>
      <c r="D97" s="14"/>
      <c r="E97" s="14"/>
      <c r="F97" s="14"/>
      <c r="G97" s="14"/>
      <c r="H97" s="18" t="s">
        <v>12</v>
      </c>
    </row>
    <row r="98" spans="1:17" x14ac:dyDescent="0.2">
      <c r="A98" s="14"/>
      <c r="B98" s="14"/>
      <c r="C98" s="15" t="s">
        <v>99</v>
      </c>
      <c r="D98" s="14"/>
      <c r="E98" s="14"/>
      <c r="F98" s="14"/>
      <c r="G98" s="14"/>
      <c r="H98" s="18" t="s">
        <v>12</v>
      </c>
    </row>
    <row r="99" spans="1:17" x14ac:dyDescent="0.2">
      <c r="A99" s="14"/>
      <c r="B99" s="14"/>
      <c r="C99" s="15" t="s">
        <v>100</v>
      </c>
      <c r="D99" s="14"/>
      <c r="E99" s="14"/>
      <c r="F99" s="14"/>
      <c r="G99" s="14"/>
      <c r="H99" s="18" t="s">
        <v>12</v>
      </c>
    </row>
    <row r="100" spans="1:17" x14ac:dyDescent="0.2">
      <c r="A100" s="14"/>
      <c r="B100" s="14"/>
      <c r="C100" s="15" t="s">
        <v>11</v>
      </c>
      <c r="D100" s="14"/>
      <c r="E100" s="14" t="s">
        <v>12</v>
      </c>
      <c r="F100" s="24" t="s">
        <v>13</v>
      </c>
      <c r="G100" s="17">
        <v>0</v>
      </c>
      <c r="H100" s="18" t="s">
        <v>12</v>
      </c>
    </row>
    <row r="101" spans="1:17" x14ac:dyDescent="0.2">
      <c r="A101" s="22"/>
      <c r="B101" s="22"/>
      <c r="C101" s="77"/>
      <c r="D101" s="22"/>
      <c r="E101" s="22"/>
      <c r="F101" s="42"/>
      <c r="G101" s="42"/>
      <c r="H101" s="18" t="s">
        <v>12</v>
      </c>
    </row>
    <row r="102" spans="1:17" x14ac:dyDescent="0.2">
      <c r="A102" s="22"/>
      <c r="B102" s="22"/>
      <c r="C102" s="23" t="s">
        <v>548</v>
      </c>
      <c r="D102" s="22"/>
      <c r="E102" s="22"/>
      <c r="F102" s="42"/>
      <c r="G102" s="42"/>
      <c r="H102" s="18" t="s">
        <v>12</v>
      </c>
      <c r="K102" s="57"/>
      <c r="L102" s="57"/>
      <c r="M102" s="57"/>
      <c r="N102" s="57"/>
      <c r="O102" s="78"/>
      <c r="P102" s="78"/>
      <c r="Q102" s="78"/>
    </row>
    <row r="103" spans="1:17" x14ac:dyDescent="0.2">
      <c r="A103" s="71">
        <v>1</v>
      </c>
      <c r="B103" s="72" t="s">
        <v>101</v>
      </c>
      <c r="C103" s="72" t="s">
        <v>102</v>
      </c>
      <c r="D103" s="72"/>
      <c r="E103" s="79">
        <v>1363.741</v>
      </c>
      <c r="F103" s="74">
        <v>151.62239359899999</v>
      </c>
      <c r="G103" s="75">
        <v>1.2912399999999999E-3</v>
      </c>
      <c r="H103" s="18"/>
    </row>
    <row r="104" spans="1:17" x14ac:dyDescent="0.2">
      <c r="A104" s="22"/>
      <c r="B104" s="22"/>
      <c r="C104" s="23" t="s">
        <v>11</v>
      </c>
      <c r="D104" s="22"/>
      <c r="E104" s="22" t="s">
        <v>12</v>
      </c>
      <c r="F104" s="80">
        <f>SUM(F103)</f>
        <v>151.62239359899999</v>
      </c>
      <c r="G104" s="81">
        <f>SUM(G103)</f>
        <v>1.2912399999999999E-3</v>
      </c>
      <c r="H104" s="18" t="s">
        <v>12</v>
      </c>
    </row>
    <row r="105" spans="1:17" x14ac:dyDescent="0.2">
      <c r="A105" s="14"/>
      <c r="B105" s="14"/>
      <c r="C105" s="25"/>
      <c r="D105" s="14"/>
      <c r="E105" s="14"/>
      <c r="F105" s="26"/>
      <c r="G105" s="26"/>
      <c r="H105" s="18" t="s">
        <v>12</v>
      </c>
    </row>
    <row r="106" spans="1:17" x14ac:dyDescent="0.2">
      <c r="A106" s="14"/>
      <c r="B106" s="14"/>
      <c r="C106" s="15" t="s">
        <v>103</v>
      </c>
      <c r="D106" s="14"/>
      <c r="E106" s="14"/>
      <c r="F106" s="14"/>
      <c r="G106" s="14"/>
      <c r="H106" s="18" t="s">
        <v>12</v>
      </c>
    </row>
    <row r="107" spans="1:17" x14ac:dyDescent="0.2">
      <c r="A107" s="14"/>
      <c r="B107" s="14"/>
      <c r="C107" s="15" t="s">
        <v>104</v>
      </c>
      <c r="D107" s="14"/>
      <c r="E107" s="14"/>
      <c r="F107" s="14"/>
      <c r="G107" s="14"/>
      <c r="H107" s="18" t="s">
        <v>12</v>
      </c>
    </row>
    <row r="108" spans="1:17" x14ac:dyDescent="0.2">
      <c r="A108" s="14"/>
      <c r="B108" s="14"/>
      <c r="C108" s="15" t="s">
        <v>11</v>
      </c>
      <c r="D108" s="14"/>
      <c r="E108" s="14" t="s">
        <v>12</v>
      </c>
      <c r="F108" s="24" t="s">
        <v>13</v>
      </c>
      <c r="G108" s="17">
        <v>0</v>
      </c>
      <c r="H108" s="18" t="s">
        <v>12</v>
      </c>
    </row>
    <row r="109" spans="1:17" x14ac:dyDescent="0.2">
      <c r="A109" s="14"/>
      <c r="B109" s="14"/>
      <c r="C109" s="25"/>
      <c r="D109" s="14"/>
      <c r="E109" s="14"/>
      <c r="F109" s="26"/>
      <c r="G109" s="26"/>
      <c r="H109" s="18" t="s">
        <v>12</v>
      </c>
    </row>
    <row r="110" spans="1:17" x14ac:dyDescent="0.2">
      <c r="A110" s="14"/>
      <c r="B110" s="14"/>
      <c r="C110" s="15" t="s">
        <v>105</v>
      </c>
      <c r="D110" s="14"/>
      <c r="E110" s="14"/>
      <c r="F110" s="26"/>
      <c r="G110" s="26"/>
      <c r="H110" s="18" t="s">
        <v>12</v>
      </c>
    </row>
    <row r="111" spans="1:17" x14ac:dyDescent="0.2">
      <c r="A111" s="14"/>
      <c r="B111" s="14"/>
      <c r="C111" s="15" t="s">
        <v>11</v>
      </c>
      <c r="D111" s="14"/>
      <c r="E111" s="14" t="s">
        <v>12</v>
      </c>
      <c r="F111" s="24" t="s">
        <v>13</v>
      </c>
      <c r="G111" s="17">
        <v>0</v>
      </c>
      <c r="H111" s="18" t="s">
        <v>12</v>
      </c>
    </row>
    <row r="112" spans="1:17" x14ac:dyDescent="0.2">
      <c r="A112" s="14"/>
      <c r="B112" s="28"/>
      <c r="C112" s="28"/>
      <c r="D112" s="15"/>
      <c r="E112" s="14"/>
      <c r="F112" s="28"/>
      <c r="G112" s="32"/>
      <c r="H112" s="18" t="s">
        <v>12</v>
      </c>
    </row>
    <row r="113" spans="1:8" x14ac:dyDescent="0.2">
      <c r="A113" s="32"/>
      <c r="B113" s="28"/>
      <c r="C113" s="28" t="s">
        <v>106</v>
      </c>
      <c r="D113" s="28"/>
      <c r="E113" s="32"/>
      <c r="F113" s="30">
        <f>84.28298925-0.0000598410034179687</f>
        <v>84.28292940899658</v>
      </c>
      <c r="G113" s="31">
        <v>7.1776999999999995E-4</v>
      </c>
      <c r="H113" s="18" t="s">
        <v>12</v>
      </c>
    </row>
    <row r="114" spans="1:8" x14ac:dyDescent="0.2">
      <c r="A114" s="25"/>
      <c r="B114" s="25"/>
      <c r="C114" s="15" t="s">
        <v>107</v>
      </c>
      <c r="D114" s="26"/>
      <c r="E114" s="26"/>
      <c r="F114" s="16">
        <f>117424.127948241-0.0000598410034179687</f>
        <v>117424.12788840001</v>
      </c>
      <c r="G114" s="33">
        <v>1</v>
      </c>
      <c r="H114" s="18" t="s">
        <v>12</v>
      </c>
    </row>
    <row r="115" spans="1:8" x14ac:dyDescent="0.2">
      <c r="A115" s="34"/>
      <c r="B115" s="34"/>
      <c r="C115" s="34"/>
      <c r="D115" s="35"/>
      <c r="E115" s="35"/>
      <c r="F115" s="35"/>
      <c r="G115" s="35"/>
    </row>
    <row r="116" spans="1:8" x14ac:dyDescent="0.2">
      <c r="A116" s="36"/>
      <c r="B116" s="163" t="s">
        <v>549</v>
      </c>
      <c r="C116" s="163"/>
      <c r="D116" s="163"/>
      <c r="E116" s="163"/>
      <c r="F116" s="163"/>
      <c r="G116" s="163"/>
      <c r="H116" s="163"/>
    </row>
    <row r="117" spans="1:8" x14ac:dyDescent="0.2">
      <c r="A117" s="36"/>
      <c r="B117" s="163" t="s">
        <v>550</v>
      </c>
      <c r="C117" s="163"/>
      <c r="D117" s="163"/>
      <c r="E117" s="163"/>
      <c r="F117" s="163"/>
      <c r="G117" s="163"/>
      <c r="H117" s="163"/>
    </row>
    <row r="118" spans="1:8" x14ac:dyDescent="0.2">
      <c r="A118" s="36"/>
      <c r="B118" s="163" t="s">
        <v>551</v>
      </c>
      <c r="C118" s="163"/>
      <c r="D118" s="163"/>
      <c r="E118" s="163"/>
      <c r="F118" s="163"/>
      <c r="G118" s="163"/>
      <c r="H118" s="163"/>
    </row>
    <row r="119" spans="1:8" x14ac:dyDescent="0.2">
      <c r="A119" s="162"/>
      <c r="B119" s="180" t="s">
        <v>617</v>
      </c>
      <c r="C119" s="181"/>
      <c r="D119" s="181"/>
      <c r="E119" s="181"/>
      <c r="F119" s="181"/>
      <c r="G119" s="181"/>
      <c r="H119" s="181"/>
    </row>
    <row r="120" spans="1:8" x14ac:dyDescent="0.2">
      <c r="A120" s="38"/>
      <c r="B120" s="38"/>
      <c r="C120" s="38"/>
      <c r="D120" s="39"/>
      <c r="E120" s="39"/>
      <c r="F120" s="39"/>
      <c r="G120" s="39"/>
    </row>
    <row r="121" spans="1:8" x14ac:dyDescent="0.2">
      <c r="A121" s="36"/>
      <c r="B121" s="167" t="s">
        <v>108</v>
      </c>
      <c r="C121" s="168"/>
      <c r="D121" s="169"/>
      <c r="E121" s="40"/>
      <c r="F121" s="41"/>
      <c r="G121" s="41"/>
    </row>
    <row r="122" spans="1:8" x14ac:dyDescent="0.2">
      <c r="A122" s="36"/>
      <c r="B122" s="164" t="s">
        <v>109</v>
      </c>
      <c r="C122" s="165"/>
      <c r="D122" s="23" t="s">
        <v>110</v>
      </c>
      <c r="E122" s="40"/>
      <c r="F122" s="41"/>
      <c r="G122" s="41"/>
    </row>
    <row r="123" spans="1:8" x14ac:dyDescent="0.2">
      <c r="A123" s="36"/>
      <c r="B123" s="164" t="s">
        <v>111</v>
      </c>
      <c r="C123" s="165"/>
      <c r="D123" s="23" t="s">
        <v>110</v>
      </c>
      <c r="E123" s="40"/>
      <c r="F123" s="41"/>
      <c r="G123" s="41"/>
    </row>
    <row r="124" spans="1:8" x14ac:dyDescent="0.2">
      <c r="A124" s="36"/>
      <c r="B124" s="164" t="s">
        <v>112</v>
      </c>
      <c r="C124" s="165"/>
      <c r="D124" s="42" t="s">
        <v>12</v>
      </c>
      <c r="E124" s="40"/>
      <c r="F124" s="41"/>
      <c r="G124" s="41"/>
    </row>
    <row r="125" spans="1:8" x14ac:dyDescent="0.2">
      <c r="A125" s="43"/>
      <c r="B125" s="44" t="s">
        <v>12</v>
      </c>
      <c r="C125" s="44" t="s">
        <v>552</v>
      </c>
      <c r="D125" s="44" t="s">
        <v>113</v>
      </c>
      <c r="E125" s="43"/>
      <c r="F125" s="43"/>
      <c r="G125" s="43"/>
    </row>
    <row r="126" spans="1:8" x14ac:dyDescent="0.2">
      <c r="A126" s="43"/>
      <c r="B126" s="45" t="s">
        <v>114</v>
      </c>
      <c r="C126" s="46">
        <v>45747</v>
      </c>
      <c r="D126" s="46">
        <v>45777</v>
      </c>
      <c r="E126" s="43"/>
      <c r="F126" s="43"/>
      <c r="G126" s="43"/>
    </row>
    <row r="127" spans="1:8" x14ac:dyDescent="0.2">
      <c r="A127" s="47"/>
      <c r="B127" s="28" t="s">
        <v>115</v>
      </c>
      <c r="C127" s="48">
        <v>14.7995</v>
      </c>
      <c r="D127" s="48">
        <v>14.9307</v>
      </c>
      <c r="E127" s="47"/>
      <c r="F127" s="49"/>
      <c r="G127" s="50"/>
    </row>
    <row r="128" spans="1:8" x14ac:dyDescent="0.2">
      <c r="A128" s="47"/>
      <c r="B128" s="28" t="s">
        <v>553</v>
      </c>
      <c r="C128" s="48">
        <v>11.2173</v>
      </c>
      <c r="D128" s="48">
        <v>11.2606</v>
      </c>
      <c r="E128" s="47"/>
      <c r="F128" s="49"/>
      <c r="G128" s="50"/>
    </row>
    <row r="129" spans="1:14" x14ac:dyDescent="0.2">
      <c r="A129" s="47"/>
      <c r="B129" s="28" t="s">
        <v>554</v>
      </c>
      <c r="C129" s="48">
        <v>12.6595</v>
      </c>
      <c r="D129" s="48">
        <v>12.771699999999999</v>
      </c>
      <c r="E129" s="47"/>
      <c r="F129" s="49"/>
      <c r="G129" s="50"/>
    </row>
    <row r="130" spans="1:14" x14ac:dyDescent="0.2">
      <c r="A130" s="47"/>
      <c r="B130" s="28" t="s">
        <v>116</v>
      </c>
      <c r="C130" s="48">
        <v>14.7049</v>
      </c>
      <c r="D130" s="48">
        <v>14.834300000000001</v>
      </c>
      <c r="E130" s="47"/>
      <c r="F130" s="49"/>
      <c r="G130" s="50"/>
    </row>
    <row r="131" spans="1:14" x14ac:dyDescent="0.2">
      <c r="A131" s="47"/>
      <c r="B131" s="28" t="s">
        <v>557</v>
      </c>
      <c r="C131" s="48">
        <v>11.1921</v>
      </c>
      <c r="D131" s="48">
        <v>11.235300000000001</v>
      </c>
      <c r="E131" s="47"/>
      <c r="F131" s="49"/>
      <c r="G131" s="50"/>
    </row>
    <row r="132" spans="1:14" x14ac:dyDescent="0.2">
      <c r="A132" s="47"/>
      <c r="B132" s="28" t="s">
        <v>558</v>
      </c>
      <c r="C132" s="48">
        <v>12.576499999999999</v>
      </c>
      <c r="D132" s="48">
        <v>12.6874</v>
      </c>
      <c r="E132" s="47"/>
      <c r="F132" s="49"/>
      <c r="G132" s="50"/>
    </row>
    <row r="133" spans="1:14" x14ac:dyDescent="0.2">
      <c r="A133" s="47"/>
      <c r="B133" s="47"/>
      <c r="C133" s="47"/>
      <c r="D133" s="47"/>
      <c r="E133" s="47"/>
      <c r="F133" s="47"/>
      <c r="G133" s="47"/>
    </row>
    <row r="134" spans="1:14" x14ac:dyDescent="0.2">
      <c r="A134" s="47"/>
      <c r="B134" s="170" t="s">
        <v>561</v>
      </c>
      <c r="C134" s="171"/>
      <c r="D134" s="15" t="s">
        <v>12</v>
      </c>
      <c r="E134" s="47"/>
      <c r="F134" s="47"/>
      <c r="G134" s="47"/>
    </row>
    <row r="135" spans="1:14" x14ac:dyDescent="0.2">
      <c r="A135" s="47"/>
      <c r="B135" s="51" t="s">
        <v>114</v>
      </c>
      <c r="C135" s="52" t="s">
        <v>117</v>
      </c>
      <c r="D135" s="52" t="s">
        <v>118</v>
      </c>
      <c r="E135" s="47"/>
      <c r="F135" s="47"/>
      <c r="G135" s="47"/>
    </row>
    <row r="136" spans="1:14" x14ac:dyDescent="0.2">
      <c r="A136" s="47"/>
      <c r="B136" s="28" t="s">
        <v>553</v>
      </c>
      <c r="C136" s="53">
        <v>5.6000000000000001E-2</v>
      </c>
      <c r="D136" s="53" t="s">
        <v>119</v>
      </c>
      <c r="E136" s="47"/>
      <c r="F136" s="49"/>
      <c r="G136" s="50"/>
    </row>
    <row r="137" spans="1:14" x14ac:dyDescent="0.2">
      <c r="A137" s="47"/>
      <c r="B137" s="28" t="s">
        <v>557</v>
      </c>
      <c r="C137" s="53">
        <v>5.6000000000000001E-2</v>
      </c>
      <c r="D137" s="53" t="s">
        <v>119</v>
      </c>
      <c r="E137" s="47"/>
      <c r="F137" s="49"/>
      <c r="G137" s="50"/>
    </row>
    <row r="138" spans="1:14" x14ac:dyDescent="0.2">
      <c r="A138" s="47"/>
      <c r="B138" s="54"/>
      <c r="C138" s="54"/>
      <c r="D138" s="55"/>
      <c r="E138" s="47"/>
      <c r="F138" s="49"/>
      <c r="G138" s="50"/>
    </row>
    <row r="139" spans="1:14" x14ac:dyDescent="0.2">
      <c r="A139" s="43"/>
      <c r="B139" s="164" t="s">
        <v>120</v>
      </c>
      <c r="C139" s="165"/>
      <c r="D139" s="23" t="s">
        <v>110</v>
      </c>
      <c r="E139" s="56"/>
      <c r="F139" s="43"/>
      <c r="G139" s="43"/>
      <c r="I139" s="119"/>
    </row>
    <row r="140" spans="1:14" x14ac:dyDescent="0.2">
      <c r="A140" s="43"/>
      <c r="B140" s="164" t="s">
        <v>121</v>
      </c>
      <c r="C140" s="165"/>
      <c r="D140" s="23" t="s">
        <v>110</v>
      </c>
      <c r="E140" s="56"/>
      <c r="F140" s="43"/>
      <c r="G140" s="43"/>
      <c r="I140" s="119"/>
    </row>
    <row r="141" spans="1:14" x14ac:dyDescent="0.2">
      <c r="A141" s="43"/>
      <c r="B141" s="164" t="s">
        <v>562</v>
      </c>
      <c r="C141" s="165"/>
      <c r="D141" s="23" t="s">
        <v>110</v>
      </c>
      <c r="E141" s="56"/>
      <c r="F141" s="43"/>
      <c r="G141" s="43"/>
      <c r="I141" s="119"/>
    </row>
    <row r="142" spans="1:14" x14ac:dyDescent="0.2">
      <c r="A142" s="58"/>
      <c r="B142" s="58"/>
      <c r="C142" s="58"/>
      <c r="D142" s="58"/>
      <c r="E142" s="58"/>
      <c r="F142" s="58"/>
      <c r="G142" s="58"/>
      <c r="I142" s="119"/>
    </row>
    <row r="143" spans="1:14" s="59" customFormat="1" x14ac:dyDescent="0.2">
      <c r="B143" s="172" t="s">
        <v>563</v>
      </c>
      <c r="C143" s="173"/>
      <c r="D143" s="174"/>
      <c r="I143" s="119"/>
      <c r="J143" s="57"/>
      <c r="K143" s="57"/>
      <c r="L143" s="57"/>
      <c r="M143" s="57"/>
      <c r="N143" s="60"/>
    </row>
    <row r="144" spans="1:14" s="59" customFormat="1" ht="51" x14ac:dyDescent="0.2">
      <c r="B144" s="182" t="s">
        <v>564</v>
      </c>
      <c r="C144" s="183"/>
      <c r="D144" s="61" t="s">
        <v>165</v>
      </c>
      <c r="I144" s="119"/>
      <c r="J144" s="57"/>
      <c r="K144" s="57"/>
      <c r="L144" s="57"/>
      <c r="M144" s="57"/>
      <c r="N144" s="60"/>
    </row>
    <row r="145" spans="2:16" s="59" customFormat="1" x14ac:dyDescent="0.2">
      <c r="B145" s="177" t="s">
        <v>565</v>
      </c>
      <c r="C145" s="178"/>
      <c r="D145" s="62"/>
      <c r="I145" s="119"/>
      <c r="J145" s="57"/>
      <c r="K145" s="57"/>
      <c r="L145" s="57"/>
      <c r="M145" s="57"/>
      <c r="N145" s="60"/>
    </row>
    <row r="146" spans="2:16" s="59" customFormat="1" x14ac:dyDescent="0.2">
      <c r="B146" s="177"/>
      <c r="C146" s="178"/>
      <c r="D146" s="63"/>
      <c r="I146" s="119"/>
      <c r="J146" s="57"/>
      <c r="K146" s="57"/>
      <c r="L146" s="57"/>
      <c r="M146" s="57"/>
      <c r="N146" s="60"/>
    </row>
    <row r="147" spans="2:16" s="59" customFormat="1" x14ac:dyDescent="0.2">
      <c r="B147" s="177" t="s">
        <v>566</v>
      </c>
      <c r="C147" s="184"/>
      <c r="D147" s="64">
        <v>6.724082005734286</v>
      </c>
      <c r="I147" s="119"/>
      <c r="J147" s="57"/>
      <c r="K147" s="57"/>
      <c r="L147" s="57"/>
      <c r="M147" s="57"/>
      <c r="N147" s="60"/>
    </row>
    <row r="148" spans="2:16" s="59" customFormat="1" x14ac:dyDescent="0.2">
      <c r="B148" s="177"/>
      <c r="C148" s="178"/>
      <c r="D148" s="63"/>
      <c r="I148" s="119"/>
      <c r="J148" s="57"/>
      <c r="K148" s="57"/>
      <c r="L148" s="57"/>
      <c r="M148" s="57"/>
      <c r="N148" s="60"/>
    </row>
    <row r="149" spans="2:16" s="59" customFormat="1" x14ac:dyDescent="0.2">
      <c r="B149" s="177" t="s">
        <v>567</v>
      </c>
      <c r="C149" s="184"/>
      <c r="D149" s="64">
        <v>0.69247492849647074</v>
      </c>
      <c r="I149" s="119"/>
      <c r="J149" s="57"/>
      <c r="K149" s="57"/>
      <c r="L149" s="57"/>
      <c r="M149" s="57"/>
      <c r="N149" s="60"/>
    </row>
    <row r="150" spans="2:16" s="59" customFormat="1" x14ac:dyDescent="0.2">
      <c r="B150" s="177" t="s">
        <v>568</v>
      </c>
      <c r="C150" s="184"/>
      <c r="D150" s="64">
        <v>0.69247492849647074</v>
      </c>
      <c r="I150" s="119"/>
      <c r="J150" s="57"/>
      <c r="K150" s="57"/>
      <c r="L150" s="57"/>
      <c r="M150" s="57"/>
      <c r="N150" s="60"/>
    </row>
    <row r="151" spans="2:16" s="59" customFormat="1" x14ac:dyDescent="0.2">
      <c r="B151" s="177"/>
      <c r="C151" s="178"/>
      <c r="D151" s="63"/>
      <c r="I151" s="119"/>
      <c r="J151" s="57"/>
      <c r="K151" s="57"/>
      <c r="L151" s="57"/>
      <c r="M151" s="57"/>
      <c r="N151" s="60"/>
    </row>
    <row r="152" spans="2:16" s="59" customFormat="1" ht="25.5" x14ac:dyDescent="0.2">
      <c r="B152" s="176" t="s">
        <v>569</v>
      </c>
      <c r="C152" s="176"/>
      <c r="D152" s="66" t="s">
        <v>680</v>
      </c>
      <c r="I152" s="119"/>
      <c r="J152" s="57"/>
      <c r="K152" s="57"/>
      <c r="L152" s="57"/>
      <c r="M152" s="57"/>
      <c r="N152" s="60"/>
    </row>
    <row r="153" spans="2:16" s="59" customFormat="1" x14ac:dyDescent="0.2">
      <c r="B153" s="177" t="s">
        <v>570</v>
      </c>
      <c r="C153" s="179"/>
      <c r="D153" s="178"/>
      <c r="I153" s="119"/>
      <c r="J153" s="57"/>
      <c r="K153" s="57"/>
      <c r="L153" s="57"/>
      <c r="M153" s="57"/>
      <c r="N153" s="60"/>
      <c r="O153"/>
      <c r="P153"/>
    </row>
    <row r="154" spans="2:16" x14ac:dyDescent="0.2">
      <c r="I154" s="119"/>
    </row>
    <row r="155" spans="2:16" x14ac:dyDescent="0.2">
      <c r="B155" s="68" t="s">
        <v>571</v>
      </c>
      <c r="I155" s="119"/>
    </row>
    <row r="156" spans="2:16" x14ac:dyDescent="0.2">
      <c r="I156" s="119"/>
    </row>
    <row r="157" spans="2:16" ht="153.75" customHeight="1" x14ac:dyDescent="0.2">
      <c r="I157" s="119"/>
    </row>
    <row r="158" spans="2:16" x14ac:dyDescent="0.2">
      <c r="I158" s="119"/>
    </row>
    <row r="159" spans="2:16" x14ac:dyDescent="0.2">
      <c r="I159" s="119"/>
    </row>
    <row r="160" spans="2:16" x14ac:dyDescent="0.2">
      <c r="B160" s="69" t="s">
        <v>572</v>
      </c>
      <c r="C160" s="70"/>
      <c r="D160" s="69"/>
      <c r="I160" s="119"/>
    </row>
    <row r="161" spans="2:9" x14ac:dyDescent="0.2">
      <c r="B161" s="69" t="s">
        <v>579</v>
      </c>
      <c r="C161" s="70"/>
      <c r="D161" s="69"/>
      <c r="I161" s="119"/>
    </row>
    <row r="162" spans="2:9" x14ac:dyDescent="0.2">
      <c r="D162" s="69"/>
      <c r="I162" s="119"/>
    </row>
    <row r="163" spans="2:9" ht="165" customHeight="1" x14ac:dyDescent="0.2">
      <c r="I163" s="119"/>
    </row>
    <row r="164" spans="2:9" x14ac:dyDescent="0.2">
      <c r="I164" s="119"/>
    </row>
    <row r="165" spans="2:9" x14ac:dyDescent="0.2">
      <c r="I165" s="119"/>
    </row>
    <row r="166" spans="2:9" x14ac:dyDescent="0.2">
      <c r="I166" s="119"/>
    </row>
    <row r="167" spans="2:9" x14ac:dyDescent="0.2">
      <c r="I167" s="119"/>
    </row>
  </sheetData>
  <mergeCells count="26">
    <mergeCell ref="B150:C150"/>
    <mergeCell ref="B151:C151"/>
    <mergeCell ref="B152:C152"/>
    <mergeCell ref="B153:D153"/>
    <mergeCell ref="B145:C145"/>
    <mergeCell ref="B146:C146"/>
    <mergeCell ref="B147:C147"/>
    <mergeCell ref="B148:C148"/>
    <mergeCell ref="B149:C149"/>
    <mergeCell ref="A1:H1"/>
    <mergeCell ref="A2:H2"/>
    <mergeCell ref="A3:H3"/>
    <mergeCell ref="B116:H116"/>
    <mergeCell ref="B117:H117"/>
    <mergeCell ref="B118:H118"/>
    <mergeCell ref="B119:H119"/>
    <mergeCell ref="B141:C141"/>
    <mergeCell ref="B144:C144"/>
    <mergeCell ref="B121:D121"/>
    <mergeCell ref="B122:C122"/>
    <mergeCell ref="B123:C123"/>
    <mergeCell ref="B124:C124"/>
    <mergeCell ref="B134:C134"/>
    <mergeCell ref="B140:C140"/>
    <mergeCell ref="B139:C139"/>
    <mergeCell ref="B143:D143"/>
  </mergeCells>
  <hyperlinks>
    <hyperlink ref="I1" location="Index!B2" display="Index" xr:uid="{E1FFB06C-0059-419C-A1FC-EA4FFB82BBD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CCA5-D26B-4DE6-8634-AEFC1125441F}">
  <sheetPr>
    <outlinePr summaryBelow="0" summaryRight="0"/>
  </sheetPr>
  <dimension ref="A1:T185"/>
  <sheetViews>
    <sheetView showGridLines="0" workbookViewId="0">
      <selection activeCell="E14" sqref="E14"/>
    </sheetView>
  </sheetViews>
  <sheetFormatPr defaultRowHeight="12.75" x14ac:dyDescent="0.2"/>
  <cols>
    <col min="1" max="1" width="5.85546875" bestFit="1" customWidth="1"/>
    <col min="2" max="2" width="21.42578125" customWidth="1"/>
    <col min="3" max="3" width="58.7109375" bestFit="1" customWidth="1"/>
    <col min="4" max="4" width="11.85546875" customWidth="1"/>
    <col min="5" max="5" width="9.42578125" bestFit="1" customWidth="1"/>
    <col min="6" max="6" width="10.140625" bestFit="1" customWidth="1"/>
    <col min="7" max="7" width="14" bestFit="1" customWidth="1"/>
    <col min="8" max="8" width="9.85546875" bestFit="1" customWidth="1"/>
    <col min="9" max="9" width="11.42578125" bestFit="1" customWidth="1"/>
  </cols>
  <sheetData>
    <row r="1" spans="1:9" ht="15" x14ac:dyDescent="0.2">
      <c r="A1" s="175" t="s">
        <v>0</v>
      </c>
      <c r="B1" s="175"/>
      <c r="C1" s="175"/>
      <c r="D1" s="175"/>
      <c r="E1" s="175"/>
      <c r="F1" s="175"/>
      <c r="G1" s="175"/>
      <c r="H1" s="175"/>
      <c r="I1" s="1" t="s">
        <v>547</v>
      </c>
    </row>
    <row r="2" spans="1:9" ht="15" x14ac:dyDescent="0.2">
      <c r="A2" s="175" t="s">
        <v>242</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12">
        <v>1</v>
      </c>
      <c r="B7" s="113" t="s">
        <v>685</v>
      </c>
      <c r="C7" s="113" t="s">
        <v>686</v>
      </c>
      <c r="D7" s="113" t="s">
        <v>666</v>
      </c>
      <c r="E7" s="114">
        <v>8000</v>
      </c>
      <c r="F7" s="115">
        <v>0.01</v>
      </c>
      <c r="G7" s="116" t="s">
        <v>639</v>
      </c>
      <c r="H7" s="117" t="s">
        <v>12</v>
      </c>
      <c r="I7" s="119"/>
    </row>
    <row r="8" spans="1:9" x14ac:dyDescent="0.2">
      <c r="A8" s="14"/>
      <c r="B8" s="14"/>
      <c r="C8" s="15" t="s">
        <v>11</v>
      </c>
      <c r="D8" s="14"/>
      <c r="E8" s="14" t="s">
        <v>12</v>
      </c>
      <c r="F8" s="16">
        <f>SUM(F7)</f>
        <v>0.01</v>
      </c>
      <c r="G8" s="17">
        <v>0</v>
      </c>
      <c r="H8" s="18" t="s">
        <v>12</v>
      </c>
    </row>
    <row r="9" spans="1:9" x14ac:dyDescent="0.2">
      <c r="A9" s="14"/>
      <c r="B9" s="14"/>
      <c r="C9" s="25"/>
      <c r="D9" s="14"/>
      <c r="E9" s="14"/>
      <c r="F9" s="26"/>
      <c r="G9" s="26"/>
      <c r="H9" s="18" t="s">
        <v>12</v>
      </c>
    </row>
    <row r="10" spans="1:9" x14ac:dyDescent="0.2">
      <c r="A10" s="14"/>
      <c r="B10" s="14"/>
      <c r="C10" s="15" t="s">
        <v>14</v>
      </c>
      <c r="D10" s="14"/>
      <c r="E10" s="14"/>
      <c r="F10" s="14"/>
      <c r="G10" s="14"/>
      <c r="H10" s="18" t="s">
        <v>12</v>
      </c>
    </row>
    <row r="11" spans="1:9" x14ac:dyDescent="0.2">
      <c r="A11" s="14"/>
      <c r="B11" s="14"/>
      <c r="C11" s="15" t="s">
        <v>11</v>
      </c>
      <c r="D11" s="14"/>
      <c r="E11" s="14" t="s">
        <v>12</v>
      </c>
      <c r="F11" s="24" t="s">
        <v>13</v>
      </c>
      <c r="G11" s="17">
        <v>0</v>
      </c>
      <c r="H11" s="18" t="s">
        <v>12</v>
      </c>
    </row>
    <row r="12" spans="1:9" x14ac:dyDescent="0.2">
      <c r="A12" s="14"/>
      <c r="B12" s="14"/>
      <c r="C12" s="25"/>
      <c r="D12" s="14"/>
      <c r="E12" s="14"/>
      <c r="F12" s="26"/>
      <c r="G12" s="26"/>
      <c r="H12" s="18" t="s">
        <v>12</v>
      </c>
    </row>
    <row r="13" spans="1:9" x14ac:dyDescent="0.2">
      <c r="A13" s="14"/>
      <c r="B13" s="14"/>
      <c r="C13" s="15" t="s">
        <v>15</v>
      </c>
      <c r="D13" s="14"/>
      <c r="E13" s="14"/>
      <c r="F13" s="14"/>
      <c r="G13" s="14"/>
      <c r="H13" s="18" t="s">
        <v>12</v>
      </c>
    </row>
    <row r="14" spans="1:9" x14ac:dyDescent="0.2">
      <c r="A14" s="14"/>
      <c r="B14" s="14"/>
      <c r="C14" s="15" t="s">
        <v>11</v>
      </c>
      <c r="D14" s="14"/>
      <c r="E14" s="14" t="s">
        <v>12</v>
      </c>
      <c r="F14" s="24" t="s">
        <v>13</v>
      </c>
      <c r="G14" s="17">
        <v>0</v>
      </c>
      <c r="H14" s="18" t="s">
        <v>12</v>
      </c>
    </row>
    <row r="15" spans="1:9" x14ac:dyDescent="0.2">
      <c r="A15" s="14"/>
      <c r="B15" s="14"/>
      <c r="C15" s="25"/>
      <c r="D15" s="14"/>
      <c r="E15" s="14"/>
      <c r="F15" s="26"/>
      <c r="G15" s="26"/>
      <c r="H15" s="18" t="s">
        <v>12</v>
      </c>
    </row>
    <row r="16" spans="1:9" x14ac:dyDescent="0.2">
      <c r="A16" s="14"/>
      <c r="B16" s="14"/>
      <c r="C16" s="15" t="s">
        <v>16</v>
      </c>
      <c r="D16" s="14"/>
      <c r="E16" s="14"/>
      <c r="F16" s="14"/>
      <c r="G16" s="14"/>
      <c r="H16" s="18" t="s">
        <v>12</v>
      </c>
    </row>
    <row r="17" spans="1:8" x14ac:dyDescent="0.2">
      <c r="A17" s="14"/>
      <c r="B17" s="14"/>
      <c r="C17" s="15" t="s">
        <v>11</v>
      </c>
      <c r="D17" s="14"/>
      <c r="E17" s="14" t="s">
        <v>12</v>
      </c>
      <c r="F17" s="24" t="s">
        <v>13</v>
      </c>
      <c r="G17" s="17">
        <v>0</v>
      </c>
      <c r="H17" s="18" t="s">
        <v>12</v>
      </c>
    </row>
    <row r="18" spans="1:8" x14ac:dyDescent="0.2">
      <c r="A18" s="14"/>
      <c r="B18" s="14"/>
      <c r="C18" s="25"/>
      <c r="D18" s="14"/>
      <c r="E18" s="14"/>
      <c r="F18" s="26"/>
      <c r="G18" s="26"/>
      <c r="H18" s="18" t="s">
        <v>12</v>
      </c>
    </row>
    <row r="19" spans="1:8" x14ac:dyDescent="0.2">
      <c r="A19" s="14"/>
      <c r="B19" s="14"/>
      <c r="C19" s="15" t="s">
        <v>17</v>
      </c>
      <c r="D19" s="14"/>
      <c r="E19" s="14"/>
      <c r="F19" s="26"/>
      <c r="G19" s="26"/>
      <c r="H19" s="18" t="s">
        <v>12</v>
      </c>
    </row>
    <row r="20" spans="1:8" x14ac:dyDescent="0.2">
      <c r="A20" s="14"/>
      <c r="B20" s="14"/>
      <c r="C20" s="15" t="s">
        <v>11</v>
      </c>
      <c r="D20" s="14"/>
      <c r="E20" s="14" t="s">
        <v>12</v>
      </c>
      <c r="F20" s="24" t="s">
        <v>13</v>
      </c>
      <c r="G20" s="17">
        <v>0</v>
      </c>
      <c r="H20" s="18" t="s">
        <v>12</v>
      </c>
    </row>
    <row r="21" spans="1:8" x14ac:dyDescent="0.2">
      <c r="A21" s="14"/>
      <c r="B21" s="14"/>
      <c r="C21" s="25"/>
      <c r="D21" s="14"/>
      <c r="E21" s="14"/>
      <c r="F21" s="26"/>
      <c r="G21" s="26"/>
      <c r="H21" s="18" t="s">
        <v>12</v>
      </c>
    </row>
    <row r="22" spans="1:8" x14ac:dyDescent="0.2">
      <c r="A22" s="14"/>
      <c r="B22" s="14"/>
      <c r="C22" s="15" t="s">
        <v>18</v>
      </c>
      <c r="D22" s="14"/>
      <c r="E22" s="14"/>
      <c r="F22" s="26"/>
      <c r="G22" s="26"/>
      <c r="H22" s="18" t="s">
        <v>12</v>
      </c>
    </row>
    <row r="23" spans="1:8" x14ac:dyDescent="0.2">
      <c r="A23" s="14"/>
      <c r="B23" s="14"/>
      <c r="C23" s="15" t="s">
        <v>11</v>
      </c>
      <c r="D23" s="14"/>
      <c r="E23" s="14" t="s">
        <v>12</v>
      </c>
      <c r="F23" s="24" t="s">
        <v>13</v>
      </c>
      <c r="G23" s="17">
        <v>0</v>
      </c>
      <c r="H23" s="18" t="s">
        <v>12</v>
      </c>
    </row>
    <row r="24" spans="1:8" x14ac:dyDescent="0.2">
      <c r="A24" s="14"/>
      <c r="B24" s="14"/>
      <c r="C24" s="25"/>
      <c r="D24" s="14"/>
      <c r="E24" s="14"/>
      <c r="F24" s="26"/>
      <c r="G24" s="26"/>
      <c r="H24" s="18" t="s">
        <v>12</v>
      </c>
    </row>
    <row r="25" spans="1:8" x14ac:dyDescent="0.2">
      <c r="A25" s="14"/>
      <c r="B25" s="14"/>
      <c r="C25" s="15" t="s">
        <v>19</v>
      </c>
      <c r="D25" s="14"/>
      <c r="E25" s="14"/>
      <c r="F25" s="16">
        <f>F8</f>
        <v>0.01</v>
      </c>
      <c r="G25" s="17">
        <v>0</v>
      </c>
      <c r="H25" s="18" t="s">
        <v>12</v>
      </c>
    </row>
    <row r="26" spans="1:8" x14ac:dyDescent="0.2">
      <c r="A26" s="14"/>
      <c r="B26" s="14"/>
      <c r="C26" s="25"/>
      <c r="D26" s="14"/>
      <c r="E26" s="14"/>
      <c r="F26" s="26"/>
      <c r="G26" s="26"/>
      <c r="H26" s="18" t="s">
        <v>12</v>
      </c>
    </row>
    <row r="27" spans="1:8" x14ac:dyDescent="0.2">
      <c r="A27" s="14"/>
      <c r="B27" s="14"/>
      <c r="C27" s="15" t="s">
        <v>20</v>
      </c>
      <c r="D27" s="14"/>
      <c r="E27" s="14"/>
      <c r="F27" s="26"/>
      <c r="G27" s="26"/>
      <c r="H27" s="18" t="s">
        <v>12</v>
      </c>
    </row>
    <row r="28" spans="1:8" x14ac:dyDescent="0.2">
      <c r="A28" s="14"/>
      <c r="B28" s="14"/>
      <c r="C28" s="15" t="s">
        <v>10</v>
      </c>
      <c r="D28" s="14"/>
      <c r="E28" s="14"/>
      <c r="F28" s="26"/>
      <c r="G28" s="26"/>
      <c r="H28" s="18" t="s">
        <v>12</v>
      </c>
    </row>
    <row r="29" spans="1:8" x14ac:dyDescent="0.2">
      <c r="A29" s="27">
        <v>1</v>
      </c>
      <c r="B29" s="28" t="s">
        <v>243</v>
      </c>
      <c r="C29" s="28" t="s">
        <v>244</v>
      </c>
      <c r="D29" s="28" t="s">
        <v>245</v>
      </c>
      <c r="E29" s="29">
        <v>1500</v>
      </c>
      <c r="F29" s="30">
        <v>1517.3054999999999</v>
      </c>
      <c r="G29" s="31">
        <v>4.4867120000000003E-2</v>
      </c>
      <c r="H29" s="18">
        <v>7.3</v>
      </c>
    </row>
    <row r="30" spans="1:8" x14ac:dyDescent="0.2">
      <c r="A30" s="27">
        <v>2</v>
      </c>
      <c r="B30" s="28" t="s">
        <v>246</v>
      </c>
      <c r="C30" s="28" t="s">
        <v>247</v>
      </c>
      <c r="D30" s="28" t="s">
        <v>248</v>
      </c>
      <c r="E30" s="29">
        <v>1500</v>
      </c>
      <c r="F30" s="30">
        <v>1516.5540000000001</v>
      </c>
      <c r="G30" s="31">
        <v>4.4844889999999998E-2</v>
      </c>
      <c r="H30" s="18">
        <v>8.0500000000000007</v>
      </c>
    </row>
    <row r="31" spans="1:8" x14ac:dyDescent="0.2">
      <c r="A31" s="27">
        <v>3</v>
      </c>
      <c r="B31" s="28" t="s">
        <v>249</v>
      </c>
      <c r="C31" s="28" t="s">
        <v>250</v>
      </c>
      <c r="D31" s="28" t="s">
        <v>23</v>
      </c>
      <c r="E31" s="29">
        <v>1500</v>
      </c>
      <c r="F31" s="30">
        <v>1511.1885</v>
      </c>
      <c r="G31" s="31">
        <v>4.468623E-2</v>
      </c>
      <c r="H31" s="18">
        <v>6.84</v>
      </c>
    </row>
    <row r="32" spans="1:8" x14ac:dyDescent="0.2">
      <c r="A32" s="27">
        <v>4</v>
      </c>
      <c r="B32" s="28" t="s">
        <v>251</v>
      </c>
      <c r="C32" s="28" t="s">
        <v>252</v>
      </c>
      <c r="D32" s="28" t="s">
        <v>248</v>
      </c>
      <c r="E32" s="29">
        <v>1200</v>
      </c>
      <c r="F32" s="30">
        <v>1205.5812000000001</v>
      </c>
      <c r="G32" s="31">
        <v>3.5649350000000003E-2</v>
      </c>
      <c r="H32" s="18">
        <v>7.8</v>
      </c>
    </row>
    <row r="33" spans="1:8" x14ac:dyDescent="0.2">
      <c r="A33" s="27">
        <v>5</v>
      </c>
      <c r="B33" s="28" t="s">
        <v>71</v>
      </c>
      <c r="C33" s="28" t="s">
        <v>72</v>
      </c>
      <c r="D33" s="28" t="s">
        <v>23</v>
      </c>
      <c r="E33" s="29">
        <v>1000</v>
      </c>
      <c r="F33" s="30">
        <v>1016.221</v>
      </c>
      <c r="G33" s="31">
        <v>3.0049920000000001E-2</v>
      </c>
      <c r="H33" s="18">
        <v>6.9</v>
      </c>
    </row>
    <row r="34" spans="1:8" x14ac:dyDescent="0.2">
      <c r="A34" s="27">
        <v>6</v>
      </c>
      <c r="B34" s="28" t="s">
        <v>253</v>
      </c>
      <c r="C34" s="28" t="s">
        <v>254</v>
      </c>
      <c r="D34" s="28" t="s">
        <v>23</v>
      </c>
      <c r="E34" s="29">
        <v>100</v>
      </c>
      <c r="F34" s="30">
        <v>1011.16</v>
      </c>
      <c r="G34" s="31">
        <v>2.9900260000000001E-2</v>
      </c>
      <c r="H34" s="18">
        <v>6.84</v>
      </c>
    </row>
    <row r="35" spans="1:8" x14ac:dyDescent="0.2">
      <c r="A35" s="27">
        <v>7</v>
      </c>
      <c r="B35" s="28" t="s">
        <v>255</v>
      </c>
      <c r="C35" s="28" t="s">
        <v>256</v>
      </c>
      <c r="D35" s="28" t="s">
        <v>245</v>
      </c>
      <c r="E35" s="29">
        <v>1000</v>
      </c>
      <c r="F35" s="30">
        <v>1010.619</v>
      </c>
      <c r="G35" s="31">
        <v>2.9884270000000001E-2</v>
      </c>
      <c r="H35" s="18">
        <v>7.6050000000000004</v>
      </c>
    </row>
    <row r="36" spans="1:8" x14ac:dyDescent="0.2">
      <c r="A36" s="27">
        <v>8</v>
      </c>
      <c r="B36" s="28" t="s">
        <v>257</v>
      </c>
      <c r="C36" s="28" t="s">
        <v>258</v>
      </c>
      <c r="D36" s="28" t="s">
        <v>259</v>
      </c>
      <c r="E36" s="29">
        <v>1000</v>
      </c>
      <c r="F36" s="30">
        <v>1006.422</v>
      </c>
      <c r="G36" s="31">
        <v>2.9760160000000001E-2</v>
      </c>
      <c r="H36" s="18">
        <v>8.6549999999999994</v>
      </c>
    </row>
    <row r="37" spans="1:8" x14ac:dyDescent="0.2">
      <c r="A37" s="27">
        <v>9</v>
      </c>
      <c r="B37" s="28" t="s">
        <v>39</v>
      </c>
      <c r="C37" s="28" t="s">
        <v>40</v>
      </c>
      <c r="D37" s="28" t="s">
        <v>23</v>
      </c>
      <c r="E37" s="29">
        <v>1000</v>
      </c>
      <c r="F37" s="30">
        <v>1006.386</v>
      </c>
      <c r="G37" s="31">
        <v>2.9759089999999998E-2</v>
      </c>
      <c r="H37" s="18">
        <v>6.7880000000000003</v>
      </c>
    </row>
    <row r="38" spans="1:8" x14ac:dyDescent="0.2">
      <c r="A38" s="27">
        <v>10</v>
      </c>
      <c r="B38" s="28" t="s">
        <v>65</v>
      </c>
      <c r="C38" s="28" t="s">
        <v>66</v>
      </c>
      <c r="D38" s="28" t="s">
        <v>23</v>
      </c>
      <c r="E38" s="29">
        <v>1000</v>
      </c>
      <c r="F38" s="30">
        <v>1005.989</v>
      </c>
      <c r="G38" s="31">
        <v>2.9747349999999999E-2</v>
      </c>
      <c r="H38" s="18">
        <v>6.9</v>
      </c>
    </row>
    <row r="39" spans="1:8" x14ac:dyDescent="0.2">
      <c r="A39" s="27">
        <v>11</v>
      </c>
      <c r="B39" s="28" t="s">
        <v>260</v>
      </c>
      <c r="C39" s="28" t="s">
        <v>261</v>
      </c>
      <c r="D39" s="28" t="s">
        <v>248</v>
      </c>
      <c r="E39" s="29">
        <v>100</v>
      </c>
      <c r="F39" s="30">
        <v>1001.8579999999999</v>
      </c>
      <c r="G39" s="31">
        <v>2.9625200000000001E-2</v>
      </c>
      <c r="H39" s="18">
        <v>7.81</v>
      </c>
    </row>
    <row r="40" spans="1:8" x14ac:dyDescent="0.2">
      <c r="A40" s="27">
        <v>12</v>
      </c>
      <c r="B40" s="28" t="s">
        <v>262</v>
      </c>
      <c r="C40" s="28" t="s">
        <v>263</v>
      </c>
      <c r="D40" s="28" t="s">
        <v>248</v>
      </c>
      <c r="E40" s="29">
        <v>900</v>
      </c>
      <c r="F40" s="30">
        <v>909.17550000000006</v>
      </c>
      <c r="G40" s="31">
        <v>2.688455E-2</v>
      </c>
      <c r="H40" s="18">
        <v>7.47</v>
      </c>
    </row>
    <row r="41" spans="1:8" x14ac:dyDescent="0.2">
      <c r="A41" s="27">
        <v>13</v>
      </c>
      <c r="B41" s="28" t="s">
        <v>264</v>
      </c>
      <c r="C41" s="28" t="s">
        <v>265</v>
      </c>
      <c r="D41" s="28" t="s">
        <v>32</v>
      </c>
      <c r="E41" s="29">
        <v>900</v>
      </c>
      <c r="F41" s="30">
        <v>909.05939999999998</v>
      </c>
      <c r="G41" s="31">
        <v>2.6881120000000001E-2</v>
      </c>
      <c r="H41" s="18">
        <v>7.43</v>
      </c>
    </row>
    <row r="42" spans="1:8" x14ac:dyDescent="0.2">
      <c r="A42" s="27">
        <v>14</v>
      </c>
      <c r="B42" s="28" t="s">
        <v>143</v>
      </c>
      <c r="C42" s="28" t="s">
        <v>144</v>
      </c>
      <c r="D42" s="28" t="s">
        <v>32</v>
      </c>
      <c r="E42" s="29">
        <v>500</v>
      </c>
      <c r="F42" s="30">
        <v>507.51</v>
      </c>
      <c r="G42" s="31">
        <v>1.50072E-2</v>
      </c>
      <c r="H42" s="18">
        <v>6.9</v>
      </c>
    </row>
    <row r="43" spans="1:8" x14ac:dyDescent="0.2">
      <c r="A43" s="27">
        <v>15</v>
      </c>
      <c r="B43" s="28" t="s">
        <v>266</v>
      </c>
      <c r="C43" s="28" t="s">
        <v>267</v>
      </c>
      <c r="D43" s="28" t="s">
        <v>32</v>
      </c>
      <c r="E43" s="29">
        <v>500</v>
      </c>
      <c r="F43" s="30">
        <v>507.39</v>
      </c>
      <c r="G43" s="31">
        <v>1.500365E-2</v>
      </c>
      <c r="H43" s="18">
        <v>6.8270999999999997</v>
      </c>
    </row>
    <row r="44" spans="1:8" x14ac:dyDescent="0.2">
      <c r="A44" s="27">
        <v>16</v>
      </c>
      <c r="B44" s="28" t="s">
        <v>53</v>
      </c>
      <c r="C44" s="28" t="s">
        <v>54</v>
      </c>
      <c r="D44" s="28" t="s">
        <v>23</v>
      </c>
      <c r="E44" s="29">
        <v>500</v>
      </c>
      <c r="F44" s="30">
        <v>505.64949999999999</v>
      </c>
      <c r="G44" s="31">
        <v>1.4952190000000001E-2</v>
      </c>
      <c r="H44" s="18">
        <v>6.8579999999999997</v>
      </c>
    </row>
    <row r="45" spans="1:8" x14ac:dyDescent="0.2">
      <c r="A45" s="27">
        <v>17</v>
      </c>
      <c r="B45" s="28" t="s">
        <v>268</v>
      </c>
      <c r="C45" s="28" t="s">
        <v>269</v>
      </c>
      <c r="D45" s="28" t="s">
        <v>248</v>
      </c>
      <c r="E45" s="29">
        <v>500</v>
      </c>
      <c r="F45" s="30">
        <v>503.2165</v>
      </c>
      <c r="G45" s="31">
        <v>1.4880239999999999E-2</v>
      </c>
      <c r="H45" s="18">
        <v>7.92</v>
      </c>
    </row>
    <row r="46" spans="1:8" x14ac:dyDescent="0.2">
      <c r="A46" s="27">
        <v>18</v>
      </c>
      <c r="B46" s="28" t="s">
        <v>270</v>
      </c>
      <c r="C46" s="28" t="s">
        <v>271</v>
      </c>
      <c r="D46" s="28" t="s">
        <v>272</v>
      </c>
      <c r="E46" s="29">
        <v>50</v>
      </c>
      <c r="F46" s="30">
        <v>501.91</v>
      </c>
      <c r="G46" s="31">
        <v>1.484161E-2</v>
      </c>
      <c r="H46" s="18">
        <v>7.46</v>
      </c>
    </row>
    <row r="47" spans="1:8" x14ac:dyDescent="0.2">
      <c r="A47" s="27">
        <v>19</v>
      </c>
      <c r="B47" s="28" t="s">
        <v>67</v>
      </c>
      <c r="C47" s="28" t="s">
        <v>68</v>
      </c>
      <c r="D47" s="28" t="s">
        <v>23</v>
      </c>
      <c r="E47" s="29">
        <v>500</v>
      </c>
      <c r="F47" s="30">
        <v>500.30149999999998</v>
      </c>
      <c r="G47" s="31">
        <v>1.479404E-2</v>
      </c>
      <c r="H47" s="18">
        <v>7.09</v>
      </c>
    </row>
    <row r="48" spans="1:8" x14ac:dyDescent="0.2">
      <c r="A48" s="27">
        <v>20</v>
      </c>
      <c r="B48" s="28" t="s">
        <v>273</v>
      </c>
      <c r="C48" s="28" t="s">
        <v>274</v>
      </c>
      <c r="D48" s="28" t="s">
        <v>248</v>
      </c>
      <c r="E48" s="29">
        <v>350</v>
      </c>
      <c r="F48" s="30">
        <v>354.18844999999999</v>
      </c>
      <c r="G48" s="31">
        <v>1.0473440000000001E-2</v>
      </c>
      <c r="H48" s="18">
        <v>8.1214999999999993</v>
      </c>
    </row>
    <row r="49" spans="1:8" x14ac:dyDescent="0.2">
      <c r="A49" s="14"/>
      <c r="B49" s="14"/>
      <c r="C49" s="15" t="s">
        <v>11</v>
      </c>
      <c r="D49" s="14"/>
      <c r="E49" s="14" t="s">
        <v>12</v>
      </c>
      <c r="F49" s="16">
        <v>18007.68505</v>
      </c>
      <c r="G49" s="17">
        <v>0.53249188000000003</v>
      </c>
      <c r="H49" s="18" t="s">
        <v>12</v>
      </c>
    </row>
    <row r="50" spans="1:8" x14ac:dyDescent="0.2">
      <c r="A50" s="14"/>
      <c r="B50" s="14"/>
      <c r="C50" s="25"/>
      <c r="D50" s="14"/>
      <c r="E50" s="14"/>
      <c r="F50" s="26"/>
      <c r="G50" s="26"/>
      <c r="H50" s="18" t="s">
        <v>12</v>
      </c>
    </row>
    <row r="51" spans="1:8" x14ac:dyDescent="0.2">
      <c r="A51" s="14"/>
      <c r="B51" s="14"/>
      <c r="C51" s="15" t="s">
        <v>73</v>
      </c>
      <c r="D51" s="14"/>
      <c r="E51" s="14"/>
      <c r="F51" s="14"/>
      <c r="G51" s="14"/>
      <c r="H51" s="18" t="s">
        <v>12</v>
      </c>
    </row>
    <row r="52" spans="1:8" x14ac:dyDescent="0.2">
      <c r="A52" s="14"/>
      <c r="B52" s="14"/>
      <c r="C52" s="15" t="s">
        <v>11</v>
      </c>
      <c r="D52" s="14"/>
      <c r="E52" s="14" t="s">
        <v>12</v>
      </c>
      <c r="F52" s="24" t="s">
        <v>13</v>
      </c>
      <c r="G52" s="17">
        <v>0</v>
      </c>
      <c r="H52" s="18" t="s">
        <v>12</v>
      </c>
    </row>
    <row r="53" spans="1:8" x14ac:dyDescent="0.2">
      <c r="A53" s="14"/>
      <c r="B53" s="14"/>
      <c r="C53" s="25"/>
      <c r="D53" s="14"/>
      <c r="E53" s="14"/>
      <c r="F53" s="26"/>
      <c r="G53" s="26"/>
      <c r="H53" s="18" t="s">
        <v>12</v>
      </c>
    </row>
    <row r="54" spans="1:8" x14ac:dyDescent="0.2">
      <c r="A54" s="14"/>
      <c r="B54" s="14"/>
      <c r="C54" s="15" t="s">
        <v>74</v>
      </c>
      <c r="D54" s="14"/>
      <c r="E54" s="14"/>
      <c r="F54" s="14"/>
      <c r="G54" s="14"/>
      <c r="H54" s="18" t="s">
        <v>12</v>
      </c>
    </row>
    <row r="55" spans="1:8" x14ac:dyDescent="0.2">
      <c r="A55" s="27">
        <v>1</v>
      </c>
      <c r="B55" s="28" t="s">
        <v>78</v>
      </c>
      <c r="C55" s="28" t="s">
        <v>79</v>
      </c>
      <c r="D55" s="28" t="s">
        <v>77</v>
      </c>
      <c r="E55" s="29">
        <v>500000</v>
      </c>
      <c r="F55" s="30">
        <v>527.5385</v>
      </c>
      <c r="G55" s="31">
        <v>1.5599450000000001E-2</v>
      </c>
      <c r="H55" s="18">
        <v>6.2244999999999999</v>
      </c>
    </row>
    <row r="56" spans="1:8" x14ac:dyDescent="0.2">
      <c r="A56" s="27">
        <v>2</v>
      </c>
      <c r="B56" s="28" t="s">
        <v>275</v>
      </c>
      <c r="C56" s="28" t="s">
        <v>276</v>
      </c>
      <c r="D56" s="28" t="s">
        <v>77</v>
      </c>
      <c r="E56" s="29">
        <v>400000</v>
      </c>
      <c r="F56" s="30">
        <v>413.66480000000001</v>
      </c>
      <c r="G56" s="31">
        <v>1.223218E-2</v>
      </c>
      <c r="H56" s="18">
        <v>6.1741000000000001</v>
      </c>
    </row>
    <row r="57" spans="1:8" x14ac:dyDescent="0.2">
      <c r="A57" s="27">
        <v>3</v>
      </c>
      <c r="B57" s="28" t="s">
        <v>277</v>
      </c>
      <c r="C57" s="28" t="s">
        <v>278</v>
      </c>
      <c r="D57" s="28" t="s">
        <v>77</v>
      </c>
      <c r="E57" s="29">
        <v>300000</v>
      </c>
      <c r="F57" s="30">
        <v>308.04000000000002</v>
      </c>
      <c r="G57" s="31">
        <v>9.1088200000000001E-3</v>
      </c>
      <c r="H57" s="18">
        <v>6.1093999999999999</v>
      </c>
    </row>
    <row r="58" spans="1:8" x14ac:dyDescent="0.2">
      <c r="A58" s="14"/>
      <c r="B58" s="14"/>
      <c r="C58" s="15" t="s">
        <v>11</v>
      </c>
      <c r="D58" s="14"/>
      <c r="E58" s="14" t="s">
        <v>12</v>
      </c>
      <c r="F58" s="16">
        <v>1249.2433000000001</v>
      </c>
      <c r="G58" s="17">
        <v>3.694045E-2</v>
      </c>
      <c r="H58" s="18" t="s">
        <v>12</v>
      </c>
    </row>
    <row r="59" spans="1:8" x14ac:dyDescent="0.2">
      <c r="A59" s="14"/>
      <c r="B59" s="14"/>
      <c r="C59" s="25"/>
      <c r="D59" s="14"/>
      <c r="E59" s="14"/>
      <c r="F59" s="26"/>
      <c r="G59" s="26"/>
      <c r="H59" s="18" t="s">
        <v>12</v>
      </c>
    </row>
    <row r="60" spans="1:8" x14ac:dyDescent="0.2">
      <c r="A60" s="14"/>
      <c r="B60" s="14"/>
      <c r="C60" s="15" t="s">
        <v>90</v>
      </c>
      <c r="D60" s="14"/>
      <c r="E60" s="14"/>
      <c r="F60" s="26"/>
      <c r="G60" s="26"/>
      <c r="H60" s="18" t="s">
        <v>12</v>
      </c>
    </row>
    <row r="61" spans="1:8" x14ac:dyDescent="0.2">
      <c r="A61" s="14"/>
      <c r="B61" s="14"/>
      <c r="C61" s="15" t="s">
        <v>11</v>
      </c>
      <c r="D61" s="14"/>
      <c r="E61" s="14" t="s">
        <v>12</v>
      </c>
      <c r="F61" s="24" t="s">
        <v>13</v>
      </c>
      <c r="G61" s="17">
        <v>0</v>
      </c>
      <c r="H61" s="18" t="s">
        <v>12</v>
      </c>
    </row>
    <row r="62" spans="1:8" x14ac:dyDescent="0.2">
      <c r="A62" s="14"/>
      <c r="B62" s="14"/>
      <c r="C62" s="25"/>
      <c r="D62" s="14"/>
      <c r="E62" s="14"/>
      <c r="F62" s="26"/>
      <c r="G62" s="26"/>
      <c r="H62" s="18" t="s">
        <v>12</v>
      </c>
    </row>
    <row r="63" spans="1:8" x14ac:dyDescent="0.2">
      <c r="A63" s="14"/>
      <c r="B63" s="14"/>
      <c r="C63" s="15" t="s">
        <v>91</v>
      </c>
      <c r="D63" s="14"/>
      <c r="E63" s="14"/>
      <c r="F63" s="16">
        <v>19256.928349999998</v>
      </c>
      <c r="G63" s="17">
        <v>0.56943233000000004</v>
      </c>
      <c r="H63" s="18" t="s">
        <v>12</v>
      </c>
    </row>
    <row r="64" spans="1:8" x14ac:dyDescent="0.2">
      <c r="A64" s="14"/>
      <c r="B64" s="14"/>
      <c r="C64" s="25"/>
      <c r="D64" s="14"/>
      <c r="E64" s="14"/>
      <c r="F64" s="26"/>
      <c r="G64" s="26"/>
      <c r="H64" s="18" t="s">
        <v>12</v>
      </c>
    </row>
    <row r="65" spans="1:8" x14ac:dyDescent="0.2">
      <c r="A65" s="14"/>
      <c r="B65" s="14"/>
      <c r="C65" s="15" t="s">
        <v>92</v>
      </c>
      <c r="D65" s="14"/>
      <c r="E65" s="14"/>
      <c r="F65" s="26"/>
      <c r="G65" s="26"/>
      <c r="H65" s="18" t="s">
        <v>12</v>
      </c>
    </row>
    <row r="66" spans="1:8" x14ac:dyDescent="0.2">
      <c r="A66" s="14"/>
      <c r="B66" s="14"/>
      <c r="C66" s="15" t="s">
        <v>93</v>
      </c>
      <c r="D66" s="14"/>
      <c r="E66" s="14"/>
      <c r="F66" s="26"/>
      <c r="G66" s="26"/>
      <c r="H66" s="18" t="s">
        <v>12</v>
      </c>
    </row>
    <row r="67" spans="1:8" x14ac:dyDescent="0.2">
      <c r="A67" s="27">
        <v>1</v>
      </c>
      <c r="B67" s="28" t="s">
        <v>279</v>
      </c>
      <c r="C67" s="28" t="s">
        <v>280</v>
      </c>
      <c r="D67" s="28" t="s">
        <v>156</v>
      </c>
      <c r="E67" s="29">
        <v>400</v>
      </c>
      <c r="F67" s="30">
        <v>1990.798</v>
      </c>
      <c r="G67" s="31">
        <v>5.8868410000000003E-2</v>
      </c>
      <c r="H67" s="18">
        <v>6.4886999999999997</v>
      </c>
    </row>
    <row r="68" spans="1:8" x14ac:dyDescent="0.2">
      <c r="A68" s="27">
        <v>2</v>
      </c>
      <c r="B68" s="28" t="s">
        <v>214</v>
      </c>
      <c r="C68" s="28" t="s">
        <v>215</v>
      </c>
      <c r="D68" s="28" t="s">
        <v>156</v>
      </c>
      <c r="E68" s="29">
        <v>300</v>
      </c>
      <c r="F68" s="30">
        <v>1443.7574999999999</v>
      </c>
      <c r="G68" s="31">
        <v>4.2692279999999999E-2</v>
      </c>
      <c r="H68" s="18">
        <v>6.9701000000000004</v>
      </c>
    </row>
    <row r="69" spans="1:8" x14ac:dyDescent="0.2">
      <c r="A69" s="27">
        <v>3</v>
      </c>
      <c r="B69" s="28" t="s">
        <v>281</v>
      </c>
      <c r="C69" s="28" t="s">
        <v>282</v>
      </c>
      <c r="D69" s="28" t="s">
        <v>156</v>
      </c>
      <c r="E69" s="29">
        <v>200</v>
      </c>
      <c r="F69" s="30">
        <v>950.94899999999996</v>
      </c>
      <c r="G69" s="31">
        <v>2.8119809999999999E-2</v>
      </c>
      <c r="H69" s="18">
        <v>6.7000999999999999</v>
      </c>
    </row>
    <row r="70" spans="1:8" x14ac:dyDescent="0.2">
      <c r="A70" s="27">
        <v>4</v>
      </c>
      <c r="B70" s="28" t="s">
        <v>178</v>
      </c>
      <c r="C70" s="28" t="s">
        <v>179</v>
      </c>
      <c r="D70" s="28" t="s">
        <v>156</v>
      </c>
      <c r="E70" s="29">
        <v>200</v>
      </c>
      <c r="F70" s="30">
        <v>947.476</v>
      </c>
      <c r="G70" s="31">
        <v>2.8017110000000001E-2</v>
      </c>
      <c r="H70" s="18">
        <v>6.7</v>
      </c>
    </row>
    <row r="71" spans="1:8" x14ac:dyDescent="0.2">
      <c r="A71" s="27">
        <v>5</v>
      </c>
      <c r="B71" s="28" t="s">
        <v>180</v>
      </c>
      <c r="C71" s="28" t="s">
        <v>181</v>
      </c>
      <c r="D71" s="28" t="s">
        <v>156</v>
      </c>
      <c r="E71" s="29">
        <v>200</v>
      </c>
      <c r="F71" s="30">
        <v>947.40200000000004</v>
      </c>
      <c r="G71" s="31">
        <v>2.8014919999999999E-2</v>
      </c>
      <c r="H71" s="18">
        <v>6.7100999999999997</v>
      </c>
    </row>
    <row r="72" spans="1:8" x14ac:dyDescent="0.2">
      <c r="A72" s="27">
        <v>6</v>
      </c>
      <c r="B72" s="28" t="s">
        <v>161</v>
      </c>
      <c r="C72" s="28" t="s">
        <v>162</v>
      </c>
      <c r="D72" s="28" t="s">
        <v>156</v>
      </c>
      <c r="E72" s="29">
        <v>200</v>
      </c>
      <c r="F72" s="30">
        <v>944.50199999999995</v>
      </c>
      <c r="G72" s="31">
        <v>2.792917E-2</v>
      </c>
      <c r="H72" s="18">
        <v>6.64</v>
      </c>
    </row>
    <row r="73" spans="1:8" x14ac:dyDescent="0.2">
      <c r="A73" s="27">
        <v>7</v>
      </c>
      <c r="B73" s="28" t="s">
        <v>212</v>
      </c>
      <c r="C73" s="28" t="s">
        <v>213</v>
      </c>
      <c r="D73" s="28" t="s">
        <v>156</v>
      </c>
      <c r="E73" s="29">
        <v>100</v>
      </c>
      <c r="F73" s="30">
        <v>471.60599999999999</v>
      </c>
      <c r="G73" s="31">
        <v>1.394551E-2</v>
      </c>
      <c r="H73" s="18">
        <v>6.7</v>
      </c>
    </row>
    <row r="74" spans="1:8" x14ac:dyDescent="0.2">
      <c r="A74" s="14"/>
      <c r="B74" s="14"/>
      <c r="C74" s="15" t="s">
        <v>11</v>
      </c>
      <c r="D74" s="14"/>
      <c r="E74" s="14" t="s">
        <v>12</v>
      </c>
      <c r="F74" s="16">
        <v>7696.4904999999999</v>
      </c>
      <c r="G74" s="17">
        <v>0.22758721000000001</v>
      </c>
      <c r="H74" s="18" t="s">
        <v>12</v>
      </c>
    </row>
    <row r="75" spans="1:8" x14ac:dyDescent="0.2">
      <c r="A75" s="14"/>
      <c r="B75" s="14"/>
      <c r="C75" s="25"/>
      <c r="D75" s="14"/>
      <c r="E75" s="14"/>
      <c r="F75" s="26"/>
      <c r="G75" s="26"/>
      <c r="H75" s="18" t="s">
        <v>12</v>
      </c>
    </row>
    <row r="76" spans="1:8" x14ac:dyDescent="0.2">
      <c r="A76" s="14"/>
      <c r="B76" s="14"/>
      <c r="C76" s="15" t="s">
        <v>94</v>
      </c>
      <c r="D76" s="14"/>
      <c r="E76" s="14"/>
      <c r="F76" s="26"/>
      <c r="G76" s="26"/>
      <c r="H76" s="18" t="s">
        <v>12</v>
      </c>
    </row>
    <row r="77" spans="1:8" x14ac:dyDescent="0.2">
      <c r="A77" s="27">
        <v>1</v>
      </c>
      <c r="B77" s="28" t="s">
        <v>231</v>
      </c>
      <c r="C77" s="28" t="s">
        <v>232</v>
      </c>
      <c r="D77" s="28" t="s">
        <v>156</v>
      </c>
      <c r="E77" s="29">
        <v>200</v>
      </c>
      <c r="F77" s="30">
        <v>991.03499999999997</v>
      </c>
      <c r="G77" s="31">
        <v>2.930516E-2</v>
      </c>
      <c r="H77" s="18">
        <v>7.0250000000000004</v>
      </c>
    </row>
    <row r="78" spans="1:8" x14ac:dyDescent="0.2">
      <c r="A78" s="27">
        <v>2</v>
      </c>
      <c r="B78" s="28" t="s">
        <v>283</v>
      </c>
      <c r="C78" s="28" t="s">
        <v>284</v>
      </c>
      <c r="D78" s="28" t="s">
        <v>156</v>
      </c>
      <c r="E78" s="29">
        <v>200</v>
      </c>
      <c r="F78" s="30">
        <v>968.70399999999995</v>
      </c>
      <c r="G78" s="31">
        <v>2.864483E-2</v>
      </c>
      <c r="H78" s="18">
        <v>6.7</v>
      </c>
    </row>
    <row r="79" spans="1:8" x14ac:dyDescent="0.2">
      <c r="A79" s="14"/>
      <c r="B79" s="14"/>
      <c r="C79" s="15" t="s">
        <v>11</v>
      </c>
      <c r="D79" s="14"/>
      <c r="E79" s="14" t="s">
        <v>12</v>
      </c>
      <c r="F79" s="16">
        <v>1959.739</v>
      </c>
      <c r="G79" s="17">
        <v>5.794999E-2</v>
      </c>
      <c r="H79" s="18" t="s">
        <v>12</v>
      </c>
    </row>
    <row r="80" spans="1:8" x14ac:dyDescent="0.2">
      <c r="A80" s="14"/>
      <c r="B80" s="14"/>
      <c r="C80" s="25"/>
      <c r="D80" s="14"/>
      <c r="E80" s="14"/>
      <c r="F80" s="26"/>
      <c r="G80" s="26"/>
      <c r="H80" s="18" t="s">
        <v>12</v>
      </c>
    </row>
    <row r="81" spans="1:17" x14ac:dyDescent="0.2">
      <c r="A81" s="14"/>
      <c r="B81" s="14"/>
      <c r="C81" s="15" t="s">
        <v>95</v>
      </c>
      <c r="D81" s="14"/>
      <c r="E81" s="14"/>
      <c r="F81" s="26"/>
      <c r="G81" s="26"/>
      <c r="H81" s="18" t="s">
        <v>12</v>
      </c>
    </row>
    <row r="82" spans="1:17" x14ac:dyDescent="0.2">
      <c r="A82" s="14"/>
      <c r="B82" s="14"/>
      <c r="C82" s="15" t="s">
        <v>11</v>
      </c>
      <c r="D82" s="14"/>
      <c r="E82" s="14" t="s">
        <v>12</v>
      </c>
      <c r="F82" s="24" t="s">
        <v>13</v>
      </c>
      <c r="G82" s="17">
        <v>0</v>
      </c>
      <c r="H82" s="18" t="s">
        <v>12</v>
      </c>
    </row>
    <row r="83" spans="1:17" x14ac:dyDescent="0.2">
      <c r="A83" s="14"/>
      <c r="B83" s="14"/>
      <c r="C83" s="25"/>
      <c r="D83" s="14"/>
      <c r="E83" s="14"/>
      <c r="F83" s="26"/>
      <c r="G83" s="26"/>
      <c r="H83" s="18" t="s">
        <v>12</v>
      </c>
    </row>
    <row r="84" spans="1:17" x14ac:dyDescent="0.2">
      <c r="A84" s="14"/>
      <c r="B84" s="14"/>
      <c r="C84" s="15" t="s">
        <v>96</v>
      </c>
      <c r="D84" s="14"/>
      <c r="E84" s="14"/>
      <c r="F84" s="26"/>
      <c r="G84" s="26"/>
      <c r="H84" s="18" t="s">
        <v>12</v>
      </c>
    </row>
    <row r="85" spans="1:17" x14ac:dyDescent="0.2">
      <c r="A85" s="27">
        <v>1</v>
      </c>
      <c r="B85" s="28"/>
      <c r="C85" s="28" t="s">
        <v>97</v>
      </c>
      <c r="D85" s="28"/>
      <c r="E85" s="32"/>
      <c r="F85" s="30">
        <v>4220.8494977079999</v>
      </c>
      <c r="G85" s="31">
        <v>0.12481161</v>
      </c>
      <c r="H85" s="18">
        <v>5.95</v>
      </c>
    </row>
    <row r="86" spans="1:17" x14ac:dyDescent="0.2">
      <c r="A86" s="14"/>
      <c r="B86" s="14"/>
      <c r="C86" s="15" t="s">
        <v>11</v>
      </c>
      <c r="D86" s="14"/>
      <c r="E86" s="14" t="s">
        <v>12</v>
      </c>
      <c r="F86" s="16">
        <v>4220.8494977079999</v>
      </c>
      <c r="G86" s="17">
        <v>0.12481161</v>
      </c>
      <c r="H86" s="18" t="s">
        <v>12</v>
      </c>
    </row>
    <row r="87" spans="1:17" x14ac:dyDescent="0.2">
      <c r="A87" s="14"/>
      <c r="B87" s="14"/>
      <c r="C87" s="25"/>
      <c r="D87" s="14"/>
      <c r="E87" s="14"/>
      <c r="F87" s="26"/>
      <c r="G87" s="26"/>
      <c r="H87" s="18" t="s">
        <v>12</v>
      </c>
    </row>
    <row r="88" spans="1:17" x14ac:dyDescent="0.2">
      <c r="A88" s="14"/>
      <c r="B88" s="14"/>
      <c r="C88" s="15" t="s">
        <v>98</v>
      </c>
      <c r="D88" s="14"/>
      <c r="E88" s="14"/>
      <c r="F88" s="16">
        <v>13877.078997708</v>
      </c>
      <c r="G88" s="17">
        <v>0.41034881000000001</v>
      </c>
      <c r="H88" s="18" t="s">
        <v>12</v>
      </c>
    </row>
    <row r="89" spans="1:17" x14ac:dyDescent="0.2">
      <c r="A89" s="14"/>
      <c r="B89" s="14"/>
      <c r="C89" s="26"/>
      <c r="D89" s="14"/>
      <c r="E89" s="14"/>
      <c r="F89" s="14"/>
      <c r="G89" s="14"/>
      <c r="H89" s="18" t="s">
        <v>12</v>
      </c>
    </row>
    <row r="90" spans="1:17" x14ac:dyDescent="0.2">
      <c r="A90" s="14"/>
      <c r="B90" s="14"/>
      <c r="C90" s="15" t="s">
        <v>99</v>
      </c>
      <c r="D90" s="14"/>
      <c r="E90" s="14"/>
      <c r="F90" s="14"/>
      <c r="G90" s="14"/>
      <c r="H90" s="18" t="s">
        <v>12</v>
      </c>
    </row>
    <row r="91" spans="1:17" x14ac:dyDescent="0.2">
      <c r="A91" s="14"/>
      <c r="B91" s="14"/>
      <c r="C91" s="15" t="s">
        <v>100</v>
      </c>
      <c r="D91" s="14"/>
      <c r="E91" s="14"/>
      <c r="F91" s="14"/>
      <c r="G91" s="14"/>
      <c r="H91" s="18" t="s">
        <v>12</v>
      </c>
    </row>
    <row r="92" spans="1:17" x14ac:dyDescent="0.2">
      <c r="A92" s="14"/>
      <c r="B92" s="14"/>
      <c r="C92" s="15" t="s">
        <v>11</v>
      </c>
      <c r="D92" s="14"/>
      <c r="E92" s="14" t="s">
        <v>12</v>
      </c>
      <c r="F92" s="24" t="s">
        <v>13</v>
      </c>
      <c r="G92" s="17">
        <v>0</v>
      </c>
      <c r="H92" s="18" t="s">
        <v>12</v>
      </c>
    </row>
    <row r="93" spans="1:17" x14ac:dyDescent="0.2">
      <c r="A93" s="22"/>
      <c r="B93" s="22"/>
      <c r="C93" s="77"/>
      <c r="D93" s="22"/>
      <c r="E93" s="22"/>
      <c r="F93" s="42"/>
      <c r="G93" s="42"/>
      <c r="H93" s="18" t="s">
        <v>12</v>
      </c>
    </row>
    <row r="94" spans="1:17" x14ac:dyDescent="0.2">
      <c r="A94" s="22"/>
      <c r="B94" s="22"/>
      <c r="C94" s="23" t="s">
        <v>548</v>
      </c>
      <c r="D94" s="22"/>
      <c r="E94" s="22"/>
      <c r="F94" s="42"/>
      <c r="G94" s="42"/>
      <c r="H94" s="18" t="s">
        <v>12</v>
      </c>
      <c r="K94" s="57"/>
      <c r="L94" s="57"/>
      <c r="M94" s="57"/>
      <c r="N94" s="57"/>
      <c r="O94" s="78"/>
      <c r="P94" s="78"/>
      <c r="Q94" s="78"/>
    </row>
    <row r="95" spans="1:17" x14ac:dyDescent="0.2">
      <c r="A95" s="71">
        <v>1</v>
      </c>
      <c r="B95" s="72" t="s">
        <v>101</v>
      </c>
      <c r="C95" s="72" t="s">
        <v>102</v>
      </c>
      <c r="D95" s="72"/>
      <c r="E95" s="79">
        <v>1043.4449999999999</v>
      </c>
      <c r="F95" s="74">
        <v>116.011492277</v>
      </c>
      <c r="G95" s="75">
        <v>3.43049E-3</v>
      </c>
      <c r="H95" s="18"/>
    </row>
    <row r="96" spans="1:17" x14ac:dyDescent="0.2">
      <c r="A96" s="22"/>
      <c r="B96" s="22"/>
      <c r="C96" s="23" t="s">
        <v>11</v>
      </c>
      <c r="D96" s="22"/>
      <c r="E96" s="22" t="s">
        <v>12</v>
      </c>
      <c r="F96" s="80">
        <f>SUM(F95)</f>
        <v>116.011492277</v>
      </c>
      <c r="G96" s="81">
        <f>SUM(G95)</f>
        <v>3.43049E-3</v>
      </c>
      <c r="H96" s="18" t="s">
        <v>12</v>
      </c>
    </row>
    <row r="97" spans="1:8" x14ac:dyDescent="0.2">
      <c r="A97" s="14"/>
      <c r="B97" s="14"/>
      <c r="C97" s="25"/>
      <c r="D97" s="14"/>
      <c r="E97" s="14"/>
      <c r="F97" s="26"/>
      <c r="G97" s="26"/>
      <c r="H97" s="18" t="s">
        <v>12</v>
      </c>
    </row>
    <row r="98" spans="1:8" x14ac:dyDescent="0.2">
      <c r="A98" s="14"/>
      <c r="B98" s="14"/>
      <c r="C98" s="15" t="s">
        <v>103</v>
      </c>
      <c r="D98" s="14"/>
      <c r="E98" s="14"/>
      <c r="F98" s="14"/>
      <c r="G98" s="14"/>
      <c r="H98" s="18" t="s">
        <v>12</v>
      </c>
    </row>
    <row r="99" spans="1:8" x14ac:dyDescent="0.2">
      <c r="A99" s="14"/>
      <c r="B99" s="14"/>
      <c r="C99" s="15" t="s">
        <v>104</v>
      </c>
      <c r="D99" s="14"/>
      <c r="E99" s="14"/>
      <c r="F99" s="14"/>
      <c r="G99" s="14"/>
      <c r="H99" s="18" t="s">
        <v>12</v>
      </c>
    </row>
    <row r="100" spans="1:8" x14ac:dyDescent="0.2">
      <c r="A100" s="14"/>
      <c r="B100" s="14"/>
      <c r="C100" s="15" t="s">
        <v>11</v>
      </c>
      <c r="D100" s="14"/>
      <c r="E100" s="14" t="s">
        <v>12</v>
      </c>
      <c r="F100" s="24" t="s">
        <v>13</v>
      </c>
      <c r="G100" s="17">
        <v>0</v>
      </c>
      <c r="H100" s="18" t="s">
        <v>12</v>
      </c>
    </row>
    <row r="101" spans="1:8" x14ac:dyDescent="0.2">
      <c r="A101" s="14"/>
      <c r="B101" s="14"/>
      <c r="C101" s="25"/>
      <c r="D101" s="14"/>
      <c r="E101" s="14"/>
      <c r="F101" s="26"/>
      <c r="G101" s="26"/>
      <c r="H101" s="18" t="s">
        <v>12</v>
      </c>
    </row>
    <row r="102" spans="1:8" x14ac:dyDescent="0.2">
      <c r="A102" s="14"/>
      <c r="B102" s="14"/>
      <c r="C102" s="15" t="s">
        <v>105</v>
      </c>
      <c r="D102" s="14"/>
      <c r="E102" s="14"/>
      <c r="F102" s="26"/>
      <c r="G102" s="26"/>
      <c r="H102" s="18" t="s">
        <v>12</v>
      </c>
    </row>
    <row r="103" spans="1:8" x14ac:dyDescent="0.2">
      <c r="A103" s="14"/>
      <c r="B103" s="14"/>
      <c r="C103" s="15" t="s">
        <v>11</v>
      </c>
      <c r="D103" s="14"/>
      <c r="E103" s="14" t="s">
        <v>12</v>
      </c>
      <c r="F103" s="24" t="s">
        <v>13</v>
      </c>
      <c r="G103" s="17">
        <v>0</v>
      </c>
      <c r="H103" s="18" t="s">
        <v>12</v>
      </c>
    </row>
    <row r="104" spans="1:8" x14ac:dyDescent="0.2">
      <c r="A104" s="14"/>
      <c r="B104" s="28"/>
      <c r="C104" s="28"/>
      <c r="D104" s="15"/>
      <c r="E104" s="14"/>
      <c r="F104" s="28"/>
      <c r="G104" s="32"/>
      <c r="H104" s="18" t="s">
        <v>12</v>
      </c>
    </row>
    <row r="105" spans="1:8" x14ac:dyDescent="0.2">
      <c r="A105" s="32"/>
      <c r="B105" s="28"/>
      <c r="C105" s="28" t="s">
        <v>106</v>
      </c>
      <c r="D105" s="28"/>
      <c r="E105" s="32"/>
      <c r="F105" s="30">
        <f>567.74480303-0.00427733500480652-F25</f>
        <v>567.73052569499521</v>
      </c>
      <c r="G105" s="31">
        <f>F105/F106</f>
        <v>1.6787940311360706E-2</v>
      </c>
      <c r="H105" s="18" t="s">
        <v>12</v>
      </c>
    </row>
    <row r="106" spans="1:8" x14ac:dyDescent="0.2">
      <c r="A106" s="25"/>
      <c r="B106" s="25"/>
      <c r="C106" s="15" t="s">
        <v>107</v>
      </c>
      <c r="D106" s="26"/>
      <c r="E106" s="26"/>
      <c r="F106" s="16">
        <f>33817.763643015-0.00427733500480652</f>
        <v>33817.759365679995</v>
      </c>
      <c r="G106" s="33">
        <v>0.99999998999999995</v>
      </c>
      <c r="H106" s="18" t="s">
        <v>12</v>
      </c>
    </row>
    <row r="107" spans="1:8" x14ac:dyDescent="0.2">
      <c r="A107" s="34"/>
      <c r="B107" s="34"/>
      <c r="C107" s="34"/>
      <c r="D107" s="35"/>
      <c r="E107" s="35"/>
      <c r="F107" s="35"/>
      <c r="G107" s="35"/>
    </row>
    <row r="108" spans="1:8" x14ac:dyDescent="0.2">
      <c r="A108" s="36"/>
      <c r="B108" s="163" t="s">
        <v>549</v>
      </c>
      <c r="C108" s="163"/>
      <c r="D108" s="163"/>
      <c r="E108" s="163"/>
      <c r="F108" s="163"/>
      <c r="G108" s="163"/>
      <c r="H108" s="163"/>
    </row>
    <row r="109" spans="1:8" x14ac:dyDescent="0.2">
      <c r="A109" s="36"/>
      <c r="B109" s="163" t="s">
        <v>550</v>
      </c>
      <c r="C109" s="163"/>
      <c r="D109" s="163"/>
      <c r="E109" s="163"/>
      <c r="F109" s="163"/>
      <c r="G109" s="163"/>
      <c r="H109" s="163"/>
    </row>
    <row r="110" spans="1:8" x14ac:dyDescent="0.2">
      <c r="A110" s="36"/>
      <c r="B110" s="163" t="s">
        <v>551</v>
      </c>
      <c r="C110" s="163"/>
      <c r="D110" s="163"/>
      <c r="E110" s="163"/>
      <c r="F110" s="163"/>
      <c r="G110" s="163"/>
      <c r="H110" s="163"/>
    </row>
    <row r="111" spans="1:8" x14ac:dyDescent="0.2">
      <c r="A111" s="38"/>
      <c r="B111" s="38"/>
      <c r="C111" s="38"/>
      <c r="D111" s="39"/>
      <c r="E111" s="39"/>
      <c r="F111" s="39"/>
      <c r="G111" s="39"/>
    </row>
    <row r="112" spans="1:8" x14ac:dyDescent="0.2">
      <c r="A112" s="36"/>
      <c r="B112" s="167" t="s">
        <v>108</v>
      </c>
      <c r="C112" s="168"/>
      <c r="D112" s="169"/>
      <c r="E112" s="40"/>
      <c r="F112" s="41"/>
      <c r="G112" s="41"/>
    </row>
    <row r="113" spans="1:7" ht="24" customHeight="1" x14ac:dyDescent="0.2">
      <c r="A113" s="36"/>
      <c r="B113" s="164" t="s">
        <v>109</v>
      </c>
      <c r="C113" s="165"/>
      <c r="D113" s="23" t="s">
        <v>580</v>
      </c>
      <c r="E113" s="40"/>
      <c r="F113" s="41"/>
      <c r="G113" s="41"/>
    </row>
    <row r="114" spans="1:7" x14ac:dyDescent="0.2">
      <c r="A114" s="36"/>
      <c r="B114" s="164" t="s">
        <v>111</v>
      </c>
      <c r="C114" s="165"/>
      <c r="D114" s="23" t="s">
        <v>110</v>
      </c>
      <c r="E114" s="40"/>
      <c r="F114" s="41"/>
      <c r="G114" s="41"/>
    </row>
    <row r="115" spans="1:7" x14ac:dyDescent="0.2">
      <c r="A115" s="36"/>
      <c r="B115" s="164" t="s">
        <v>112</v>
      </c>
      <c r="C115" s="165"/>
      <c r="D115" s="42" t="s">
        <v>12</v>
      </c>
      <c r="E115" s="40"/>
      <c r="F115" s="41"/>
      <c r="G115" s="41"/>
    </row>
    <row r="116" spans="1:7" x14ac:dyDescent="0.2">
      <c r="A116" s="43"/>
      <c r="B116" s="44" t="s">
        <v>12</v>
      </c>
      <c r="C116" s="44" t="s">
        <v>552</v>
      </c>
      <c r="D116" s="44" t="s">
        <v>113</v>
      </c>
      <c r="E116" s="43"/>
      <c r="F116" s="43"/>
      <c r="G116" s="43"/>
    </row>
    <row r="117" spans="1:7" x14ac:dyDescent="0.2">
      <c r="A117" s="43"/>
      <c r="B117" s="45" t="s">
        <v>114</v>
      </c>
      <c r="C117" s="46">
        <v>45747</v>
      </c>
      <c r="D117" s="46">
        <v>45777</v>
      </c>
      <c r="E117" s="43"/>
      <c r="F117" s="43"/>
      <c r="G117" s="43"/>
    </row>
    <row r="118" spans="1:7" x14ac:dyDescent="0.2">
      <c r="A118" s="47"/>
      <c r="B118" s="28" t="s">
        <v>115</v>
      </c>
      <c r="C118" s="48">
        <v>3633.9203000000002</v>
      </c>
      <c r="D118" s="48">
        <v>3668.4490000000001</v>
      </c>
      <c r="E118" s="47"/>
      <c r="F118" s="49"/>
      <c r="G118" s="50"/>
    </row>
    <row r="119" spans="1:7" ht="25.5" x14ac:dyDescent="0.2">
      <c r="A119" s="47"/>
      <c r="B119" s="28" t="s">
        <v>553</v>
      </c>
      <c r="C119" s="48">
        <v>1100.4606000000001</v>
      </c>
      <c r="D119" s="48">
        <v>1104.5</v>
      </c>
      <c r="E119" s="47"/>
      <c r="F119" s="49"/>
      <c r="G119" s="50"/>
    </row>
    <row r="120" spans="1:7" ht="25.5" x14ac:dyDescent="0.2">
      <c r="A120" s="47"/>
      <c r="B120" s="28" t="s">
        <v>554</v>
      </c>
      <c r="C120" s="48">
        <v>1249.2994000000001</v>
      </c>
      <c r="D120" s="48">
        <v>1261.17</v>
      </c>
      <c r="E120" s="47"/>
      <c r="F120" s="49"/>
      <c r="G120" s="50"/>
    </row>
    <row r="121" spans="1:7" x14ac:dyDescent="0.2">
      <c r="A121" s="47"/>
      <c r="B121" s="28" t="s">
        <v>116</v>
      </c>
      <c r="C121" s="48">
        <v>3395.5059000000001</v>
      </c>
      <c r="D121" s="48">
        <v>3425.7067999999999</v>
      </c>
      <c r="E121" s="47"/>
      <c r="F121" s="49"/>
      <c r="G121" s="50"/>
    </row>
    <row r="122" spans="1:7" x14ac:dyDescent="0.2">
      <c r="A122" s="47"/>
      <c r="B122" s="28" t="s">
        <v>164</v>
      </c>
      <c r="C122" s="48">
        <v>1314.9849999999999</v>
      </c>
      <c r="D122" s="48">
        <v>1326.6775</v>
      </c>
      <c r="E122" s="47"/>
      <c r="F122" s="49"/>
      <c r="G122" s="50"/>
    </row>
    <row r="123" spans="1:7" ht="25.5" x14ac:dyDescent="0.2">
      <c r="A123" s="47"/>
      <c r="B123" s="28" t="s">
        <v>557</v>
      </c>
      <c r="C123" s="48">
        <v>1089.644</v>
      </c>
      <c r="D123" s="48">
        <v>1092.9772</v>
      </c>
      <c r="E123" s="47"/>
      <c r="F123" s="49"/>
      <c r="G123" s="50"/>
    </row>
    <row r="124" spans="1:7" ht="25.5" x14ac:dyDescent="0.2">
      <c r="A124" s="47"/>
      <c r="B124" s="28" t="s">
        <v>558</v>
      </c>
      <c r="C124" s="48">
        <v>1206.7374</v>
      </c>
      <c r="D124" s="48">
        <v>1217.4768999999999</v>
      </c>
      <c r="E124" s="47"/>
      <c r="F124" s="49"/>
      <c r="G124" s="50"/>
    </row>
    <row r="125" spans="1:7" x14ac:dyDescent="0.2">
      <c r="A125" s="47"/>
      <c r="B125" s="47"/>
      <c r="C125" s="47"/>
      <c r="D125" s="47"/>
      <c r="E125" s="47"/>
      <c r="F125" s="47"/>
      <c r="G125" s="47"/>
    </row>
    <row r="126" spans="1:7" x14ac:dyDescent="0.2">
      <c r="A126" s="47"/>
      <c r="B126" s="170" t="s">
        <v>561</v>
      </c>
      <c r="C126" s="171"/>
      <c r="D126" s="15" t="s">
        <v>12</v>
      </c>
      <c r="E126" s="47"/>
      <c r="F126" s="47"/>
      <c r="G126" s="47"/>
    </row>
    <row r="127" spans="1:7" x14ac:dyDescent="0.2">
      <c r="A127" s="47"/>
      <c r="B127" s="51" t="s">
        <v>114</v>
      </c>
      <c r="C127" s="52" t="s">
        <v>117</v>
      </c>
      <c r="D127" s="52" t="s">
        <v>118</v>
      </c>
      <c r="E127" s="47"/>
      <c r="F127" s="47"/>
      <c r="G127" s="47"/>
    </row>
    <row r="128" spans="1:7" ht="25.5" x14ac:dyDescent="0.2">
      <c r="A128" s="47"/>
      <c r="B128" s="28" t="s">
        <v>553</v>
      </c>
      <c r="C128" s="53">
        <v>6.4</v>
      </c>
      <c r="D128" s="53">
        <v>6.4</v>
      </c>
      <c r="E128" s="47"/>
      <c r="F128" s="49"/>
      <c r="G128" s="50"/>
    </row>
    <row r="129" spans="1:17" ht="25.5" x14ac:dyDescent="0.2">
      <c r="A129" s="47"/>
      <c r="B129" s="28" t="s">
        <v>557</v>
      </c>
      <c r="C129" s="53">
        <v>6.3410000000000002</v>
      </c>
      <c r="D129" s="53">
        <v>6.3410000000000002</v>
      </c>
      <c r="E129" s="47"/>
      <c r="F129" s="49"/>
      <c r="G129" s="50"/>
    </row>
    <row r="130" spans="1:17" x14ac:dyDescent="0.2">
      <c r="A130" s="47"/>
      <c r="B130" s="54"/>
      <c r="C130" s="54"/>
      <c r="D130" s="55"/>
      <c r="E130" s="47"/>
      <c r="F130" s="49"/>
      <c r="G130" s="50"/>
    </row>
    <row r="131" spans="1:17" s="59" customFormat="1" x14ac:dyDescent="0.2">
      <c r="A131" s="95"/>
      <c r="B131" s="164" t="s">
        <v>574</v>
      </c>
      <c r="C131" s="165"/>
      <c r="D131" s="23" t="s">
        <v>110</v>
      </c>
      <c r="G131" s="95"/>
      <c r="I131"/>
      <c r="J131" s="21"/>
      <c r="K131" s="57"/>
      <c r="L131" s="57"/>
      <c r="M131" s="57"/>
      <c r="N131" s="57"/>
      <c r="O131" s="60"/>
    </row>
    <row r="132" spans="1:17" x14ac:dyDescent="0.2">
      <c r="A132" s="43"/>
      <c r="B132" s="164" t="s">
        <v>575</v>
      </c>
      <c r="C132" s="165"/>
      <c r="D132" s="23" t="s">
        <v>110</v>
      </c>
      <c r="E132" s="56"/>
      <c r="F132" s="43"/>
      <c r="G132" s="43"/>
      <c r="J132" s="21"/>
    </row>
    <row r="133" spans="1:17" x14ac:dyDescent="0.2">
      <c r="A133" s="43"/>
      <c r="B133" s="164" t="s">
        <v>576</v>
      </c>
      <c r="C133" s="165"/>
      <c r="D133" s="23" t="s">
        <v>110</v>
      </c>
      <c r="E133" s="56"/>
      <c r="F133" s="43"/>
      <c r="G133" s="43"/>
      <c r="J133" s="21"/>
    </row>
    <row r="134" spans="1:17" x14ac:dyDescent="0.2">
      <c r="A134" s="43"/>
      <c r="B134" s="164" t="s">
        <v>577</v>
      </c>
      <c r="C134" s="165"/>
      <c r="D134" s="23" t="s">
        <v>110</v>
      </c>
      <c r="E134" s="56"/>
      <c r="F134" s="43"/>
      <c r="G134" s="43"/>
      <c r="J134" s="21"/>
    </row>
    <row r="135" spans="1:17" x14ac:dyDescent="0.2">
      <c r="A135" s="43"/>
      <c r="B135" s="37"/>
      <c r="C135" s="37"/>
      <c r="D135" s="161"/>
      <c r="E135" s="43"/>
      <c r="F135" s="43"/>
      <c r="G135" s="43"/>
      <c r="J135" s="21"/>
    </row>
    <row r="136" spans="1:17" s="59" customFormat="1" x14ac:dyDescent="0.2">
      <c r="B136" s="172" t="s">
        <v>563</v>
      </c>
      <c r="C136" s="173"/>
      <c r="D136" s="174"/>
      <c r="I136"/>
      <c r="J136" s="21"/>
      <c r="K136" s="57"/>
      <c r="L136" s="57"/>
      <c r="M136" s="57"/>
      <c r="N136" s="57"/>
      <c r="O136" s="60"/>
    </row>
    <row r="137" spans="1:17" s="59" customFormat="1" ht="38.25" x14ac:dyDescent="0.2">
      <c r="B137" s="166" t="s">
        <v>564</v>
      </c>
      <c r="C137" s="166"/>
      <c r="D137" s="61" t="s">
        <v>242</v>
      </c>
      <c r="I137"/>
      <c r="J137" s="21"/>
      <c r="K137" s="57"/>
      <c r="L137" s="57"/>
      <c r="M137" s="57"/>
      <c r="N137" s="57"/>
      <c r="O137" s="60"/>
    </row>
    <row r="138" spans="1:17" s="59" customFormat="1" x14ac:dyDescent="0.2">
      <c r="B138" s="176" t="s">
        <v>565</v>
      </c>
      <c r="C138" s="176"/>
      <c r="D138" s="62"/>
      <c r="I138"/>
      <c r="J138" s="21"/>
      <c r="K138" s="57"/>
      <c r="L138" s="57"/>
      <c r="M138" s="57"/>
      <c r="N138" s="57"/>
      <c r="O138" s="60"/>
    </row>
    <row r="139" spans="1:17" s="59" customFormat="1" x14ac:dyDescent="0.2">
      <c r="B139" s="176"/>
      <c r="C139" s="176"/>
      <c r="D139" s="63"/>
      <c r="I139"/>
      <c r="J139" s="21"/>
      <c r="K139" s="57"/>
      <c r="L139" s="57"/>
      <c r="M139" s="57"/>
      <c r="N139" s="57"/>
      <c r="O139" s="60"/>
    </row>
    <row r="140" spans="1:17" s="59" customFormat="1" x14ac:dyDescent="0.2">
      <c r="B140" s="176" t="s">
        <v>566</v>
      </c>
      <c r="C140" s="176"/>
      <c r="D140" s="64">
        <v>6.9813634886144929</v>
      </c>
      <c r="I140"/>
      <c r="J140" s="21"/>
      <c r="K140" s="57"/>
      <c r="L140" s="57"/>
      <c r="M140" s="57"/>
      <c r="N140" s="57"/>
      <c r="O140" s="60"/>
    </row>
    <row r="141" spans="1:17" s="59" customFormat="1" x14ac:dyDescent="0.2">
      <c r="B141" s="176"/>
      <c r="C141" s="176"/>
      <c r="D141" s="63"/>
      <c r="I141"/>
      <c r="J141" s="21"/>
      <c r="K141" s="57"/>
      <c r="L141" s="57"/>
      <c r="M141" s="57"/>
      <c r="N141" s="57"/>
      <c r="O141" s="60"/>
      <c r="P141"/>
      <c r="Q141"/>
    </row>
    <row r="142" spans="1:17" s="59" customFormat="1" x14ac:dyDescent="0.2">
      <c r="B142" s="176" t="s">
        <v>567</v>
      </c>
      <c r="C142" s="176"/>
      <c r="D142" s="64">
        <v>0.97128053701480854</v>
      </c>
      <c r="I142"/>
      <c r="J142" s="21"/>
      <c r="K142" s="57"/>
      <c r="L142" s="57"/>
      <c r="M142" s="57"/>
      <c r="N142" s="57"/>
      <c r="O142" s="60"/>
      <c r="P142"/>
      <c r="Q142"/>
    </row>
    <row r="143" spans="1:17" s="59" customFormat="1" x14ac:dyDescent="0.2">
      <c r="B143" s="176" t="s">
        <v>581</v>
      </c>
      <c r="C143" s="176"/>
      <c r="D143" s="64">
        <v>1.0435130064095552</v>
      </c>
      <c r="I143"/>
      <c r="J143" s="21"/>
      <c r="K143" s="57"/>
      <c r="L143" s="57"/>
      <c r="M143" s="57"/>
      <c r="N143" s="57"/>
      <c r="O143"/>
      <c r="P143"/>
      <c r="Q143"/>
    </row>
    <row r="144" spans="1:17" s="59" customFormat="1" x14ac:dyDescent="0.2">
      <c r="B144" s="176"/>
      <c r="C144" s="176"/>
      <c r="D144" s="63"/>
      <c r="I144"/>
      <c r="J144" s="21"/>
      <c r="K144" s="57"/>
      <c r="L144" s="57"/>
      <c r="M144" s="57"/>
      <c r="N144" s="57"/>
      <c r="O144"/>
      <c r="P144"/>
      <c r="Q144"/>
    </row>
    <row r="145" spans="1:20" s="59" customFormat="1" x14ac:dyDescent="0.2">
      <c r="B145" s="176" t="s">
        <v>569</v>
      </c>
      <c r="C145" s="176"/>
      <c r="D145" s="66" t="s">
        <v>680</v>
      </c>
      <c r="I145"/>
      <c r="J145" s="21"/>
      <c r="K145" s="57"/>
      <c r="L145" s="57"/>
      <c r="M145" s="57"/>
      <c r="N145" s="57"/>
      <c r="O145" s="60"/>
    </row>
    <row r="146" spans="1:20" s="59" customFormat="1" x14ac:dyDescent="0.2">
      <c r="B146" s="177" t="s">
        <v>570</v>
      </c>
      <c r="C146" s="179"/>
      <c r="D146" s="178"/>
      <c r="I146"/>
      <c r="J146" s="21"/>
      <c r="K146" s="57"/>
      <c r="L146" s="57"/>
      <c r="M146" s="57"/>
      <c r="N146" s="57"/>
      <c r="O146"/>
      <c r="P146"/>
      <c r="Q146"/>
      <c r="R146"/>
      <c r="S146"/>
      <c r="T146"/>
    </row>
    <row r="147" spans="1:20" x14ac:dyDescent="0.2">
      <c r="A147" s="58"/>
      <c r="B147" s="58"/>
      <c r="C147" s="58"/>
      <c r="D147" s="58"/>
      <c r="E147" s="58"/>
      <c r="F147" s="58"/>
      <c r="G147" s="58"/>
      <c r="J147" s="21"/>
    </row>
    <row r="148" spans="1:20" s="59" customFormat="1" x14ac:dyDescent="0.2">
      <c r="B148" s="142" t="s">
        <v>681</v>
      </c>
      <c r="C148" s="142"/>
      <c r="D148" s="142"/>
      <c r="E148" s="142"/>
      <c r="F148" s="142"/>
      <c r="G148" s="142"/>
      <c r="H148" s="142"/>
      <c r="I148"/>
      <c r="J148" s="21"/>
      <c r="K148" s="57"/>
      <c r="L148" s="57"/>
      <c r="M148" s="57"/>
      <c r="N148" s="57"/>
      <c r="O148" s="60"/>
    </row>
    <row r="149" spans="1:20" s="59" customFormat="1" ht="6.75" customHeight="1" x14ac:dyDescent="0.2">
      <c r="B149" s="142"/>
      <c r="C149" s="142"/>
      <c r="D149" s="142"/>
      <c r="E149" s="142"/>
      <c r="F149" s="142"/>
      <c r="G149" s="142"/>
      <c r="H149" s="142"/>
      <c r="I149"/>
      <c r="J149" s="21"/>
      <c r="K149" s="57"/>
      <c r="L149" s="57"/>
      <c r="M149" s="57"/>
      <c r="N149" s="57"/>
      <c r="O149" s="60"/>
    </row>
    <row r="150" spans="1:20" ht="13.5" x14ac:dyDescent="0.25">
      <c r="B150" s="89" t="s">
        <v>582</v>
      </c>
      <c r="C150" s="89" t="s">
        <v>583</v>
      </c>
      <c r="D150" s="185" t="s">
        <v>584</v>
      </c>
      <c r="E150" s="185"/>
      <c r="F150" s="185"/>
      <c r="G150" s="186" t="s">
        <v>585</v>
      </c>
      <c r="H150" s="186"/>
      <c r="J150" s="21"/>
      <c r="K150" s="57"/>
      <c r="L150" s="57"/>
      <c r="M150" s="57"/>
      <c r="N150" s="57"/>
      <c r="P150" s="57"/>
    </row>
    <row r="151" spans="1:20" ht="13.5" x14ac:dyDescent="0.25">
      <c r="B151" s="88" t="s">
        <v>586</v>
      </c>
      <c r="C151" s="87" t="s">
        <v>587</v>
      </c>
      <c r="D151" s="187">
        <v>0</v>
      </c>
      <c r="E151" s="187"/>
      <c r="F151" s="187"/>
      <c r="G151" s="187">
        <v>0</v>
      </c>
      <c r="H151" s="187"/>
      <c r="J151" s="21"/>
      <c r="K151" s="57"/>
      <c r="L151" s="57"/>
      <c r="M151" s="57"/>
      <c r="N151" s="57"/>
      <c r="P151" s="57"/>
    </row>
    <row r="152" spans="1:20" ht="13.5" x14ac:dyDescent="0.25">
      <c r="B152" s="88" t="s">
        <v>588</v>
      </c>
      <c r="C152" s="87" t="s">
        <v>589</v>
      </c>
      <c r="D152" s="187">
        <v>0</v>
      </c>
      <c r="E152" s="187"/>
      <c r="F152" s="187"/>
      <c r="G152" s="187">
        <v>0</v>
      </c>
      <c r="H152" s="187"/>
      <c r="J152" s="21"/>
      <c r="K152" s="57"/>
      <c r="L152" s="57"/>
      <c r="M152" s="57"/>
      <c r="N152" s="57"/>
      <c r="P152" s="57"/>
    </row>
    <row r="153" spans="1:20" ht="13.5" x14ac:dyDescent="0.25">
      <c r="B153" s="88" t="s">
        <v>590</v>
      </c>
      <c r="C153" s="87" t="s">
        <v>591</v>
      </c>
      <c r="D153" s="187">
        <v>0</v>
      </c>
      <c r="E153" s="187"/>
      <c r="F153" s="187"/>
      <c r="G153" s="187">
        <v>0</v>
      </c>
      <c r="H153" s="187"/>
      <c r="J153" s="21"/>
      <c r="K153" s="57"/>
      <c r="L153" s="57"/>
      <c r="M153" s="57"/>
      <c r="N153" s="57"/>
      <c r="P153" s="57"/>
    </row>
    <row r="154" spans="1:20" ht="13.5" x14ac:dyDescent="0.25">
      <c r="B154" s="88"/>
      <c r="C154" s="88"/>
      <c r="D154" s="188"/>
      <c r="E154" s="188"/>
      <c r="F154" s="188"/>
      <c r="G154" s="188"/>
      <c r="H154" s="188"/>
      <c r="J154" s="21"/>
      <c r="K154" s="57"/>
      <c r="L154" s="57"/>
      <c r="M154" s="57"/>
      <c r="N154" s="57"/>
      <c r="P154" s="57"/>
    </row>
    <row r="155" spans="1:20" ht="13.5" x14ac:dyDescent="0.25">
      <c r="B155" s="186" t="s">
        <v>592</v>
      </c>
      <c r="C155" s="186"/>
      <c r="D155" s="186"/>
      <c r="E155" s="186"/>
      <c r="F155" s="186"/>
      <c r="G155" s="186"/>
      <c r="H155" s="186"/>
      <c r="J155" s="21"/>
      <c r="K155" s="57"/>
      <c r="L155" s="57"/>
      <c r="M155" s="57"/>
      <c r="N155" s="57"/>
      <c r="P155" s="57"/>
    </row>
    <row r="156" spans="1:20" ht="13.5" customHeight="1" x14ac:dyDescent="0.2">
      <c r="B156" s="203" t="s">
        <v>582</v>
      </c>
      <c r="C156" s="203" t="s">
        <v>583</v>
      </c>
      <c r="D156" s="203" t="s">
        <v>593</v>
      </c>
      <c r="E156" s="203"/>
      <c r="F156" s="203"/>
      <c r="G156" s="203"/>
      <c r="H156" s="204" t="s">
        <v>594</v>
      </c>
      <c r="I156" s="204" t="s">
        <v>595</v>
      </c>
      <c r="J156" s="190" t="s">
        <v>596</v>
      </c>
      <c r="K156" s="57"/>
      <c r="L156" s="57"/>
      <c r="M156" s="57"/>
      <c r="N156" s="57"/>
      <c r="O156" s="57"/>
      <c r="P156" s="57"/>
    </row>
    <row r="157" spans="1:20" ht="94.5" customHeight="1" x14ac:dyDescent="0.2">
      <c r="B157" s="203"/>
      <c r="C157" s="203"/>
      <c r="D157" s="84" t="s">
        <v>597</v>
      </c>
      <c r="E157" s="84" t="s">
        <v>598</v>
      </c>
      <c r="F157" s="84" t="s">
        <v>599</v>
      </c>
      <c r="G157" s="84" t="s">
        <v>600</v>
      </c>
      <c r="H157" s="204"/>
      <c r="I157" s="204"/>
      <c r="J157" s="191"/>
      <c r="K157" s="57"/>
      <c r="L157" s="57"/>
      <c r="M157" s="57"/>
      <c r="N157" s="57"/>
      <c r="O157" s="57"/>
      <c r="P157" s="57"/>
    </row>
    <row r="158" spans="1:20" ht="13.5" x14ac:dyDescent="0.25">
      <c r="B158" s="88" t="s">
        <v>586</v>
      </c>
      <c r="C158" s="87" t="s">
        <v>587</v>
      </c>
      <c r="D158" s="90">
        <v>1500</v>
      </c>
      <c r="E158" s="90">
        <v>99.850684900000005</v>
      </c>
      <c r="F158" s="157">
        <v>36.275342200000004</v>
      </c>
      <c r="G158" s="158">
        <v>1636.1260271000001</v>
      </c>
      <c r="H158" s="8">
        <v>726.67232000000001</v>
      </c>
      <c r="I158" s="8">
        <f>1250521/10^5</f>
        <v>12.50521</v>
      </c>
      <c r="J158" s="8">
        <f>H158+I158</f>
        <v>739.17753000000005</v>
      </c>
      <c r="K158" s="57"/>
      <c r="L158" s="57"/>
      <c r="M158" s="57"/>
      <c r="N158" s="57"/>
      <c r="O158" s="57"/>
      <c r="P158" s="57"/>
    </row>
    <row r="159" spans="1:20" ht="13.5" x14ac:dyDescent="0.25">
      <c r="B159" s="88" t="s">
        <v>588</v>
      </c>
      <c r="C159" s="87" t="s">
        <v>589</v>
      </c>
      <c r="D159" s="90">
        <v>2517.2199999999998</v>
      </c>
      <c r="E159" s="90">
        <v>183.25361600000002</v>
      </c>
      <c r="F159" s="157">
        <v>45.813405699999997</v>
      </c>
      <c r="G159" s="158">
        <v>2746.2870217</v>
      </c>
      <c r="H159" s="8">
        <v>1225.53333</v>
      </c>
      <c r="I159" s="8">
        <f>2109013/10^5</f>
        <v>21.090129999999998</v>
      </c>
      <c r="J159" s="8">
        <f>H159+I159</f>
        <v>1246.62346</v>
      </c>
      <c r="K159" s="57"/>
      <c r="L159" s="57"/>
      <c r="M159" s="57"/>
      <c r="N159" s="57"/>
      <c r="O159" s="57"/>
      <c r="P159" s="57"/>
    </row>
    <row r="160" spans="1:20" ht="13.5" x14ac:dyDescent="0.25">
      <c r="B160" s="88" t="s">
        <v>590</v>
      </c>
      <c r="C160" s="87" t="s">
        <v>591</v>
      </c>
      <c r="D160" s="90">
        <v>4882.25</v>
      </c>
      <c r="E160" s="90">
        <v>323.21163799999999</v>
      </c>
      <c r="F160" s="157">
        <v>117.42144879999999</v>
      </c>
      <c r="G160" s="158">
        <v>5322.8830868000005</v>
      </c>
      <c r="H160" s="8">
        <v>2364.0489899999998</v>
      </c>
      <c r="I160" s="8">
        <f>4068280/10^5</f>
        <v>40.6828</v>
      </c>
      <c r="J160" s="8">
        <f>H160+I160</f>
        <v>2404.7317899999998</v>
      </c>
      <c r="K160" s="57"/>
      <c r="L160" s="57"/>
      <c r="M160" s="57"/>
      <c r="N160" s="57"/>
      <c r="O160" s="57"/>
      <c r="P160" s="57"/>
    </row>
    <row r="161" spans="2:16" ht="13.5" x14ac:dyDescent="0.25">
      <c r="B161" s="148"/>
      <c r="C161" s="149"/>
      <c r="D161" s="159"/>
      <c r="E161" s="159"/>
      <c r="F161" s="11"/>
      <c r="G161" s="151"/>
      <c r="H161" s="9"/>
      <c r="I161" s="9"/>
      <c r="J161" s="9"/>
      <c r="K161" s="57"/>
      <c r="L161" s="57"/>
      <c r="M161" s="57"/>
      <c r="N161" s="57"/>
      <c r="O161" s="57"/>
      <c r="P161" s="57"/>
    </row>
    <row r="162" spans="2:16" ht="13.5" customHeight="1" x14ac:dyDescent="0.2">
      <c r="B162" s="192" t="s">
        <v>582</v>
      </c>
      <c r="C162" s="192" t="s">
        <v>583</v>
      </c>
      <c r="D162" s="195" t="s">
        <v>593</v>
      </c>
      <c r="E162" s="196"/>
      <c r="F162" s="197"/>
      <c r="G162" s="198" t="s">
        <v>601</v>
      </c>
      <c r="H162" s="199"/>
      <c r="I162" s="200"/>
      <c r="J162" s="57"/>
      <c r="K162" s="57"/>
      <c r="L162" s="57"/>
      <c r="M162" s="57"/>
      <c r="N162" s="57"/>
      <c r="O162" s="57"/>
    </row>
    <row r="163" spans="2:16" ht="46.5" customHeight="1" x14ac:dyDescent="0.2">
      <c r="B163" s="193"/>
      <c r="C163" s="193"/>
      <c r="D163" s="190" t="s">
        <v>602</v>
      </c>
      <c r="E163" s="190" t="s">
        <v>603</v>
      </c>
      <c r="F163" s="190" t="s">
        <v>604</v>
      </c>
      <c r="G163" s="201" t="s">
        <v>605</v>
      </c>
      <c r="H163" s="202"/>
      <c r="I163" s="190" t="s">
        <v>606</v>
      </c>
      <c r="J163" s="57"/>
      <c r="K163" s="57"/>
      <c r="L163" s="57"/>
      <c r="M163" s="57"/>
      <c r="N163" s="57"/>
      <c r="O163" s="57"/>
    </row>
    <row r="164" spans="2:16" ht="21" customHeight="1" x14ac:dyDescent="0.2">
      <c r="B164" s="194"/>
      <c r="C164" s="194"/>
      <c r="D164" s="191"/>
      <c r="E164" s="191"/>
      <c r="F164" s="191"/>
      <c r="G164" s="84" t="s">
        <v>607</v>
      </c>
      <c r="H164" s="84" t="s">
        <v>608</v>
      </c>
      <c r="I164" s="191"/>
      <c r="J164" s="57"/>
      <c r="K164" s="57"/>
      <c r="L164" s="57"/>
      <c r="M164" s="57"/>
      <c r="N164" s="57"/>
      <c r="O164" s="57"/>
    </row>
    <row r="165" spans="2:16" ht="13.5" x14ac:dyDescent="0.25">
      <c r="B165" s="88" t="s">
        <v>609</v>
      </c>
      <c r="C165" s="87" t="s">
        <v>610</v>
      </c>
      <c r="D165" s="160">
        <v>293.30880000000002</v>
      </c>
      <c r="E165" s="10">
        <v>6.6912000000000003</v>
      </c>
      <c r="F165" s="158">
        <f>D165+E165</f>
        <v>300</v>
      </c>
      <c r="G165" s="8">
        <v>12.699082800000001</v>
      </c>
      <c r="H165" s="8">
        <v>8</v>
      </c>
      <c r="I165" s="8">
        <f>G165+H165</f>
        <v>20.699082799999999</v>
      </c>
      <c r="J165" s="57"/>
      <c r="K165" s="57"/>
      <c r="L165" s="57"/>
      <c r="M165" s="57"/>
      <c r="N165" s="57"/>
      <c r="O165" s="57"/>
    </row>
    <row r="166" spans="2:16" ht="6.75" customHeight="1" x14ac:dyDescent="0.25">
      <c r="B166" s="148"/>
      <c r="C166" s="149"/>
      <c r="D166" s="150"/>
      <c r="E166" s="11"/>
      <c r="F166" s="151"/>
      <c r="G166" s="9"/>
      <c r="H166" s="9"/>
      <c r="I166" s="9"/>
      <c r="J166" s="57"/>
      <c r="K166" s="57"/>
      <c r="L166" s="57"/>
      <c r="M166" s="57"/>
      <c r="N166" s="57"/>
      <c r="O166" s="57"/>
    </row>
    <row r="167" spans="2:16" ht="45" customHeight="1" x14ac:dyDescent="0.2">
      <c r="B167" s="189" t="s">
        <v>687</v>
      </c>
      <c r="C167" s="189"/>
      <c r="D167" s="189"/>
      <c r="E167" s="189"/>
      <c r="F167" s="189"/>
      <c r="G167" s="189"/>
      <c r="H167" s="189"/>
      <c r="I167" s="189"/>
      <c r="J167" s="152"/>
      <c r="K167" s="57"/>
      <c r="L167" s="57"/>
      <c r="M167" s="57"/>
      <c r="N167" s="57"/>
      <c r="O167" s="57"/>
    </row>
    <row r="168" spans="2:16" ht="13.5" x14ac:dyDescent="0.25">
      <c r="B168" s="93" t="s">
        <v>611</v>
      </c>
      <c r="I168" s="57"/>
      <c r="J168" s="21"/>
      <c r="K168" s="57"/>
      <c r="L168" s="57"/>
      <c r="M168" s="57"/>
      <c r="N168" s="57"/>
      <c r="O168" s="57"/>
      <c r="P168" s="57"/>
    </row>
    <row r="169" spans="2:16" x14ac:dyDescent="0.2">
      <c r="B169" s="57"/>
      <c r="C169" s="57"/>
      <c r="D169" s="57"/>
      <c r="E169" s="57"/>
      <c r="F169" s="57"/>
      <c r="G169" s="57"/>
      <c r="H169" s="57"/>
      <c r="I169" s="57"/>
      <c r="J169" s="21"/>
      <c r="K169" s="57"/>
      <c r="L169" s="57"/>
      <c r="M169" s="57"/>
      <c r="N169" s="57"/>
      <c r="O169" s="57"/>
      <c r="P169" s="57"/>
    </row>
    <row r="170" spans="2:16" x14ac:dyDescent="0.2">
      <c r="B170" s="94" t="s">
        <v>612</v>
      </c>
      <c r="C170" s="57"/>
      <c r="D170" s="57"/>
      <c r="E170" s="57"/>
      <c r="F170" s="57"/>
      <c r="G170" s="57"/>
      <c r="H170" s="57"/>
      <c r="I170" s="57"/>
      <c r="J170" s="21"/>
      <c r="K170" s="57"/>
      <c r="L170" s="57"/>
      <c r="M170" s="57"/>
      <c r="N170" s="57"/>
      <c r="O170" s="57"/>
      <c r="P170" s="57"/>
    </row>
    <row r="171" spans="2:16" x14ac:dyDescent="0.2">
      <c r="B171" s="57"/>
      <c r="C171" s="57"/>
      <c r="D171" s="57"/>
      <c r="E171" s="57"/>
      <c r="F171" s="57"/>
      <c r="G171" s="57"/>
      <c r="H171" s="57"/>
      <c r="I171" s="57"/>
      <c r="J171" s="21"/>
      <c r="K171" s="57"/>
      <c r="L171" s="57"/>
      <c r="M171" s="57"/>
      <c r="N171" s="57"/>
      <c r="O171" s="57"/>
      <c r="P171" s="57"/>
    </row>
    <row r="172" spans="2:16" x14ac:dyDescent="0.2">
      <c r="B172" s="94" t="s">
        <v>613</v>
      </c>
      <c r="C172" s="57"/>
      <c r="D172" s="57"/>
      <c r="E172" s="57"/>
      <c r="F172" s="57"/>
      <c r="G172" s="57"/>
      <c r="H172" s="57"/>
      <c r="I172" s="57"/>
      <c r="J172" s="21"/>
      <c r="K172" s="57"/>
      <c r="L172" s="57"/>
      <c r="M172" s="57"/>
      <c r="N172" s="57"/>
      <c r="O172" s="57"/>
      <c r="P172" s="57"/>
    </row>
    <row r="173" spans="2:16" x14ac:dyDescent="0.2">
      <c r="J173" s="21"/>
    </row>
    <row r="174" spans="2:16" x14ac:dyDescent="0.2">
      <c r="B174" s="94" t="s">
        <v>614</v>
      </c>
      <c r="J174" s="21"/>
      <c r="K174" s="57"/>
      <c r="L174" s="57"/>
      <c r="M174" s="57"/>
      <c r="N174" s="57"/>
      <c r="O174" s="57"/>
    </row>
    <row r="175" spans="2:16" x14ac:dyDescent="0.2">
      <c r="B175" s="94"/>
      <c r="J175" s="21"/>
      <c r="K175" s="57"/>
      <c r="L175" s="57"/>
      <c r="M175" s="57"/>
      <c r="N175" s="57"/>
      <c r="O175" s="57"/>
    </row>
    <row r="176" spans="2:16" x14ac:dyDescent="0.2">
      <c r="B176" s="94" t="s">
        <v>615</v>
      </c>
      <c r="J176" s="21"/>
      <c r="K176" s="57"/>
      <c r="L176" s="57"/>
      <c r="M176" s="57"/>
      <c r="N176" s="57"/>
      <c r="O176" s="57"/>
    </row>
    <row r="177" spans="2:10" x14ac:dyDescent="0.2">
      <c r="J177" s="21"/>
    </row>
    <row r="178" spans="2:10" x14ac:dyDescent="0.2">
      <c r="B178" s="68" t="s">
        <v>571</v>
      </c>
    </row>
    <row r="180" spans="2:10" ht="153.75" customHeight="1" x14ac:dyDescent="0.2"/>
    <row r="183" spans="2:10" x14ac:dyDescent="0.2">
      <c r="B183" s="69" t="s">
        <v>572</v>
      </c>
      <c r="C183" s="70"/>
      <c r="D183" s="69"/>
    </row>
    <row r="184" spans="2:10" x14ac:dyDescent="0.2">
      <c r="B184" s="69" t="s">
        <v>616</v>
      </c>
      <c r="D184" s="69"/>
    </row>
    <row r="185" spans="2:10" ht="180" customHeight="1" x14ac:dyDescent="0.2"/>
  </sheetData>
  <mergeCells count="53">
    <mergeCell ref="B167:I167"/>
    <mergeCell ref="J156:J157"/>
    <mergeCell ref="B162:B164"/>
    <mergeCell ref="C162:C164"/>
    <mergeCell ref="D162:F162"/>
    <mergeCell ref="G162:I162"/>
    <mergeCell ref="D163:D164"/>
    <mergeCell ref="E163:E164"/>
    <mergeCell ref="F163:F164"/>
    <mergeCell ref="G163:H163"/>
    <mergeCell ref="I163:I164"/>
    <mergeCell ref="B156:B157"/>
    <mergeCell ref="C156:C157"/>
    <mergeCell ref="D156:G156"/>
    <mergeCell ref="H156:H157"/>
    <mergeCell ref="I156:I157"/>
    <mergeCell ref="D153:F153"/>
    <mergeCell ref="G153:H153"/>
    <mergeCell ref="D154:F154"/>
    <mergeCell ref="G154:H154"/>
    <mergeCell ref="B155:H155"/>
    <mergeCell ref="D150:F150"/>
    <mergeCell ref="G150:H150"/>
    <mergeCell ref="D151:F151"/>
    <mergeCell ref="G151:H151"/>
    <mergeCell ref="D152:F152"/>
    <mergeCell ref="G152:H152"/>
    <mergeCell ref="B142:C142"/>
    <mergeCell ref="B143:C143"/>
    <mergeCell ref="B144:C144"/>
    <mergeCell ref="B145:C145"/>
    <mergeCell ref="B146:D146"/>
    <mergeCell ref="B137:C137"/>
    <mergeCell ref="B138:C138"/>
    <mergeCell ref="B139:C139"/>
    <mergeCell ref="B140:C140"/>
    <mergeCell ref="B141:C141"/>
    <mergeCell ref="A1:H1"/>
    <mergeCell ref="A2:H2"/>
    <mergeCell ref="A3:H3"/>
    <mergeCell ref="B108:H108"/>
    <mergeCell ref="B109:H109"/>
    <mergeCell ref="B136:D136"/>
    <mergeCell ref="B110:H110"/>
    <mergeCell ref="B133:C133"/>
    <mergeCell ref="B134:C134"/>
    <mergeCell ref="B112:D112"/>
    <mergeCell ref="B113:C113"/>
    <mergeCell ref="B114:C114"/>
    <mergeCell ref="B115:C115"/>
    <mergeCell ref="B126:C126"/>
    <mergeCell ref="B132:C132"/>
    <mergeCell ref="B131:C131"/>
  </mergeCells>
  <hyperlinks>
    <hyperlink ref="I1" location="Index!B2" display="Index" xr:uid="{3D6D76E8-16EA-4987-A3AE-FA2E54643483}"/>
    <hyperlink ref="B170" r:id="rId1" xr:uid="{E2B302E3-5380-4360-A682-322A13048A88}"/>
    <hyperlink ref="B172" r:id="rId2" xr:uid="{8513D633-FD9F-4974-A62F-F8366D72949F}"/>
    <hyperlink ref="B174" r:id="rId3" xr:uid="{6BB0FFC7-8109-43D3-8D04-1628FFD84DB6}"/>
  </hyperlinks>
  <pageMargins left="5.000000074505806E-2" right="5.000000074505806E-2" top="0.30000001192092896" bottom="0.20000000298023224" header="0" footer="0"/>
  <pageSetup paperSize="9" orientation="landscape" horizontalDpi="0" verticalDpi="0"/>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6267-F8FC-4C14-8663-3E8893FC0B70}">
  <sheetPr>
    <outlinePr summaryBelow="0" summaryRight="0"/>
  </sheetPr>
  <dimension ref="A1:R202"/>
  <sheetViews>
    <sheetView showGridLines="0" workbookViewId="0">
      <selection sqref="A1:H1"/>
    </sheetView>
  </sheetViews>
  <sheetFormatPr defaultRowHeight="12.75" x14ac:dyDescent="0.2"/>
  <cols>
    <col min="1" max="1" width="5.85546875" bestFit="1" customWidth="1"/>
    <col min="2" max="2" width="21" customWidth="1"/>
    <col min="3" max="3" width="55.140625" bestFit="1" customWidth="1"/>
    <col min="4" max="4" width="10.7109375" bestFit="1" customWidth="1"/>
    <col min="5" max="5" width="10.4257812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285</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679</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12">
        <v>1</v>
      </c>
      <c r="B7" s="113" t="s">
        <v>685</v>
      </c>
      <c r="C7" s="113" t="s">
        <v>686</v>
      </c>
      <c r="D7" s="113" t="s">
        <v>666</v>
      </c>
      <c r="E7" s="114">
        <v>150667</v>
      </c>
      <c r="F7" s="115">
        <v>0.15</v>
      </c>
      <c r="G7" s="116" t="s">
        <v>639</v>
      </c>
      <c r="H7" s="117" t="s">
        <v>12</v>
      </c>
    </row>
    <row r="8" spans="1:9" x14ac:dyDescent="0.2">
      <c r="A8" s="14"/>
      <c r="B8" s="14"/>
      <c r="C8" s="15" t="s">
        <v>11</v>
      </c>
      <c r="D8" s="14"/>
      <c r="E8" s="14" t="s">
        <v>12</v>
      </c>
      <c r="F8" s="16">
        <f>SUM(F7)</f>
        <v>0.15</v>
      </c>
      <c r="G8" s="17">
        <v>0</v>
      </c>
      <c r="H8" s="18" t="s">
        <v>12</v>
      </c>
    </row>
    <row r="9" spans="1:9" x14ac:dyDescent="0.2">
      <c r="A9" s="14"/>
      <c r="B9" s="14"/>
      <c r="C9" s="25"/>
      <c r="D9" s="14"/>
      <c r="E9" s="14"/>
      <c r="F9" s="26"/>
      <c r="G9" s="26"/>
      <c r="H9" s="18" t="s">
        <v>12</v>
      </c>
    </row>
    <row r="10" spans="1:9" x14ac:dyDescent="0.2">
      <c r="A10" s="14"/>
      <c r="B10" s="14"/>
      <c r="C10" s="15" t="s">
        <v>14</v>
      </c>
      <c r="D10" s="14"/>
      <c r="E10" s="14"/>
      <c r="F10" s="14"/>
      <c r="G10" s="14"/>
      <c r="H10" s="18" t="s">
        <v>12</v>
      </c>
    </row>
    <row r="11" spans="1:9" x14ac:dyDescent="0.2">
      <c r="A11" s="14"/>
      <c r="B11" s="14"/>
      <c r="C11" s="15" t="s">
        <v>11</v>
      </c>
      <c r="D11" s="14"/>
      <c r="E11" s="14" t="s">
        <v>12</v>
      </c>
      <c r="F11" s="24" t="s">
        <v>13</v>
      </c>
      <c r="G11" s="17">
        <v>0</v>
      </c>
      <c r="H11" s="18" t="s">
        <v>12</v>
      </c>
    </row>
    <row r="12" spans="1:9" x14ac:dyDescent="0.2">
      <c r="A12" s="14"/>
      <c r="B12" s="14"/>
      <c r="C12" s="25"/>
      <c r="D12" s="14"/>
      <c r="E12" s="14"/>
      <c r="F12" s="26"/>
      <c r="G12" s="26"/>
      <c r="H12" s="18" t="s">
        <v>12</v>
      </c>
    </row>
    <row r="13" spans="1:9" x14ac:dyDescent="0.2">
      <c r="A13" s="14"/>
      <c r="B13" s="14"/>
      <c r="C13" s="15" t="s">
        <v>15</v>
      </c>
      <c r="D13" s="14"/>
      <c r="E13" s="14"/>
      <c r="F13" s="14"/>
      <c r="G13" s="14"/>
      <c r="H13" s="18" t="s">
        <v>12</v>
      </c>
    </row>
    <row r="14" spans="1:9" x14ac:dyDescent="0.2">
      <c r="A14" s="14"/>
      <c r="B14" s="14"/>
      <c r="C14" s="15" t="s">
        <v>11</v>
      </c>
      <c r="D14" s="14"/>
      <c r="E14" s="14" t="s">
        <v>12</v>
      </c>
      <c r="F14" s="24" t="s">
        <v>13</v>
      </c>
      <c r="G14" s="17">
        <v>0</v>
      </c>
      <c r="H14" s="18" t="s">
        <v>12</v>
      </c>
    </row>
    <row r="15" spans="1:9" x14ac:dyDescent="0.2">
      <c r="A15" s="14"/>
      <c r="B15" s="14"/>
      <c r="C15" s="25"/>
      <c r="D15" s="14"/>
      <c r="E15" s="14"/>
      <c r="F15" s="26"/>
      <c r="G15" s="26"/>
      <c r="H15" s="18" t="s">
        <v>12</v>
      </c>
    </row>
    <row r="16" spans="1:9" x14ac:dyDescent="0.2">
      <c r="A16" s="14"/>
      <c r="B16" s="14"/>
      <c r="C16" s="15" t="s">
        <v>16</v>
      </c>
      <c r="D16" s="14"/>
      <c r="E16" s="14"/>
      <c r="F16" s="14"/>
      <c r="G16" s="14"/>
      <c r="H16" s="18" t="s">
        <v>12</v>
      </c>
    </row>
    <row r="17" spans="1:8" x14ac:dyDescent="0.2">
      <c r="A17" s="14"/>
      <c r="B17" s="14"/>
      <c r="C17" s="15" t="s">
        <v>11</v>
      </c>
      <c r="D17" s="14"/>
      <c r="E17" s="14" t="s">
        <v>12</v>
      </c>
      <c r="F17" s="24" t="s">
        <v>13</v>
      </c>
      <c r="G17" s="17">
        <v>0</v>
      </c>
      <c r="H17" s="18" t="s">
        <v>12</v>
      </c>
    </row>
    <row r="18" spans="1:8" x14ac:dyDescent="0.2">
      <c r="A18" s="14"/>
      <c r="B18" s="14"/>
      <c r="C18" s="25"/>
      <c r="D18" s="14"/>
      <c r="E18" s="14"/>
      <c r="F18" s="26"/>
      <c r="G18" s="26"/>
      <c r="H18" s="18" t="s">
        <v>12</v>
      </c>
    </row>
    <row r="19" spans="1:8" x14ac:dyDescent="0.2">
      <c r="A19" s="14"/>
      <c r="B19" s="14"/>
      <c r="C19" s="15" t="s">
        <v>17</v>
      </c>
      <c r="D19" s="14"/>
      <c r="E19" s="14"/>
      <c r="F19" s="26"/>
      <c r="G19" s="26"/>
      <c r="H19" s="18" t="s">
        <v>12</v>
      </c>
    </row>
    <row r="20" spans="1:8" x14ac:dyDescent="0.2">
      <c r="A20" s="14"/>
      <c r="B20" s="14"/>
      <c r="C20" s="15" t="s">
        <v>11</v>
      </c>
      <c r="D20" s="14"/>
      <c r="E20" s="14" t="s">
        <v>12</v>
      </c>
      <c r="F20" s="24" t="s">
        <v>13</v>
      </c>
      <c r="G20" s="17">
        <v>0</v>
      </c>
      <c r="H20" s="18" t="s">
        <v>12</v>
      </c>
    </row>
    <row r="21" spans="1:8" x14ac:dyDescent="0.2">
      <c r="A21" s="14"/>
      <c r="B21" s="14"/>
      <c r="C21" s="25"/>
      <c r="D21" s="14"/>
      <c r="E21" s="14"/>
      <c r="F21" s="26"/>
      <c r="G21" s="26"/>
      <c r="H21" s="18" t="s">
        <v>12</v>
      </c>
    </row>
    <row r="22" spans="1:8" x14ac:dyDescent="0.2">
      <c r="A22" s="14"/>
      <c r="B22" s="14"/>
      <c r="C22" s="15" t="s">
        <v>18</v>
      </c>
      <c r="D22" s="14"/>
      <c r="E22" s="14"/>
      <c r="F22" s="26"/>
      <c r="G22" s="26"/>
      <c r="H22" s="18" t="s">
        <v>12</v>
      </c>
    </row>
    <row r="23" spans="1:8" x14ac:dyDescent="0.2">
      <c r="A23" s="14"/>
      <c r="B23" s="14"/>
      <c r="C23" s="15" t="s">
        <v>11</v>
      </c>
      <c r="D23" s="14"/>
      <c r="E23" s="14" t="s">
        <v>12</v>
      </c>
      <c r="F23" s="24" t="s">
        <v>13</v>
      </c>
      <c r="G23" s="17">
        <v>0</v>
      </c>
      <c r="H23" s="18" t="s">
        <v>12</v>
      </c>
    </row>
    <row r="24" spans="1:8" x14ac:dyDescent="0.2">
      <c r="A24" s="14"/>
      <c r="B24" s="14"/>
      <c r="C24" s="25"/>
      <c r="D24" s="14"/>
      <c r="E24" s="14"/>
      <c r="F24" s="26"/>
      <c r="G24" s="26"/>
      <c r="H24" s="18" t="s">
        <v>12</v>
      </c>
    </row>
    <row r="25" spans="1:8" x14ac:dyDescent="0.2">
      <c r="A25" s="14"/>
      <c r="B25" s="14"/>
      <c r="C25" s="15" t="s">
        <v>19</v>
      </c>
      <c r="D25" s="14"/>
      <c r="E25" s="14"/>
      <c r="F25" s="16">
        <f>F8</f>
        <v>0.15</v>
      </c>
      <c r="G25" s="17">
        <v>0</v>
      </c>
      <c r="H25" s="18" t="s">
        <v>12</v>
      </c>
    </row>
    <row r="26" spans="1:8" x14ac:dyDescent="0.2">
      <c r="A26" s="14"/>
      <c r="B26" s="14"/>
      <c r="C26" s="25"/>
      <c r="D26" s="14"/>
      <c r="E26" s="14"/>
      <c r="F26" s="26"/>
      <c r="G26" s="26"/>
      <c r="H26" s="18" t="s">
        <v>12</v>
      </c>
    </row>
    <row r="27" spans="1:8" x14ac:dyDescent="0.2">
      <c r="A27" s="14"/>
      <c r="B27" s="14"/>
      <c r="C27" s="15" t="s">
        <v>20</v>
      </c>
      <c r="D27" s="14"/>
      <c r="E27" s="14"/>
      <c r="F27" s="26"/>
      <c r="G27" s="26"/>
      <c r="H27" s="18" t="s">
        <v>12</v>
      </c>
    </row>
    <row r="28" spans="1:8" x14ac:dyDescent="0.2">
      <c r="A28" s="14"/>
      <c r="B28" s="14"/>
      <c r="C28" s="15" t="s">
        <v>10</v>
      </c>
      <c r="D28" s="14"/>
      <c r="E28" s="14"/>
      <c r="F28" s="26"/>
      <c r="G28" s="26"/>
      <c r="H28" s="18" t="s">
        <v>12</v>
      </c>
    </row>
    <row r="29" spans="1:8" x14ac:dyDescent="0.2">
      <c r="A29" s="14"/>
      <c r="B29" s="14"/>
      <c r="C29" s="15" t="s">
        <v>11</v>
      </c>
      <c r="D29" s="14"/>
      <c r="E29" s="14" t="s">
        <v>12</v>
      </c>
      <c r="F29" s="24" t="s">
        <v>13</v>
      </c>
      <c r="G29" s="17">
        <v>0</v>
      </c>
      <c r="H29" s="18" t="s">
        <v>12</v>
      </c>
    </row>
    <row r="30" spans="1:8" x14ac:dyDescent="0.2">
      <c r="A30" s="14"/>
      <c r="B30" s="14"/>
      <c r="C30" s="25"/>
      <c r="D30" s="14"/>
      <c r="E30" s="14"/>
      <c r="F30" s="26"/>
      <c r="G30" s="26"/>
      <c r="H30" s="18" t="s">
        <v>12</v>
      </c>
    </row>
    <row r="31" spans="1:8" x14ac:dyDescent="0.2">
      <c r="A31" s="14"/>
      <c r="B31" s="14"/>
      <c r="C31" s="15" t="s">
        <v>73</v>
      </c>
      <c r="D31" s="14"/>
      <c r="E31" s="14"/>
      <c r="F31" s="14"/>
      <c r="G31" s="14"/>
      <c r="H31" s="18" t="s">
        <v>12</v>
      </c>
    </row>
    <row r="32" spans="1:8" x14ac:dyDescent="0.2">
      <c r="A32" s="14"/>
      <c r="B32" s="14"/>
      <c r="C32" s="15" t="s">
        <v>11</v>
      </c>
      <c r="D32" s="14"/>
      <c r="E32" s="14" t="s">
        <v>12</v>
      </c>
      <c r="F32" s="24" t="s">
        <v>13</v>
      </c>
      <c r="G32" s="17">
        <v>0</v>
      </c>
      <c r="H32" s="18" t="s">
        <v>12</v>
      </c>
    </row>
    <row r="33" spans="1:8" x14ac:dyDescent="0.2">
      <c r="A33" s="14"/>
      <c r="B33" s="14"/>
      <c r="C33" s="25"/>
      <c r="D33" s="14"/>
      <c r="E33" s="14"/>
      <c r="F33" s="26"/>
      <c r="G33" s="26"/>
      <c r="H33" s="18" t="s">
        <v>12</v>
      </c>
    </row>
    <row r="34" spans="1:8" x14ac:dyDescent="0.2">
      <c r="A34" s="14"/>
      <c r="B34" s="14"/>
      <c r="C34" s="15" t="s">
        <v>74</v>
      </c>
      <c r="D34" s="14"/>
      <c r="E34" s="14"/>
      <c r="F34" s="14"/>
      <c r="G34" s="14"/>
      <c r="H34" s="18" t="s">
        <v>12</v>
      </c>
    </row>
    <row r="35" spans="1:8" x14ac:dyDescent="0.2">
      <c r="A35" s="14"/>
      <c r="B35" s="14"/>
      <c r="C35" s="15" t="s">
        <v>11</v>
      </c>
      <c r="D35" s="14"/>
      <c r="E35" s="14" t="s">
        <v>12</v>
      </c>
      <c r="F35" s="24" t="s">
        <v>13</v>
      </c>
      <c r="G35" s="17">
        <v>0</v>
      </c>
      <c r="H35" s="18" t="s">
        <v>12</v>
      </c>
    </row>
    <row r="36" spans="1:8" x14ac:dyDescent="0.2">
      <c r="A36" s="14"/>
      <c r="B36" s="14"/>
      <c r="C36" s="25"/>
      <c r="D36" s="14"/>
      <c r="E36" s="14"/>
      <c r="F36" s="26"/>
      <c r="G36" s="26"/>
      <c r="H36" s="18" t="s">
        <v>12</v>
      </c>
    </row>
    <row r="37" spans="1:8" x14ac:dyDescent="0.2">
      <c r="A37" s="14"/>
      <c r="B37" s="14"/>
      <c r="C37" s="15" t="s">
        <v>90</v>
      </c>
      <c r="D37" s="14"/>
      <c r="E37" s="14"/>
      <c r="F37" s="26"/>
      <c r="G37" s="26"/>
      <c r="H37" s="18" t="s">
        <v>12</v>
      </c>
    </row>
    <row r="38" spans="1:8" x14ac:dyDescent="0.2">
      <c r="A38" s="14"/>
      <c r="B38" s="14"/>
      <c r="C38" s="15" t="s">
        <v>11</v>
      </c>
      <c r="D38" s="14"/>
      <c r="E38" s="14" t="s">
        <v>12</v>
      </c>
      <c r="F38" s="24" t="s">
        <v>13</v>
      </c>
      <c r="G38" s="17">
        <v>0</v>
      </c>
      <c r="H38" s="18" t="s">
        <v>12</v>
      </c>
    </row>
    <row r="39" spans="1:8" x14ac:dyDescent="0.2">
      <c r="A39" s="14"/>
      <c r="B39" s="14"/>
      <c r="C39" s="25"/>
      <c r="D39" s="14"/>
      <c r="E39" s="14"/>
      <c r="F39" s="26"/>
      <c r="G39" s="26"/>
      <c r="H39" s="18" t="s">
        <v>12</v>
      </c>
    </row>
    <row r="40" spans="1:8" x14ac:dyDescent="0.2">
      <c r="A40" s="14"/>
      <c r="B40" s="14"/>
      <c r="C40" s="15" t="s">
        <v>91</v>
      </c>
      <c r="D40" s="14"/>
      <c r="E40" s="14"/>
      <c r="F40" s="16">
        <v>0</v>
      </c>
      <c r="G40" s="17">
        <v>0</v>
      </c>
      <c r="H40" s="18" t="s">
        <v>12</v>
      </c>
    </row>
    <row r="41" spans="1:8" x14ac:dyDescent="0.2">
      <c r="A41" s="14"/>
      <c r="B41" s="14"/>
      <c r="C41" s="25"/>
      <c r="D41" s="14"/>
      <c r="E41" s="14"/>
      <c r="F41" s="26"/>
      <c r="G41" s="26"/>
      <c r="H41" s="18" t="s">
        <v>12</v>
      </c>
    </row>
    <row r="42" spans="1:8" x14ac:dyDescent="0.2">
      <c r="A42" s="14"/>
      <c r="B42" s="14"/>
      <c r="C42" s="15" t="s">
        <v>92</v>
      </c>
      <c r="D42" s="14"/>
      <c r="E42" s="14"/>
      <c r="F42" s="26"/>
      <c r="G42" s="26"/>
      <c r="H42" s="18" t="s">
        <v>12</v>
      </c>
    </row>
    <row r="43" spans="1:8" x14ac:dyDescent="0.2">
      <c r="A43" s="14"/>
      <c r="B43" s="14"/>
      <c r="C43" s="15" t="s">
        <v>93</v>
      </c>
      <c r="D43" s="14"/>
      <c r="E43" s="14"/>
      <c r="F43" s="26"/>
      <c r="G43" s="26"/>
      <c r="H43" s="18" t="s">
        <v>12</v>
      </c>
    </row>
    <row r="44" spans="1:8" x14ac:dyDescent="0.2">
      <c r="A44" s="27">
        <v>1</v>
      </c>
      <c r="B44" s="28" t="s">
        <v>286</v>
      </c>
      <c r="C44" s="28" t="s">
        <v>287</v>
      </c>
      <c r="D44" s="28" t="s">
        <v>156</v>
      </c>
      <c r="E44" s="29">
        <v>4500</v>
      </c>
      <c r="F44" s="30">
        <v>22337.1675</v>
      </c>
      <c r="G44" s="31">
        <v>3.9136240000000003E-2</v>
      </c>
      <c r="H44" s="18">
        <v>6.4898999999999996</v>
      </c>
    </row>
    <row r="45" spans="1:8" x14ac:dyDescent="0.2">
      <c r="A45" s="27">
        <v>2</v>
      </c>
      <c r="B45" s="28" t="s">
        <v>288</v>
      </c>
      <c r="C45" s="28" t="s">
        <v>289</v>
      </c>
      <c r="D45" s="28" t="s">
        <v>156</v>
      </c>
      <c r="E45" s="29">
        <v>3000</v>
      </c>
      <c r="F45" s="30">
        <v>14894.43</v>
      </c>
      <c r="G45" s="31">
        <v>2.6096060000000001E-2</v>
      </c>
      <c r="H45" s="18">
        <v>6.4675000000000002</v>
      </c>
    </row>
    <row r="46" spans="1:8" x14ac:dyDescent="0.2">
      <c r="A46" s="27">
        <v>3</v>
      </c>
      <c r="B46" s="28" t="s">
        <v>290</v>
      </c>
      <c r="C46" s="28" t="s">
        <v>291</v>
      </c>
      <c r="D46" s="28" t="s">
        <v>156</v>
      </c>
      <c r="E46" s="29">
        <v>2500</v>
      </c>
      <c r="F46" s="30">
        <v>12398.0875</v>
      </c>
      <c r="G46" s="31">
        <v>2.17223E-2</v>
      </c>
      <c r="H46" s="18">
        <v>6.5228000000000002</v>
      </c>
    </row>
    <row r="47" spans="1:8" x14ac:dyDescent="0.2">
      <c r="A47" s="27">
        <v>4</v>
      </c>
      <c r="B47" s="28" t="s">
        <v>292</v>
      </c>
      <c r="C47" s="28" t="s">
        <v>293</v>
      </c>
      <c r="D47" s="28" t="s">
        <v>156</v>
      </c>
      <c r="E47" s="29">
        <v>2000</v>
      </c>
      <c r="F47" s="30">
        <v>9943.25</v>
      </c>
      <c r="G47" s="31">
        <v>1.7421249999999999E-2</v>
      </c>
      <c r="H47" s="18">
        <v>6.5099</v>
      </c>
    </row>
    <row r="48" spans="1:8" x14ac:dyDescent="0.2">
      <c r="A48" s="27">
        <v>5</v>
      </c>
      <c r="B48" s="28" t="s">
        <v>294</v>
      </c>
      <c r="C48" s="28" t="s">
        <v>295</v>
      </c>
      <c r="D48" s="28" t="s">
        <v>156</v>
      </c>
      <c r="E48" s="29">
        <v>2000</v>
      </c>
      <c r="F48" s="30">
        <v>9937.8700000000008</v>
      </c>
      <c r="G48" s="31">
        <v>1.741183E-2</v>
      </c>
      <c r="H48" s="18">
        <v>6.5202999999999998</v>
      </c>
    </row>
    <row r="49" spans="1:8" x14ac:dyDescent="0.2">
      <c r="A49" s="27">
        <v>6</v>
      </c>
      <c r="B49" s="28" t="s">
        <v>296</v>
      </c>
      <c r="C49" s="28" t="s">
        <v>297</v>
      </c>
      <c r="D49" s="28" t="s">
        <v>153</v>
      </c>
      <c r="E49" s="29">
        <v>2000</v>
      </c>
      <c r="F49" s="30">
        <v>9936.2999999999993</v>
      </c>
      <c r="G49" s="31">
        <v>1.740908E-2</v>
      </c>
      <c r="H49" s="18">
        <v>6.4999000000000002</v>
      </c>
    </row>
    <row r="50" spans="1:8" x14ac:dyDescent="0.2">
      <c r="A50" s="27">
        <v>7</v>
      </c>
      <c r="B50" s="28" t="s">
        <v>298</v>
      </c>
      <c r="C50" s="28" t="s">
        <v>299</v>
      </c>
      <c r="D50" s="28" t="s">
        <v>153</v>
      </c>
      <c r="E50" s="29">
        <v>2000</v>
      </c>
      <c r="F50" s="30">
        <v>9931.0300000000007</v>
      </c>
      <c r="G50" s="31">
        <v>1.739984E-2</v>
      </c>
      <c r="H50" s="18">
        <v>6.5000999999999998</v>
      </c>
    </row>
    <row r="51" spans="1:8" x14ac:dyDescent="0.2">
      <c r="A51" s="27">
        <v>8</v>
      </c>
      <c r="B51" s="28" t="s">
        <v>300</v>
      </c>
      <c r="C51" s="28" t="s">
        <v>301</v>
      </c>
      <c r="D51" s="28" t="s">
        <v>153</v>
      </c>
      <c r="E51" s="29">
        <v>2000</v>
      </c>
      <c r="F51" s="30">
        <v>9929.2800000000007</v>
      </c>
      <c r="G51" s="31">
        <v>1.7396780000000001E-2</v>
      </c>
      <c r="H51" s="18">
        <v>6.4996</v>
      </c>
    </row>
    <row r="52" spans="1:8" x14ac:dyDescent="0.2">
      <c r="A52" s="27">
        <v>9</v>
      </c>
      <c r="B52" s="28" t="s">
        <v>302</v>
      </c>
      <c r="C52" s="28" t="s">
        <v>303</v>
      </c>
      <c r="D52" s="28" t="s">
        <v>218</v>
      </c>
      <c r="E52" s="29">
        <v>2000</v>
      </c>
      <c r="F52" s="30">
        <v>9925.85</v>
      </c>
      <c r="G52" s="31">
        <v>1.739077E-2</v>
      </c>
      <c r="H52" s="18">
        <v>6.4924999999999997</v>
      </c>
    </row>
    <row r="53" spans="1:8" x14ac:dyDescent="0.2">
      <c r="A53" s="27">
        <v>10</v>
      </c>
      <c r="B53" s="28" t="s">
        <v>304</v>
      </c>
      <c r="C53" s="28" t="s">
        <v>305</v>
      </c>
      <c r="D53" s="28" t="s">
        <v>156</v>
      </c>
      <c r="E53" s="29">
        <v>2000</v>
      </c>
      <c r="F53" s="30">
        <v>9925.68</v>
      </c>
      <c r="G53" s="31">
        <v>1.7390470000000002E-2</v>
      </c>
      <c r="H53" s="18">
        <v>6.5072999999999999</v>
      </c>
    </row>
    <row r="54" spans="1:8" x14ac:dyDescent="0.2">
      <c r="A54" s="27">
        <v>11</v>
      </c>
      <c r="B54" s="28" t="s">
        <v>306</v>
      </c>
      <c r="C54" s="28" t="s">
        <v>307</v>
      </c>
      <c r="D54" s="28" t="s">
        <v>156</v>
      </c>
      <c r="E54" s="29">
        <v>2000</v>
      </c>
      <c r="F54" s="30">
        <v>9917.1200000000008</v>
      </c>
      <c r="G54" s="31">
        <v>1.737547E-2</v>
      </c>
      <c r="H54" s="18">
        <v>6.49</v>
      </c>
    </row>
    <row r="55" spans="1:8" x14ac:dyDescent="0.2">
      <c r="A55" s="27">
        <v>12</v>
      </c>
      <c r="B55" s="28" t="s">
        <v>308</v>
      </c>
      <c r="C55" s="28" t="s">
        <v>309</v>
      </c>
      <c r="D55" s="28" t="s">
        <v>156</v>
      </c>
      <c r="E55" s="29">
        <v>2000</v>
      </c>
      <c r="F55" s="30">
        <v>9914.86</v>
      </c>
      <c r="G55" s="31">
        <v>1.737151E-2</v>
      </c>
      <c r="H55" s="18">
        <v>6.5298999999999996</v>
      </c>
    </row>
    <row r="56" spans="1:8" x14ac:dyDescent="0.2">
      <c r="A56" s="27">
        <v>13</v>
      </c>
      <c r="B56" s="28" t="s">
        <v>310</v>
      </c>
      <c r="C56" s="28" t="s">
        <v>311</v>
      </c>
      <c r="D56" s="28" t="s">
        <v>156</v>
      </c>
      <c r="E56" s="29">
        <v>2000</v>
      </c>
      <c r="F56" s="30">
        <v>9865.4599999999991</v>
      </c>
      <c r="G56" s="31">
        <v>1.7284959999999999E-2</v>
      </c>
      <c r="H56" s="18">
        <v>6.5498000000000003</v>
      </c>
    </row>
    <row r="57" spans="1:8" x14ac:dyDescent="0.2">
      <c r="A57" s="27">
        <v>14</v>
      </c>
      <c r="B57" s="28" t="s">
        <v>312</v>
      </c>
      <c r="C57" s="28" t="s">
        <v>313</v>
      </c>
      <c r="D57" s="28" t="s">
        <v>156</v>
      </c>
      <c r="E57" s="29">
        <v>1500</v>
      </c>
      <c r="F57" s="30">
        <v>7438.83</v>
      </c>
      <c r="G57" s="31">
        <v>1.3033339999999999E-2</v>
      </c>
      <c r="H57" s="18">
        <v>6.5250000000000004</v>
      </c>
    </row>
    <row r="58" spans="1:8" x14ac:dyDescent="0.2">
      <c r="A58" s="27">
        <v>15</v>
      </c>
      <c r="B58" s="28" t="s">
        <v>314</v>
      </c>
      <c r="C58" s="28" t="s">
        <v>315</v>
      </c>
      <c r="D58" s="28" t="s">
        <v>218</v>
      </c>
      <c r="E58" s="29">
        <v>1000</v>
      </c>
      <c r="F58" s="30">
        <v>4969.9449999999997</v>
      </c>
      <c r="G58" s="31">
        <v>8.7076800000000006E-3</v>
      </c>
      <c r="H58" s="18">
        <v>6.4924999999999997</v>
      </c>
    </row>
    <row r="59" spans="1:8" x14ac:dyDescent="0.2">
      <c r="A59" s="27">
        <v>16</v>
      </c>
      <c r="B59" s="28" t="s">
        <v>316</v>
      </c>
      <c r="C59" s="28" t="s">
        <v>317</v>
      </c>
      <c r="D59" s="28" t="s">
        <v>156</v>
      </c>
      <c r="E59" s="29">
        <v>1000</v>
      </c>
      <c r="F59" s="30">
        <v>4965.58</v>
      </c>
      <c r="G59" s="31">
        <v>8.7000399999999992E-3</v>
      </c>
      <c r="H59" s="18">
        <v>6.4874999999999998</v>
      </c>
    </row>
    <row r="60" spans="1:8" x14ac:dyDescent="0.2">
      <c r="A60" s="27">
        <v>17</v>
      </c>
      <c r="B60" s="28" t="s">
        <v>318</v>
      </c>
      <c r="C60" s="28" t="s">
        <v>319</v>
      </c>
      <c r="D60" s="28" t="s">
        <v>156</v>
      </c>
      <c r="E60" s="29">
        <v>500</v>
      </c>
      <c r="F60" s="30">
        <v>2496.4499999999998</v>
      </c>
      <c r="G60" s="31">
        <v>4.3739499999999997E-3</v>
      </c>
      <c r="H60" s="18">
        <v>6.4898999999999996</v>
      </c>
    </row>
    <row r="61" spans="1:8" x14ac:dyDescent="0.2">
      <c r="A61" s="27">
        <v>18</v>
      </c>
      <c r="B61" s="28" t="s">
        <v>279</v>
      </c>
      <c r="C61" s="28" t="s">
        <v>280</v>
      </c>
      <c r="D61" s="28" t="s">
        <v>156</v>
      </c>
      <c r="E61" s="29">
        <v>500</v>
      </c>
      <c r="F61" s="30">
        <v>2488.4974999999999</v>
      </c>
      <c r="G61" s="31">
        <v>4.36002E-3</v>
      </c>
      <c r="H61" s="18">
        <v>6.4886999999999997</v>
      </c>
    </row>
    <row r="62" spans="1:8" x14ac:dyDescent="0.2">
      <c r="A62" s="27">
        <v>19</v>
      </c>
      <c r="B62" s="28" t="s">
        <v>320</v>
      </c>
      <c r="C62" s="28" t="s">
        <v>321</v>
      </c>
      <c r="D62" s="28" t="s">
        <v>156</v>
      </c>
      <c r="E62" s="29">
        <v>500</v>
      </c>
      <c r="F62" s="30">
        <v>2484.5149999999999</v>
      </c>
      <c r="G62" s="31">
        <v>4.3530399999999999E-3</v>
      </c>
      <c r="H62" s="18">
        <v>6.4999000000000002</v>
      </c>
    </row>
    <row r="63" spans="1:8" x14ac:dyDescent="0.2">
      <c r="A63" s="27">
        <v>20</v>
      </c>
      <c r="B63" s="28" t="s">
        <v>157</v>
      </c>
      <c r="C63" s="28" t="s">
        <v>158</v>
      </c>
      <c r="D63" s="28" t="s">
        <v>156</v>
      </c>
      <c r="E63" s="29">
        <v>300</v>
      </c>
      <c r="F63" s="30">
        <v>1489.6215</v>
      </c>
      <c r="G63" s="31">
        <v>2.6099199999999999E-3</v>
      </c>
      <c r="H63" s="18">
        <v>6.5205000000000002</v>
      </c>
    </row>
    <row r="64" spans="1:8" x14ac:dyDescent="0.2">
      <c r="A64" s="14"/>
      <c r="B64" s="14"/>
      <c r="C64" s="15" t="s">
        <v>11</v>
      </c>
      <c r="D64" s="14"/>
      <c r="E64" s="14" t="s">
        <v>12</v>
      </c>
      <c r="F64" s="16">
        <v>175189.82399999999</v>
      </c>
      <c r="G64" s="17">
        <v>0.30694454999999998</v>
      </c>
      <c r="H64" s="18" t="s">
        <v>12</v>
      </c>
    </row>
    <row r="65" spans="1:8" x14ac:dyDescent="0.2">
      <c r="A65" s="14"/>
      <c r="B65" s="14"/>
      <c r="C65" s="25"/>
      <c r="D65" s="14"/>
      <c r="E65" s="14"/>
      <c r="F65" s="26"/>
      <c r="G65" s="26"/>
      <c r="H65" s="18" t="s">
        <v>12</v>
      </c>
    </row>
    <row r="66" spans="1:8" x14ac:dyDescent="0.2">
      <c r="A66" s="14"/>
      <c r="B66" s="14"/>
      <c r="C66" s="15" t="s">
        <v>94</v>
      </c>
      <c r="D66" s="14"/>
      <c r="E66" s="14"/>
      <c r="F66" s="26"/>
      <c r="G66" s="26"/>
      <c r="H66" s="18" t="s">
        <v>12</v>
      </c>
    </row>
    <row r="67" spans="1:8" x14ac:dyDescent="0.2">
      <c r="A67" s="27">
        <v>1</v>
      </c>
      <c r="B67" s="28" t="s">
        <v>322</v>
      </c>
      <c r="C67" s="28" t="s">
        <v>323</v>
      </c>
      <c r="D67" s="28" t="s">
        <v>156</v>
      </c>
      <c r="E67" s="29">
        <v>4000</v>
      </c>
      <c r="F67" s="30">
        <v>19974.400000000001</v>
      </c>
      <c r="G67" s="31">
        <v>3.4996510000000002E-2</v>
      </c>
      <c r="H67" s="18">
        <v>6.6849999999999996</v>
      </c>
    </row>
    <row r="68" spans="1:8" x14ac:dyDescent="0.2">
      <c r="A68" s="27">
        <v>2</v>
      </c>
      <c r="B68" s="28" t="s">
        <v>324</v>
      </c>
      <c r="C68" s="28" t="s">
        <v>325</v>
      </c>
      <c r="D68" s="28" t="s">
        <v>156</v>
      </c>
      <c r="E68" s="29">
        <v>3000</v>
      </c>
      <c r="F68" s="30">
        <v>14866.2</v>
      </c>
      <c r="G68" s="31">
        <v>2.60466E-2</v>
      </c>
      <c r="H68" s="18">
        <v>6.57</v>
      </c>
    </row>
    <row r="69" spans="1:8" x14ac:dyDescent="0.2">
      <c r="A69" s="27">
        <v>3</v>
      </c>
      <c r="B69" s="28" t="s">
        <v>326</v>
      </c>
      <c r="C69" s="28" t="s">
        <v>327</v>
      </c>
      <c r="D69" s="28" t="s">
        <v>156</v>
      </c>
      <c r="E69" s="29">
        <v>3000</v>
      </c>
      <c r="F69" s="30">
        <v>14858.145</v>
      </c>
      <c r="G69" s="31">
        <v>2.603248E-2</v>
      </c>
      <c r="H69" s="18">
        <v>6.5750000000000002</v>
      </c>
    </row>
    <row r="70" spans="1:8" x14ac:dyDescent="0.2">
      <c r="A70" s="27">
        <v>4</v>
      </c>
      <c r="B70" s="28" t="s">
        <v>328</v>
      </c>
      <c r="C70" s="28" t="s">
        <v>329</v>
      </c>
      <c r="D70" s="28" t="s">
        <v>156</v>
      </c>
      <c r="E70" s="29">
        <v>3000</v>
      </c>
      <c r="F70" s="30">
        <v>14795.745000000001</v>
      </c>
      <c r="G70" s="31">
        <v>2.5923160000000001E-2</v>
      </c>
      <c r="H70" s="18">
        <v>6.63</v>
      </c>
    </row>
    <row r="71" spans="1:8" x14ac:dyDescent="0.2">
      <c r="A71" s="27">
        <v>5</v>
      </c>
      <c r="B71" s="28" t="s">
        <v>330</v>
      </c>
      <c r="C71" s="28" t="s">
        <v>331</v>
      </c>
      <c r="D71" s="28" t="s">
        <v>156</v>
      </c>
      <c r="E71" s="29">
        <v>2500</v>
      </c>
      <c r="F71" s="30">
        <v>12379.5875</v>
      </c>
      <c r="G71" s="31">
        <v>2.1689880000000002E-2</v>
      </c>
      <c r="H71" s="18">
        <v>6.5750000000000002</v>
      </c>
    </row>
    <row r="72" spans="1:8" x14ac:dyDescent="0.2">
      <c r="A72" s="27">
        <v>6</v>
      </c>
      <c r="B72" s="28" t="s">
        <v>332</v>
      </c>
      <c r="C72" s="28" t="s">
        <v>333</v>
      </c>
      <c r="D72" s="28" t="s">
        <v>156</v>
      </c>
      <c r="E72" s="29">
        <v>2500</v>
      </c>
      <c r="F72" s="30">
        <v>12345.9625</v>
      </c>
      <c r="G72" s="31">
        <v>2.1630969999999999E-2</v>
      </c>
      <c r="H72" s="18">
        <v>6.6</v>
      </c>
    </row>
    <row r="73" spans="1:8" x14ac:dyDescent="0.2">
      <c r="A73" s="27">
        <v>7</v>
      </c>
      <c r="B73" s="28" t="s">
        <v>334</v>
      </c>
      <c r="C73" s="28" t="s">
        <v>335</v>
      </c>
      <c r="D73" s="28" t="s">
        <v>156</v>
      </c>
      <c r="E73" s="29">
        <v>2000</v>
      </c>
      <c r="F73" s="30">
        <v>9988.8799999999992</v>
      </c>
      <c r="G73" s="31">
        <v>1.7501200000000001E-2</v>
      </c>
      <c r="H73" s="18">
        <v>6.7750000000000004</v>
      </c>
    </row>
    <row r="74" spans="1:8" x14ac:dyDescent="0.2">
      <c r="A74" s="27">
        <v>8</v>
      </c>
      <c r="B74" s="28" t="s">
        <v>336</v>
      </c>
      <c r="C74" s="28" t="s">
        <v>337</v>
      </c>
      <c r="D74" s="28" t="s">
        <v>156</v>
      </c>
      <c r="E74" s="29">
        <v>2000</v>
      </c>
      <c r="F74" s="30">
        <v>9987.1</v>
      </c>
      <c r="G74" s="31">
        <v>1.7498079999999999E-2</v>
      </c>
      <c r="H74" s="18">
        <v>6.7351000000000001</v>
      </c>
    </row>
    <row r="75" spans="1:8" x14ac:dyDescent="0.2">
      <c r="A75" s="27">
        <v>9</v>
      </c>
      <c r="B75" s="28" t="s">
        <v>338</v>
      </c>
      <c r="C75" s="28" t="s">
        <v>339</v>
      </c>
      <c r="D75" s="28" t="s">
        <v>156</v>
      </c>
      <c r="E75" s="29">
        <v>2000</v>
      </c>
      <c r="F75" s="30">
        <v>9972.11</v>
      </c>
      <c r="G75" s="31">
        <v>1.7471819999999999E-2</v>
      </c>
      <c r="H75" s="18">
        <v>6.8049999999999997</v>
      </c>
    </row>
    <row r="76" spans="1:8" x14ac:dyDescent="0.2">
      <c r="A76" s="27">
        <v>10</v>
      </c>
      <c r="B76" s="28" t="s">
        <v>340</v>
      </c>
      <c r="C76" s="28" t="s">
        <v>341</v>
      </c>
      <c r="D76" s="28" t="s">
        <v>156</v>
      </c>
      <c r="E76" s="29">
        <v>2000</v>
      </c>
      <c r="F76" s="30">
        <v>9958.61</v>
      </c>
      <c r="G76" s="31">
        <v>1.7448160000000001E-2</v>
      </c>
      <c r="H76" s="18">
        <v>6.8949999999999996</v>
      </c>
    </row>
    <row r="77" spans="1:8" x14ac:dyDescent="0.2">
      <c r="A77" s="27">
        <v>11</v>
      </c>
      <c r="B77" s="28" t="s">
        <v>342</v>
      </c>
      <c r="C77" s="28" t="s">
        <v>343</v>
      </c>
      <c r="D77" s="28" t="s">
        <v>218</v>
      </c>
      <c r="E77" s="29">
        <v>2000</v>
      </c>
      <c r="F77" s="30">
        <v>9949.18</v>
      </c>
      <c r="G77" s="31">
        <v>1.7431640000000002E-2</v>
      </c>
      <c r="H77" s="18">
        <v>6.6596000000000002</v>
      </c>
    </row>
    <row r="78" spans="1:8" x14ac:dyDescent="0.2">
      <c r="A78" s="27">
        <v>12</v>
      </c>
      <c r="B78" s="28" t="s">
        <v>344</v>
      </c>
      <c r="C78" s="28" t="s">
        <v>345</v>
      </c>
      <c r="D78" s="28" t="s">
        <v>156</v>
      </c>
      <c r="E78" s="29">
        <v>2000</v>
      </c>
      <c r="F78" s="30">
        <v>9923.7199999999993</v>
      </c>
      <c r="G78" s="31">
        <v>1.7387039999999999E-2</v>
      </c>
      <c r="H78" s="18">
        <v>6.68</v>
      </c>
    </row>
    <row r="79" spans="1:8" x14ac:dyDescent="0.2">
      <c r="A79" s="27">
        <v>13</v>
      </c>
      <c r="B79" s="28" t="s">
        <v>346</v>
      </c>
      <c r="C79" s="28" t="s">
        <v>347</v>
      </c>
      <c r="D79" s="28" t="s">
        <v>156</v>
      </c>
      <c r="E79" s="29">
        <v>2000</v>
      </c>
      <c r="F79" s="30">
        <v>9918.31</v>
      </c>
      <c r="G79" s="31">
        <v>1.737756E-2</v>
      </c>
      <c r="H79" s="18">
        <v>6.5350000000000001</v>
      </c>
    </row>
    <row r="80" spans="1:8" x14ac:dyDescent="0.2">
      <c r="A80" s="27">
        <v>14</v>
      </c>
      <c r="B80" s="28" t="s">
        <v>348</v>
      </c>
      <c r="C80" s="28" t="s">
        <v>349</v>
      </c>
      <c r="D80" s="28" t="s">
        <v>156</v>
      </c>
      <c r="E80" s="29">
        <v>2000</v>
      </c>
      <c r="F80" s="30">
        <v>9917.8799999999992</v>
      </c>
      <c r="G80" s="31">
        <v>1.7376800000000001E-2</v>
      </c>
      <c r="H80" s="18">
        <v>6.57</v>
      </c>
    </row>
    <row r="81" spans="1:8" x14ac:dyDescent="0.2">
      <c r="A81" s="27">
        <v>15</v>
      </c>
      <c r="B81" s="28" t="s">
        <v>350</v>
      </c>
      <c r="C81" s="28" t="s">
        <v>351</v>
      </c>
      <c r="D81" s="28" t="s">
        <v>156</v>
      </c>
      <c r="E81" s="29">
        <v>2000</v>
      </c>
      <c r="F81" s="30">
        <v>9910.33</v>
      </c>
      <c r="G81" s="31">
        <v>1.736358E-2</v>
      </c>
      <c r="H81" s="18">
        <v>6.74</v>
      </c>
    </row>
    <row r="82" spans="1:8" x14ac:dyDescent="0.2">
      <c r="A82" s="27">
        <v>16</v>
      </c>
      <c r="B82" s="28" t="s">
        <v>352</v>
      </c>
      <c r="C82" s="28" t="s">
        <v>353</v>
      </c>
      <c r="D82" s="28" t="s">
        <v>156</v>
      </c>
      <c r="E82" s="29">
        <v>2000</v>
      </c>
      <c r="F82" s="30">
        <v>9905.15</v>
      </c>
      <c r="G82" s="31">
        <v>1.7354499999999998E-2</v>
      </c>
      <c r="H82" s="18">
        <v>6.5949999999999998</v>
      </c>
    </row>
    <row r="83" spans="1:8" x14ac:dyDescent="0.2">
      <c r="A83" s="27">
        <v>17</v>
      </c>
      <c r="B83" s="28" t="s">
        <v>354</v>
      </c>
      <c r="C83" s="28" t="s">
        <v>355</v>
      </c>
      <c r="D83" s="28" t="s">
        <v>156</v>
      </c>
      <c r="E83" s="29">
        <v>2000</v>
      </c>
      <c r="F83" s="30">
        <v>9902.9699999999993</v>
      </c>
      <c r="G83" s="31">
        <v>1.735068E-2</v>
      </c>
      <c r="H83" s="18">
        <v>6.5025000000000004</v>
      </c>
    </row>
    <row r="84" spans="1:8" x14ac:dyDescent="0.2">
      <c r="A84" s="27">
        <v>18</v>
      </c>
      <c r="B84" s="28" t="s">
        <v>356</v>
      </c>
      <c r="C84" s="28" t="s">
        <v>357</v>
      </c>
      <c r="D84" s="28" t="s">
        <v>156</v>
      </c>
      <c r="E84" s="29">
        <v>2000</v>
      </c>
      <c r="F84" s="30">
        <v>9863.9</v>
      </c>
      <c r="G84" s="31">
        <v>1.7282229999999999E-2</v>
      </c>
      <c r="H84" s="18">
        <v>6.7149999999999999</v>
      </c>
    </row>
    <row r="85" spans="1:8" x14ac:dyDescent="0.2">
      <c r="A85" s="27">
        <v>19</v>
      </c>
      <c r="B85" s="28" t="s">
        <v>358</v>
      </c>
      <c r="C85" s="28" t="s">
        <v>359</v>
      </c>
      <c r="D85" s="28" t="s">
        <v>156</v>
      </c>
      <c r="E85" s="29">
        <v>1500</v>
      </c>
      <c r="F85" s="30">
        <v>7489.0874999999996</v>
      </c>
      <c r="G85" s="31">
        <v>1.312139E-2</v>
      </c>
      <c r="H85" s="18">
        <v>6.6501999999999999</v>
      </c>
    </row>
    <row r="86" spans="1:8" x14ac:dyDescent="0.2">
      <c r="A86" s="27">
        <v>20</v>
      </c>
      <c r="B86" s="28" t="s">
        <v>360</v>
      </c>
      <c r="C86" s="28" t="s">
        <v>289</v>
      </c>
      <c r="D86" s="28" t="s">
        <v>156</v>
      </c>
      <c r="E86" s="29">
        <v>1500</v>
      </c>
      <c r="F86" s="30">
        <v>7446.57</v>
      </c>
      <c r="G86" s="31">
        <v>1.30469E-2</v>
      </c>
      <c r="H86" s="18">
        <v>6.5475000000000003</v>
      </c>
    </row>
    <row r="87" spans="1:8" x14ac:dyDescent="0.2">
      <c r="A87" s="27">
        <v>21</v>
      </c>
      <c r="B87" s="28" t="s">
        <v>361</v>
      </c>
      <c r="C87" s="28" t="s">
        <v>362</v>
      </c>
      <c r="D87" s="28" t="s">
        <v>156</v>
      </c>
      <c r="E87" s="29">
        <v>1500</v>
      </c>
      <c r="F87" s="30">
        <v>7445.13</v>
      </c>
      <c r="G87" s="31">
        <v>1.304438E-2</v>
      </c>
      <c r="H87" s="18">
        <v>6.7249999999999996</v>
      </c>
    </row>
    <row r="88" spans="1:8" x14ac:dyDescent="0.2">
      <c r="A88" s="27">
        <v>22</v>
      </c>
      <c r="B88" s="28" t="s">
        <v>363</v>
      </c>
      <c r="C88" s="28" t="s">
        <v>364</v>
      </c>
      <c r="D88" s="28" t="s">
        <v>156</v>
      </c>
      <c r="E88" s="29">
        <v>1500</v>
      </c>
      <c r="F88" s="30">
        <v>7443.75</v>
      </c>
      <c r="G88" s="31">
        <v>1.304196E-2</v>
      </c>
      <c r="H88" s="18">
        <v>6.5674999999999999</v>
      </c>
    </row>
    <row r="89" spans="1:8" x14ac:dyDescent="0.2">
      <c r="A89" s="27">
        <v>23</v>
      </c>
      <c r="B89" s="28" t="s">
        <v>365</v>
      </c>
      <c r="C89" s="28" t="s">
        <v>366</v>
      </c>
      <c r="D89" s="28" t="s">
        <v>156</v>
      </c>
      <c r="E89" s="29">
        <v>1500</v>
      </c>
      <c r="F89" s="30">
        <v>7443.0450000000001</v>
      </c>
      <c r="G89" s="31">
        <v>1.304072E-2</v>
      </c>
      <c r="H89" s="18">
        <v>6.65</v>
      </c>
    </row>
    <row r="90" spans="1:8" x14ac:dyDescent="0.2">
      <c r="A90" s="27">
        <v>24</v>
      </c>
      <c r="B90" s="28" t="s">
        <v>367</v>
      </c>
      <c r="C90" s="28" t="s">
        <v>368</v>
      </c>
      <c r="D90" s="28" t="s">
        <v>218</v>
      </c>
      <c r="E90" s="29">
        <v>1500</v>
      </c>
      <c r="F90" s="30">
        <v>7397.1149999999998</v>
      </c>
      <c r="G90" s="31">
        <v>1.296025E-2</v>
      </c>
      <c r="H90" s="18">
        <v>6.68</v>
      </c>
    </row>
    <row r="91" spans="1:8" x14ac:dyDescent="0.2">
      <c r="A91" s="27">
        <v>25</v>
      </c>
      <c r="B91" s="28" t="s">
        <v>369</v>
      </c>
      <c r="C91" s="28" t="s">
        <v>370</v>
      </c>
      <c r="D91" s="28" t="s">
        <v>156</v>
      </c>
      <c r="E91" s="29">
        <v>1500</v>
      </c>
      <c r="F91" s="30">
        <v>7396.4624999999996</v>
      </c>
      <c r="G91" s="31">
        <v>1.2959109999999999E-2</v>
      </c>
      <c r="H91" s="18">
        <v>6.8125</v>
      </c>
    </row>
    <row r="92" spans="1:8" x14ac:dyDescent="0.2">
      <c r="A92" s="27">
        <v>26</v>
      </c>
      <c r="B92" s="28" t="s">
        <v>371</v>
      </c>
      <c r="C92" s="28" t="s">
        <v>372</v>
      </c>
      <c r="D92" s="28" t="s">
        <v>156</v>
      </c>
      <c r="E92" s="29">
        <v>1500</v>
      </c>
      <c r="F92" s="30">
        <v>7387.29</v>
      </c>
      <c r="G92" s="31">
        <v>1.2943039999999999E-2</v>
      </c>
      <c r="H92" s="18">
        <v>6.63</v>
      </c>
    </row>
    <row r="93" spans="1:8" x14ac:dyDescent="0.2">
      <c r="A93" s="27">
        <v>27</v>
      </c>
      <c r="B93" s="28" t="s">
        <v>373</v>
      </c>
      <c r="C93" s="28" t="s">
        <v>374</v>
      </c>
      <c r="D93" s="28" t="s">
        <v>156</v>
      </c>
      <c r="E93" s="29">
        <v>1000</v>
      </c>
      <c r="F93" s="30">
        <v>4994.47</v>
      </c>
      <c r="G93" s="31">
        <v>8.7506500000000004E-3</v>
      </c>
      <c r="H93" s="18">
        <v>6.7351000000000001</v>
      </c>
    </row>
    <row r="94" spans="1:8" x14ac:dyDescent="0.2">
      <c r="A94" s="27">
        <v>28</v>
      </c>
      <c r="B94" s="28" t="s">
        <v>375</v>
      </c>
      <c r="C94" s="28" t="s">
        <v>376</v>
      </c>
      <c r="D94" s="28" t="s">
        <v>156</v>
      </c>
      <c r="E94" s="29">
        <v>1000</v>
      </c>
      <c r="F94" s="30">
        <v>4994.2950000000001</v>
      </c>
      <c r="G94" s="31">
        <v>8.7503500000000005E-3</v>
      </c>
      <c r="H94" s="18">
        <v>6.9494999999999996</v>
      </c>
    </row>
    <row r="95" spans="1:8" x14ac:dyDescent="0.2">
      <c r="A95" s="27">
        <v>29</v>
      </c>
      <c r="B95" s="28" t="s">
        <v>377</v>
      </c>
      <c r="C95" s="28" t="s">
        <v>378</v>
      </c>
      <c r="D95" s="28" t="s">
        <v>156</v>
      </c>
      <c r="E95" s="29">
        <v>1000</v>
      </c>
      <c r="F95" s="30">
        <v>4992.7</v>
      </c>
      <c r="G95" s="31">
        <v>8.7475499999999998E-3</v>
      </c>
      <c r="H95" s="18">
        <v>6.6702000000000004</v>
      </c>
    </row>
    <row r="96" spans="1:8" x14ac:dyDescent="0.2">
      <c r="A96" s="27">
        <v>30</v>
      </c>
      <c r="B96" s="28" t="s">
        <v>379</v>
      </c>
      <c r="C96" s="28" t="s">
        <v>380</v>
      </c>
      <c r="D96" s="28" t="s">
        <v>156</v>
      </c>
      <c r="E96" s="29">
        <v>1000</v>
      </c>
      <c r="F96" s="30">
        <v>4992.4250000000002</v>
      </c>
      <c r="G96" s="31">
        <v>8.7470699999999992E-3</v>
      </c>
      <c r="H96" s="18">
        <v>6.9249999999999998</v>
      </c>
    </row>
    <row r="97" spans="1:8" x14ac:dyDescent="0.2">
      <c r="A97" s="27">
        <v>31</v>
      </c>
      <c r="B97" s="28" t="s">
        <v>381</v>
      </c>
      <c r="C97" s="28" t="s">
        <v>382</v>
      </c>
      <c r="D97" s="28" t="s">
        <v>156</v>
      </c>
      <c r="E97" s="29">
        <v>1000</v>
      </c>
      <c r="F97" s="30">
        <v>4979.92</v>
      </c>
      <c r="G97" s="31">
        <v>8.7251599999999992E-3</v>
      </c>
      <c r="H97" s="18">
        <v>6.6902999999999997</v>
      </c>
    </row>
    <row r="98" spans="1:8" x14ac:dyDescent="0.2">
      <c r="A98" s="27">
        <v>32</v>
      </c>
      <c r="B98" s="28" t="s">
        <v>383</v>
      </c>
      <c r="C98" s="28" t="s">
        <v>384</v>
      </c>
      <c r="D98" s="28" t="s">
        <v>156</v>
      </c>
      <c r="E98" s="29">
        <v>1000</v>
      </c>
      <c r="F98" s="30">
        <v>4977.1949999999997</v>
      </c>
      <c r="G98" s="31">
        <v>8.7203899999999997E-3</v>
      </c>
      <c r="H98" s="18">
        <v>6.6902999999999997</v>
      </c>
    </row>
    <row r="99" spans="1:8" x14ac:dyDescent="0.2">
      <c r="A99" s="27">
        <v>33</v>
      </c>
      <c r="B99" s="28" t="s">
        <v>385</v>
      </c>
      <c r="C99" s="28" t="s">
        <v>386</v>
      </c>
      <c r="D99" s="28" t="s">
        <v>156</v>
      </c>
      <c r="E99" s="29">
        <v>1000</v>
      </c>
      <c r="F99" s="30">
        <v>4975.74</v>
      </c>
      <c r="G99" s="31">
        <v>8.7178399999999993E-3</v>
      </c>
      <c r="H99" s="18">
        <v>6.8449999999999998</v>
      </c>
    </row>
    <row r="100" spans="1:8" x14ac:dyDescent="0.2">
      <c r="A100" s="27">
        <v>34</v>
      </c>
      <c r="B100" s="28" t="s">
        <v>387</v>
      </c>
      <c r="C100" s="28" t="s">
        <v>388</v>
      </c>
      <c r="D100" s="28" t="s">
        <v>156</v>
      </c>
      <c r="E100" s="29">
        <v>1000</v>
      </c>
      <c r="F100" s="30">
        <v>4975.4399999999996</v>
      </c>
      <c r="G100" s="31">
        <v>8.7173100000000007E-3</v>
      </c>
      <c r="H100" s="18">
        <v>6.93</v>
      </c>
    </row>
    <row r="101" spans="1:8" x14ac:dyDescent="0.2">
      <c r="A101" s="27">
        <v>35</v>
      </c>
      <c r="B101" s="28" t="s">
        <v>389</v>
      </c>
      <c r="C101" s="28" t="s">
        <v>390</v>
      </c>
      <c r="D101" s="28" t="s">
        <v>156</v>
      </c>
      <c r="E101" s="29">
        <v>1000</v>
      </c>
      <c r="F101" s="30">
        <v>4970.87</v>
      </c>
      <c r="G101" s="31">
        <v>8.7092999999999997E-3</v>
      </c>
      <c r="H101" s="18">
        <v>6.6849999999999996</v>
      </c>
    </row>
    <row r="102" spans="1:8" x14ac:dyDescent="0.2">
      <c r="A102" s="27">
        <v>36</v>
      </c>
      <c r="B102" s="28" t="s">
        <v>391</v>
      </c>
      <c r="C102" s="28" t="s">
        <v>392</v>
      </c>
      <c r="D102" s="28" t="s">
        <v>156</v>
      </c>
      <c r="E102" s="29">
        <v>1000</v>
      </c>
      <c r="F102" s="30">
        <v>4964.2749999999996</v>
      </c>
      <c r="G102" s="31">
        <v>8.6977500000000006E-3</v>
      </c>
      <c r="H102" s="18">
        <v>6.7351000000000001</v>
      </c>
    </row>
    <row r="103" spans="1:8" x14ac:dyDescent="0.2">
      <c r="A103" s="27">
        <v>37</v>
      </c>
      <c r="B103" s="28" t="s">
        <v>393</v>
      </c>
      <c r="C103" s="28" t="s">
        <v>394</v>
      </c>
      <c r="D103" s="28" t="s">
        <v>156</v>
      </c>
      <c r="E103" s="29">
        <v>1000</v>
      </c>
      <c r="F103" s="30">
        <v>4961.55</v>
      </c>
      <c r="G103" s="31">
        <v>8.6929699999999995E-3</v>
      </c>
      <c r="H103" s="18">
        <v>6.7351000000000001</v>
      </c>
    </row>
    <row r="104" spans="1:8" x14ac:dyDescent="0.2">
      <c r="A104" s="27">
        <v>38</v>
      </c>
      <c r="B104" s="28" t="s">
        <v>395</v>
      </c>
      <c r="C104" s="28" t="s">
        <v>396</v>
      </c>
      <c r="D104" s="28" t="s">
        <v>156</v>
      </c>
      <c r="E104" s="29">
        <v>1000</v>
      </c>
      <c r="F104" s="30">
        <v>4924.1850000000004</v>
      </c>
      <c r="G104" s="31">
        <v>8.6275099999999997E-3</v>
      </c>
      <c r="H104" s="18">
        <v>6.69</v>
      </c>
    </row>
    <row r="105" spans="1:8" x14ac:dyDescent="0.2">
      <c r="A105" s="27">
        <v>39</v>
      </c>
      <c r="B105" s="28" t="s">
        <v>397</v>
      </c>
      <c r="C105" s="28" t="s">
        <v>398</v>
      </c>
      <c r="D105" s="28" t="s">
        <v>156</v>
      </c>
      <c r="E105" s="29">
        <v>500</v>
      </c>
      <c r="F105" s="30">
        <v>2477.7775000000001</v>
      </c>
      <c r="G105" s="31">
        <v>4.3412399999999997E-3</v>
      </c>
      <c r="H105" s="18">
        <v>6.82</v>
      </c>
    </row>
    <row r="106" spans="1:8" x14ac:dyDescent="0.2">
      <c r="A106" s="27">
        <v>40</v>
      </c>
      <c r="B106" s="28" t="s">
        <v>223</v>
      </c>
      <c r="C106" s="28" t="s">
        <v>224</v>
      </c>
      <c r="D106" s="28" t="s">
        <v>156</v>
      </c>
      <c r="E106" s="29">
        <v>500</v>
      </c>
      <c r="F106" s="30">
        <v>2474.4775</v>
      </c>
      <c r="G106" s="31">
        <v>4.3354500000000002E-3</v>
      </c>
      <c r="H106" s="18">
        <v>6.8449999999999998</v>
      </c>
    </row>
    <row r="107" spans="1:8" x14ac:dyDescent="0.2">
      <c r="A107" s="14"/>
      <c r="B107" s="14"/>
      <c r="C107" s="15" t="s">
        <v>11</v>
      </c>
      <c r="D107" s="14"/>
      <c r="E107" s="14" t="s">
        <v>12</v>
      </c>
      <c r="F107" s="16">
        <v>332521.95</v>
      </c>
      <c r="G107" s="17">
        <v>0.58260118000000005</v>
      </c>
      <c r="H107" s="18" t="s">
        <v>12</v>
      </c>
    </row>
    <row r="108" spans="1:8" x14ac:dyDescent="0.2">
      <c r="A108" s="14"/>
      <c r="B108" s="14"/>
      <c r="C108" s="25"/>
      <c r="D108" s="14"/>
      <c r="E108" s="14"/>
      <c r="F108" s="26"/>
      <c r="G108" s="26"/>
      <c r="H108" s="18" t="s">
        <v>12</v>
      </c>
    </row>
    <row r="109" spans="1:8" x14ac:dyDescent="0.2">
      <c r="A109" s="14"/>
      <c r="B109" s="14"/>
      <c r="C109" s="15" t="s">
        <v>95</v>
      </c>
      <c r="D109" s="14"/>
      <c r="E109" s="14"/>
      <c r="F109" s="26"/>
      <c r="G109" s="26"/>
      <c r="H109" s="18" t="s">
        <v>12</v>
      </c>
    </row>
    <row r="110" spans="1:8" x14ac:dyDescent="0.2">
      <c r="A110" s="27">
        <v>1</v>
      </c>
      <c r="B110" s="28" t="s">
        <v>399</v>
      </c>
      <c r="C110" s="28" t="s">
        <v>400</v>
      </c>
      <c r="D110" s="28" t="s">
        <v>77</v>
      </c>
      <c r="E110" s="29">
        <v>22500000</v>
      </c>
      <c r="F110" s="30">
        <v>22324.0275</v>
      </c>
      <c r="G110" s="31">
        <v>3.9113219999999997E-2</v>
      </c>
      <c r="H110" s="18">
        <v>5.8716999999999997</v>
      </c>
    </row>
    <row r="111" spans="1:8" x14ac:dyDescent="0.2">
      <c r="A111" s="27">
        <v>2</v>
      </c>
      <c r="B111" s="28" t="s">
        <v>401</v>
      </c>
      <c r="C111" s="28" t="s">
        <v>402</v>
      </c>
      <c r="D111" s="28" t="s">
        <v>77</v>
      </c>
      <c r="E111" s="29">
        <v>10000000</v>
      </c>
      <c r="F111" s="30">
        <v>10000</v>
      </c>
      <c r="G111" s="31">
        <v>1.752068E-2</v>
      </c>
      <c r="H111" s="18">
        <v>5.6271000000000004</v>
      </c>
    </row>
    <row r="112" spans="1:8" x14ac:dyDescent="0.2">
      <c r="A112" s="27">
        <v>3</v>
      </c>
      <c r="B112" s="28" t="s">
        <v>403</v>
      </c>
      <c r="C112" s="28" t="s">
        <v>404</v>
      </c>
      <c r="D112" s="28" t="s">
        <v>77</v>
      </c>
      <c r="E112" s="29">
        <v>803600</v>
      </c>
      <c r="F112" s="30">
        <v>799.90424359999997</v>
      </c>
      <c r="G112" s="31">
        <v>1.40149E-3</v>
      </c>
      <c r="H112" s="18">
        <v>5.8159999999999998</v>
      </c>
    </row>
    <row r="113" spans="1:17" x14ac:dyDescent="0.2">
      <c r="A113" s="14"/>
      <c r="B113" s="14"/>
      <c r="C113" s="15" t="s">
        <v>11</v>
      </c>
      <c r="D113" s="14"/>
      <c r="E113" s="14" t="s">
        <v>12</v>
      </c>
      <c r="F113" s="16">
        <v>33123.931743599998</v>
      </c>
      <c r="G113" s="17">
        <v>5.8035389999999999E-2</v>
      </c>
      <c r="H113" s="18" t="s">
        <v>12</v>
      </c>
    </row>
    <row r="114" spans="1:17" x14ac:dyDescent="0.2">
      <c r="A114" s="14"/>
      <c r="B114" s="14"/>
      <c r="C114" s="25"/>
      <c r="D114" s="14"/>
      <c r="E114" s="14"/>
      <c r="F114" s="26"/>
      <c r="G114" s="26"/>
      <c r="H114" s="18" t="s">
        <v>12</v>
      </c>
    </row>
    <row r="115" spans="1:17" x14ac:dyDescent="0.2">
      <c r="A115" s="14"/>
      <c r="B115" s="14"/>
      <c r="C115" s="15" t="s">
        <v>96</v>
      </c>
      <c r="D115" s="14"/>
      <c r="E115" s="14"/>
      <c r="F115" s="26"/>
      <c r="G115" s="26"/>
      <c r="H115" s="18" t="s">
        <v>12</v>
      </c>
    </row>
    <row r="116" spans="1:17" x14ac:dyDescent="0.2">
      <c r="A116" s="27">
        <v>1</v>
      </c>
      <c r="B116" s="28"/>
      <c r="C116" s="28" t="s">
        <v>241</v>
      </c>
      <c r="D116" s="28"/>
      <c r="E116" s="32"/>
      <c r="F116" s="30">
        <v>34999.850719200003</v>
      </c>
      <c r="G116" s="31">
        <v>6.1322130000000002E-2</v>
      </c>
      <c r="H116" s="18">
        <v>6.05</v>
      </c>
    </row>
    <row r="117" spans="1:17" x14ac:dyDescent="0.2">
      <c r="A117" s="27">
        <v>2</v>
      </c>
      <c r="B117" s="28"/>
      <c r="C117" s="28" t="s">
        <v>97</v>
      </c>
      <c r="D117" s="28"/>
      <c r="E117" s="32"/>
      <c r="F117" s="30">
        <v>3446.0741375839998</v>
      </c>
      <c r="G117" s="31">
        <v>6.0377599999999997E-3</v>
      </c>
      <c r="H117" s="18">
        <v>5.95</v>
      </c>
    </row>
    <row r="118" spans="1:17" x14ac:dyDescent="0.2">
      <c r="A118" s="14"/>
      <c r="B118" s="14"/>
      <c r="C118" s="15" t="s">
        <v>11</v>
      </c>
      <c r="D118" s="14"/>
      <c r="E118" s="14" t="s">
        <v>12</v>
      </c>
      <c r="F118" s="16">
        <v>38445.924856783997</v>
      </c>
      <c r="G118" s="17">
        <v>6.7359890000000006E-2</v>
      </c>
      <c r="H118" s="18" t="s">
        <v>12</v>
      </c>
    </row>
    <row r="119" spans="1:17" x14ac:dyDescent="0.2">
      <c r="A119" s="14"/>
      <c r="B119" s="14"/>
      <c r="C119" s="25"/>
      <c r="D119" s="14"/>
      <c r="E119" s="14"/>
      <c r="F119" s="26"/>
      <c r="G119" s="26"/>
      <c r="H119" s="18" t="s">
        <v>12</v>
      </c>
    </row>
    <row r="120" spans="1:17" x14ac:dyDescent="0.2">
      <c r="A120" s="14"/>
      <c r="B120" s="14"/>
      <c r="C120" s="15" t="s">
        <v>98</v>
      </c>
      <c r="D120" s="14"/>
      <c r="E120" s="14"/>
      <c r="F120" s="16">
        <v>579281.63060038397</v>
      </c>
      <c r="G120" s="17">
        <v>1.01494101</v>
      </c>
      <c r="H120" s="18" t="s">
        <v>12</v>
      </c>
    </row>
    <row r="121" spans="1:17" x14ac:dyDescent="0.2">
      <c r="A121" s="14"/>
      <c r="B121" s="14"/>
      <c r="C121" s="26"/>
      <c r="D121" s="14"/>
      <c r="E121" s="14"/>
      <c r="F121" s="14"/>
      <c r="G121" s="14"/>
      <c r="H121" s="18" t="s">
        <v>12</v>
      </c>
    </row>
    <row r="122" spans="1:17" x14ac:dyDescent="0.2">
      <c r="A122" s="14"/>
      <c r="B122" s="14"/>
      <c r="C122" s="15" t="s">
        <v>99</v>
      </c>
      <c r="D122" s="14"/>
      <c r="E122" s="14"/>
      <c r="F122" s="14"/>
      <c r="G122" s="14"/>
      <c r="H122" s="18" t="s">
        <v>12</v>
      </c>
    </row>
    <row r="123" spans="1:17" x14ac:dyDescent="0.2">
      <c r="A123" s="14"/>
      <c r="B123" s="14"/>
      <c r="C123" s="15" t="s">
        <v>100</v>
      </c>
      <c r="D123" s="14"/>
      <c r="E123" s="14"/>
      <c r="F123" s="14"/>
      <c r="G123" s="14"/>
      <c r="H123" s="18" t="s">
        <v>12</v>
      </c>
    </row>
    <row r="124" spans="1:17" x14ac:dyDescent="0.2">
      <c r="A124" s="14"/>
      <c r="B124" s="14"/>
      <c r="C124" s="15" t="s">
        <v>11</v>
      </c>
      <c r="D124" s="14"/>
      <c r="E124" s="14" t="s">
        <v>12</v>
      </c>
      <c r="F124" s="24" t="s">
        <v>13</v>
      </c>
      <c r="G124" s="17">
        <v>0</v>
      </c>
      <c r="H124" s="18" t="s">
        <v>12</v>
      </c>
    </row>
    <row r="125" spans="1:17" x14ac:dyDescent="0.2">
      <c r="A125" s="22"/>
      <c r="B125" s="22"/>
      <c r="C125" s="77"/>
      <c r="D125" s="22"/>
      <c r="E125" s="22"/>
      <c r="F125" s="42"/>
      <c r="G125" s="42"/>
      <c r="H125" s="18" t="s">
        <v>12</v>
      </c>
    </row>
    <row r="126" spans="1:17" x14ac:dyDescent="0.2">
      <c r="A126" s="22"/>
      <c r="B126" s="22"/>
      <c r="C126" s="23" t="s">
        <v>548</v>
      </c>
      <c r="D126" s="22"/>
      <c r="E126" s="22"/>
      <c r="F126" s="42"/>
      <c r="G126" s="42"/>
      <c r="H126" s="18" t="s">
        <v>12</v>
      </c>
      <c r="K126" s="57"/>
      <c r="L126" s="57"/>
      <c r="M126" s="57"/>
      <c r="N126" s="57"/>
      <c r="O126" s="78"/>
      <c r="P126" s="78"/>
      <c r="Q126" s="78"/>
    </row>
    <row r="127" spans="1:17" x14ac:dyDescent="0.2">
      <c r="A127" s="71">
        <v>1</v>
      </c>
      <c r="B127" s="72" t="s">
        <v>101</v>
      </c>
      <c r="C127" s="72" t="s">
        <v>102</v>
      </c>
      <c r="D127" s="72"/>
      <c r="E127" s="79">
        <v>13489.8614</v>
      </c>
      <c r="F127" s="74">
        <v>1499.8193020419999</v>
      </c>
      <c r="G127" s="75">
        <v>2.6277900000000001E-3</v>
      </c>
      <c r="H127" s="18"/>
    </row>
    <row r="128" spans="1:17" x14ac:dyDescent="0.2">
      <c r="A128" s="22"/>
      <c r="B128" s="22"/>
      <c r="C128" s="23" t="s">
        <v>11</v>
      </c>
      <c r="D128" s="22"/>
      <c r="E128" s="22" t="s">
        <v>12</v>
      </c>
      <c r="F128" s="80">
        <f>SUM(F127)</f>
        <v>1499.8193020419999</v>
      </c>
      <c r="G128" s="81">
        <f>SUM(G127)</f>
        <v>2.6277900000000001E-3</v>
      </c>
      <c r="H128" s="18" t="s">
        <v>12</v>
      </c>
    </row>
    <row r="129" spans="1:9" x14ac:dyDescent="0.2">
      <c r="A129" s="14"/>
      <c r="B129" s="14"/>
      <c r="C129" s="25"/>
      <c r="D129" s="14"/>
      <c r="E129" s="14"/>
      <c r="F129" s="26"/>
      <c r="G129" s="26"/>
      <c r="H129" s="18" t="s">
        <v>12</v>
      </c>
    </row>
    <row r="130" spans="1:9" x14ac:dyDescent="0.2">
      <c r="A130" s="14"/>
      <c r="B130" s="14"/>
      <c r="C130" s="15" t="s">
        <v>103</v>
      </c>
      <c r="D130" s="14"/>
      <c r="E130" s="14"/>
      <c r="F130" s="14"/>
      <c r="G130" s="14"/>
      <c r="H130" s="18" t="s">
        <v>12</v>
      </c>
    </row>
    <row r="131" spans="1:9" x14ac:dyDescent="0.2">
      <c r="A131" s="14"/>
      <c r="B131" s="14"/>
      <c r="C131" s="15" t="s">
        <v>104</v>
      </c>
      <c r="D131" s="14"/>
      <c r="E131" s="14"/>
      <c r="F131" s="14"/>
      <c r="G131" s="14"/>
      <c r="H131" s="18" t="s">
        <v>12</v>
      </c>
    </row>
    <row r="132" spans="1:9" x14ac:dyDescent="0.2">
      <c r="A132" s="14"/>
      <c r="B132" s="14"/>
      <c r="C132" s="15" t="s">
        <v>11</v>
      </c>
      <c r="D132" s="14"/>
      <c r="E132" s="14" t="s">
        <v>12</v>
      </c>
      <c r="F132" s="24" t="s">
        <v>13</v>
      </c>
      <c r="G132" s="17">
        <v>0</v>
      </c>
      <c r="H132" s="18" t="s">
        <v>12</v>
      </c>
    </row>
    <row r="133" spans="1:9" x14ac:dyDescent="0.2">
      <c r="A133" s="14"/>
      <c r="B133" s="14"/>
      <c r="C133" s="25"/>
      <c r="D133" s="14"/>
      <c r="E133" s="14"/>
      <c r="F133" s="26"/>
      <c r="G133" s="26"/>
      <c r="H133" s="18" t="s">
        <v>12</v>
      </c>
    </row>
    <row r="134" spans="1:9" x14ac:dyDescent="0.2">
      <c r="A134" s="14"/>
      <c r="B134" s="14"/>
      <c r="C134" s="15" t="s">
        <v>105</v>
      </c>
      <c r="D134" s="14"/>
      <c r="E134" s="14"/>
      <c r="F134" s="26"/>
      <c r="G134" s="26"/>
      <c r="H134" s="18" t="s">
        <v>12</v>
      </c>
    </row>
    <row r="135" spans="1:9" x14ac:dyDescent="0.2">
      <c r="A135" s="14"/>
      <c r="B135" s="14"/>
      <c r="C135" s="15" t="s">
        <v>11</v>
      </c>
      <c r="D135" s="14"/>
      <c r="E135" s="14" t="s">
        <v>12</v>
      </c>
      <c r="F135" s="24" t="s">
        <v>13</v>
      </c>
      <c r="G135" s="17">
        <v>0</v>
      </c>
      <c r="H135" s="18" t="s">
        <v>12</v>
      </c>
    </row>
    <row r="136" spans="1:9" x14ac:dyDescent="0.2">
      <c r="A136" s="14"/>
      <c r="B136" s="14"/>
      <c r="C136" s="25"/>
      <c r="D136" s="14"/>
      <c r="E136" s="14"/>
      <c r="F136" s="26"/>
      <c r="G136" s="26"/>
      <c r="H136" s="18" t="s">
        <v>12</v>
      </c>
    </row>
    <row r="137" spans="1:9" x14ac:dyDescent="0.2">
      <c r="A137" s="32"/>
      <c r="B137" s="28"/>
      <c r="C137" s="28" t="s">
        <v>106</v>
      </c>
      <c r="D137" s="28"/>
      <c r="E137" s="32"/>
      <c r="F137" s="30">
        <f>-10027.4271938-0.00320626602172852-F8</f>
        <v>-10027.580400066021</v>
      </c>
      <c r="G137" s="31">
        <f>F137/F138</f>
        <v>-1.7569005311270626E-2</v>
      </c>
      <c r="H137" s="18" t="s">
        <v>12</v>
      </c>
    </row>
    <row r="138" spans="1:9" x14ac:dyDescent="0.2">
      <c r="A138" s="25"/>
      <c r="B138" s="25"/>
      <c r="C138" s="15" t="s">
        <v>107</v>
      </c>
      <c r="D138" s="26"/>
      <c r="E138" s="26"/>
      <c r="F138" s="16">
        <f>570754.022708626-0.00320626602172852</f>
        <v>570754.01950236002</v>
      </c>
      <c r="G138" s="33">
        <v>1.0000000600000001</v>
      </c>
      <c r="H138" s="18" t="s">
        <v>12</v>
      </c>
    </row>
    <row r="139" spans="1:9" x14ac:dyDescent="0.2">
      <c r="A139" s="34"/>
      <c r="B139" s="34"/>
      <c r="C139" s="34"/>
      <c r="D139" s="35"/>
      <c r="E139" s="35"/>
      <c r="F139" s="35"/>
      <c r="G139" s="35"/>
    </row>
    <row r="140" spans="1:9" x14ac:dyDescent="0.2">
      <c r="A140" s="36"/>
      <c r="B140" s="163" t="s">
        <v>549</v>
      </c>
      <c r="C140" s="163"/>
      <c r="D140" s="163"/>
      <c r="E140" s="163"/>
      <c r="F140" s="163"/>
      <c r="G140" s="163"/>
      <c r="H140" s="163"/>
    </row>
    <row r="141" spans="1:9" x14ac:dyDescent="0.2">
      <c r="A141" s="36"/>
      <c r="B141" s="163" t="s">
        <v>550</v>
      </c>
      <c r="C141" s="163"/>
      <c r="D141" s="163"/>
      <c r="E141" s="163"/>
      <c r="F141" s="163"/>
      <c r="G141" s="163"/>
      <c r="H141" s="163"/>
    </row>
    <row r="142" spans="1:9" x14ac:dyDescent="0.2">
      <c r="A142" s="36"/>
      <c r="B142" s="163" t="s">
        <v>551</v>
      </c>
      <c r="C142" s="163"/>
      <c r="D142" s="163"/>
      <c r="E142" s="163"/>
      <c r="F142" s="163"/>
      <c r="G142" s="163"/>
      <c r="H142" s="163"/>
    </row>
    <row r="143" spans="1:9" x14ac:dyDescent="0.2">
      <c r="A143" s="36"/>
      <c r="B143" s="205" t="s">
        <v>618</v>
      </c>
      <c r="C143" s="163"/>
      <c r="D143" s="163"/>
      <c r="E143" s="163"/>
      <c r="F143" s="163"/>
      <c r="G143" s="163"/>
      <c r="H143" s="163"/>
      <c r="I143" s="119"/>
    </row>
    <row r="144" spans="1:9" x14ac:dyDescent="0.2">
      <c r="A144" s="38"/>
      <c r="B144" s="38"/>
      <c r="C144" s="38"/>
      <c r="D144" s="39"/>
      <c r="E144" s="39"/>
      <c r="F144" s="39"/>
      <c r="G144" s="39"/>
    </row>
    <row r="145" spans="1:7" x14ac:dyDescent="0.2">
      <c r="A145" s="36"/>
      <c r="B145" s="167" t="s">
        <v>108</v>
      </c>
      <c r="C145" s="168"/>
      <c r="D145" s="169"/>
      <c r="E145" s="40"/>
      <c r="F145" s="41"/>
      <c r="G145" s="41"/>
    </row>
    <row r="146" spans="1:7" ht="25.5" x14ac:dyDescent="0.2">
      <c r="A146" s="36"/>
      <c r="B146" s="164" t="s">
        <v>109</v>
      </c>
      <c r="C146" s="165"/>
      <c r="D146" s="23" t="s">
        <v>580</v>
      </c>
      <c r="E146" s="40"/>
      <c r="F146" s="41"/>
      <c r="G146" s="41"/>
    </row>
    <row r="147" spans="1:7" x14ac:dyDescent="0.2">
      <c r="A147" s="36"/>
      <c r="B147" s="164" t="s">
        <v>111</v>
      </c>
      <c r="C147" s="165"/>
      <c r="D147" s="23" t="s">
        <v>110</v>
      </c>
      <c r="E147" s="40"/>
      <c r="F147" s="41"/>
      <c r="G147" s="41"/>
    </row>
    <row r="148" spans="1:7" x14ac:dyDescent="0.2">
      <c r="A148" s="36"/>
      <c r="B148" s="164" t="s">
        <v>112</v>
      </c>
      <c r="C148" s="165"/>
      <c r="D148" s="42" t="s">
        <v>12</v>
      </c>
      <c r="E148" s="40"/>
      <c r="F148" s="41"/>
      <c r="G148" s="41"/>
    </row>
    <row r="149" spans="1:7" x14ac:dyDescent="0.2">
      <c r="A149" s="43"/>
      <c r="B149" s="44" t="s">
        <v>12</v>
      </c>
      <c r="C149" s="44" t="s">
        <v>552</v>
      </c>
      <c r="D149" s="44" t="s">
        <v>113</v>
      </c>
      <c r="E149" s="43"/>
      <c r="F149" s="43"/>
      <c r="G149" s="43"/>
    </row>
    <row r="150" spans="1:7" x14ac:dyDescent="0.2">
      <c r="A150" s="43"/>
      <c r="B150" s="45" t="s">
        <v>114</v>
      </c>
      <c r="C150" s="46">
        <v>45747</v>
      </c>
      <c r="D150" s="46">
        <v>45777</v>
      </c>
      <c r="E150" s="43"/>
      <c r="F150" s="43"/>
      <c r="G150" s="43"/>
    </row>
    <row r="151" spans="1:7" x14ac:dyDescent="0.2">
      <c r="A151" s="47"/>
      <c r="B151" s="28" t="s">
        <v>115</v>
      </c>
      <c r="C151" s="48">
        <v>2291.73</v>
      </c>
      <c r="D151" s="48">
        <v>2305.3179</v>
      </c>
      <c r="E151" s="47"/>
      <c r="F151" s="49"/>
      <c r="G151" s="50"/>
    </row>
    <row r="152" spans="1:7" x14ac:dyDescent="0.2">
      <c r="A152" s="47"/>
      <c r="B152" s="28" t="s">
        <v>163</v>
      </c>
      <c r="C152" s="48">
        <v>1260.2338</v>
      </c>
      <c r="D152" s="48">
        <v>1267.7039</v>
      </c>
      <c r="E152" s="47"/>
      <c r="F152" s="49"/>
      <c r="G152" s="50"/>
    </row>
    <row r="153" spans="1:7" ht="25.5" x14ac:dyDescent="0.2">
      <c r="A153" s="47"/>
      <c r="B153" s="28" t="s">
        <v>553</v>
      </c>
      <c r="C153" s="48">
        <v>1028.396</v>
      </c>
      <c r="D153" s="48">
        <v>1029.3539000000001</v>
      </c>
      <c r="E153" s="47"/>
      <c r="F153" s="49"/>
      <c r="G153" s="50"/>
    </row>
    <row r="154" spans="1:7" ht="25.5" x14ac:dyDescent="0.2">
      <c r="A154" s="47"/>
      <c r="B154" s="28" t="s">
        <v>554</v>
      </c>
      <c r="C154" s="48">
        <v>1151.4123</v>
      </c>
      <c r="D154" s="48">
        <v>1158.2362000000001</v>
      </c>
      <c r="E154" s="47"/>
      <c r="F154" s="49"/>
      <c r="G154" s="50"/>
    </row>
    <row r="155" spans="1:7" x14ac:dyDescent="0.2">
      <c r="A155" s="47"/>
      <c r="B155" s="28" t="s">
        <v>116</v>
      </c>
      <c r="C155" s="48">
        <v>2266.3577</v>
      </c>
      <c r="D155" s="48">
        <v>2279.4083000000001</v>
      </c>
      <c r="E155" s="47"/>
      <c r="F155" s="49"/>
      <c r="G155" s="50"/>
    </row>
    <row r="156" spans="1:7" x14ac:dyDescent="0.2">
      <c r="A156" s="47"/>
      <c r="B156" s="28" t="s">
        <v>164</v>
      </c>
      <c r="C156" s="48">
        <v>1254.4979000000001</v>
      </c>
      <c r="D156" s="48">
        <v>1261.7215000000001</v>
      </c>
      <c r="E156" s="47"/>
      <c r="F156" s="49"/>
      <c r="G156" s="50"/>
    </row>
    <row r="157" spans="1:7" ht="25.5" x14ac:dyDescent="0.2">
      <c r="A157" s="47"/>
      <c r="B157" s="28" t="s">
        <v>557</v>
      </c>
      <c r="C157" s="48">
        <v>1028.0152</v>
      </c>
      <c r="D157" s="48">
        <v>1028.797</v>
      </c>
      <c r="E157" s="47"/>
      <c r="F157" s="49"/>
      <c r="G157" s="50"/>
    </row>
    <row r="158" spans="1:7" ht="25.5" x14ac:dyDescent="0.2">
      <c r="A158" s="47"/>
      <c r="B158" s="28" t="s">
        <v>558</v>
      </c>
      <c r="C158" s="48">
        <v>1146.3577</v>
      </c>
      <c r="D158" s="48">
        <v>1152.9586999999999</v>
      </c>
      <c r="E158" s="47"/>
      <c r="F158" s="49"/>
      <c r="G158" s="50"/>
    </row>
    <row r="159" spans="1:7" x14ac:dyDescent="0.2">
      <c r="A159" s="47"/>
      <c r="B159" s="47"/>
      <c r="C159" s="47"/>
      <c r="D159" s="47"/>
      <c r="E159" s="47"/>
      <c r="F159" s="47"/>
      <c r="G159" s="47"/>
    </row>
    <row r="160" spans="1:7" x14ac:dyDescent="0.2">
      <c r="A160" s="47"/>
      <c r="B160" s="170" t="s">
        <v>561</v>
      </c>
      <c r="C160" s="171"/>
      <c r="D160" s="15" t="s">
        <v>12</v>
      </c>
      <c r="E160" s="47"/>
      <c r="F160" s="47"/>
      <c r="G160" s="47"/>
    </row>
    <row r="161" spans="1:17" x14ac:dyDescent="0.2">
      <c r="A161" s="47"/>
      <c r="B161" s="51" t="s">
        <v>114</v>
      </c>
      <c r="C161" s="52" t="s">
        <v>117</v>
      </c>
      <c r="D161" s="52" t="s">
        <v>118</v>
      </c>
      <c r="E161" s="47"/>
      <c r="F161" s="47"/>
      <c r="G161" s="47"/>
    </row>
    <row r="162" spans="1:17" ht="25.5" x14ac:dyDescent="0.2">
      <c r="A162" s="47"/>
      <c r="B162" s="28" t="s">
        <v>553</v>
      </c>
      <c r="C162" s="53">
        <v>5.13</v>
      </c>
      <c r="D162" s="53">
        <v>5.13</v>
      </c>
      <c r="E162" s="47"/>
      <c r="F162" s="49"/>
      <c r="G162" s="50"/>
    </row>
    <row r="163" spans="1:17" ht="25.5" x14ac:dyDescent="0.2">
      <c r="A163" s="47"/>
      <c r="B163" s="28" t="s">
        <v>557</v>
      </c>
      <c r="C163" s="53">
        <v>5.13</v>
      </c>
      <c r="D163" s="53">
        <v>5.13</v>
      </c>
      <c r="E163" s="47"/>
      <c r="F163" s="49"/>
      <c r="G163" s="50"/>
    </row>
    <row r="164" spans="1:17" x14ac:dyDescent="0.2">
      <c r="A164" s="47"/>
      <c r="B164" s="54"/>
      <c r="C164" s="54"/>
      <c r="D164" s="55"/>
      <c r="E164" s="47"/>
      <c r="F164" s="49"/>
      <c r="G164" s="50"/>
    </row>
    <row r="165" spans="1:17" s="59" customFormat="1" x14ac:dyDescent="0.2">
      <c r="A165" s="95"/>
      <c r="B165" s="164" t="s">
        <v>574</v>
      </c>
      <c r="C165" s="165"/>
      <c r="D165" s="23" t="s">
        <v>110</v>
      </c>
      <c r="E165" s="95"/>
      <c r="F165" s="95"/>
      <c r="G165" s="95"/>
      <c r="I165" s="119"/>
      <c r="J165" s="21"/>
      <c r="K165" s="57"/>
      <c r="L165" s="57"/>
      <c r="M165" s="57"/>
      <c r="N165" s="57"/>
      <c r="O165" s="60"/>
      <c r="P165"/>
      <c r="Q165"/>
    </row>
    <row r="166" spans="1:17" x14ac:dyDescent="0.2">
      <c r="A166" s="43"/>
      <c r="B166" s="164" t="s">
        <v>575</v>
      </c>
      <c r="C166" s="165"/>
      <c r="D166" s="23" t="s">
        <v>110</v>
      </c>
      <c r="E166" s="56"/>
      <c r="F166" s="43"/>
      <c r="G166" s="43"/>
      <c r="I166" s="119"/>
      <c r="J166" s="21"/>
    </row>
    <row r="167" spans="1:17" x14ac:dyDescent="0.2">
      <c r="A167" s="43"/>
      <c r="B167" s="164" t="s">
        <v>576</v>
      </c>
      <c r="C167" s="165"/>
      <c r="D167" s="23" t="s">
        <v>110</v>
      </c>
      <c r="E167" s="56"/>
      <c r="F167" s="43"/>
      <c r="G167" s="43"/>
      <c r="I167" s="119"/>
      <c r="J167" s="21"/>
    </row>
    <row r="168" spans="1:17" x14ac:dyDescent="0.2">
      <c r="A168" s="43"/>
      <c r="B168" s="164" t="s">
        <v>577</v>
      </c>
      <c r="C168" s="165"/>
      <c r="D168" s="23" t="s">
        <v>110</v>
      </c>
      <c r="E168" s="56"/>
      <c r="F168" s="43"/>
      <c r="G168" s="43"/>
      <c r="I168" s="119"/>
      <c r="J168" s="21"/>
    </row>
    <row r="169" spans="1:17" x14ac:dyDescent="0.2">
      <c r="A169" s="58"/>
      <c r="B169" s="58"/>
      <c r="C169" s="58"/>
      <c r="D169" s="58"/>
      <c r="E169" s="58"/>
      <c r="F169" s="58"/>
      <c r="G169" s="58"/>
      <c r="I169" s="119"/>
      <c r="J169" s="21"/>
    </row>
    <row r="170" spans="1:17" s="59" customFormat="1" x14ac:dyDescent="0.2">
      <c r="B170" s="142" t="s">
        <v>681</v>
      </c>
      <c r="C170" s="142"/>
      <c r="D170" s="142"/>
      <c r="E170" s="142"/>
      <c r="F170" s="142"/>
      <c r="G170" s="142"/>
      <c r="I170" s="119"/>
      <c r="J170" s="21"/>
      <c r="K170" s="57"/>
      <c r="L170" s="57"/>
      <c r="M170" s="57"/>
      <c r="N170" s="57"/>
      <c r="O170"/>
    </row>
    <row r="171" spans="1:17" ht="13.5" customHeight="1" x14ac:dyDescent="0.2">
      <c r="B171" s="192" t="s">
        <v>582</v>
      </c>
      <c r="C171" s="192" t="s">
        <v>583</v>
      </c>
      <c r="D171" s="195" t="s">
        <v>593</v>
      </c>
      <c r="E171" s="196"/>
      <c r="F171" s="197"/>
      <c r="G171" s="198" t="s">
        <v>601</v>
      </c>
      <c r="H171" s="199"/>
      <c r="I171" s="200"/>
      <c r="J171" s="57"/>
      <c r="K171" s="57"/>
      <c r="L171" s="57"/>
      <c r="M171" s="57"/>
      <c r="N171" s="57"/>
      <c r="O171" s="57"/>
    </row>
    <row r="172" spans="1:17" ht="46.5" customHeight="1" x14ac:dyDescent="0.2">
      <c r="B172" s="193"/>
      <c r="C172" s="193"/>
      <c r="D172" s="190" t="s">
        <v>602</v>
      </c>
      <c r="E172" s="190" t="s">
        <v>603</v>
      </c>
      <c r="F172" s="190" t="s">
        <v>604</v>
      </c>
      <c r="G172" s="201" t="s">
        <v>619</v>
      </c>
      <c r="H172" s="202"/>
      <c r="I172" s="190" t="s">
        <v>606</v>
      </c>
      <c r="J172" s="57"/>
      <c r="K172" s="57"/>
      <c r="L172" s="57"/>
      <c r="M172" s="57"/>
      <c r="N172" s="57"/>
      <c r="O172" s="57"/>
    </row>
    <row r="173" spans="1:17" ht="21" customHeight="1" x14ac:dyDescent="0.2">
      <c r="B173" s="194"/>
      <c r="C173" s="194"/>
      <c r="D173" s="191"/>
      <c r="E173" s="191"/>
      <c r="F173" s="191"/>
      <c r="G173" s="84" t="s">
        <v>607</v>
      </c>
      <c r="H173" s="84" t="s">
        <v>608</v>
      </c>
      <c r="I173" s="191"/>
      <c r="J173" s="57"/>
      <c r="K173" s="57"/>
      <c r="L173" s="57"/>
      <c r="M173" s="57"/>
      <c r="N173" s="57"/>
      <c r="O173" s="57"/>
    </row>
    <row r="174" spans="1:17" ht="13.5" x14ac:dyDescent="0.25">
      <c r="B174" s="88" t="s">
        <v>609</v>
      </c>
      <c r="C174" s="87" t="s">
        <v>610</v>
      </c>
      <c r="D174" s="160">
        <v>5523.9823999999999</v>
      </c>
      <c r="E174" s="10">
        <v>126.0176</v>
      </c>
      <c r="F174" s="158">
        <f>D174+E174</f>
        <v>5650</v>
      </c>
      <c r="G174" s="8">
        <v>239.15547683099999</v>
      </c>
      <c r="H174" s="8">
        <v>150.66</v>
      </c>
      <c r="I174" s="8">
        <f>G174+H174</f>
        <v>389.81547683099996</v>
      </c>
      <c r="J174" s="57"/>
      <c r="K174" s="57"/>
      <c r="L174" s="57"/>
      <c r="M174" s="57"/>
      <c r="N174" s="57"/>
      <c r="O174" s="57"/>
    </row>
    <row r="175" spans="1:17" ht="6.75" customHeight="1" x14ac:dyDescent="0.25">
      <c r="B175" s="148"/>
      <c r="C175" s="149"/>
      <c r="D175" s="150"/>
      <c r="E175" s="11"/>
      <c r="F175" s="151"/>
      <c r="G175" s="9"/>
      <c r="H175" s="9"/>
      <c r="I175" s="9"/>
      <c r="J175" s="57"/>
      <c r="K175" s="57"/>
      <c r="L175" s="57"/>
      <c r="M175" s="57"/>
      <c r="N175" s="57"/>
      <c r="O175" s="57"/>
    </row>
    <row r="176" spans="1:17" ht="51" customHeight="1" x14ac:dyDescent="0.2">
      <c r="B176" s="189" t="s">
        <v>687</v>
      </c>
      <c r="C176" s="189"/>
      <c r="D176" s="189"/>
      <c r="E176" s="189"/>
      <c r="F176" s="189"/>
      <c r="G176" s="189"/>
      <c r="H176" s="189"/>
      <c r="I176" s="189"/>
      <c r="J176" s="152"/>
      <c r="K176" s="57"/>
      <c r="L176" s="57"/>
      <c r="M176" s="57"/>
      <c r="N176" s="57"/>
      <c r="O176" s="57"/>
    </row>
    <row r="177" spans="2:18" ht="13.5" x14ac:dyDescent="0.25">
      <c r="B177" s="93" t="s">
        <v>611</v>
      </c>
      <c r="I177" s="57"/>
      <c r="J177" s="21"/>
      <c r="K177" s="57"/>
      <c r="L177" s="57"/>
      <c r="M177" s="57"/>
      <c r="N177" s="57"/>
      <c r="O177" s="57"/>
      <c r="P177" s="57"/>
    </row>
    <row r="178" spans="2:18" x14ac:dyDescent="0.2">
      <c r="B178" s="94"/>
      <c r="J178" s="21"/>
      <c r="K178" s="57"/>
      <c r="L178" s="57"/>
      <c r="M178" s="57"/>
      <c r="N178" s="57"/>
      <c r="O178" s="57"/>
    </row>
    <row r="179" spans="2:18" x14ac:dyDescent="0.2">
      <c r="B179" s="94" t="s">
        <v>615</v>
      </c>
      <c r="J179" s="21"/>
      <c r="K179" s="57"/>
      <c r="L179" s="57"/>
      <c r="M179" s="57"/>
      <c r="N179" s="57"/>
      <c r="O179" s="57"/>
    </row>
    <row r="180" spans="2:18" s="59" customFormat="1" x14ac:dyDescent="0.2">
      <c r="I180" s="119"/>
      <c r="J180" s="21"/>
      <c r="K180" s="57"/>
      <c r="L180" s="57"/>
      <c r="M180" s="57"/>
      <c r="N180" s="57"/>
      <c r="O180"/>
      <c r="R180"/>
    </row>
    <row r="181" spans="2:18" s="59" customFormat="1" x14ac:dyDescent="0.2">
      <c r="B181" s="172" t="s">
        <v>563</v>
      </c>
      <c r="C181" s="173"/>
      <c r="D181" s="174"/>
      <c r="I181" s="119"/>
      <c r="J181" s="21"/>
      <c r="K181" s="57"/>
      <c r="L181" s="57"/>
      <c r="M181" s="57"/>
      <c r="N181" s="57"/>
      <c r="O181"/>
      <c r="R181"/>
    </row>
    <row r="182" spans="2:18" s="59" customFormat="1" ht="25.5" x14ac:dyDescent="0.2">
      <c r="B182" s="166" t="s">
        <v>564</v>
      </c>
      <c r="C182" s="166"/>
      <c r="D182" s="61" t="s">
        <v>285</v>
      </c>
      <c r="I182" s="119"/>
      <c r="J182" s="21"/>
      <c r="K182" s="57"/>
      <c r="L182" s="57"/>
      <c r="M182" s="57"/>
      <c r="N182" s="57"/>
      <c r="O182"/>
      <c r="R182"/>
    </row>
    <row r="183" spans="2:18" s="59" customFormat="1" x14ac:dyDescent="0.2">
      <c r="B183" s="176" t="s">
        <v>565</v>
      </c>
      <c r="C183" s="176"/>
      <c r="D183" s="62"/>
      <c r="I183" s="119"/>
      <c r="J183" s="21"/>
      <c r="K183" s="57"/>
      <c r="L183" s="57"/>
      <c r="M183" s="57"/>
      <c r="N183" s="57"/>
      <c r="O183"/>
      <c r="R183"/>
    </row>
    <row r="184" spans="2:18" s="59" customFormat="1" x14ac:dyDescent="0.2">
      <c r="B184" s="176"/>
      <c r="C184" s="176"/>
      <c r="D184" s="63"/>
      <c r="I184" s="119"/>
      <c r="J184" s="21"/>
      <c r="K184" s="57"/>
      <c r="L184" s="57"/>
      <c r="M184" s="57"/>
      <c r="N184" s="57"/>
      <c r="O184"/>
      <c r="R184"/>
    </row>
    <row r="185" spans="2:18" s="59" customFormat="1" x14ac:dyDescent="0.2">
      <c r="B185" s="176" t="s">
        <v>566</v>
      </c>
      <c r="C185" s="176"/>
      <c r="D185" s="64">
        <v>6.5378420406055291</v>
      </c>
      <c r="I185" s="119"/>
      <c r="J185" s="21"/>
      <c r="K185" s="57"/>
      <c r="L185" s="57"/>
      <c r="M185" s="57"/>
      <c r="N185" s="57"/>
      <c r="O185"/>
      <c r="R185"/>
    </row>
    <row r="186" spans="2:18" s="59" customFormat="1" x14ac:dyDescent="0.2">
      <c r="B186" s="176"/>
      <c r="C186" s="176"/>
      <c r="D186" s="63"/>
      <c r="I186" s="119"/>
      <c r="J186" s="21"/>
      <c r="K186" s="57"/>
      <c r="L186" s="57"/>
      <c r="M186" s="57"/>
      <c r="N186" s="57"/>
      <c r="O186"/>
      <c r="R186"/>
    </row>
    <row r="187" spans="2:18" s="59" customFormat="1" x14ac:dyDescent="0.2">
      <c r="B187" s="176" t="s">
        <v>567</v>
      </c>
      <c r="C187" s="176"/>
      <c r="D187" s="64">
        <v>0.10858834481925309</v>
      </c>
      <c r="I187" s="119"/>
      <c r="J187" s="21"/>
      <c r="K187" s="57"/>
      <c r="L187" s="57"/>
      <c r="M187" s="57"/>
      <c r="N187" s="57"/>
      <c r="O187"/>
      <c r="R187"/>
    </row>
    <row r="188" spans="2:18" s="59" customFormat="1" x14ac:dyDescent="0.2">
      <c r="B188" s="176" t="s">
        <v>568</v>
      </c>
      <c r="C188" s="176"/>
      <c r="D188" s="64">
        <v>0.10858834481925309</v>
      </c>
      <c r="I188" s="119"/>
      <c r="J188" s="21"/>
      <c r="K188" s="57"/>
      <c r="L188" s="57"/>
      <c r="M188" s="57"/>
      <c r="N188" s="57"/>
      <c r="O188"/>
      <c r="R188"/>
    </row>
    <row r="189" spans="2:18" s="59" customFormat="1" x14ac:dyDescent="0.2">
      <c r="B189" s="176"/>
      <c r="C189" s="176"/>
      <c r="D189" s="63"/>
      <c r="I189" s="119"/>
      <c r="J189" s="21"/>
      <c r="K189" s="57"/>
      <c r="L189" s="57"/>
      <c r="M189" s="57"/>
      <c r="N189" s="57"/>
      <c r="O189"/>
      <c r="P189"/>
      <c r="Q189"/>
      <c r="R189"/>
    </row>
    <row r="190" spans="2:18" s="59" customFormat="1" ht="25.5" x14ac:dyDescent="0.2">
      <c r="B190" s="176" t="s">
        <v>569</v>
      </c>
      <c r="C190" s="176"/>
      <c r="D190" s="66" t="s">
        <v>680</v>
      </c>
      <c r="I190" s="119"/>
      <c r="J190" s="21"/>
      <c r="K190" s="57"/>
      <c r="L190" s="57"/>
      <c r="M190" s="57"/>
      <c r="N190" s="57"/>
      <c r="O190" s="60"/>
    </row>
    <row r="191" spans="2:18" s="59" customFormat="1" x14ac:dyDescent="0.2">
      <c r="B191" s="177" t="s">
        <v>570</v>
      </c>
      <c r="C191" s="179"/>
      <c r="D191" s="178"/>
      <c r="I191" s="119"/>
      <c r="J191" s="21"/>
      <c r="K191" s="57"/>
      <c r="L191" s="57"/>
      <c r="M191" s="57"/>
      <c r="N191" s="57"/>
      <c r="O191"/>
      <c r="P191"/>
      <c r="Q191"/>
      <c r="R191"/>
    </row>
    <row r="192" spans="2:18" x14ac:dyDescent="0.2">
      <c r="I192" s="119"/>
      <c r="J192" s="21"/>
    </row>
    <row r="193" spans="2:10" x14ac:dyDescent="0.2">
      <c r="B193" s="68" t="s">
        <v>571</v>
      </c>
      <c r="I193" s="119"/>
    </row>
    <row r="194" spans="2:10" x14ac:dyDescent="0.2">
      <c r="I194" s="119"/>
    </row>
    <row r="195" spans="2:10" ht="153.75" customHeight="1" x14ac:dyDescent="0.2">
      <c r="I195" s="119"/>
    </row>
    <row r="196" spans="2:10" x14ac:dyDescent="0.2">
      <c r="I196" s="119"/>
    </row>
    <row r="197" spans="2:10" x14ac:dyDescent="0.2">
      <c r="I197" s="119"/>
    </row>
    <row r="198" spans="2:10" x14ac:dyDescent="0.2">
      <c r="B198" s="69" t="s">
        <v>572</v>
      </c>
      <c r="C198" s="70"/>
      <c r="D198" s="69"/>
      <c r="I198" s="119"/>
    </row>
    <row r="199" spans="2:10" x14ac:dyDescent="0.2">
      <c r="B199" s="69" t="s">
        <v>620</v>
      </c>
      <c r="D199" s="69"/>
      <c r="I199" s="119"/>
    </row>
    <row r="200" spans="2:10" ht="165" customHeight="1" x14ac:dyDescent="0.2">
      <c r="I200" s="119"/>
    </row>
    <row r="201" spans="2:10" x14ac:dyDescent="0.2">
      <c r="I201" s="119"/>
    </row>
    <row r="202" spans="2:10" x14ac:dyDescent="0.2">
      <c r="I202" s="119"/>
      <c r="J202" s="21"/>
    </row>
  </sheetData>
  <mergeCells count="37">
    <mergeCell ref="B190:C190"/>
    <mergeCell ref="B191:D191"/>
    <mergeCell ref="B185:C185"/>
    <mergeCell ref="B186:C186"/>
    <mergeCell ref="B187:C187"/>
    <mergeCell ref="B188:C188"/>
    <mergeCell ref="B189:C189"/>
    <mergeCell ref="B176:I176"/>
    <mergeCell ref="B181:D181"/>
    <mergeCell ref="B182:C182"/>
    <mergeCell ref="B183:C183"/>
    <mergeCell ref="B184:C184"/>
    <mergeCell ref="B171:B173"/>
    <mergeCell ref="C171:C173"/>
    <mergeCell ref="D171:F171"/>
    <mergeCell ref="G171:I171"/>
    <mergeCell ref="D172:D173"/>
    <mergeCell ref="E172:E173"/>
    <mergeCell ref="F172:F173"/>
    <mergeCell ref="G172:H172"/>
    <mergeCell ref="I172:I173"/>
    <mergeCell ref="A1:H1"/>
    <mergeCell ref="A2:H2"/>
    <mergeCell ref="A3:H3"/>
    <mergeCell ref="B140:H140"/>
    <mergeCell ref="B141:H141"/>
    <mergeCell ref="B142:H142"/>
    <mergeCell ref="B143:H143"/>
    <mergeCell ref="B167:C167"/>
    <mergeCell ref="B168:C168"/>
    <mergeCell ref="B145:D145"/>
    <mergeCell ref="B146:C146"/>
    <mergeCell ref="B147:C147"/>
    <mergeCell ref="B148:C148"/>
    <mergeCell ref="B160:C160"/>
    <mergeCell ref="B166:C166"/>
    <mergeCell ref="B165:C165"/>
  </mergeCells>
  <hyperlinks>
    <hyperlink ref="I1" location="Index!B2" display="Index" xr:uid="{86E1EC0A-D4AD-4A33-8615-32CCA32DD17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464F-1F21-404C-8E95-965779DB3BF9}">
  <sheetPr>
    <outlinePr summaryBelow="0" summaryRight="0"/>
  </sheetPr>
  <dimension ref="A1:S180"/>
  <sheetViews>
    <sheetView showGridLines="0" workbookViewId="0">
      <selection sqref="A1:H1"/>
    </sheetView>
  </sheetViews>
  <sheetFormatPr defaultRowHeight="12.75" x14ac:dyDescent="0.2"/>
  <cols>
    <col min="1" max="1" width="5.85546875" bestFit="1" customWidth="1"/>
    <col min="2" max="2" width="26.140625" customWidth="1"/>
    <col min="3" max="3" width="61.42578125" bestFit="1" customWidth="1"/>
    <col min="4" max="4" width="10.7109375" bestFit="1" customWidth="1"/>
    <col min="5" max="5" width="8.710937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405</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t="str">
        <f>F7</f>
        <v xml:space="preserve">0 </v>
      </c>
      <c r="G24" s="17">
        <f>G7</f>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27">
        <v>1</v>
      </c>
      <c r="B28" s="28" t="s">
        <v>251</v>
      </c>
      <c r="C28" s="28" t="s">
        <v>252</v>
      </c>
      <c r="D28" s="28" t="s">
        <v>248</v>
      </c>
      <c r="E28" s="29">
        <v>1100</v>
      </c>
      <c r="F28" s="30">
        <v>1105.1161</v>
      </c>
      <c r="G28" s="31">
        <v>5.2275969999999998E-2</v>
      </c>
      <c r="H28" s="18">
        <v>7.8</v>
      </c>
    </row>
    <row r="29" spans="1:8" x14ac:dyDescent="0.2">
      <c r="A29" s="27">
        <v>2</v>
      </c>
      <c r="B29" s="28" t="s">
        <v>406</v>
      </c>
      <c r="C29" s="28" t="s">
        <v>407</v>
      </c>
      <c r="D29" s="28" t="s">
        <v>23</v>
      </c>
      <c r="E29" s="29">
        <v>1000</v>
      </c>
      <c r="F29" s="30">
        <v>1024.105</v>
      </c>
      <c r="G29" s="31">
        <v>4.8443859999999998E-2</v>
      </c>
      <c r="H29" s="18">
        <v>6.8375000000000004</v>
      </c>
    </row>
    <row r="30" spans="1:8" x14ac:dyDescent="0.2">
      <c r="A30" s="27">
        <v>3</v>
      </c>
      <c r="B30" s="28" t="s">
        <v>35</v>
      </c>
      <c r="C30" s="28" t="s">
        <v>36</v>
      </c>
      <c r="D30" s="28" t="s">
        <v>23</v>
      </c>
      <c r="E30" s="29">
        <v>1000</v>
      </c>
      <c r="F30" s="30">
        <v>1023.126</v>
      </c>
      <c r="G30" s="31">
        <v>4.8397549999999998E-2</v>
      </c>
      <c r="H30" s="18">
        <v>6.94</v>
      </c>
    </row>
    <row r="31" spans="1:8" x14ac:dyDescent="0.2">
      <c r="A31" s="27">
        <v>4</v>
      </c>
      <c r="B31" s="28" t="s">
        <v>135</v>
      </c>
      <c r="C31" s="28" t="s">
        <v>136</v>
      </c>
      <c r="D31" s="28" t="s">
        <v>23</v>
      </c>
      <c r="E31" s="29">
        <v>1000</v>
      </c>
      <c r="F31" s="30">
        <v>1015.84</v>
      </c>
      <c r="G31" s="31">
        <v>4.8052890000000001E-2</v>
      </c>
      <c r="H31" s="18">
        <v>6.79</v>
      </c>
    </row>
    <row r="32" spans="1:8" x14ac:dyDescent="0.2">
      <c r="A32" s="27">
        <v>5</v>
      </c>
      <c r="B32" s="28" t="s">
        <v>255</v>
      </c>
      <c r="C32" s="28" t="s">
        <v>256</v>
      </c>
      <c r="D32" s="28" t="s">
        <v>245</v>
      </c>
      <c r="E32" s="29">
        <v>1000</v>
      </c>
      <c r="F32" s="30">
        <v>1010.619</v>
      </c>
      <c r="G32" s="31">
        <v>4.7805920000000002E-2</v>
      </c>
      <c r="H32" s="18">
        <v>7.6050000000000004</v>
      </c>
    </row>
    <row r="33" spans="1:8" x14ac:dyDescent="0.2">
      <c r="A33" s="27">
        <v>6</v>
      </c>
      <c r="B33" s="28" t="s">
        <v>408</v>
      </c>
      <c r="C33" s="28" t="s">
        <v>409</v>
      </c>
      <c r="D33" s="28" t="s">
        <v>272</v>
      </c>
      <c r="E33" s="29">
        <v>500</v>
      </c>
      <c r="F33" s="30">
        <v>512.10799999999995</v>
      </c>
      <c r="G33" s="31">
        <v>2.4224550000000001E-2</v>
      </c>
      <c r="H33" s="18">
        <v>7.7991999999999999</v>
      </c>
    </row>
    <row r="34" spans="1:8" x14ac:dyDescent="0.2">
      <c r="A34" s="27">
        <v>7</v>
      </c>
      <c r="B34" s="28" t="s">
        <v>63</v>
      </c>
      <c r="C34" s="28" t="s">
        <v>64</v>
      </c>
      <c r="D34" s="28" t="s">
        <v>23</v>
      </c>
      <c r="E34" s="29">
        <v>50</v>
      </c>
      <c r="F34" s="30">
        <v>509.84300000000002</v>
      </c>
      <c r="G34" s="31">
        <v>2.4117409999999999E-2</v>
      </c>
      <c r="H34" s="18">
        <v>7.1150000000000002</v>
      </c>
    </row>
    <row r="35" spans="1:8" x14ac:dyDescent="0.2">
      <c r="A35" s="27">
        <v>8</v>
      </c>
      <c r="B35" s="28" t="s">
        <v>129</v>
      </c>
      <c r="C35" s="28" t="s">
        <v>130</v>
      </c>
      <c r="D35" s="28" t="s">
        <v>23</v>
      </c>
      <c r="E35" s="29">
        <v>500</v>
      </c>
      <c r="F35" s="30">
        <v>508.36200000000002</v>
      </c>
      <c r="G35" s="31">
        <v>2.404736E-2</v>
      </c>
      <c r="H35" s="18">
        <v>6.75</v>
      </c>
    </row>
    <row r="36" spans="1:8" x14ac:dyDescent="0.2">
      <c r="A36" s="27">
        <v>9</v>
      </c>
      <c r="B36" s="28" t="s">
        <v>143</v>
      </c>
      <c r="C36" s="28" t="s">
        <v>144</v>
      </c>
      <c r="D36" s="28" t="s">
        <v>32</v>
      </c>
      <c r="E36" s="29">
        <v>500</v>
      </c>
      <c r="F36" s="30">
        <v>507.51</v>
      </c>
      <c r="G36" s="31">
        <v>2.4007049999999999E-2</v>
      </c>
      <c r="H36" s="18">
        <v>6.9</v>
      </c>
    </row>
    <row r="37" spans="1:8" x14ac:dyDescent="0.2">
      <c r="A37" s="27">
        <v>10</v>
      </c>
      <c r="B37" s="28" t="s">
        <v>273</v>
      </c>
      <c r="C37" s="28" t="s">
        <v>274</v>
      </c>
      <c r="D37" s="28" t="s">
        <v>248</v>
      </c>
      <c r="E37" s="29">
        <v>500</v>
      </c>
      <c r="F37" s="30">
        <v>505.98349999999999</v>
      </c>
      <c r="G37" s="31">
        <v>2.3934839999999999E-2</v>
      </c>
      <c r="H37" s="18">
        <v>8.1214999999999993</v>
      </c>
    </row>
    <row r="38" spans="1:8" x14ac:dyDescent="0.2">
      <c r="A38" s="27">
        <v>11</v>
      </c>
      <c r="B38" s="28" t="s">
        <v>253</v>
      </c>
      <c r="C38" s="28" t="s">
        <v>254</v>
      </c>
      <c r="D38" s="28" t="s">
        <v>23</v>
      </c>
      <c r="E38" s="29">
        <v>50</v>
      </c>
      <c r="F38" s="30">
        <v>505.58</v>
      </c>
      <c r="G38" s="31">
        <v>2.3915760000000001E-2</v>
      </c>
      <c r="H38" s="18">
        <v>6.84</v>
      </c>
    </row>
    <row r="39" spans="1:8" x14ac:dyDescent="0.2">
      <c r="A39" s="27">
        <v>12</v>
      </c>
      <c r="B39" s="28" t="s">
        <v>246</v>
      </c>
      <c r="C39" s="28" t="s">
        <v>247</v>
      </c>
      <c r="D39" s="28" t="s">
        <v>248</v>
      </c>
      <c r="E39" s="29">
        <v>500</v>
      </c>
      <c r="F39" s="30">
        <v>505.51799999999997</v>
      </c>
      <c r="G39" s="31">
        <v>2.3912820000000001E-2</v>
      </c>
      <c r="H39" s="18">
        <v>8.0500000000000007</v>
      </c>
    </row>
    <row r="40" spans="1:8" x14ac:dyDescent="0.2">
      <c r="A40" s="27">
        <v>13</v>
      </c>
      <c r="B40" s="28" t="s">
        <v>264</v>
      </c>
      <c r="C40" s="28" t="s">
        <v>265</v>
      </c>
      <c r="D40" s="28" t="s">
        <v>32</v>
      </c>
      <c r="E40" s="29">
        <v>500</v>
      </c>
      <c r="F40" s="30">
        <v>505.03300000000002</v>
      </c>
      <c r="G40" s="31">
        <v>2.3889879999999999E-2</v>
      </c>
      <c r="H40" s="18">
        <v>7.43</v>
      </c>
    </row>
    <row r="41" spans="1:8" x14ac:dyDescent="0.2">
      <c r="A41" s="27">
        <v>14</v>
      </c>
      <c r="B41" s="28" t="s">
        <v>249</v>
      </c>
      <c r="C41" s="28" t="s">
        <v>250</v>
      </c>
      <c r="D41" s="28" t="s">
        <v>23</v>
      </c>
      <c r="E41" s="29">
        <v>500</v>
      </c>
      <c r="F41" s="30">
        <v>503.72949999999997</v>
      </c>
      <c r="G41" s="31">
        <v>2.3828220000000001E-2</v>
      </c>
      <c r="H41" s="18">
        <v>6.84</v>
      </c>
    </row>
    <row r="42" spans="1:8" x14ac:dyDescent="0.2">
      <c r="A42" s="27">
        <v>15</v>
      </c>
      <c r="B42" s="28" t="s">
        <v>410</v>
      </c>
      <c r="C42" s="28" t="s">
        <v>411</v>
      </c>
      <c r="D42" s="28" t="s">
        <v>23</v>
      </c>
      <c r="E42" s="29">
        <v>500</v>
      </c>
      <c r="F42" s="30">
        <v>503.54649999999998</v>
      </c>
      <c r="G42" s="31">
        <v>2.381956E-2</v>
      </c>
      <c r="H42" s="18">
        <v>6.8579999999999997</v>
      </c>
    </row>
    <row r="43" spans="1:8" x14ac:dyDescent="0.2">
      <c r="A43" s="27">
        <v>16</v>
      </c>
      <c r="B43" s="28" t="s">
        <v>65</v>
      </c>
      <c r="C43" s="28" t="s">
        <v>66</v>
      </c>
      <c r="D43" s="28" t="s">
        <v>23</v>
      </c>
      <c r="E43" s="29">
        <v>500</v>
      </c>
      <c r="F43" s="30">
        <v>502.99450000000002</v>
      </c>
      <c r="G43" s="31">
        <v>2.3793450000000001E-2</v>
      </c>
      <c r="H43" s="18">
        <v>6.9</v>
      </c>
    </row>
    <row r="44" spans="1:8" x14ac:dyDescent="0.2">
      <c r="A44" s="27">
        <v>17</v>
      </c>
      <c r="B44" s="28" t="s">
        <v>412</v>
      </c>
      <c r="C44" s="28" t="s">
        <v>413</v>
      </c>
      <c r="D44" s="28" t="s">
        <v>23</v>
      </c>
      <c r="E44" s="29">
        <v>50</v>
      </c>
      <c r="F44" s="30">
        <v>501.36750000000001</v>
      </c>
      <c r="G44" s="31">
        <v>2.371649E-2</v>
      </c>
      <c r="H44" s="18">
        <v>6.8593999999999999</v>
      </c>
    </row>
    <row r="45" spans="1:8" x14ac:dyDescent="0.2">
      <c r="A45" s="27">
        <v>18</v>
      </c>
      <c r="B45" s="28" t="s">
        <v>67</v>
      </c>
      <c r="C45" s="28" t="s">
        <v>68</v>
      </c>
      <c r="D45" s="28" t="s">
        <v>23</v>
      </c>
      <c r="E45" s="29">
        <v>500</v>
      </c>
      <c r="F45" s="30">
        <v>500.30149999999998</v>
      </c>
      <c r="G45" s="31">
        <v>2.3666059999999999E-2</v>
      </c>
      <c r="H45" s="18">
        <v>7.09</v>
      </c>
    </row>
    <row r="46" spans="1:8" x14ac:dyDescent="0.2">
      <c r="A46" s="27">
        <v>19</v>
      </c>
      <c r="B46" s="28" t="s">
        <v>414</v>
      </c>
      <c r="C46" s="28" t="s">
        <v>415</v>
      </c>
      <c r="D46" s="28" t="s">
        <v>23</v>
      </c>
      <c r="E46" s="29">
        <v>50</v>
      </c>
      <c r="F46" s="30">
        <v>493.96899999999999</v>
      </c>
      <c r="G46" s="31">
        <v>2.336651E-2</v>
      </c>
      <c r="H46" s="18">
        <v>7.1050000000000004</v>
      </c>
    </row>
    <row r="47" spans="1:8" x14ac:dyDescent="0.2">
      <c r="A47" s="27">
        <v>20</v>
      </c>
      <c r="B47" s="28" t="s">
        <v>243</v>
      </c>
      <c r="C47" s="28" t="s">
        <v>244</v>
      </c>
      <c r="D47" s="28" t="s">
        <v>245</v>
      </c>
      <c r="E47" s="29">
        <v>300</v>
      </c>
      <c r="F47" s="30">
        <v>303.46109999999999</v>
      </c>
      <c r="G47" s="31">
        <v>1.4354799999999999E-2</v>
      </c>
      <c r="H47" s="18">
        <v>7.3</v>
      </c>
    </row>
    <row r="48" spans="1:8" x14ac:dyDescent="0.2">
      <c r="A48" s="14"/>
      <c r="B48" s="14"/>
      <c r="C48" s="15" t="s">
        <v>11</v>
      </c>
      <c r="D48" s="14"/>
      <c r="E48" s="14" t="s">
        <v>12</v>
      </c>
      <c r="F48" s="16">
        <v>12548.1132</v>
      </c>
      <c r="G48" s="17">
        <v>0.59357095000000004</v>
      </c>
      <c r="H48" s="18" t="s">
        <v>12</v>
      </c>
    </row>
    <row r="49" spans="1:8" x14ac:dyDescent="0.2">
      <c r="A49" s="14"/>
      <c r="B49" s="14"/>
      <c r="C49" s="25"/>
      <c r="D49" s="14"/>
      <c r="E49" s="14"/>
      <c r="F49" s="26"/>
      <c r="G49" s="26"/>
      <c r="H49" s="18" t="s">
        <v>12</v>
      </c>
    </row>
    <row r="50" spans="1:8" x14ac:dyDescent="0.2">
      <c r="A50" s="14"/>
      <c r="B50" s="14"/>
      <c r="C50" s="15" t="s">
        <v>73</v>
      </c>
      <c r="D50" s="14"/>
      <c r="E50" s="14"/>
      <c r="F50" s="14"/>
      <c r="G50" s="14"/>
      <c r="H50" s="18" t="s">
        <v>12</v>
      </c>
    </row>
    <row r="51" spans="1:8" x14ac:dyDescent="0.2">
      <c r="A51" s="14"/>
      <c r="B51" s="14"/>
      <c r="C51" s="15" t="s">
        <v>11</v>
      </c>
      <c r="D51" s="14"/>
      <c r="E51" s="14" t="s">
        <v>12</v>
      </c>
      <c r="F51" s="24" t="s">
        <v>13</v>
      </c>
      <c r="G51" s="17">
        <v>0</v>
      </c>
      <c r="H51" s="18" t="s">
        <v>12</v>
      </c>
    </row>
    <row r="52" spans="1:8" x14ac:dyDescent="0.2">
      <c r="A52" s="14"/>
      <c r="B52" s="14"/>
      <c r="C52" s="25"/>
      <c r="D52" s="14"/>
      <c r="E52" s="14"/>
      <c r="F52" s="26"/>
      <c r="G52" s="26"/>
      <c r="H52" s="18" t="s">
        <v>12</v>
      </c>
    </row>
    <row r="53" spans="1:8" x14ac:dyDescent="0.2">
      <c r="A53" s="14"/>
      <c r="B53" s="14"/>
      <c r="C53" s="15" t="s">
        <v>74</v>
      </c>
      <c r="D53" s="14"/>
      <c r="E53" s="14"/>
      <c r="F53" s="14"/>
      <c r="G53" s="14"/>
      <c r="H53" s="18" t="s">
        <v>12</v>
      </c>
    </row>
    <row r="54" spans="1:8" x14ac:dyDescent="0.2">
      <c r="A54" s="27">
        <v>1</v>
      </c>
      <c r="B54" s="28" t="s">
        <v>75</v>
      </c>
      <c r="C54" s="28" t="s">
        <v>76</v>
      </c>
      <c r="D54" s="28" t="s">
        <v>77</v>
      </c>
      <c r="E54" s="29">
        <v>2500000</v>
      </c>
      <c r="F54" s="30">
        <v>2623.3625000000002</v>
      </c>
      <c r="G54" s="31">
        <v>0.1240945</v>
      </c>
      <c r="H54" s="18">
        <v>6.4678000000000004</v>
      </c>
    </row>
    <row r="55" spans="1:8" x14ac:dyDescent="0.2">
      <c r="A55" s="27">
        <v>2</v>
      </c>
      <c r="B55" s="28" t="s">
        <v>88</v>
      </c>
      <c r="C55" s="28" t="s">
        <v>89</v>
      </c>
      <c r="D55" s="28" t="s">
        <v>77</v>
      </c>
      <c r="E55" s="29">
        <v>1500000</v>
      </c>
      <c r="F55" s="30">
        <v>1561.059</v>
      </c>
      <c r="G55" s="31">
        <v>7.3843720000000002E-2</v>
      </c>
      <c r="H55" s="18">
        <v>6.1452999999999998</v>
      </c>
    </row>
    <row r="56" spans="1:8" x14ac:dyDescent="0.2">
      <c r="A56" s="27">
        <v>3</v>
      </c>
      <c r="B56" s="28" t="s">
        <v>277</v>
      </c>
      <c r="C56" s="28" t="s">
        <v>278</v>
      </c>
      <c r="D56" s="28" t="s">
        <v>77</v>
      </c>
      <c r="E56" s="29">
        <v>700000</v>
      </c>
      <c r="F56" s="30">
        <v>718.76</v>
      </c>
      <c r="G56" s="31">
        <v>3.3999939999999999E-2</v>
      </c>
      <c r="H56" s="18">
        <v>6.1093999999999999</v>
      </c>
    </row>
    <row r="57" spans="1:8" x14ac:dyDescent="0.2">
      <c r="A57" s="27">
        <v>4</v>
      </c>
      <c r="B57" s="28" t="s">
        <v>86</v>
      </c>
      <c r="C57" s="28" t="s">
        <v>87</v>
      </c>
      <c r="D57" s="28" t="s">
        <v>77</v>
      </c>
      <c r="E57" s="29">
        <v>500000</v>
      </c>
      <c r="F57" s="30">
        <v>530.40599999999995</v>
      </c>
      <c r="G57" s="31">
        <v>2.509012E-2</v>
      </c>
      <c r="H57" s="18">
        <v>6.5559000000000003</v>
      </c>
    </row>
    <row r="58" spans="1:8" x14ac:dyDescent="0.2">
      <c r="A58" s="27">
        <v>5</v>
      </c>
      <c r="B58" s="28" t="s">
        <v>78</v>
      </c>
      <c r="C58" s="28" t="s">
        <v>79</v>
      </c>
      <c r="D58" s="28" t="s">
        <v>77</v>
      </c>
      <c r="E58" s="29">
        <v>500000</v>
      </c>
      <c r="F58" s="30">
        <v>527.5385</v>
      </c>
      <c r="G58" s="31">
        <v>2.4954469999999999E-2</v>
      </c>
      <c r="H58" s="18">
        <v>6.2244999999999999</v>
      </c>
    </row>
    <row r="59" spans="1:8" x14ac:dyDescent="0.2">
      <c r="A59" s="27">
        <v>6</v>
      </c>
      <c r="B59" s="28" t="s">
        <v>416</v>
      </c>
      <c r="C59" s="28" t="s">
        <v>417</v>
      </c>
      <c r="D59" s="28" t="s">
        <v>77</v>
      </c>
      <c r="E59" s="29">
        <v>500000</v>
      </c>
      <c r="F59" s="30">
        <v>525.27700000000004</v>
      </c>
      <c r="G59" s="31">
        <v>2.4847500000000002E-2</v>
      </c>
      <c r="H59" s="18">
        <v>6.7864000000000004</v>
      </c>
    </row>
    <row r="60" spans="1:8" x14ac:dyDescent="0.2">
      <c r="A60" s="14"/>
      <c r="B60" s="14"/>
      <c r="C60" s="15" t="s">
        <v>11</v>
      </c>
      <c r="D60" s="14"/>
      <c r="E60" s="14" t="s">
        <v>12</v>
      </c>
      <c r="F60" s="16">
        <v>6486.4030000000002</v>
      </c>
      <c r="G60" s="17">
        <v>0.30683025000000003</v>
      </c>
      <c r="H60" s="18" t="s">
        <v>12</v>
      </c>
    </row>
    <row r="61" spans="1:8" x14ac:dyDescent="0.2">
      <c r="A61" s="14"/>
      <c r="B61" s="14"/>
      <c r="C61" s="25"/>
      <c r="D61" s="14"/>
      <c r="E61" s="14"/>
      <c r="F61" s="26"/>
      <c r="G61" s="26"/>
      <c r="H61" s="18" t="s">
        <v>12</v>
      </c>
    </row>
    <row r="62" spans="1:8" x14ac:dyDescent="0.2">
      <c r="A62" s="14"/>
      <c r="B62" s="14"/>
      <c r="C62" s="15" t="s">
        <v>90</v>
      </c>
      <c r="D62" s="14"/>
      <c r="E62" s="14"/>
      <c r="F62" s="26"/>
      <c r="G62" s="26"/>
      <c r="H62" s="18" t="s">
        <v>12</v>
      </c>
    </row>
    <row r="63" spans="1:8" x14ac:dyDescent="0.2">
      <c r="A63" s="14"/>
      <c r="B63" s="14"/>
      <c r="C63" s="15" t="s">
        <v>11</v>
      </c>
      <c r="D63" s="14"/>
      <c r="E63" s="14" t="s">
        <v>12</v>
      </c>
      <c r="F63" s="24" t="s">
        <v>13</v>
      </c>
      <c r="G63" s="17">
        <v>0</v>
      </c>
      <c r="H63" s="18" t="s">
        <v>12</v>
      </c>
    </row>
    <row r="64" spans="1:8" x14ac:dyDescent="0.2">
      <c r="A64" s="14"/>
      <c r="B64" s="14"/>
      <c r="C64" s="25"/>
      <c r="D64" s="14"/>
      <c r="E64" s="14"/>
      <c r="F64" s="26"/>
      <c r="G64" s="26"/>
      <c r="H64" s="18" t="s">
        <v>12</v>
      </c>
    </row>
    <row r="65" spans="1:8" x14ac:dyDescent="0.2">
      <c r="A65" s="14"/>
      <c r="B65" s="14"/>
      <c r="C65" s="15" t="s">
        <v>91</v>
      </c>
      <c r="D65" s="14"/>
      <c r="E65" s="14"/>
      <c r="F65" s="16">
        <v>19034.516199999998</v>
      </c>
      <c r="G65" s="17">
        <v>0.90040120000000001</v>
      </c>
      <c r="H65" s="18" t="s">
        <v>12</v>
      </c>
    </row>
    <row r="66" spans="1:8" x14ac:dyDescent="0.2">
      <c r="A66" s="14"/>
      <c r="B66" s="14"/>
      <c r="C66" s="25"/>
      <c r="D66" s="14"/>
      <c r="E66" s="14"/>
      <c r="F66" s="26"/>
      <c r="G66" s="26"/>
      <c r="H66" s="18" t="s">
        <v>12</v>
      </c>
    </row>
    <row r="67" spans="1:8" x14ac:dyDescent="0.2">
      <c r="A67" s="14"/>
      <c r="B67" s="14"/>
      <c r="C67" s="15" t="s">
        <v>92</v>
      </c>
      <c r="D67" s="14"/>
      <c r="E67" s="14"/>
      <c r="F67" s="26"/>
      <c r="G67" s="26"/>
      <c r="H67" s="18" t="s">
        <v>12</v>
      </c>
    </row>
    <row r="68" spans="1:8" x14ac:dyDescent="0.2">
      <c r="A68" s="14"/>
      <c r="B68" s="14"/>
      <c r="C68" s="15" t="s">
        <v>93</v>
      </c>
      <c r="D68" s="14"/>
      <c r="E68" s="14"/>
      <c r="F68" s="26"/>
      <c r="G68" s="26"/>
      <c r="H68" s="18" t="s">
        <v>12</v>
      </c>
    </row>
    <row r="69" spans="1:8" x14ac:dyDescent="0.2">
      <c r="A69" s="14"/>
      <c r="B69" s="14"/>
      <c r="C69" s="15" t="s">
        <v>11</v>
      </c>
      <c r="D69" s="14"/>
      <c r="E69" s="14" t="s">
        <v>12</v>
      </c>
      <c r="F69" s="24" t="s">
        <v>13</v>
      </c>
      <c r="G69" s="17">
        <v>0</v>
      </c>
      <c r="H69" s="18" t="s">
        <v>12</v>
      </c>
    </row>
    <row r="70" spans="1:8" x14ac:dyDescent="0.2">
      <c r="A70" s="14"/>
      <c r="B70" s="14"/>
      <c r="C70" s="25"/>
      <c r="D70" s="14"/>
      <c r="E70" s="14"/>
      <c r="F70" s="26"/>
      <c r="G70" s="26"/>
      <c r="H70" s="18" t="s">
        <v>12</v>
      </c>
    </row>
    <row r="71" spans="1:8" x14ac:dyDescent="0.2">
      <c r="A71" s="14"/>
      <c r="B71" s="14"/>
      <c r="C71" s="15" t="s">
        <v>94</v>
      </c>
      <c r="D71" s="14"/>
      <c r="E71" s="14"/>
      <c r="F71" s="26"/>
      <c r="G71" s="26"/>
      <c r="H71" s="18" t="s">
        <v>12</v>
      </c>
    </row>
    <row r="72" spans="1:8" x14ac:dyDescent="0.2">
      <c r="A72" s="14"/>
      <c r="B72" s="14"/>
      <c r="C72" s="15" t="s">
        <v>11</v>
      </c>
      <c r="D72" s="14"/>
      <c r="E72" s="14" t="s">
        <v>12</v>
      </c>
      <c r="F72" s="24" t="s">
        <v>13</v>
      </c>
      <c r="G72" s="17">
        <v>0</v>
      </c>
      <c r="H72" s="18" t="s">
        <v>12</v>
      </c>
    </row>
    <row r="73" spans="1:8" x14ac:dyDescent="0.2">
      <c r="A73" s="14"/>
      <c r="B73" s="14"/>
      <c r="C73" s="25"/>
      <c r="D73" s="14"/>
      <c r="E73" s="14"/>
      <c r="F73" s="26"/>
      <c r="G73" s="26"/>
      <c r="H73" s="18" t="s">
        <v>12</v>
      </c>
    </row>
    <row r="74" spans="1:8" x14ac:dyDescent="0.2">
      <c r="A74" s="14"/>
      <c r="B74" s="14"/>
      <c r="C74" s="15" t="s">
        <v>95</v>
      </c>
      <c r="D74" s="14"/>
      <c r="E74" s="14"/>
      <c r="F74" s="26"/>
      <c r="G74" s="26"/>
      <c r="H74" s="18" t="s">
        <v>12</v>
      </c>
    </row>
    <row r="75" spans="1:8" x14ac:dyDescent="0.2">
      <c r="A75" s="14"/>
      <c r="B75" s="14"/>
      <c r="C75" s="15" t="s">
        <v>11</v>
      </c>
      <c r="D75" s="14"/>
      <c r="E75" s="14" t="s">
        <v>12</v>
      </c>
      <c r="F75" s="24" t="s">
        <v>13</v>
      </c>
      <c r="G75" s="17">
        <v>0</v>
      </c>
      <c r="H75" s="18" t="s">
        <v>12</v>
      </c>
    </row>
    <row r="76" spans="1:8" x14ac:dyDescent="0.2">
      <c r="A76" s="14"/>
      <c r="B76" s="14"/>
      <c r="C76" s="25"/>
      <c r="D76" s="14"/>
      <c r="E76" s="14"/>
      <c r="F76" s="26"/>
      <c r="G76" s="26"/>
      <c r="H76" s="18" t="s">
        <v>12</v>
      </c>
    </row>
    <row r="77" spans="1:8" x14ac:dyDescent="0.2">
      <c r="A77" s="14"/>
      <c r="B77" s="14"/>
      <c r="C77" s="15" t="s">
        <v>96</v>
      </c>
      <c r="D77" s="14"/>
      <c r="E77" s="14"/>
      <c r="F77" s="26"/>
      <c r="G77" s="26"/>
      <c r="H77" s="18" t="s">
        <v>12</v>
      </c>
    </row>
    <row r="78" spans="1:8" x14ac:dyDescent="0.2">
      <c r="A78" s="27">
        <v>1</v>
      </c>
      <c r="B78" s="28"/>
      <c r="C78" s="28" t="s">
        <v>97</v>
      </c>
      <c r="D78" s="28"/>
      <c r="E78" s="32"/>
      <c r="F78" s="30">
        <v>1530.5099325040001</v>
      </c>
      <c r="G78" s="31">
        <v>7.239864E-2</v>
      </c>
      <c r="H78" s="18">
        <v>5.95</v>
      </c>
    </row>
    <row r="79" spans="1:8" x14ac:dyDescent="0.2">
      <c r="A79" s="14"/>
      <c r="B79" s="14"/>
      <c r="C79" s="15" t="s">
        <v>11</v>
      </c>
      <c r="D79" s="14"/>
      <c r="E79" s="14" t="s">
        <v>12</v>
      </c>
      <c r="F79" s="16">
        <v>1530.5099325040001</v>
      </c>
      <c r="G79" s="17">
        <v>7.239864E-2</v>
      </c>
      <c r="H79" s="18" t="s">
        <v>12</v>
      </c>
    </row>
    <row r="80" spans="1:8" x14ac:dyDescent="0.2">
      <c r="A80" s="14"/>
      <c r="B80" s="14"/>
      <c r="C80" s="25"/>
      <c r="D80" s="14"/>
      <c r="E80" s="14"/>
      <c r="F80" s="26"/>
      <c r="G80" s="26"/>
      <c r="H80" s="18" t="s">
        <v>12</v>
      </c>
    </row>
    <row r="81" spans="1:17" x14ac:dyDescent="0.2">
      <c r="A81" s="14"/>
      <c r="B81" s="14"/>
      <c r="C81" s="15" t="s">
        <v>98</v>
      </c>
      <c r="D81" s="14"/>
      <c r="E81" s="14"/>
      <c r="F81" s="16">
        <v>1530.5099325040001</v>
      </c>
      <c r="G81" s="17">
        <v>7.239864E-2</v>
      </c>
      <c r="H81" s="18" t="s">
        <v>12</v>
      </c>
    </row>
    <row r="82" spans="1:17" x14ac:dyDescent="0.2">
      <c r="A82" s="14"/>
      <c r="B82" s="14"/>
      <c r="C82" s="26"/>
      <c r="D82" s="14"/>
      <c r="E82" s="14"/>
      <c r="F82" s="14"/>
      <c r="G82" s="14"/>
      <c r="H82" s="18" t="s">
        <v>12</v>
      </c>
    </row>
    <row r="83" spans="1:17" x14ac:dyDescent="0.2">
      <c r="A83" s="14"/>
      <c r="B83" s="14"/>
      <c r="C83" s="15" t="s">
        <v>99</v>
      </c>
      <c r="D83" s="14"/>
      <c r="E83" s="14"/>
      <c r="F83" s="14"/>
      <c r="G83" s="14"/>
      <c r="H83" s="18" t="s">
        <v>12</v>
      </c>
    </row>
    <row r="84" spans="1:17" x14ac:dyDescent="0.2">
      <c r="A84" s="14"/>
      <c r="B84" s="14"/>
      <c r="C84" s="15" t="s">
        <v>100</v>
      </c>
      <c r="D84" s="14"/>
      <c r="E84" s="14"/>
      <c r="F84" s="14"/>
      <c r="G84" s="14"/>
      <c r="H84" s="18" t="s">
        <v>12</v>
      </c>
    </row>
    <row r="85" spans="1:17" x14ac:dyDescent="0.2">
      <c r="A85" s="14"/>
      <c r="B85" s="14"/>
      <c r="C85" s="15" t="s">
        <v>11</v>
      </c>
      <c r="D85" s="14"/>
      <c r="E85" s="14" t="s">
        <v>12</v>
      </c>
      <c r="F85" s="24" t="s">
        <v>13</v>
      </c>
      <c r="G85" s="17">
        <v>0</v>
      </c>
      <c r="H85" s="18" t="s">
        <v>12</v>
      </c>
    </row>
    <row r="86" spans="1:17" x14ac:dyDescent="0.2">
      <c r="A86" s="22"/>
      <c r="B86" s="22"/>
      <c r="C86" s="77"/>
      <c r="D86" s="22"/>
      <c r="E86" s="22"/>
      <c r="F86" s="42"/>
      <c r="G86" s="42"/>
      <c r="H86" s="18" t="s">
        <v>12</v>
      </c>
    </row>
    <row r="87" spans="1:17" x14ac:dyDescent="0.2">
      <c r="A87" s="22"/>
      <c r="B87" s="22"/>
      <c r="C87" s="23" t="s">
        <v>548</v>
      </c>
      <c r="D87" s="22"/>
      <c r="E87" s="22"/>
      <c r="F87" s="42"/>
      <c r="G87" s="42"/>
      <c r="H87" s="18" t="s">
        <v>12</v>
      </c>
      <c r="K87" s="57"/>
      <c r="L87" s="57"/>
      <c r="M87" s="57"/>
      <c r="N87" s="57"/>
      <c r="O87" s="78"/>
      <c r="P87" s="78"/>
      <c r="Q87" s="78"/>
    </row>
    <row r="88" spans="1:17" x14ac:dyDescent="0.2">
      <c r="A88" s="71">
        <v>1</v>
      </c>
      <c r="B88" s="72" t="s">
        <v>101</v>
      </c>
      <c r="C88" s="72" t="s">
        <v>102</v>
      </c>
      <c r="D88" s="72"/>
      <c r="E88" s="79">
        <v>543.85400000000004</v>
      </c>
      <c r="F88" s="74">
        <v>60.466353396999999</v>
      </c>
      <c r="G88" s="75">
        <v>2.8602800000000002E-3</v>
      </c>
      <c r="H88" s="18">
        <v>9.9999999999999995E-7</v>
      </c>
    </row>
    <row r="89" spans="1:17" x14ac:dyDescent="0.2">
      <c r="A89" s="22"/>
      <c r="B89" s="22"/>
      <c r="C89" s="23" t="s">
        <v>11</v>
      </c>
      <c r="D89" s="22"/>
      <c r="E89" s="22" t="s">
        <v>12</v>
      </c>
      <c r="F89" s="80">
        <f>SUM(F88)</f>
        <v>60.466353396999999</v>
      </c>
      <c r="G89" s="81">
        <f>SUM(G88)</f>
        <v>2.8602800000000002E-3</v>
      </c>
      <c r="H89" s="18" t="s">
        <v>12</v>
      </c>
    </row>
    <row r="90" spans="1:17" x14ac:dyDescent="0.2">
      <c r="A90" s="14"/>
      <c r="B90" s="14"/>
      <c r="C90" s="25"/>
      <c r="D90" s="14"/>
      <c r="E90" s="14"/>
      <c r="F90" s="26"/>
      <c r="G90" s="26"/>
      <c r="H90" s="18" t="s">
        <v>12</v>
      </c>
    </row>
    <row r="91" spans="1:17" x14ac:dyDescent="0.2">
      <c r="A91" s="14"/>
      <c r="B91" s="14"/>
      <c r="C91" s="15" t="s">
        <v>103</v>
      </c>
      <c r="D91" s="14"/>
      <c r="E91" s="14"/>
      <c r="F91" s="14"/>
      <c r="G91" s="14"/>
      <c r="H91" s="18" t="s">
        <v>12</v>
      </c>
    </row>
    <row r="92" spans="1:17" x14ac:dyDescent="0.2">
      <c r="A92" s="14"/>
      <c r="B92" s="14"/>
      <c r="C92" s="15" t="s">
        <v>104</v>
      </c>
      <c r="D92" s="14"/>
      <c r="E92" s="14"/>
      <c r="F92" s="14"/>
      <c r="G92" s="14"/>
      <c r="H92" s="18" t="s">
        <v>12</v>
      </c>
    </row>
    <row r="93" spans="1:17" x14ac:dyDescent="0.2">
      <c r="A93" s="14"/>
      <c r="B93" s="14"/>
      <c r="C93" s="15" t="s">
        <v>11</v>
      </c>
      <c r="D93" s="14"/>
      <c r="E93" s="14" t="s">
        <v>12</v>
      </c>
      <c r="F93" s="24" t="s">
        <v>13</v>
      </c>
      <c r="G93" s="17">
        <v>0</v>
      </c>
      <c r="H93" s="18" t="s">
        <v>12</v>
      </c>
    </row>
    <row r="94" spans="1:17" x14ac:dyDescent="0.2">
      <c r="A94" s="14"/>
      <c r="B94" s="14"/>
      <c r="C94" s="25"/>
      <c r="D94" s="14"/>
      <c r="E94" s="14"/>
      <c r="F94" s="26"/>
      <c r="G94" s="26"/>
      <c r="H94" s="18" t="s">
        <v>12</v>
      </c>
    </row>
    <row r="95" spans="1:17" x14ac:dyDescent="0.2">
      <c r="A95" s="14"/>
      <c r="B95" s="14"/>
      <c r="C95" s="15" t="s">
        <v>105</v>
      </c>
      <c r="D95" s="14"/>
      <c r="E95" s="14"/>
      <c r="F95" s="26"/>
      <c r="G95" s="26"/>
      <c r="H95" s="18" t="s">
        <v>12</v>
      </c>
    </row>
    <row r="96" spans="1:17" x14ac:dyDescent="0.2">
      <c r="A96" s="14"/>
      <c r="B96" s="14"/>
      <c r="C96" s="15" t="s">
        <v>11</v>
      </c>
      <c r="D96" s="14"/>
      <c r="E96" s="14" t="s">
        <v>12</v>
      </c>
      <c r="F96" s="24" t="s">
        <v>13</v>
      </c>
      <c r="G96" s="17">
        <v>0</v>
      </c>
      <c r="H96" s="18" t="s">
        <v>12</v>
      </c>
    </row>
    <row r="97" spans="1:8" x14ac:dyDescent="0.2">
      <c r="A97" s="14"/>
      <c r="B97" s="28"/>
      <c r="C97" s="28"/>
      <c r="D97" s="15"/>
      <c r="E97" s="14"/>
      <c r="F97" s="28"/>
      <c r="G97" s="32"/>
      <c r="H97" s="18" t="s">
        <v>12</v>
      </c>
    </row>
    <row r="98" spans="1:8" x14ac:dyDescent="0.2">
      <c r="A98" s="32"/>
      <c r="B98" s="28"/>
      <c r="C98" s="28" t="s">
        <v>106</v>
      </c>
      <c r="D98" s="28"/>
      <c r="E98" s="32"/>
      <c r="F98" s="30">
        <f>514.54586907-0.000707961001396179</f>
        <v>514.54516110899863</v>
      </c>
      <c r="G98" s="31">
        <f>F98/F99</f>
        <v>2.4339841286033604E-2</v>
      </c>
      <c r="H98" s="18" t="s">
        <v>12</v>
      </c>
    </row>
    <row r="99" spans="1:8" x14ac:dyDescent="0.2">
      <c r="A99" s="25"/>
      <c r="B99" s="25"/>
      <c r="C99" s="15" t="s">
        <v>107</v>
      </c>
      <c r="D99" s="26"/>
      <c r="E99" s="26"/>
      <c r="F99" s="16">
        <v>21140.037647009998</v>
      </c>
      <c r="G99" s="33">
        <v>0.99999998999999995</v>
      </c>
      <c r="H99" s="18" t="s">
        <v>12</v>
      </c>
    </row>
    <row r="100" spans="1:8" x14ac:dyDescent="0.2">
      <c r="A100" s="34"/>
      <c r="B100" s="34"/>
      <c r="C100" s="34"/>
      <c r="D100" s="35"/>
      <c r="E100" s="35"/>
      <c r="F100" s="35"/>
      <c r="G100" s="35"/>
    </row>
    <row r="101" spans="1:8" x14ac:dyDescent="0.2">
      <c r="A101" s="36"/>
      <c r="B101" s="163" t="s">
        <v>549</v>
      </c>
      <c r="C101" s="163"/>
      <c r="D101" s="163"/>
      <c r="E101" s="163"/>
      <c r="F101" s="163"/>
      <c r="G101" s="163"/>
      <c r="H101" s="163"/>
    </row>
    <row r="102" spans="1:8" x14ac:dyDescent="0.2">
      <c r="A102" s="36"/>
      <c r="B102" s="163" t="s">
        <v>550</v>
      </c>
      <c r="C102" s="163"/>
      <c r="D102" s="163"/>
      <c r="E102" s="163"/>
      <c r="F102" s="163"/>
      <c r="G102" s="163"/>
      <c r="H102" s="163"/>
    </row>
    <row r="103" spans="1:8" x14ac:dyDescent="0.2">
      <c r="A103" s="36"/>
      <c r="B103" s="163" t="s">
        <v>551</v>
      </c>
      <c r="C103" s="163"/>
      <c r="D103" s="163"/>
      <c r="E103" s="163"/>
      <c r="F103" s="163"/>
      <c r="G103" s="163"/>
      <c r="H103" s="163"/>
    </row>
    <row r="104" spans="1:8" x14ac:dyDescent="0.2">
      <c r="A104" s="38"/>
      <c r="B104" s="38"/>
      <c r="C104" s="38"/>
      <c r="D104" s="39"/>
      <c r="E104" s="39"/>
      <c r="F104" s="39"/>
      <c r="G104" s="39"/>
    </row>
    <row r="105" spans="1:8" x14ac:dyDescent="0.2">
      <c r="A105" s="36"/>
      <c r="B105" s="167" t="s">
        <v>108</v>
      </c>
      <c r="C105" s="168"/>
      <c r="D105" s="169"/>
      <c r="E105" s="40"/>
      <c r="F105" s="41"/>
      <c r="G105" s="41"/>
    </row>
    <row r="106" spans="1:8" x14ac:dyDescent="0.2">
      <c r="A106" s="36"/>
      <c r="B106" s="164" t="s">
        <v>109</v>
      </c>
      <c r="C106" s="165"/>
      <c r="D106" s="23" t="s">
        <v>110</v>
      </c>
      <c r="E106" s="40"/>
      <c r="F106" s="41"/>
      <c r="G106" s="41"/>
    </row>
    <row r="107" spans="1:8" x14ac:dyDescent="0.2">
      <c r="A107" s="36"/>
      <c r="B107" s="164" t="s">
        <v>111</v>
      </c>
      <c r="C107" s="165"/>
      <c r="D107" s="23" t="s">
        <v>110</v>
      </c>
      <c r="E107" s="40"/>
      <c r="F107" s="41"/>
      <c r="G107" s="41"/>
    </row>
    <row r="108" spans="1:8" x14ac:dyDescent="0.2">
      <c r="A108" s="36"/>
      <c r="B108" s="164" t="s">
        <v>112</v>
      </c>
      <c r="C108" s="165"/>
      <c r="D108" s="42" t="s">
        <v>12</v>
      </c>
      <c r="E108" s="40"/>
      <c r="F108" s="41"/>
      <c r="G108" s="41"/>
    </row>
    <row r="109" spans="1:8" x14ac:dyDescent="0.2">
      <c r="A109" s="43"/>
      <c r="B109" s="44" t="s">
        <v>12</v>
      </c>
      <c r="C109" s="44" t="s">
        <v>552</v>
      </c>
      <c r="D109" s="44" t="s">
        <v>113</v>
      </c>
      <c r="E109" s="43"/>
      <c r="F109" s="43"/>
      <c r="G109" s="43"/>
    </row>
    <row r="110" spans="1:8" x14ac:dyDescent="0.2">
      <c r="A110" s="43"/>
      <c r="B110" s="45" t="s">
        <v>114</v>
      </c>
      <c r="C110" s="46">
        <v>45747</v>
      </c>
      <c r="D110" s="46">
        <v>45777</v>
      </c>
      <c r="E110" s="43"/>
      <c r="F110" s="43"/>
      <c r="G110" s="43"/>
    </row>
    <row r="111" spans="1:8" x14ac:dyDescent="0.2">
      <c r="A111" s="47"/>
      <c r="B111" s="28" t="s">
        <v>115</v>
      </c>
      <c r="C111" s="48">
        <v>46.823500000000003</v>
      </c>
      <c r="D111" s="48">
        <v>47.485900000000001</v>
      </c>
      <c r="E111" s="47"/>
      <c r="F111" s="49"/>
      <c r="G111" s="50"/>
    </row>
    <row r="112" spans="1:8" x14ac:dyDescent="0.2">
      <c r="A112" s="47"/>
      <c r="B112" s="28" t="s">
        <v>553</v>
      </c>
      <c r="C112" s="48">
        <v>12.9755</v>
      </c>
      <c r="D112" s="48">
        <v>13.0838</v>
      </c>
      <c r="E112" s="47"/>
      <c r="F112" s="49"/>
      <c r="G112" s="50"/>
    </row>
    <row r="113" spans="1:17" x14ac:dyDescent="0.2">
      <c r="A113" s="47"/>
      <c r="B113" s="28" t="s">
        <v>554</v>
      </c>
      <c r="C113" s="48">
        <v>14.982799999999999</v>
      </c>
      <c r="D113" s="48">
        <v>15.194800000000001</v>
      </c>
      <c r="E113" s="47"/>
      <c r="F113" s="49"/>
      <c r="G113" s="50"/>
    </row>
    <row r="114" spans="1:17" x14ac:dyDescent="0.2">
      <c r="A114" s="47"/>
      <c r="B114" s="28" t="s">
        <v>555</v>
      </c>
      <c r="C114" s="48">
        <v>14.4398</v>
      </c>
      <c r="D114" s="48">
        <v>14.6441</v>
      </c>
      <c r="E114" s="47"/>
      <c r="F114" s="49"/>
      <c r="G114" s="50"/>
    </row>
    <row r="115" spans="1:17" x14ac:dyDescent="0.2">
      <c r="A115" s="47"/>
      <c r="B115" s="28" t="s">
        <v>556</v>
      </c>
      <c r="C115" s="48">
        <v>14.9617</v>
      </c>
      <c r="D115" s="48">
        <v>15.173400000000001</v>
      </c>
      <c r="E115" s="47"/>
      <c r="F115" s="49"/>
      <c r="G115" s="50"/>
    </row>
    <row r="116" spans="1:17" x14ac:dyDescent="0.2">
      <c r="A116" s="47"/>
      <c r="B116" s="28" t="s">
        <v>116</v>
      </c>
      <c r="C116" s="48">
        <v>43.3294</v>
      </c>
      <c r="D116" s="48">
        <v>43.9221</v>
      </c>
      <c r="E116" s="47"/>
      <c r="F116" s="49"/>
      <c r="G116" s="50"/>
    </row>
    <row r="117" spans="1:17" x14ac:dyDescent="0.2">
      <c r="A117" s="47"/>
      <c r="B117" s="28" t="s">
        <v>164</v>
      </c>
      <c r="C117" s="48">
        <v>15.6517</v>
      </c>
      <c r="D117" s="48">
        <v>15.8658</v>
      </c>
      <c r="E117" s="47"/>
      <c r="F117" s="49"/>
      <c r="G117" s="50"/>
    </row>
    <row r="118" spans="1:17" x14ac:dyDescent="0.2">
      <c r="A118" s="47"/>
      <c r="B118" s="28" t="s">
        <v>557</v>
      </c>
      <c r="C118" s="48">
        <v>12.928000000000001</v>
      </c>
      <c r="D118" s="48">
        <v>13.0298</v>
      </c>
      <c r="E118" s="47"/>
      <c r="F118" s="49"/>
      <c r="G118" s="50"/>
    </row>
    <row r="119" spans="1:17" x14ac:dyDescent="0.2">
      <c r="A119" s="47"/>
      <c r="B119" s="28" t="s">
        <v>558</v>
      </c>
      <c r="C119" s="48">
        <v>14.651899999999999</v>
      </c>
      <c r="D119" s="48">
        <v>14.851699999999999</v>
      </c>
      <c r="E119" s="47"/>
      <c r="F119" s="49"/>
      <c r="G119" s="50"/>
    </row>
    <row r="120" spans="1:17" x14ac:dyDescent="0.2">
      <c r="A120" s="47"/>
      <c r="B120" s="28" t="s">
        <v>559</v>
      </c>
      <c r="C120" s="48">
        <v>14.1206</v>
      </c>
      <c r="D120" s="48">
        <v>14.313800000000001</v>
      </c>
      <c r="E120" s="47"/>
      <c r="F120" s="49"/>
      <c r="G120" s="50"/>
    </row>
    <row r="121" spans="1:17" x14ac:dyDescent="0.2">
      <c r="A121" s="47"/>
      <c r="B121" s="28" t="s">
        <v>560</v>
      </c>
      <c r="C121" s="48">
        <v>14.6295</v>
      </c>
      <c r="D121" s="48">
        <v>14.83</v>
      </c>
      <c r="E121" s="47"/>
      <c r="F121" s="49"/>
      <c r="G121" s="50"/>
    </row>
    <row r="122" spans="1:17" x14ac:dyDescent="0.2">
      <c r="A122" s="47"/>
      <c r="B122" s="47"/>
      <c r="C122" s="47"/>
      <c r="D122" s="47"/>
      <c r="E122" s="47"/>
      <c r="F122" s="47"/>
      <c r="G122" s="47"/>
    </row>
    <row r="123" spans="1:17" x14ac:dyDescent="0.2">
      <c r="A123" s="47"/>
      <c r="B123" s="170" t="s">
        <v>561</v>
      </c>
      <c r="C123" s="171"/>
      <c r="D123" s="15" t="s">
        <v>12</v>
      </c>
      <c r="E123" s="47"/>
      <c r="F123" s="47"/>
      <c r="G123" s="47"/>
    </row>
    <row r="124" spans="1:17" x14ac:dyDescent="0.2">
      <c r="A124" s="47"/>
      <c r="B124" s="51" t="s">
        <v>114</v>
      </c>
      <c r="C124" s="52" t="s">
        <v>117</v>
      </c>
      <c r="D124" s="52" t="s">
        <v>118</v>
      </c>
      <c r="E124" s="47"/>
      <c r="F124" s="47"/>
      <c r="G124" s="47"/>
    </row>
    <row r="125" spans="1:17" x14ac:dyDescent="0.2">
      <c r="A125" s="47"/>
      <c r="B125" s="28" t="s">
        <v>553</v>
      </c>
      <c r="C125" s="53">
        <v>7.4999999999999997E-2</v>
      </c>
      <c r="D125" s="53" t="s">
        <v>119</v>
      </c>
      <c r="E125" s="47"/>
      <c r="F125" s="49"/>
      <c r="G125" s="50"/>
    </row>
    <row r="126" spans="1:17" x14ac:dyDescent="0.2">
      <c r="A126" s="47"/>
      <c r="B126" s="28" t="s">
        <v>557</v>
      </c>
      <c r="C126" s="53">
        <v>7.4999999999999997E-2</v>
      </c>
      <c r="D126" s="53">
        <v>7.4999999999999997E-2</v>
      </c>
      <c r="E126" s="47"/>
      <c r="F126" s="49"/>
      <c r="G126" s="50"/>
    </row>
    <row r="127" spans="1:17" x14ac:dyDescent="0.2">
      <c r="A127" s="47"/>
      <c r="B127" s="54"/>
      <c r="C127" s="54"/>
      <c r="D127" s="55"/>
      <c r="E127" s="47"/>
      <c r="F127" s="49"/>
      <c r="G127" s="50"/>
    </row>
    <row r="128" spans="1:17" s="59" customFormat="1" x14ac:dyDescent="0.2">
      <c r="A128" s="95"/>
      <c r="B128" s="164" t="s">
        <v>574</v>
      </c>
      <c r="C128" s="165"/>
      <c r="D128" s="23" t="s">
        <v>110</v>
      </c>
      <c r="E128" s="95"/>
      <c r="F128" s="95"/>
      <c r="G128" s="95"/>
      <c r="I128"/>
      <c r="J128" s="21"/>
      <c r="K128"/>
      <c r="L128" s="57"/>
      <c r="M128" s="57"/>
      <c r="N128" s="57"/>
      <c r="O128" s="60"/>
      <c r="P128"/>
      <c r="Q128"/>
    </row>
    <row r="129" spans="1:19" x14ac:dyDescent="0.2">
      <c r="A129" s="43"/>
      <c r="B129" s="164" t="s">
        <v>575</v>
      </c>
      <c r="C129" s="165"/>
      <c r="D129" s="23" t="s">
        <v>110</v>
      </c>
      <c r="E129" s="56"/>
      <c r="F129" s="43"/>
      <c r="G129" s="43"/>
      <c r="J129" s="21"/>
    </row>
    <row r="130" spans="1:19" x14ac:dyDescent="0.2">
      <c r="A130" s="43"/>
      <c r="B130" s="164" t="s">
        <v>576</v>
      </c>
      <c r="C130" s="165"/>
      <c r="D130" s="23" t="s">
        <v>110</v>
      </c>
      <c r="E130" s="56"/>
      <c r="F130" s="43"/>
      <c r="G130" s="43"/>
      <c r="J130" s="21"/>
    </row>
    <row r="131" spans="1:19" x14ac:dyDescent="0.2">
      <c r="A131" s="43"/>
      <c r="B131" s="164" t="s">
        <v>577</v>
      </c>
      <c r="C131" s="165"/>
      <c r="D131" s="23" t="s">
        <v>110</v>
      </c>
      <c r="E131" s="56"/>
      <c r="F131" s="43"/>
      <c r="G131" s="43"/>
      <c r="J131" s="21"/>
    </row>
    <row r="132" spans="1:19" x14ac:dyDescent="0.2">
      <c r="A132" s="58"/>
      <c r="B132" s="58"/>
      <c r="C132" s="58"/>
      <c r="D132" s="58"/>
      <c r="E132" s="58"/>
      <c r="F132" s="58"/>
      <c r="G132" s="58"/>
      <c r="J132" s="21"/>
    </row>
    <row r="133" spans="1:19" s="59" customFormat="1" x14ac:dyDescent="0.2">
      <c r="B133" s="172" t="s">
        <v>563</v>
      </c>
      <c r="C133" s="173"/>
      <c r="D133" s="174"/>
      <c r="I133"/>
      <c r="J133" s="21"/>
      <c r="K133"/>
      <c r="L133" s="57"/>
      <c r="M133" s="57"/>
      <c r="N133" s="57"/>
      <c r="O133" s="60"/>
      <c r="R133"/>
      <c r="S133"/>
    </row>
    <row r="134" spans="1:19" s="59" customFormat="1" ht="51" x14ac:dyDescent="0.2">
      <c r="B134" s="166" t="s">
        <v>564</v>
      </c>
      <c r="C134" s="166"/>
      <c r="D134" s="61" t="s">
        <v>405</v>
      </c>
      <c r="I134"/>
      <c r="J134" s="21"/>
      <c r="K134"/>
      <c r="L134" s="57"/>
      <c r="M134" s="57"/>
      <c r="N134" s="57"/>
      <c r="O134" s="60"/>
      <c r="R134"/>
      <c r="S134"/>
    </row>
    <row r="135" spans="1:19" s="59" customFormat="1" x14ac:dyDescent="0.2">
      <c r="B135" s="176" t="s">
        <v>565</v>
      </c>
      <c r="C135" s="176"/>
      <c r="D135" s="62"/>
      <c r="I135"/>
      <c r="J135" s="21"/>
      <c r="K135"/>
      <c r="L135" s="57"/>
      <c r="M135" s="57"/>
      <c r="N135" s="57"/>
      <c r="O135" s="60"/>
      <c r="R135"/>
      <c r="S135"/>
    </row>
    <row r="136" spans="1:19" s="59" customFormat="1" x14ac:dyDescent="0.2">
      <c r="B136" s="176"/>
      <c r="C136" s="176"/>
      <c r="D136" s="63"/>
      <c r="I136"/>
      <c r="J136" s="21"/>
      <c r="K136"/>
      <c r="L136" s="57"/>
      <c r="M136" s="57"/>
      <c r="N136" s="57"/>
      <c r="O136" s="60"/>
      <c r="R136"/>
      <c r="S136"/>
    </row>
    <row r="137" spans="1:19" s="59" customFormat="1" x14ac:dyDescent="0.2">
      <c r="B137" s="176" t="s">
        <v>566</v>
      </c>
      <c r="C137" s="176"/>
      <c r="D137" s="64">
        <v>6.850198262585268</v>
      </c>
      <c r="I137"/>
      <c r="J137" s="21"/>
      <c r="K137"/>
      <c r="L137" s="57"/>
      <c r="M137" s="57"/>
      <c r="N137" s="57"/>
      <c r="O137" s="60"/>
    </row>
    <row r="138" spans="1:19" s="59" customFormat="1" x14ac:dyDescent="0.2">
      <c r="B138" s="176"/>
      <c r="C138" s="176"/>
      <c r="D138" s="63"/>
      <c r="I138"/>
      <c r="J138" s="21"/>
      <c r="K138"/>
      <c r="L138" s="57"/>
      <c r="M138" s="57"/>
      <c r="N138" s="57"/>
      <c r="O138" s="60"/>
    </row>
    <row r="139" spans="1:19" s="59" customFormat="1" x14ac:dyDescent="0.2">
      <c r="B139" s="176" t="s">
        <v>567</v>
      </c>
      <c r="C139" s="176"/>
      <c r="D139" s="64">
        <v>2.8016119839714255</v>
      </c>
      <c r="I139"/>
      <c r="J139" s="21"/>
      <c r="K139"/>
      <c r="L139" s="57"/>
      <c r="M139" s="57"/>
      <c r="N139" s="57"/>
      <c r="O139" s="60"/>
    </row>
    <row r="140" spans="1:19" s="59" customFormat="1" x14ac:dyDescent="0.2">
      <c r="B140" s="176" t="s">
        <v>581</v>
      </c>
      <c r="C140" s="176"/>
      <c r="D140" s="64">
        <v>3.3987874637451339</v>
      </c>
      <c r="I140"/>
      <c r="J140" s="21"/>
      <c r="K140"/>
      <c r="L140" s="57"/>
      <c r="M140" s="57"/>
      <c r="N140" s="57"/>
      <c r="O140" s="60"/>
    </row>
    <row r="141" spans="1:19" s="59" customFormat="1" x14ac:dyDescent="0.2">
      <c r="B141" s="176"/>
      <c r="C141" s="176"/>
      <c r="D141" s="63"/>
      <c r="I141"/>
      <c r="J141" s="21"/>
      <c r="K141"/>
      <c r="L141" s="57"/>
      <c r="M141" s="57"/>
      <c r="N141" s="57"/>
      <c r="O141" s="60"/>
    </row>
    <row r="142" spans="1:19" s="59" customFormat="1" ht="25.5" x14ac:dyDescent="0.2">
      <c r="B142" s="176" t="s">
        <v>569</v>
      </c>
      <c r="C142" s="176"/>
      <c r="D142" s="66" t="s">
        <v>680</v>
      </c>
      <c r="I142"/>
      <c r="J142" s="21"/>
      <c r="K142" s="57"/>
      <c r="L142" s="57"/>
      <c r="M142" s="57"/>
      <c r="N142" s="57"/>
      <c r="O142" s="60"/>
    </row>
    <row r="143" spans="1:19" s="59" customFormat="1" x14ac:dyDescent="0.2">
      <c r="B143" s="177" t="s">
        <v>570</v>
      </c>
      <c r="C143" s="179"/>
      <c r="D143" s="178"/>
      <c r="I143"/>
      <c r="J143" s="21"/>
      <c r="K143"/>
      <c r="L143" s="57"/>
      <c r="M143" s="57"/>
      <c r="N143" s="57"/>
      <c r="O143" s="60"/>
    </row>
    <row r="144" spans="1:19" x14ac:dyDescent="0.2">
      <c r="J144" s="21"/>
    </row>
    <row r="145" spans="2:15" ht="13.5" x14ac:dyDescent="0.2">
      <c r="B145" s="206" t="s">
        <v>681</v>
      </c>
      <c r="C145" s="206"/>
      <c r="D145" s="206"/>
      <c r="E145" s="206"/>
      <c r="F145" s="206"/>
      <c r="G145" s="206"/>
      <c r="H145" s="206"/>
    </row>
    <row r="146" spans="2:15" ht="13.5" x14ac:dyDescent="0.2">
      <c r="B146" s="156"/>
      <c r="C146" s="156"/>
      <c r="D146" s="156"/>
      <c r="E146" s="156"/>
      <c r="F146" s="156"/>
      <c r="G146" s="156"/>
      <c r="H146" s="156"/>
      <c r="J146" s="57"/>
      <c r="K146" s="57"/>
      <c r="L146" s="57"/>
      <c r="M146" s="57"/>
      <c r="N146" s="57"/>
      <c r="O146" s="57"/>
    </row>
    <row r="147" spans="2:15" ht="13.5" x14ac:dyDescent="0.25">
      <c r="B147" s="89" t="s">
        <v>582</v>
      </c>
      <c r="C147" s="89" t="s">
        <v>583</v>
      </c>
      <c r="D147" s="207" t="s">
        <v>584</v>
      </c>
      <c r="E147" s="208"/>
      <c r="F147" s="209"/>
      <c r="G147" s="210" t="s">
        <v>585</v>
      </c>
      <c r="H147" s="211"/>
      <c r="J147" s="57"/>
      <c r="K147" s="57"/>
      <c r="L147" s="57"/>
      <c r="M147" s="57"/>
      <c r="N147" s="57"/>
      <c r="O147" s="57"/>
    </row>
    <row r="148" spans="2:15" ht="13.5" x14ac:dyDescent="0.25">
      <c r="B148" s="88" t="s">
        <v>590</v>
      </c>
      <c r="C148" s="87" t="s">
        <v>621</v>
      </c>
      <c r="D148" s="212">
        <v>0</v>
      </c>
      <c r="E148" s="213"/>
      <c r="F148" s="214"/>
      <c r="G148" s="212">
        <v>0</v>
      </c>
      <c r="H148" s="214"/>
      <c r="J148" s="57"/>
      <c r="K148" s="57"/>
      <c r="L148" s="57"/>
      <c r="M148" s="57"/>
      <c r="N148" s="57"/>
      <c r="O148" s="57"/>
    </row>
    <row r="149" spans="2:15" ht="13.5" x14ac:dyDescent="0.25">
      <c r="B149" s="88" t="s">
        <v>586</v>
      </c>
      <c r="C149" s="87" t="s">
        <v>622</v>
      </c>
      <c r="D149" s="212">
        <v>0</v>
      </c>
      <c r="E149" s="213"/>
      <c r="F149" s="214"/>
      <c r="G149" s="212">
        <v>0</v>
      </c>
      <c r="H149" s="214"/>
      <c r="J149" s="57"/>
      <c r="K149" s="57"/>
      <c r="L149" s="57"/>
      <c r="M149" s="57"/>
      <c r="N149" s="57"/>
      <c r="O149" s="57"/>
    </row>
    <row r="150" spans="2:15" ht="13.5" x14ac:dyDescent="0.25">
      <c r="B150" s="88" t="s">
        <v>623</v>
      </c>
      <c r="C150" s="87" t="s">
        <v>624</v>
      </c>
      <c r="D150" s="212">
        <v>0</v>
      </c>
      <c r="E150" s="213"/>
      <c r="F150" s="214"/>
      <c r="G150" s="212">
        <v>0</v>
      </c>
      <c r="H150" s="214"/>
      <c r="J150" s="57"/>
      <c r="K150" s="57"/>
      <c r="L150" s="57"/>
      <c r="M150" s="57"/>
      <c r="N150" s="57"/>
      <c r="O150" s="57"/>
    </row>
    <row r="151" spans="2:15" ht="13.5" x14ac:dyDescent="0.25">
      <c r="B151" s="88" t="s">
        <v>588</v>
      </c>
      <c r="C151" s="87" t="s">
        <v>625</v>
      </c>
      <c r="D151" s="187">
        <v>0</v>
      </c>
      <c r="E151" s="187"/>
      <c r="F151" s="187"/>
      <c r="G151" s="187">
        <v>0</v>
      </c>
      <c r="H151" s="187"/>
      <c r="J151" s="57"/>
      <c r="K151" s="57"/>
      <c r="L151" s="57"/>
      <c r="M151" s="57"/>
      <c r="N151" s="57"/>
      <c r="O151" s="57"/>
    </row>
    <row r="152" spans="2:15" ht="13.5" x14ac:dyDescent="0.25">
      <c r="B152" s="148"/>
      <c r="C152" s="148"/>
      <c r="D152" s="216"/>
      <c r="E152" s="216"/>
      <c r="F152" s="216"/>
      <c r="G152" s="216"/>
      <c r="H152" s="216"/>
      <c r="J152" s="57"/>
      <c r="K152" s="57"/>
      <c r="L152" s="57"/>
      <c r="M152" s="57"/>
      <c r="N152" s="57"/>
      <c r="O152" s="57"/>
    </row>
    <row r="153" spans="2:15" ht="13.5" x14ac:dyDescent="0.25">
      <c r="B153" s="217" t="s">
        <v>592</v>
      </c>
      <c r="C153" s="217"/>
      <c r="D153" s="217"/>
      <c r="E153" s="217"/>
      <c r="F153" s="217"/>
      <c r="G153" s="217"/>
      <c r="H153" s="217"/>
      <c r="J153" s="57"/>
      <c r="K153" s="57"/>
      <c r="L153" s="57"/>
      <c r="M153" s="57"/>
      <c r="N153" s="57"/>
      <c r="O153" s="57"/>
    </row>
    <row r="154" spans="2:15" ht="13.5" x14ac:dyDescent="0.2">
      <c r="B154" s="203" t="s">
        <v>582</v>
      </c>
      <c r="C154" s="203" t="s">
        <v>583</v>
      </c>
      <c r="D154" s="203" t="s">
        <v>626</v>
      </c>
      <c r="E154" s="203"/>
      <c r="F154" s="203"/>
      <c r="G154" s="203"/>
      <c r="H154" s="204" t="s">
        <v>627</v>
      </c>
      <c r="I154" s="204" t="s">
        <v>628</v>
      </c>
      <c r="J154" s="204" t="s">
        <v>629</v>
      </c>
      <c r="K154" s="57"/>
      <c r="L154" s="57"/>
      <c r="M154" s="57"/>
      <c r="N154" s="57"/>
      <c r="O154" s="57"/>
    </row>
    <row r="155" spans="2:15" ht="121.5" x14ac:dyDescent="0.2">
      <c r="B155" s="203"/>
      <c r="C155" s="203"/>
      <c r="D155" s="84" t="s">
        <v>630</v>
      </c>
      <c r="E155" s="84" t="s">
        <v>631</v>
      </c>
      <c r="F155" s="84" t="s">
        <v>632</v>
      </c>
      <c r="G155" s="84" t="s">
        <v>633</v>
      </c>
      <c r="H155" s="204"/>
      <c r="I155" s="204"/>
      <c r="J155" s="204"/>
      <c r="K155" s="57"/>
      <c r="L155" s="57"/>
      <c r="M155" s="57"/>
      <c r="N155" s="57"/>
      <c r="O155" s="57"/>
    </row>
    <row r="156" spans="2:15" ht="13.5" x14ac:dyDescent="0.25">
      <c r="B156" s="88" t="s">
        <v>590</v>
      </c>
      <c r="C156" s="87" t="s">
        <v>621</v>
      </c>
      <c r="D156" s="90">
        <v>3000</v>
      </c>
      <c r="E156" s="90">
        <v>198.60410960000002</v>
      </c>
      <c r="F156" s="157">
        <v>72.152053199999997</v>
      </c>
      <c r="G156" s="158">
        <v>3270.7561627999999</v>
      </c>
      <c r="H156" s="8">
        <v>1452.6372699999999</v>
      </c>
      <c r="I156" s="8">
        <f>2499839/10^5</f>
        <v>24.998390000000001</v>
      </c>
      <c r="J156" s="8">
        <f>H156+I156</f>
        <v>1477.6356599999999</v>
      </c>
      <c r="K156" s="57"/>
      <c r="L156" s="57"/>
      <c r="M156" s="57"/>
      <c r="N156" s="57"/>
      <c r="O156" s="57"/>
    </row>
    <row r="157" spans="2:15" ht="13.5" x14ac:dyDescent="0.25">
      <c r="B157" s="88" t="s">
        <v>586</v>
      </c>
      <c r="C157" s="87" t="s">
        <v>622</v>
      </c>
      <c r="D157" s="90">
        <v>500</v>
      </c>
      <c r="E157" s="90">
        <v>33.283561599999999</v>
      </c>
      <c r="F157" s="157">
        <v>12.091777499999999</v>
      </c>
      <c r="G157" s="158">
        <f>D157+E157+F157</f>
        <v>545.37533910000002</v>
      </c>
      <c r="H157" s="8">
        <v>242.22076999999999</v>
      </c>
      <c r="I157" s="8">
        <f>416840/10^5</f>
        <v>4.1684000000000001</v>
      </c>
      <c r="J157" s="8">
        <f>H157+I157</f>
        <v>246.38916999999998</v>
      </c>
      <c r="K157" s="57"/>
      <c r="L157" s="57"/>
      <c r="M157" s="57"/>
      <c r="N157" s="57"/>
      <c r="O157" s="57"/>
    </row>
    <row r="158" spans="2:15" ht="13.5" x14ac:dyDescent="0.25">
      <c r="B158" s="88" t="s">
        <v>623</v>
      </c>
      <c r="C158" s="87" t="s">
        <v>634</v>
      </c>
      <c r="D158" s="90">
        <v>2000</v>
      </c>
      <c r="E158" s="90">
        <v>39.762295099999996</v>
      </c>
      <c r="F158" s="157">
        <v>64.029485721917808</v>
      </c>
      <c r="G158" s="158">
        <v>2103.7917808219199</v>
      </c>
      <c r="H158" s="8">
        <v>933.64715000000001</v>
      </c>
      <c r="I158" s="8">
        <f>1606686/10^5</f>
        <v>16.066859999999998</v>
      </c>
      <c r="J158" s="8">
        <f>H158+I158</f>
        <v>949.71401000000003</v>
      </c>
      <c r="K158" s="57"/>
      <c r="L158" s="57"/>
      <c r="M158" s="57"/>
      <c r="N158" s="57"/>
      <c r="O158" s="57"/>
    </row>
    <row r="159" spans="2:15" ht="13.5" x14ac:dyDescent="0.25">
      <c r="B159" s="88" t="s">
        <v>588</v>
      </c>
      <c r="C159" s="87" t="s">
        <v>625</v>
      </c>
      <c r="D159" s="90">
        <v>1882.78</v>
      </c>
      <c r="E159" s="90">
        <v>137.066384</v>
      </c>
      <c r="F159" s="157">
        <v>34.266601500000007</v>
      </c>
      <c r="G159" s="158">
        <v>2054.1129854999999</v>
      </c>
      <c r="H159" s="8">
        <v>916.65184999999997</v>
      </c>
      <c r="I159" s="8">
        <f>1577458/10^5</f>
        <v>15.77458</v>
      </c>
      <c r="J159" s="8">
        <f>H159+I159</f>
        <v>932.42642999999998</v>
      </c>
      <c r="K159" s="57"/>
      <c r="L159" s="57"/>
      <c r="M159" s="57"/>
      <c r="N159" s="57"/>
      <c r="O159" s="57"/>
    </row>
    <row r="160" spans="2:15" ht="13.5" x14ac:dyDescent="0.25">
      <c r="B160" s="148"/>
      <c r="C160" s="149"/>
      <c r="D160" s="159"/>
      <c r="E160" s="159"/>
      <c r="F160" s="11"/>
      <c r="G160" s="151"/>
      <c r="H160" s="9"/>
      <c r="J160" s="21"/>
      <c r="K160" s="57"/>
      <c r="L160" s="57"/>
      <c r="M160" s="57"/>
      <c r="N160" s="57"/>
      <c r="O160" s="57"/>
    </row>
    <row r="161" spans="2:15" ht="51" customHeight="1" x14ac:dyDescent="0.2">
      <c r="B161" s="215" t="s">
        <v>635</v>
      </c>
      <c r="C161" s="215"/>
      <c r="D161" s="215"/>
      <c r="E161" s="215"/>
      <c r="F161" s="215"/>
      <c r="G161" s="215"/>
      <c r="H161" s="215"/>
      <c r="I161" s="215"/>
      <c r="J161" s="21"/>
      <c r="K161" s="57"/>
      <c r="L161" s="57"/>
      <c r="M161" s="57"/>
      <c r="N161" s="57"/>
      <c r="O161" s="57"/>
    </row>
    <row r="162" spans="2:15" x14ac:dyDescent="0.2">
      <c r="B162" s="57"/>
      <c r="C162" s="57"/>
      <c r="D162" s="57"/>
      <c r="E162" s="57"/>
      <c r="F162" s="57"/>
      <c r="G162" s="57"/>
      <c r="H162" s="57"/>
      <c r="J162" s="21"/>
      <c r="K162" s="57"/>
      <c r="L162" s="57"/>
      <c r="M162" s="57"/>
      <c r="N162" s="57"/>
      <c r="O162" s="57"/>
    </row>
    <row r="163" spans="2:15" ht="13.5" x14ac:dyDescent="0.25">
      <c r="B163" s="93" t="s">
        <v>611</v>
      </c>
      <c r="C163" s="57"/>
      <c r="D163" s="57"/>
      <c r="E163" s="57"/>
      <c r="F163" s="57"/>
      <c r="G163" s="57"/>
      <c r="H163" s="57"/>
      <c r="J163" s="21"/>
      <c r="K163" s="57"/>
      <c r="L163" s="57"/>
      <c r="M163" s="57"/>
      <c r="N163" s="57"/>
      <c r="O163" s="57"/>
    </row>
    <row r="164" spans="2:15" x14ac:dyDescent="0.2">
      <c r="B164" s="57"/>
      <c r="C164" s="57"/>
      <c r="D164" s="57"/>
      <c r="E164" s="57"/>
      <c r="F164" s="57"/>
      <c r="G164" s="57"/>
      <c r="H164" s="57"/>
      <c r="I164" s="57"/>
      <c r="J164" s="21"/>
      <c r="K164" s="57"/>
      <c r="L164" s="57"/>
      <c r="M164" s="57"/>
      <c r="N164" s="57"/>
      <c r="O164" s="57"/>
    </row>
    <row r="165" spans="2:15" x14ac:dyDescent="0.2">
      <c r="B165" s="94" t="s">
        <v>612</v>
      </c>
      <c r="C165" s="57"/>
      <c r="D165" s="57"/>
      <c r="E165" s="57"/>
      <c r="F165" s="57"/>
      <c r="G165" s="57"/>
      <c r="H165" s="57"/>
      <c r="I165" s="57"/>
      <c r="J165" s="21"/>
      <c r="K165" s="57"/>
      <c r="L165" s="57"/>
      <c r="M165" s="57"/>
      <c r="N165" s="57"/>
      <c r="O165" s="57"/>
    </row>
    <row r="166" spans="2:15" x14ac:dyDescent="0.2">
      <c r="B166" s="57"/>
      <c r="C166" s="57"/>
      <c r="D166" s="57"/>
      <c r="E166" s="57"/>
      <c r="F166" s="57"/>
      <c r="G166" s="57"/>
      <c r="H166" s="57"/>
      <c r="I166" s="57"/>
      <c r="J166" s="21"/>
      <c r="K166" s="57"/>
      <c r="L166" s="57"/>
      <c r="M166" s="57"/>
      <c r="N166" s="57"/>
      <c r="O166" s="57"/>
    </row>
    <row r="167" spans="2:15" x14ac:dyDescent="0.2">
      <c r="B167" s="94" t="s">
        <v>613</v>
      </c>
      <c r="C167" s="57"/>
      <c r="D167" s="57"/>
      <c r="E167" s="57"/>
      <c r="F167" s="57"/>
      <c r="G167" s="57"/>
      <c r="H167" s="57"/>
      <c r="I167" s="57"/>
      <c r="J167" s="21"/>
      <c r="K167" s="57"/>
      <c r="L167" s="57"/>
      <c r="M167" s="57"/>
      <c r="N167" s="57"/>
      <c r="O167" s="57"/>
    </row>
    <row r="168" spans="2:15" x14ac:dyDescent="0.2">
      <c r="I168" s="57"/>
      <c r="J168" s="21"/>
      <c r="K168" s="57"/>
      <c r="L168" s="57"/>
      <c r="M168" s="57"/>
      <c r="N168" s="57"/>
      <c r="O168" s="57"/>
    </row>
    <row r="169" spans="2:15" x14ac:dyDescent="0.2">
      <c r="B169" s="94" t="s">
        <v>614</v>
      </c>
      <c r="J169" s="21"/>
      <c r="K169" s="57"/>
      <c r="L169" s="57"/>
      <c r="M169" s="57"/>
      <c r="N169" s="57"/>
      <c r="O169" s="57"/>
    </row>
    <row r="170" spans="2:15" x14ac:dyDescent="0.2">
      <c r="I170" s="57"/>
      <c r="J170" s="21"/>
      <c r="K170" s="57"/>
      <c r="L170" s="57"/>
      <c r="M170" s="57"/>
      <c r="N170" s="57"/>
      <c r="O170" s="57"/>
    </row>
    <row r="171" spans="2:15" x14ac:dyDescent="0.2">
      <c r="B171" s="68" t="s">
        <v>571</v>
      </c>
    </row>
    <row r="173" spans="2:15" ht="153.75" customHeight="1" x14ac:dyDescent="0.2"/>
    <row r="176" spans="2:15" x14ac:dyDescent="0.2">
      <c r="B176" s="69" t="s">
        <v>572</v>
      </c>
      <c r="C176" s="70"/>
      <c r="D176" s="69"/>
    </row>
    <row r="177" spans="2:10" x14ac:dyDescent="0.2">
      <c r="B177" s="69" t="s">
        <v>636</v>
      </c>
      <c r="D177" s="69"/>
    </row>
    <row r="178" spans="2:10" ht="165" customHeight="1" x14ac:dyDescent="0.2"/>
    <row r="180" spans="2:10" x14ac:dyDescent="0.2">
      <c r="J180" s="21"/>
    </row>
  </sheetData>
  <mergeCells count="47">
    <mergeCell ref="I154:I155"/>
    <mergeCell ref="J154:J155"/>
    <mergeCell ref="B161:I161"/>
    <mergeCell ref="D152:F152"/>
    <mergeCell ref="G152:H152"/>
    <mergeCell ref="B153:H153"/>
    <mergeCell ref="B154:B155"/>
    <mergeCell ref="C154:C155"/>
    <mergeCell ref="D154:G154"/>
    <mergeCell ref="H154:H155"/>
    <mergeCell ref="D149:F149"/>
    <mergeCell ref="G149:H149"/>
    <mergeCell ref="D150:F150"/>
    <mergeCell ref="G150:H150"/>
    <mergeCell ref="D151:F151"/>
    <mergeCell ref="G151:H151"/>
    <mergeCell ref="B145:H145"/>
    <mergeCell ref="D147:F147"/>
    <mergeCell ref="G147:H147"/>
    <mergeCell ref="D148:F148"/>
    <mergeCell ref="G148:H148"/>
    <mergeCell ref="B139:C139"/>
    <mergeCell ref="B140:C140"/>
    <mergeCell ref="B141:C141"/>
    <mergeCell ref="B142:C142"/>
    <mergeCell ref="B143:D143"/>
    <mergeCell ref="B134:C134"/>
    <mergeCell ref="B135:C135"/>
    <mergeCell ref="B136:C136"/>
    <mergeCell ref="B137:C137"/>
    <mergeCell ref="B138:C138"/>
    <mergeCell ref="A1:H1"/>
    <mergeCell ref="A2:H2"/>
    <mergeCell ref="A3:H3"/>
    <mergeCell ref="B101:H101"/>
    <mergeCell ref="B102:H102"/>
    <mergeCell ref="B133:D133"/>
    <mergeCell ref="B103:H103"/>
    <mergeCell ref="B130:C130"/>
    <mergeCell ref="B131:C131"/>
    <mergeCell ref="B105:D105"/>
    <mergeCell ref="B106:C106"/>
    <mergeCell ref="B107:C107"/>
    <mergeCell ref="B108:C108"/>
    <mergeCell ref="B123:C123"/>
    <mergeCell ref="B129:C129"/>
    <mergeCell ref="B128:C128"/>
  </mergeCells>
  <hyperlinks>
    <hyperlink ref="I1" location="Index!B2" display="Index" xr:uid="{A41875A1-A0B5-4C84-9EAD-7B094EF77D54}"/>
    <hyperlink ref="B165" r:id="rId1" xr:uid="{2384057B-17B4-4CA4-8E6E-E4BB8723D74B}"/>
    <hyperlink ref="B167" r:id="rId2" xr:uid="{C04B1A6D-DCE0-4D84-9A8D-5B0BA272909F}"/>
    <hyperlink ref="B169" r:id="rId3" xr:uid="{11B50183-2EAA-484F-849C-947691DE4C5D}"/>
  </hyperlinks>
  <pageMargins left="5.000000074505806E-2" right="5.000000074505806E-2" top="0.30000001192092896" bottom="0.20000000298023224" header="0" footer="0"/>
  <pageSetup paperSize="9" orientation="landscape" horizontalDpi="0" verticalDpi="0"/>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E7FE-67D4-452B-B486-094BA7A3143C}">
  <sheetPr>
    <outlinePr summaryBelow="0" summaryRight="0"/>
  </sheetPr>
  <dimension ref="A1:Q217"/>
  <sheetViews>
    <sheetView showGridLines="0" workbookViewId="0">
      <selection sqref="A1:H1"/>
    </sheetView>
  </sheetViews>
  <sheetFormatPr defaultRowHeight="12.75" x14ac:dyDescent="0.2"/>
  <cols>
    <col min="1" max="1" width="5.85546875" bestFit="1" customWidth="1"/>
    <col min="2" max="2" width="25.42578125" customWidth="1"/>
    <col min="3" max="3" width="60.42578125" bestFit="1" customWidth="1"/>
    <col min="4" max="4" width="13" customWidth="1"/>
    <col min="5" max="5" width="9.4257812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418</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679</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12">
        <v>1</v>
      </c>
      <c r="B7" s="113" t="s">
        <v>685</v>
      </c>
      <c r="C7" s="113" t="s">
        <v>686</v>
      </c>
      <c r="D7" s="113" t="s">
        <v>666</v>
      </c>
      <c r="E7" s="114">
        <v>13333</v>
      </c>
      <c r="F7" s="115">
        <v>0.01</v>
      </c>
      <c r="G7" s="116" t="s">
        <v>639</v>
      </c>
      <c r="H7" s="117" t="s">
        <v>12</v>
      </c>
    </row>
    <row r="8" spans="1:9" x14ac:dyDescent="0.2">
      <c r="A8" s="14"/>
      <c r="B8" s="14"/>
      <c r="C8" s="15" t="s">
        <v>11</v>
      </c>
      <c r="D8" s="14"/>
      <c r="E8" s="14" t="s">
        <v>12</v>
      </c>
      <c r="F8" s="16">
        <f>SUM(F7)</f>
        <v>0.01</v>
      </c>
      <c r="G8" s="17">
        <v>0</v>
      </c>
      <c r="H8" s="18" t="s">
        <v>12</v>
      </c>
    </row>
    <row r="9" spans="1:9" x14ac:dyDescent="0.2">
      <c r="A9" s="14"/>
      <c r="B9" s="14"/>
      <c r="C9" s="25"/>
      <c r="D9" s="14"/>
      <c r="E9" s="14"/>
      <c r="F9" s="26"/>
      <c r="G9" s="26"/>
      <c r="H9" s="18" t="s">
        <v>12</v>
      </c>
    </row>
    <row r="10" spans="1:9" x14ac:dyDescent="0.2">
      <c r="A10" s="14"/>
      <c r="B10" s="14"/>
      <c r="C10" s="15" t="s">
        <v>14</v>
      </c>
      <c r="D10" s="14"/>
      <c r="E10" s="14"/>
      <c r="F10" s="14"/>
      <c r="G10" s="14"/>
      <c r="H10" s="18" t="s">
        <v>12</v>
      </c>
    </row>
    <row r="11" spans="1:9" x14ac:dyDescent="0.2">
      <c r="A11" s="14"/>
      <c r="B11" s="14"/>
      <c r="C11" s="15" t="s">
        <v>11</v>
      </c>
      <c r="D11" s="14"/>
      <c r="E11" s="14" t="s">
        <v>12</v>
      </c>
      <c r="F11" s="24" t="s">
        <v>13</v>
      </c>
      <c r="G11" s="17">
        <v>0</v>
      </c>
      <c r="H11" s="18" t="s">
        <v>12</v>
      </c>
    </row>
    <row r="12" spans="1:9" x14ac:dyDescent="0.2">
      <c r="A12" s="14"/>
      <c r="B12" s="14"/>
      <c r="C12" s="25"/>
      <c r="D12" s="14"/>
      <c r="E12" s="14"/>
      <c r="F12" s="26"/>
      <c r="G12" s="26"/>
      <c r="H12" s="18" t="s">
        <v>12</v>
      </c>
    </row>
    <row r="13" spans="1:9" x14ac:dyDescent="0.2">
      <c r="A13" s="14"/>
      <c r="B13" s="14"/>
      <c r="C13" s="15" t="s">
        <v>15</v>
      </c>
      <c r="D13" s="14"/>
      <c r="E13" s="14"/>
      <c r="F13" s="14"/>
      <c r="G13" s="14"/>
      <c r="H13" s="18" t="s">
        <v>12</v>
      </c>
    </row>
    <row r="14" spans="1:9" x14ac:dyDescent="0.2">
      <c r="A14" s="14"/>
      <c r="B14" s="14"/>
      <c r="C14" s="15" t="s">
        <v>11</v>
      </c>
      <c r="D14" s="14"/>
      <c r="E14" s="14" t="s">
        <v>12</v>
      </c>
      <c r="F14" s="24" t="s">
        <v>13</v>
      </c>
      <c r="G14" s="17">
        <v>0</v>
      </c>
      <c r="H14" s="18" t="s">
        <v>12</v>
      </c>
    </row>
    <row r="15" spans="1:9" x14ac:dyDescent="0.2">
      <c r="A15" s="14"/>
      <c r="B15" s="14"/>
      <c r="C15" s="25"/>
      <c r="D15" s="14"/>
      <c r="E15" s="14"/>
      <c r="F15" s="26"/>
      <c r="G15" s="26"/>
      <c r="H15" s="18" t="s">
        <v>12</v>
      </c>
    </row>
    <row r="16" spans="1:9" x14ac:dyDescent="0.2">
      <c r="A16" s="14"/>
      <c r="B16" s="14"/>
      <c r="C16" s="15" t="s">
        <v>16</v>
      </c>
      <c r="D16" s="14"/>
      <c r="E16" s="14"/>
      <c r="F16" s="14"/>
      <c r="G16" s="14"/>
      <c r="H16" s="18" t="s">
        <v>12</v>
      </c>
    </row>
    <row r="17" spans="1:8" x14ac:dyDescent="0.2">
      <c r="A17" s="14"/>
      <c r="B17" s="14"/>
      <c r="C17" s="15" t="s">
        <v>11</v>
      </c>
      <c r="D17" s="14"/>
      <c r="E17" s="14" t="s">
        <v>12</v>
      </c>
      <c r="F17" s="24" t="s">
        <v>13</v>
      </c>
      <c r="G17" s="17">
        <v>0</v>
      </c>
      <c r="H17" s="18" t="s">
        <v>12</v>
      </c>
    </row>
    <row r="18" spans="1:8" x14ac:dyDescent="0.2">
      <c r="A18" s="14"/>
      <c r="B18" s="14"/>
      <c r="C18" s="25"/>
      <c r="D18" s="14"/>
      <c r="E18" s="14"/>
      <c r="F18" s="26"/>
      <c r="G18" s="26"/>
      <c r="H18" s="18" t="s">
        <v>12</v>
      </c>
    </row>
    <row r="19" spans="1:8" x14ac:dyDescent="0.2">
      <c r="A19" s="14"/>
      <c r="B19" s="14"/>
      <c r="C19" s="15" t="s">
        <v>17</v>
      </c>
      <c r="D19" s="14"/>
      <c r="E19" s="14"/>
      <c r="F19" s="26"/>
      <c r="G19" s="26"/>
      <c r="H19" s="18" t="s">
        <v>12</v>
      </c>
    </row>
    <row r="20" spans="1:8" x14ac:dyDescent="0.2">
      <c r="A20" s="14"/>
      <c r="B20" s="14"/>
      <c r="C20" s="15" t="s">
        <v>11</v>
      </c>
      <c r="D20" s="14"/>
      <c r="E20" s="14" t="s">
        <v>12</v>
      </c>
      <c r="F20" s="24" t="s">
        <v>13</v>
      </c>
      <c r="G20" s="17">
        <v>0</v>
      </c>
      <c r="H20" s="18" t="s">
        <v>12</v>
      </c>
    </row>
    <row r="21" spans="1:8" x14ac:dyDescent="0.2">
      <c r="A21" s="14"/>
      <c r="B21" s="14"/>
      <c r="C21" s="25"/>
      <c r="D21" s="14"/>
      <c r="E21" s="14"/>
      <c r="F21" s="26"/>
      <c r="G21" s="26"/>
      <c r="H21" s="18" t="s">
        <v>12</v>
      </c>
    </row>
    <row r="22" spans="1:8" x14ac:dyDescent="0.2">
      <c r="A22" s="14"/>
      <c r="B22" s="14"/>
      <c r="C22" s="15" t="s">
        <v>18</v>
      </c>
      <c r="D22" s="14"/>
      <c r="E22" s="14"/>
      <c r="F22" s="26"/>
      <c r="G22" s="26"/>
      <c r="H22" s="18" t="s">
        <v>12</v>
      </c>
    </row>
    <row r="23" spans="1:8" x14ac:dyDescent="0.2">
      <c r="A23" s="14"/>
      <c r="B23" s="14"/>
      <c r="C23" s="15" t="s">
        <v>11</v>
      </c>
      <c r="D23" s="14"/>
      <c r="E23" s="14" t="s">
        <v>12</v>
      </c>
      <c r="F23" s="24" t="s">
        <v>13</v>
      </c>
      <c r="G23" s="17">
        <v>0</v>
      </c>
      <c r="H23" s="18" t="s">
        <v>12</v>
      </c>
    </row>
    <row r="24" spans="1:8" x14ac:dyDescent="0.2">
      <c r="A24" s="14"/>
      <c r="B24" s="14"/>
      <c r="C24" s="25"/>
      <c r="D24" s="14"/>
      <c r="E24" s="14"/>
      <c r="F24" s="26"/>
      <c r="G24" s="26"/>
      <c r="H24" s="18" t="s">
        <v>12</v>
      </c>
    </row>
    <row r="25" spans="1:8" x14ac:dyDescent="0.2">
      <c r="A25" s="14"/>
      <c r="B25" s="14"/>
      <c r="C25" s="15" t="s">
        <v>19</v>
      </c>
      <c r="D25" s="14"/>
      <c r="E25" s="14"/>
      <c r="F25" s="16">
        <f>F8</f>
        <v>0.01</v>
      </c>
      <c r="G25" s="17">
        <v>0</v>
      </c>
      <c r="H25" s="18" t="s">
        <v>12</v>
      </c>
    </row>
    <row r="26" spans="1:8" x14ac:dyDescent="0.2">
      <c r="A26" s="14"/>
      <c r="B26" s="14"/>
      <c r="C26" s="25"/>
      <c r="D26" s="14"/>
      <c r="E26" s="14"/>
      <c r="F26" s="26"/>
      <c r="G26" s="26"/>
      <c r="H26" s="18" t="s">
        <v>12</v>
      </c>
    </row>
    <row r="27" spans="1:8" x14ac:dyDescent="0.2">
      <c r="A27" s="14"/>
      <c r="B27" s="14"/>
      <c r="C27" s="15" t="s">
        <v>20</v>
      </c>
      <c r="D27" s="14"/>
      <c r="E27" s="14"/>
      <c r="F27" s="26"/>
      <c r="G27" s="26"/>
      <c r="H27" s="18" t="s">
        <v>12</v>
      </c>
    </row>
    <row r="28" spans="1:8" x14ac:dyDescent="0.2">
      <c r="A28" s="14"/>
      <c r="B28" s="14"/>
      <c r="C28" s="15" t="s">
        <v>10</v>
      </c>
      <c r="D28" s="14"/>
      <c r="E28" s="14"/>
      <c r="F28" s="26"/>
      <c r="G28" s="26"/>
      <c r="H28" s="18" t="s">
        <v>12</v>
      </c>
    </row>
    <row r="29" spans="1:8" x14ac:dyDescent="0.2">
      <c r="A29" s="27">
        <v>1</v>
      </c>
      <c r="B29" s="28" t="s">
        <v>251</v>
      </c>
      <c r="C29" s="28" t="s">
        <v>252</v>
      </c>
      <c r="D29" s="28" t="s">
        <v>248</v>
      </c>
      <c r="E29" s="29">
        <v>7000</v>
      </c>
      <c r="F29" s="30">
        <v>7032.5569999999998</v>
      </c>
      <c r="G29" s="31">
        <v>3.1603909999999999E-2</v>
      </c>
      <c r="H29" s="18">
        <v>7.8</v>
      </c>
    </row>
    <row r="30" spans="1:8" x14ac:dyDescent="0.2">
      <c r="A30" s="27">
        <v>2</v>
      </c>
      <c r="B30" s="28" t="s">
        <v>249</v>
      </c>
      <c r="C30" s="28" t="s">
        <v>250</v>
      </c>
      <c r="D30" s="28" t="s">
        <v>23</v>
      </c>
      <c r="E30" s="29">
        <v>5500</v>
      </c>
      <c r="F30" s="30">
        <v>5541.0245000000004</v>
      </c>
      <c r="G30" s="31">
        <v>2.4901050000000001E-2</v>
      </c>
      <c r="H30" s="18">
        <v>6.84</v>
      </c>
    </row>
    <row r="31" spans="1:8" x14ac:dyDescent="0.2">
      <c r="A31" s="27">
        <v>3</v>
      </c>
      <c r="B31" s="28" t="s">
        <v>246</v>
      </c>
      <c r="C31" s="28" t="s">
        <v>247</v>
      </c>
      <c r="D31" s="28" t="s">
        <v>248</v>
      </c>
      <c r="E31" s="29">
        <v>3000</v>
      </c>
      <c r="F31" s="30">
        <v>3033.1080000000002</v>
      </c>
      <c r="G31" s="31">
        <v>1.363062E-2</v>
      </c>
      <c r="H31" s="18">
        <v>8.0500000000000007</v>
      </c>
    </row>
    <row r="32" spans="1:8" x14ac:dyDescent="0.2">
      <c r="A32" s="27">
        <v>4</v>
      </c>
      <c r="B32" s="28" t="s">
        <v>55</v>
      </c>
      <c r="C32" s="28" t="s">
        <v>56</v>
      </c>
      <c r="D32" s="28" t="s">
        <v>23</v>
      </c>
      <c r="E32" s="29">
        <v>2500</v>
      </c>
      <c r="F32" s="30">
        <v>2517.9274999999998</v>
      </c>
      <c r="G32" s="31">
        <v>1.131542E-2</v>
      </c>
      <c r="H32" s="18">
        <v>6.92</v>
      </c>
    </row>
    <row r="33" spans="1:8" x14ac:dyDescent="0.2">
      <c r="A33" s="27">
        <v>5</v>
      </c>
      <c r="B33" s="28" t="s">
        <v>419</v>
      </c>
      <c r="C33" s="28" t="s">
        <v>420</v>
      </c>
      <c r="D33" s="28" t="s">
        <v>23</v>
      </c>
      <c r="E33" s="29">
        <v>250</v>
      </c>
      <c r="F33" s="30">
        <v>2501.3200000000002</v>
      </c>
      <c r="G33" s="31">
        <v>1.1240790000000001E-2</v>
      </c>
      <c r="H33" s="18">
        <v>7.0449999999999999</v>
      </c>
    </row>
    <row r="34" spans="1:8" x14ac:dyDescent="0.2">
      <c r="A34" s="27">
        <v>6</v>
      </c>
      <c r="B34" s="28" t="s">
        <v>421</v>
      </c>
      <c r="C34" s="28" t="s">
        <v>422</v>
      </c>
      <c r="D34" s="28" t="s">
        <v>23</v>
      </c>
      <c r="E34" s="29">
        <v>250</v>
      </c>
      <c r="F34" s="30">
        <v>2491.8249999999998</v>
      </c>
      <c r="G34" s="31">
        <v>1.1198120000000001E-2</v>
      </c>
      <c r="H34" s="18">
        <v>6.7450000000000001</v>
      </c>
    </row>
    <row r="35" spans="1:8" x14ac:dyDescent="0.2">
      <c r="A35" s="27">
        <v>7</v>
      </c>
      <c r="B35" s="28" t="s">
        <v>270</v>
      </c>
      <c r="C35" s="28" t="s">
        <v>271</v>
      </c>
      <c r="D35" s="28" t="s">
        <v>272</v>
      </c>
      <c r="E35" s="29">
        <v>200</v>
      </c>
      <c r="F35" s="30">
        <v>2007.64</v>
      </c>
      <c r="G35" s="31">
        <v>9.0222199999999992E-3</v>
      </c>
      <c r="H35" s="18">
        <v>7.46</v>
      </c>
    </row>
    <row r="36" spans="1:8" x14ac:dyDescent="0.2">
      <c r="A36" s="27">
        <v>8</v>
      </c>
      <c r="B36" s="28" t="s">
        <v>243</v>
      </c>
      <c r="C36" s="28" t="s">
        <v>244</v>
      </c>
      <c r="D36" s="28" t="s">
        <v>245</v>
      </c>
      <c r="E36" s="29">
        <v>1600</v>
      </c>
      <c r="F36" s="30">
        <v>1618.4592</v>
      </c>
      <c r="G36" s="31">
        <v>7.2732600000000001E-3</v>
      </c>
      <c r="H36" s="18">
        <v>7.3</v>
      </c>
    </row>
    <row r="37" spans="1:8" x14ac:dyDescent="0.2">
      <c r="A37" s="27">
        <v>9</v>
      </c>
      <c r="B37" s="28" t="s">
        <v>273</v>
      </c>
      <c r="C37" s="28" t="s">
        <v>274</v>
      </c>
      <c r="D37" s="28" t="s">
        <v>248</v>
      </c>
      <c r="E37" s="29">
        <v>1500</v>
      </c>
      <c r="F37" s="30">
        <v>1517.9504999999999</v>
      </c>
      <c r="G37" s="31">
        <v>6.8215799999999998E-3</v>
      </c>
      <c r="H37" s="18">
        <v>8.1214999999999993</v>
      </c>
    </row>
    <row r="38" spans="1:8" x14ac:dyDescent="0.2">
      <c r="A38" s="27">
        <v>10</v>
      </c>
      <c r="B38" s="28" t="s">
        <v>423</v>
      </c>
      <c r="C38" s="28" t="s">
        <v>424</v>
      </c>
      <c r="D38" s="28" t="s">
        <v>23</v>
      </c>
      <c r="E38" s="29">
        <v>150</v>
      </c>
      <c r="F38" s="30">
        <v>1504.9725000000001</v>
      </c>
      <c r="G38" s="31">
        <v>6.7632600000000001E-3</v>
      </c>
      <c r="H38" s="18">
        <v>7.5</v>
      </c>
    </row>
    <row r="39" spans="1:8" x14ac:dyDescent="0.2">
      <c r="A39" s="27">
        <v>11</v>
      </c>
      <c r="B39" s="28" t="s">
        <v>67</v>
      </c>
      <c r="C39" s="28" t="s">
        <v>68</v>
      </c>
      <c r="D39" s="28" t="s">
        <v>23</v>
      </c>
      <c r="E39" s="29">
        <v>1500</v>
      </c>
      <c r="F39" s="30">
        <v>1500.9045000000001</v>
      </c>
      <c r="G39" s="31">
        <v>6.7449800000000002E-3</v>
      </c>
      <c r="H39" s="18">
        <v>7.09</v>
      </c>
    </row>
    <row r="40" spans="1:8" x14ac:dyDescent="0.2">
      <c r="A40" s="27">
        <v>12</v>
      </c>
      <c r="B40" s="28" t="s">
        <v>65</v>
      </c>
      <c r="C40" s="28" t="s">
        <v>66</v>
      </c>
      <c r="D40" s="28" t="s">
        <v>23</v>
      </c>
      <c r="E40" s="29">
        <v>1000</v>
      </c>
      <c r="F40" s="30">
        <v>1005.989</v>
      </c>
      <c r="G40" s="31">
        <v>4.5208599999999998E-3</v>
      </c>
      <c r="H40" s="18">
        <v>6.9</v>
      </c>
    </row>
    <row r="41" spans="1:8" x14ac:dyDescent="0.2">
      <c r="A41" s="14"/>
      <c r="B41" s="14"/>
      <c r="C41" s="15" t="s">
        <v>11</v>
      </c>
      <c r="D41" s="14"/>
      <c r="E41" s="14" t="s">
        <v>12</v>
      </c>
      <c r="F41" s="16">
        <v>32273.6777</v>
      </c>
      <c r="G41" s="17">
        <v>0.14503606999999999</v>
      </c>
      <c r="H41" s="18" t="s">
        <v>12</v>
      </c>
    </row>
    <row r="42" spans="1:8" x14ac:dyDescent="0.2">
      <c r="A42" s="14"/>
      <c r="B42" s="14"/>
      <c r="C42" s="25"/>
      <c r="D42" s="14"/>
      <c r="E42" s="14"/>
      <c r="F42" s="26"/>
      <c r="G42" s="26"/>
      <c r="H42" s="18" t="s">
        <v>12</v>
      </c>
    </row>
    <row r="43" spans="1:8" x14ac:dyDescent="0.2">
      <c r="A43" s="14"/>
      <c r="B43" s="14"/>
      <c r="C43" s="15" t="s">
        <v>73</v>
      </c>
      <c r="D43" s="14"/>
      <c r="E43" s="14"/>
      <c r="F43" s="14"/>
      <c r="G43" s="14"/>
      <c r="H43" s="18" t="s">
        <v>12</v>
      </c>
    </row>
    <row r="44" spans="1:8" x14ac:dyDescent="0.2">
      <c r="A44" s="14"/>
      <c r="B44" s="14"/>
      <c r="C44" s="15" t="s">
        <v>11</v>
      </c>
      <c r="D44" s="14"/>
      <c r="E44" s="14" t="s">
        <v>12</v>
      </c>
      <c r="F44" s="24" t="s">
        <v>13</v>
      </c>
      <c r="G44" s="17">
        <v>0</v>
      </c>
      <c r="H44" s="18" t="s">
        <v>12</v>
      </c>
    </row>
    <row r="45" spans="1:8" x14ac:dyDescent="0.2">
      <c r="A45" s="14"/>
      <c r="B45" s="14"/>
      <c r="C45" s="25"/>
      <c r="D45" s="14"/>
      <c r="E45" s="14"/>
      <c r="F45" s="26"/>
      <c r="G45" s="26"/>
      <c r="H45" s="18" t="s">
        <v>12</v>
      </c>
    </row>
    <row r="46" spans="1:8" x14ac:dyDescent="0.2">
      <c r="A46" s="14"/>
      <c r="B46" s="14"/>
      <c r="C46" s="15" t="s">
        <v>74</v>
      </c>
      <c r="D46" s="14"/>
      <c r="E46" s="14"/>
      <c r="F46" s="14"/>
      <c r="G46" s="14"/>
      <c r="H46" s="18" t="s">
        <v>12</v>
      </c>
    </row>
    <row r="47" spans="1:8" x14ac:dyDescent="0.2">
      <c r="A47" s="14"/>
      <c r="B47" s="14"/>
      <c r="C47" s="15" t="s">
        <v>11</v>
      </c>
      <c r="D47" s="14"/>
      <c r="E47" s="14" t="s">
        <v>12</v>
      </c>
      <c r="F47" s="24" t="s">
        <v>13</v>
      </c>
      <c r="G47" s="17">
        <v>0</v>
      </c>
      <c r="H47" s="18" t="s">
        <v>12</v>
      </c>
    </row>
    <row r="48" spans="1:8" x14ac:dyDescent="0.2">
      <c r="A48" s="14"/>
      <c r="B48" s="14"/>
      <c r="C48" s="25"/>
      <c r="D48" s="14"/>
      <c r="E48" s="14"/>
      <c r="F48" s="26"/>
      <c r="G48" s="26"/>
      <c r="H48" s="18" t="s">
        <v>12</v>
      </c>
    </row>
    <row r="49" spans="1:8" x14ac:dyDescent="0.2">
      <c r="A49" s="14"/>
      <c r="B49" s="14"/>
      <c r="C49" s="15" t="s">
        <v>90</v>
      </c>
      <c r="D49" s="14"/>
      <c r="E49" s="14"/>
      <c r="F49" s="26"/>
      <c r="G49" s="26"/>
      <c r="H49" s="18" t="s">
        <v>12</v>
      </c>
    </row>
    <row r="50" spans="1:8" x14ac:dyDescent="0.2">
      <c r="A50" s="14"/>
      <c r="B50" s="14"/>
      <c r="C50" s="15" t="s">
        <v>11</v>
      </c>
      <c r="D50" s="14"/>
      <c r="E50" s="14" t="s">
        <v>12</v>
      </c>
      <c r="F50" s="24" t="s">
        <v>13</v>
      </c>
      <c r="G50" s="17">
        <v>0</v>
      </c>
      <c r="H50" s="18" t="s">
        <v>12</v>
      </c>
    </row>
    <row r="51" spans="1:8" x14ac:dyDescent="0.2">
      <c r="A51" s="14"/>
      <c r="B51" s="14"/>
      <c r="C51" s="25"/>
      <c r="D51" s="14"/>
      <c r="E51" s="14"/>
      <c r="F51" s="26"/>
      <c r="G51" s="26"/>
      <c r="H51" s="18" t="s">
        <v>12</v>
      </c>
    </row>
    <row r="52" spans="1:8" x14ac:dyDescent="0.2">
      <c r="A52" s="14"/>
      <c r="B52" s="14"/>
      <c r="C52" s="15" t="s">
        <v>91</v>
      </c>
      <c r="D52" s="14"/>
      <c r="E52" s="14"/>
      <c r="F52" s="16">
        <v>32273.6777</v>
      </c>
      <c r="G52" s="17">
        <v>0.14503606999999999</v>
      </c>
      <c r="H52" s="18" t="s">
        <v>12</v>
      </c>
    </row>
    <row r="53" spans="1:8" x14ac:dyDescent="0.2">
      <c r="A53" s="14"/>
      <c r="B53" s="14"/>
      <c r="C53" s="25"/>
      <c r="D53" s="14"/>
      <c r="E53" s="14"/>
      <c r="F53" s="26"/>
      <c r="G53" s="26"/>
      <c r="H53" s="18" t="s">
        <v>12</v>
      </c>
    </row>
    <row r="54" spans="1:8" x14ac:dyDescent="0.2">
      <c r="A54" s="14"/>
      <c r="B54" s="14"/>
      <c r="C54" s="15" t="s">
        <v>92</v>
      </c>
      <c r="D54" s="14"/>
      <c r="E54" s="14"/>
      <c r="F54" s="26"/>
      <c r="G54" s="26"/>
      <c r="H54" s="18" t="s">
        <v>12</v>
      </c>
    </row>
    <row r="55" spans="1:8" x14ac:dyDescent="0.2">
      <c r="A55" s="14"/>
      <c r="B55" s="14"/>
      <c r="C55" s="15" t="s">
        <v>93</v>
      </c>
      <c r="D55" s="14"/>
      <c r="E55" s="14"/>
      <c r="F55" s="26"/>
      <c r="G55" s="26"/>
      <c r="H55" s="18" t="s">
        <v>12</v>
      </c>
    </row>
    <row r="56" spans="1:8" x14ac:dyDescent="0.2">
      <c r="A56" s="27">
        <v>1</v>
      </c>
      <c r="B56" s="28" t="s">
        <v>425</v>
      </c>
      <c r="C56" s="28" t="s">
        <v>426</v>
      </c>
      <c r="D56" s="28" t="s">
        <v>156</v>
      </c>
      <c r="E56" s="29">
        <v>2500</v>
      </c>
      <c r="F56" s="30">
        <v>12186.9375</v>
      </c>
      <c r="G56" s="31">
        <v>5.4767400000000001E-2</v>
      </c>
      <c r="H56" s="18">
        <v>6.6498999999999997</v>
      </c>
    </row>
    <row r="57" spans="1:8" x14ac:dyDescent="0.2">
      <c r="A57" s="27">
        <v>2</v>
      </c>
      <c r="B57" s="28" t="s">
        <v>427</v>
      </c>
      <c r="C57" s="28" t="s">
        <v>428</v>
      </c>
      <c r="D57" s="28" t="s">
        <v>153</v>
      </c>
      <c r="E57" s="29">
        <v>2000</v>
      </c>
      <c r="F57" s="30">
        <v>9605.07</v>
      </c>
      <c r="G57" s="31">
        <v>4.3164639999999997E-2</v>
      </c>
      <c r="H57" s="18">
        <v>6.67</v>
      </c>
    </row>
    <row r="58" spans="1:8" x14ac:dyDescent="0.2">
      <c r="A58" s="27">
        <v>3</v>
      </c>
      <c r="B58" s="28" t="s">
        <v>182</v>
      </c>
      <c r="C58" s="28" t="s">
        <v>183</v>
      </c>
      <c r="D58" s="28" t="s">
        <v>156</v>
      </c>
      <c r="E58" s="29">
        <v>1400</v>
      </c>
      <c r="F58" s="30">
        <v>6841.4290000000001</v>
      </c>
      <c r="G58" s="31">
        <v>3.074499E-2</v>
      </c>
      <c r="H58" s="18">
        <v>6.8224999999999998</v>
      </c>
    </row>
    <row r="59" spans="1:8" x14ac:dyDescent="0.2">
      <c r="A59" s="27">
        <v>4</v>
      </c>
      <c r="B59" s="28" t="s">
        <v>429</v>
      </c>
      <c r="C59" s="28" t="s">
        <v>430</v>
      </c>
      <c r="D59" s="28" t="s">
        <v>156</v>
      </c>
      <c r="E59" s="29">
        <v>1000</v>
      </c>
      <c r="F59" s="30">
        <v>4913.4849999999997</v>
      </c>
      <c r="G59" s="31">
        <v>2.208092E-2</v>
      </c>
      <c r="H59" s="18">
        <v>6.7649999999999997</v>
      </c>
    </row>
    <row r="60" spans="1:8" x14ac:dyDescent="0.2">
      <c r="A60" s="27">
        <v>5</v>
      </c>
      <c r="B60" s="28" t="s">
        <v>431</v>
      </c>
      <c r="C60" s="28" t="s">
        <v>432</v>
      </c>
      <c r="D60" s="28" t="s">
        <v>156</v>
      </c>
      <c r="E60" s="29">
        <v>1000</v>
      </c>
      <c r="F60" s="30">
        <v>4878.18</v>
      </c>
      <c r="G60" s="31">
        <v>2.1922259999999999E-2</v>
      </c>
      <c r="H60" s="18">
        <v>6.6534000000000004</v>
      </c>
    </row>
    <row r="61" spans="1:8" x14ac:dyDescent="0.2">
      <c r="A61" s="27">
        <v>6</v>
      </c>
      <c r="B61" s="28" t="s">
        <v>433</v>
      </c>
      <c r="C61" s="28" t="s">
        <v>434</v>
      </c>
      <c r="D61" s="28" t="s">
        <v>156</v>
      </c>
      <c r="E61" s="29">
        <v>1000</v>
      </c>
      <c r="F61" s="30">
        <v>4826.3549999999996</v>
      </c>
      <c r="G61" s="31">
        <v>2.1689369999999999E-2</v>
      </c>
      <c r="H61" s="18">
        <v>6.7000999999999999</v>
      </c>
    </row>
    <row r="62" spans="1:8" x14ac:dyDescent="0.2">
      <c r="A62" s="27">
        <v>7</v>
      </c>
      <c r="B62" s="28" t="s">
        <v>435</v>
      </c>
      <c r="C62" s="28" t="s">
        <v>436</v>
      </c>
      <c r="D62" s="28" t="s">
        <v>218</v>
      </c>
      <c r="E62" s="29">
        <v>1000</v>
      </c>
      <c r="F62" s="30">
        <v>4808.4650000000001</v>
      </c>
      <c r="G62" s="31">
        <v>2.1608970000000002E-2</v>
      </c>
      <c r="H62" s="18">
        <v>6.7</v>
      </c>
    </row>
    <row r="63" spans="1:8" x14ac:dyDescent="0.2">
      <c r="A63" s="27">
        <v>8</v>
      </c>
      <c r="B63" s="28" t="s">
        <v>190</v>
      </c>
      <c r="C63" s="28" t="s">
        <v>191</v>
      </c>
      <c r="D63" s="28" t="s">
        <v>156</v>
      </c>
      <c r="E63" s="29">
        <v>1000</v>
      </c>
      <c r="F63" s="30">
        <v>4800.1750000000002</v>
      </c>
      <c r="G63" s="31">
        <v>2.1571710000000001E-2</v>
      </c>
      <c r="H63" s="18">
        <v>6.9701000000000004</v>
      </c>
    </row>
    <row r="64" spans="1:8" x14ac:dyDescent="0.2">
      <c r="A64" s="27">
        <v>9</v>
      </c>
      <c r="B64" s="28" t="s">
        <v>437</v>
      </c>
      <c r="C64" s="28" t="s">
        <v>438</v>
      </c>
      <c r="D64" s="28" t="s">
        <v>156</v>
      </c>
      <c r="E64" s="29">
        <v>1000</v>
      </c>
      <c r="F64" s="30">
        <v>4757.7550000000001</v>
      </c>
      <c r="G64" s="31">
        <v>2.138108E-2</v>
      </c>
      <c r="H64" s="18">
        <v>6.6849999999999996</v>
      </c>
    </row>
    <row r="65" spans="1:8" x14ac:dyDescent="0.2">
      <c r="A65" s="27">
        <v>10</v>
      </c>
      <c r="B65" s="28" t="s">
        <v>192</v>
      </c>
      <c r="C65" s="28" t="s">
        <v>193</v>
      </c>
      <c r="D65" s="28" t="s">
        <v>156</v>
      </c>
      <c r="E65" s="29">
        <v>1000</v>
      </c>
      <c r="F65" s="30">
        <v>4757.4449999999997</v>
      </c>
      <c r="G65" s="31">
        <v>2.137969E-2</v>
      </c>
      <c r="H65" s="18">
        <v>6.6700999999999997</v>
      </c>
    </row>
    <row r="66" spans="1:8" x14ac:dyDescent="0.2">
      <c r="A66" s="27">
        <v>11</v>
      </c>
      <c r="B66" s="28" t="s">
        <v>194</v>
      </c>
      <c r="C66" s="28" t="s">
        <v>195</v>
      </c>
      <c r="D66" s="28" t="s">
        <v>156</v>
      </c>
      <c r="E66" s="29">
        <v>1000</v>
      </c>
      <c r="F66" s="30">
        <v>4746.0749999999998</v>
      </c>
      <c r="G66" s="31">
        <v>2.1328590000000001E-2</v>
      </c>
      <c r="H66" s="18">
        <v>6.665</v>
      </c>
    </row>
    <row r="67" spans="1:8" x14ac:dyDescent="0.2">
      <c r="A67" s="27">
        <v>12</v>
      </c>
      <c r="B67" s="28" t="s">
        <v>439</v>
      </c>
      <c r="C67" s="28" t="s">
        <v>440</v>
      </c>
      <c r="D67" s="28" t="s">
        <v>156</v>
      </c>
      <c r="E67" s="29">
        <v>1000</v>
      </c>
      <c r="F67" s="30">
        <v>4741.4949999999999</v>
      </c>
      <c r="G67" s="31">
        <v>2.1308009999999999E-2</v>
      </c>
      <c r="H67" s="18">
        <v>7.1326000000000001</v>
      </c>
    </row>
    <row r="68" spans="1:8" x14ac:dyDescent="0.2">
      <c r="A68" s="27">
        <v>13</v>
      </c>
      <c r="B68" s="28" t="s">
        <v>168</v>
      </c>
      <c r="C68" s="28" t="s">
        <v>169</v>
      </c>
      <c r="D68" s="28" t="s">
        <v>156</v>
      </c>
      <c r="E68" s="29">
        <v>1000</v>
      </c>
      <c r="F68" s="30">
        <v>4722.5649999999996</v>
      </c>
      <c r="G68" s="31">
        <v>2.1222939999999999E-2</v>
      </c>
      <c r="H68" s="18">
        <v>6.68</v>
      </c>
    </row>
    <row r="69" spans="1:8" x14ac:dyDescent="0.2">
      <c r="A69" s="27">
        <v>14</v>
      </c>
      <c r="B69" s="28" t="s">
        <v>216</v>
      </c>
      <c r="C69" s="28" t="s">
        <v>217</v>
      </c>
      <c r="D69" s="28" t="s">
        <v>218</v>
      </c>
      <c r="E69" s="29">
        <v>840</v>
      </c>
      <c r="F69" s="30">
        <v>4137.5460000000003</v>
      </c>
      <c r="G69" s="31">
        <v>1.85939E-2</v>
      </c>
      <c r="H69" s="18">
        <v>6.4817</v>
      </c>
    </row>
    <row r="70" spans="1:8" x14ac:dyDescent="0.2">
      <c r="A70" s="27">
        <v>15</v>
      </c>
      <c r="B70" s="28" t="s">
        <v>208</v>
      </c>
      <c r="C70" s="28" t="s">
        <v>209</v>
      </c>
      <c r="D70" s="28" t="s">
        <v>156</v>
      </c>
      <c r="E70" s="29">
        <v>700</v>
      </c>
      <c r="F70" s="30">
        <v>3334.2925</v>
      </c>
      <c r="G70" s="31">
        <v>1.498412E-2</v>
      </c>
      <c r="H70" s="18">
        <v>6.7939999999999996</v>
      </c>
    </row>
    <row r="71" spans="1:8" x14ac:dyDescent="0.2">
      <c r="A71" s="27">
        <v>16</v>
      </c>
      <c r="B71" s="28" t="s">
        <v>210</v>
      </c>
      <c r="C71" s="28" t="s">
        <v>211</v>
      </c>
      <c r="D71" s="28" t="s">
        <v>156</v>
      </c>
      <c r="E71" s="29">
        <v>700</v>
      </c>
      <c r="F71" s="30">
        <v>3318.2835</v>
      </c>
      <c r="G71" s="31">
        <v>1.4912180000000001E-2</v>
      </c>
      <c r="H71" s="18">
        <v>6.6849999999999996</v>
      </c>
    </row>
    <row r="72" spans="1:8" x14ac:dyDescent="0.2">
      <c r="A72" s="27">
        <v>17</v>
      </c>
      <c r="B72" s="28" t="s">
        <v>212</v>
      </c>
      <c r="C72" s="28" t="s">
        <v>213</v>
      </c>
      <c r="D72" s="28" t="s">
        <v>156</v>
      </c>
      <c r="E72" s="29">
        <v>600</v>
      </c>
      <c r="F72" s="30">
        <v>2829.636</v>
      </c>
      <c r="G72" s="31">
        <v>1.271622E-2</v>
      </c>
      <c r="H72" s="18">
        <v>6.7</v>
      </c>
    </row>
    <row r="73" spans="1:8" x14ac:dyDescent="0.2">
      <c r="A73" s="27">
        <v>18</v>
      </c>
      <c r="B73" s="28" t="s">
        <v>312</v>
      </c>
      <c r="C73" s="28" t="s">
        <v>313</v>
      </c>
      <c r="D73" s="28" t="s">
        <v>156</v>
      </c>
      <c r="E73" s="29">
        <v>500</v>
      </c>
      <c r="F73" s="30">
        <v>2479.61</v>
      </c>
      <c r="G73" s="31">
        <v>1.114323E-2</v>
      </c>
      <c r="H73" s="18">
        <v>6.5250000000000004</v>
      </c>
    </row>
    <row r="74" spans="1:8" x14ac:dyDescent="0.2">
      <c r="A74" s="27">
        <v>19</v>
      </c>
      <c r="B74" s="28" t="s">
        <v>306</v>
      </c>
      <c r="C74" s="28" t="s">
        <v>307</v>
      </c>
      <c r="D74" s="28" t="s">
        <v>156</v>
      </c>
      <c r="E74" s="29">
        <v>500</v>
      </c>
      <c r="F74" s="30">
        <v>2479.2800000000002</v>
      </c>
      <c r="G74" s="31">
        <v>1.1141740000000001E-2</v>
      </c>
      <c r="H74" s="18">
        <v>6.49</v>
      </c>
    </row>
    <row r="75" spans="1:8" x14ac:dyDescent="0.2">
      <c r="A75" s="27">
        <v>20</v>
      </c>
      <c r="B75" s="28" t="s">
        <v>441</v>
      </c>
      <c r="C75" s="28" t="s">
        <v>442</v>
      </c>
      <c r="D75" s="28" t="s">
        <v>156</v>
      </c>
      <c r="E75" s="29">
        <v>500</v>
      </c>
      <c r="F75" s="30">
        <v>2449.4974999999999</v>
      </c>
      <c r="G75" s="31">
        <v>1.1007899999999999E-2</v>
      </c>
      <c r="H75" s="18">
        <v>6.6599000000000004</v>
      </c>
    </row>
    <row r="76" spans="1:8" x14ac:dyDescent="0.2">
      <c r="A76" s="27">
        <v>21</v>
      </c>
      <c r="B76" s="28" t="s">
        <v>443</v>
      </c>
      <c r="C76" s="28" t="s">
        <v>444</v>
      </c>
      <c r="D76" s="28" t="s">
        <v>156</v>
      </c>
      <c r="E76" s="29">
        <v>500</v>
      </c>
      <c r="F76" s="30">
        <v>2449.2550000000001</v>
      </c>
      <c r="G76" s="31">
        <v>1.1006810000000001E-2</v>
      </c>
      <c r="H76" s="18">
        <v>6.8750999999999998</v>
      </c>
    </row>
    <row r="77" spans="1:8" x14ac:dyDescent="0.2">
      <c r="A77" s="27">
        <v>22</v>
      </c>
      <c r="B77" s="28" t="s">
        <v>445</v>
      </c>
      <c r="C77" s="28" t="s">
        <v>446</v>
      </c>
      <c r="D77" s="28" t="s">
        <v>156</v>
      </c>
      <c r="E77" s="29">
        <v>500</v>
      </c>
      <c r="F77" s="30">
        <v>2443.8175000000001</v>
      </c>
      <c r="G77" s="31">
        <v>1.098238E-2</v>
      </c>
      <c r="H77" s="18">
        <v>6.6599000000000004</v>
      </c>
    </row>
    <row r="78" spans="1:8" x14ac:dyDescent="0.2">
      <c r="A78" s="27">
        <v>23</v>
      </c>
      <c r="B78" s="28" t="s">
        <v>186</v>
      </c>
      <c r="C78" s="28" t="s">
        <v>187</v>
      </c>
      <c r="D78" s="28" t="s">
        <v>156</v>
      </c>
      <c r="E78" s="29">
        <v>500</v>
      </c>
      <c r="F78" s="30">
        <v>2406.7375000000002</v>
      </c>
      <c r="G78" s="31">
        <v>1.0815740000000001E-2</v>
      </c>
      <c r="H78" s="18">
        <v>6.8</v>
      </c>
    </row>
    <row r="79" spans="1:8" x14ac:dyDescent="0.2">
      <c r="A79" s="27">
        <v>24</v>
      </c>
      <c r="B79" s="28" t="s">
        <v>188</v>
      </c>
      <c r="C79" s="28" t="s">
        <v>189</v>
      </c>
      <c r="D79" s="28" t="s">
        <v>156</v>
      </c>
      <c r="E79" s="29">
        <v>500</v>
      </c>
      <c r="F79" s="30">
        <v>2406.38</v>
      </c>
      <c r="G79" s="31">
        <v>1.081414E-2</v>
      </c>
      <c r="H79" s="18">
        <v>6.73</v>
      </c>
    </row>
    <row r="80" spans="1:8" x14ac:dyDescent="0.2">
      <c r="A80" s="27">
        <v>25</v>
      </c>
      <c r="B80" s="28" t="s">
        <v>214</v>
      </c>
      <c r="C80" s="28" t="s">
        <v>215</v>
      </c>
      <c r="D80" s="28" t="s">
        <v>156</v>
      </c>
      <c r="E80" s="29">
        <v>500</v>
      </c>
      <c r="F80" s="30">
        <v>2406.2624999999998</v>
      </c>
      <c r="G80" s="31">
        <v>1.081361E-2</v>
      </c>
      <c r="H80" s="18">
        <v>6.9701000000000004</v>
      </c>
    </row>
    <row r="81" spans="1:8" x14ac:dyDescent="0.2">
      <c r="A81" s="27">
        <v>26</v>
      </c>
      <c r="B81" s="28" t="s">
        <v>447</v>
      </c>
      <c r="C81" s="28" t="s">
        <v>448</v>
      </c>
      <c r="D81" s="28" t="s">
        <v>156</v>
      </c>
      <c r="E81" s="29">
        <v>500</v>
      </c>
      <c r="F81" s="30">
        <v>2404.2325000000001</v>
      </c>
      <c r="G81" s="31">
        <v>1.080448E-2</v>
      </c>
      <c r="H81" s="18">
        <v>6.7</v>
      </c>
    </row>
    <row r="82" spans="1:8" x14ac:dyDescent="0.2">
      <c r="A82" s="27">
        <v>27</v>
      </c>
      <c r="B82" s="28" t="s">
        <v>449</v>
      </c>
      <c r="C82" s="28" t="s">
        <v>450</v>
      </c>
      <c r="D82" s="28" t="s">
        <v>156</v>
      </c>
      <c r="E82" s="29">
        <v>500</v>
      </c>
      <c r="F82" s="30">
        <v>2403.6</v>
      </c>
      <c r="G82" s="31">
        <v>1.080164E-2</v>
      </c>
      <c r="H82" s="18">
        <v>6.7150999999999996</v>
      </c>
    </row>
    <row r="83" spans="1:8" x14ac:dyDescent="0.2">
      <c r="A83" s="27">
        <v>28</v>
      </c>
      <c r="B83" s="28" t="s">
        <v>451</v>
      </c>
      <c r="C83" s="28" t="s">
        <v>452</v>
      </c>
      <c r="D83" s="28" t="s">
        <v>156</v>
      </c>
      <c r="E83" s="29">
        <v>500</v>
      </c>
      <c r="F83" s="30">
        <v>2387.2150000000001</v>
      </c>
      <c r="G83" s="31">
        <v>1.072801E-2</v>
      </c>
      <c r="H83" s="18">
        <v>6.7100999999999997</v>
      </c>
    </row>
    <row r="84" spans="1:8" x14ac:dyDescent="0.2">
      <c r="A84" s="27">
        <v>29</v>
      </c>
      <c r="B84" s="28" t="s">
        <v>202</v>
      </c>
      <c r="C84" s="28" t="s">
        <v>203</v>
      </c>
      <c r="D84" s="28" t="s">
        <v>156</v>
      </c>
      <c r="E84" s="29">
        <v>500</v>
      </c>
      <c r="F84" s="30">
        <v>2368.14</v>
      </c>
      <c r="G84" s="31">
        <v>1.064229E-2</v>
      </c>
      <c r="H84" s="18">
        <v>6.82</v>
      </c>
    </row>
    <row r="85" spans="1:8" x14ac:dyDescent="0.2">
      <c r="A85" s="27">
        <v>30</v>
      </c>
      <c r="B85" s="28" t="s">
        <v>453</v>
      </c>
      <c r="C85" s="28" t="s">
        <v>454</v>
      </c>
      <c r="D85" s="28" t="s">
        <v>156</v>
      </c>
      <c r="E85" s="29">
        <v>500</v>
      </c>
      <c r="F85" s="30">
        <v>2364.17</v>
      </c>
      <c r="G85" s="31">
        <v>1.0624450000000001E-2</v>
      </c>
      <c r="H85" s="18">
        <v>6.7</v>
      </c>
    </row>
    <row r="86" spans="1:8" x14ac:dyDescent="0.2">
      <c r="A86" s="27">
        <v>31</v>
      </c>
      <c r="B86" s="28" t="s">
        <v>455</v>
      </c>
      <c r="C86" s="28" t="s">
        <v>456</v>
      </c>
      <c r="D86" s="28" t="s">
        <v>156</v>
      </c>
      <c r="E86" s="29">
        <v>500</v>
      </c>
      <c r="F86" s="30">
        <v>2363.5650000000001</v>
      </c>
      <c r="G86" s="31">
        <v>1.0621729999999999E-2</v>
      </c>
      <c r="H86" s="18">
        <v>6.71</v>
      </c>
    </row>
    <row r="87" spans="1:8" x14ac:dyDescent="0.2">
      <c r="A87" s="27">
        <v>32</v>
      </c>
      <c r="B87" s="28" t="s">
        <v>204</v>
      </c>
      <c r="C87" s="28" t="s">
        <v>205</v>
      </c>
      <c r="D87" s="28" t="s">
        <v>156</v>
      </c>
      <c r="E87" s="29">
        <v>500</v>
      </c>
      <c r="F87" s="30">
        <v>2363.2275</v>
      </c>
      <c r="G87" s="31">
        <v>1.062021E-2</v>
      </c>
      <c r="H87" s="18">
        <v>6.6849999999999996</v>
      </c>
    </row>
    <row r="88" spans="1:8" x14ac:dyDescent="0.2">
      <c r="A88" s="27">
        <v>33</v>
      </c>
      <c r="B88" s="28" t="s">
        <v>281</v>
      </c>
      <c r="C88" s="28" t="s">
        <v>282</v>
      </c>
      <c r="D88" s="28" t="s">
        <v>156</v>
      </c>
      <c r="E88" s="29">
        <v>300</v>
      </c>
      <c r="F88" s="30">
        <v>1426.4235000000001</v>
      </c>
      <c r="G88" s="31">
        <v>6.41027E-3</v>
      </c>
      <c r="H88" s="18">
        <v>6.7000999999999999</v>
      </c>
    </row>
    <row r="89" spans="1:8" x14ac:dyDescent="0.2">
      <c r="A89" s="27">
        <v>34</v>
      </c>
      <c r="B89" s="28" t="s">
        <v>176</v>
      </c>
      <c r="C89" s="28" t="s">
        <v>177</v>
      </c>
      <c r="D89" s="28" t="s">
        <v>156</v>
      </c>
      <c r="E89" s="29">
        <v>100</v>
      </c>
      <c r="F89" s="30">
        <v>471.48399999999998</v>
      </c>
      <c r="G89" s="31">
        <v>2.11882E-3</v>
      </c>
      <c r="H89" s="18">
        <v>6.71</v>
      </c>
    </row>
    <row r="90" spans="1:8" x14ac:dyDescent="0.2">
      <c r="A90" s="14"/>
      <c r="B90" s="14"/>
      <c r="C90" s="15" t="s">
        <v>11</v>
      </c>
      <c r="D90" s="14"/>
      <c r="E90" s="14" t="s">
        <v>12</v>
      </c>
      <c r="F90" s="16">
        <v>128278.087</v>
      </c>
      <c r="G90" s="17">
        <v>0.57647444000000003</v>
      </c>
      <c r="H90" s="18" t="s">
        <v>12</v>
      </c>
    </row>
    <row r="91" spans="1:8" x14ac:dyDescent="0.2">
      <c r="A91" s="14"/>
      <c r="B91" s="14"/>
      <c r="C91" s="25"/>
      <c r="D91" s="14"/>
      <c r="E91" s="14"/>
      <c r="F91" s="26"/>
      <c r="G91" s="26"/>
      <c r="H91" s="18" t="s">
        <v>12</v>
      </c>
    </row>
    <row r="92" spans="1:8" x14ac:dyDescent="0.2">
      <c r="A92" s="14"/>
      <c r="B92" s="14"/>
      <c r="C92" s="15" t="s">
        <v>94</v>
      </c>
      <c r="D92" s="14"/>
      <c r="E92" s="14"/>
      <c r="F92" s="26"/>
      <c r="G92" s="26"/>
      <c r="H92" s="18" t="s">
        <v>12</v>
      </c>
    </row>
    <row r="93" spans="1:8" x14ac:dyDescent="0.2">
      <c r="A93" s="27">
        <v>1</v>
      </c>
      <c r="B93" s="28" t="s">
        <v>397</v>
      </c>
      <c r="C93" s="28" t="s">
        <v>398</v>
      </c>
      <c r="D93" s="28" t="s">
        <v>156</v>
      </c>
      <c r="E93" s="29">
        <v>1500</v>
      </c>
      <c r="F93" s="30">
        <v>7433.3325000000004</v>
      </c>
      <c r="G93" s="31">
        <v>3.3404969999999999E-2</v>
      </c>
      <c r="H93" s="18">
        <v>6.82</v>
      </c>
    </row>
    <row r="94" spans="1:8" x14ac:dyDescent="0.2">
      <c r="A94" s="27">
        <v>2</v>
      </c>
      <c r="B94" s="28" t="s">
        <v>457</v>
      </c>
      <c r="C94" s="28" t="s">
        <v>458</v>
      </c>
      <c r="D94" s="28" t="s">
        <v>156</v>
      </c>
      <c r="E94" s="29">
        <v>1000</v>
      </c>
      <c r="F94" s="30">
        <v>4969.25</v>
      </c>
      <c r="G94" s="31">
        <v>2.2331529999999999E-2</v>
      </c>
      <c r="H94" s="18">
        <v>6.8449999999999998</v>
      </c>
    </row>
    <row r="95" spans="1:8" x14ac:dyDescent="0.2">
      <c r="A95" s="27">
        <v>3</v>
      </c>
      <c r="B95" s="28" t="s">
        <v>352</v>
      </c>
      <c r="C95" s="28" t="s">
        <v>353</v>
      </c>
      <c r="D95" s="28" t="s">
        <v>156</v>
      </c>
      <c r="E95" s="29">
        <v>1000</v>
      </c>
      <c r="F95" s="30">
        <v>4952.5749999999998</v>
      </c>
      <c r="G95" s="31">
        <v>2.225659E-2</v>
      </c>
      <c r="H95" s="18">
        <v>6.5949999999999998</v>
      </c>
    </row>
    <row r="96" spans="1:8" x14ac:dyDescent="0.2">
      <c r="A96" s="27">
        <v>4</v>
      </c>
      <c r="B96" s="28" t="s">
        <v>459</v>
      </c>
      <c r="C96" s="28" t="s">
        <v>460</v>
      </c>
      <c r="D96" s="28" t="s">
        <v>156</v>
      </c>
      <c r="E96" s="29">
        <v>1000</v>
      </c>
      <c r="F96" s="30">
        <v>4880.58</v>
      </c>
      <c r="G96" s="31">
        <v>2.1933049999999999E-2</v>
      </c>
      <c r="H96" s="18">
        <v>6.7149999999999999</v>
      </c>
    </row>
    <row r="97" spans="1:8" x14ac:dyDescent="0.2">
      <c r="A97" s="27">
        <v>5</v>
      </c>
      <c r="B97" s="28" t="s">
        <v>237</v>
      </c>
      <c r="C97" s="28" t="s">
        <v>238</v>
      </c>
      <c r="D97" s="28" t="s">
        <v>156</v>
      </c>
      <c r="E97" s="29">
        <v>800</v>
      </c>
      <c r="F97" s="30">
        <v>3899.2080000000001</v>
      </c>
      <c r="G97" s="31">
        <v>1.7522820000000001E-2</v>
      </c>
      <c r="H97" s="18">
        <v>7.2024999999999997</v>
      </c>
    </row>
    <row r="98" spans="1:8" x14ac:dyDescent="0.2">
      <c r="A98" s="27">
        <v>6</v>
      </c>
      <c r="B98" s="28" t="s">
        <v>233</v>
      </c>
      <c r="C98" s="28" t="s">
        <v>234</v>
      </c>
      <c r="D98" s="28" t="s">
        <v>156</v>
      </c>
      <c r="E98" s="29">
        <v>700</v>
      </c>
      <c r="F98" s="30">
        <v>3406.5045</v>
      </c>
      <c r="G98" s="31">
        <v>1.530864E-2</v>
      </c>
      <c r="H98" s="18">
        <v>6.8150000000000004</v>
      </c>
    </row>
    <row r="99" spans="1:8" x14ac:dyDescent="0.2">
      <c r="A99" s="27">
        <v>7</v>
      </c>
      <c r="B99" s="28" t="s">
        <v>235</v>
      </c>
      <c r="C99" s="28" t="s">
        <v>236</v>
      </c>
      <c r="D99" s="28" t="s">
        <v>156</v>
      </c>
      <c r="E99" s="29">
        <v>700</v>
      </c>
      <c r="F99" s="30">
        <v>3305.2145</v>
      </c>
      <c r="G99" s="31">
        <v>1.4853450000000001E-2</v>
      </c>
      <c r="H99" s="18">
        <v>7.6551</v>
      </c>
    </row>
    <row r="100" spans="1:8" x14ac:dyDescent="0.2">
      <c r="A100" s="27">
        <v>8</v>
      </c>
      <c r="B100" s="28" t="s">
        <v>387</v>
      </c>
      <c r="C100" s="28" t="s">
        <v>388</v>
      </c>
      <c r="D100" s="28" t="s">
        <v>156</v>
      </c>
      <c r="E100" s="29">
        <v>500</v>
      </c>
      <c r="F100" s="30">
        <v>2487.7199999999998</v>
      </c>
      <c r="G100" s="31">
        <v>1.1179669999999999E-2</v>
      </c>
      <c r="H100" s="18">
        <v>6.93</v>
      </c>
    </row>
    <row r="101" spans="1:8" x14ac:dyDescent="0.2">
      <c r="A101" s="27">
        <v>9</v>
      </c>
      <c r="B101" s="28" t="s">
        <v>231</v>
      </c>
      <c r="C101" s="28" t="s">
        <v>232</v>
      </c>
      <c r="D101" s="28" t="s">
        <v>156</v>
      </c>
      <c r="E101" s="29">
        <v>500</v>
      </c>
      <c r="F101" s="30">
        <v>2477.5875000000001</v>
      </c>
      <c r="G101" s="31">
        <v>1.1134140000000001E-2</v>
      </c>
      <c r="H101" s="18">
        <v>7.0250000000000004</v>
      </c>
    </row>
    <row r="102" spans="1:8" x14ac:dyDescent="0.2">
      <c r="A102" s="27">
        <v>10</v>
      </c>
      <c r="B102" s="28" t="s">
        <v>227</v>
      </c>
      <c r="C102" s="28" t="s">
        <v>228</v>
      </c>
      <c r="D102" s="28" t="s">
        <v>156</v>
      </c>
      <c r="E102" s="29">
        <v>500</v>
      </c>
      <c r="F102" s="30">
        <v>2370.7800000000002</v>
      </c>
      <c r="G102" s="31">
        <v>1.0654149999999999E-2</v>
      </c>
      <c r="H102" s="18">
        <v>6.79</v>
      </c>
    </row>
    <row r="103" spans="1:8" x14ac:dyDescent="0.2">
      <c r="A103" s="27">
        <v>11</v>
      </c>
      <c r="B103" s="28" t="s">
        <v>229</v>
      </c>
      <c r="C103" s="28" t="s">
        <v>230</v>
      </c>
      <c r="D103" s="28" t="s">
        <v>156</v>
      </c>
      <c r="E103" s="29">
        <v>500</v>
      </c>
      <c r="F103" s="30">
        <v>2352.0149999999999</v>
      </c>
      <c r="G103" s="31">
        <v>1.0569820000000001E-2</v>
      </c>
      <c r="H103" s="18">
        <v>7.6551</v>
      </c>
    </row>
    <row r="104" spans="1:8" x14ac:dyDescent="0.2">
      <c r="A104" s="27">
        <v>12</v>
      </c>
      <c r="B104" s="28" t="s">
        <v>283</v>
      </c>
      <c r="C104" s="28" t="s">
        <v>284</v>
      </c>
      <c r="D104" s="28" t="s">
        <v>156</v>
      </c>
      <c r="E104" s="29">
        <v>300</v>
      </c>
      <c r="F104" s="30">
        <v>1453.056</v>
      </c>
      <c r="G104" s="31">
        <v>6.5299499999999996E-3</v>
      </c>
      <c r="H104" s="18">
        <v>6.7</v>
      </c>
    </row>
    <row r="105" spans="1:8" x14ac:dyDescent="0.2">
      <c r="A105" s="27">
        <v>13</v>
      </c>
      <c r="B105" s="28" t="s">
        <v>221</v>
      </c>
      <c r="C105" s="28" t="s">
        <v>222</v>
      </c>
      <c r="D105" s="28" t="s">
        <v>156</v>
      </c>
      <c r="E105" s="29">
        <v>300</v>
      </c>
      <c r="F105" s="30">
        <v>1432.4010000000001</v>
      </c>
      <c r="G105" s="31">
        <v>6.4371300000000001E-3</v>
      </c>
      <c r="H105" s="18">
        <v>7.33</v>
      </c>
    </row>
    <row r="106" spans="1:8" x14ac:dyDescent="0.2">
      <c r="A106" s="27">
        <v>14</v>
      </c>
      <c r="B106" s="28" t="s">
        <v>219</v>
      </c>
      <c r="C106" s="28" t="s">
        <v>220</v>
      </c>
      <c r="D106" s="28" t="s">
        <v>156</v>
      </c>
      <c r="E106" s="29">
        <v>200</v>
      </c>
      <c r="F106" s="30">
        <v>943.298</v>
      </c>
      <c r="G106" s="31">
        <v>4.2391299999999998E-3</v>
      </c>
      <c r="H106" s="18">
        <v>7.17</v>
      </c>
    </row>
    <row r="107" spans="1:8" x14ac:dyDescent="0.2">
      <c r="A107" s="14"/>
      <c r="B107" s="14"/>
      <c r="C107" s="15" t="s">
        <v>11</v>
      </c>
      <c r="D107" s="14"/>
      <c r="E107" s="14" t="s">
        <v>12</v>
      </c>
      <c r="F107" s="16">
        <v>46363.521999999997</v>
      </c>
      <c r="G107" s="17">
        <v>0.20835503999999999</v>
      </c>
      <c r="H107" s="18" t="s">
        <v>12</v>
      </c>
    </row>
    <row r="108" spans="1:8" x14ac:dyDescent="0.2">
      <c r="A108" s="14"/>
      <c r="B108" s="14"/>
      <c r="C108" s="25"/>
      <c r="D108" s="14"/>
      <c r="E108" s="14"/>
      <c r="F108" s="26"/>
      <c r="G108" s="26"/>
      <c r="H108" s="18" t="s">
        <v>12</v>
      </c>
    </row>
    <row r="109" spans="1:8" x14ac:dyDescent="0.2">
      <c r="A109" s="14"/>
      <c r="B109" s="14"/>
      <c r="C109" s="15" t="s">
        <v>95</v>
      </c>
      <c r="D109" s="14"/>
      <c r="E109" s="14"/>
      <c r="F109" s="26"/>
      <c r="G109" s="26"/>
      <c r="H109" s="18" t="s">
        <v>12</v>
      </c>
    </row>
    <row r="110" spans="1:8" x14ac:dyDescent="0.2">
      <c r="A110" s="27">
        <v>1</v>
      </c>
      <c r="B110" s="28" t="s">
        <v>461</v>
      </c>
      <c r="C110" s="28" t="s">
        <v>462</v>
      </c>
      <c r="D110" s="28" t="s">
        <v>77</v>
      </c>
      <c r="E110" s="29">
        <v>4000000</v>
      </c>
      <c r="F110" s="30">
        <v>3985.8240000000001</v>
      </c>
      <c r="G110" s="31">
        <v>1.7912069999999999E-2</v>
      </c>
      <c r="H110" s="18">
        <v>5.9</v>
      </c>
    </row>
    <row r="111" spans="1:8" x14ac:dyDescent="0.2">
      <c r="A111" s="27">
        <v>2</v>
      </c>
      <c r="B111" s="28" t="s">
        <v>401</v>
      </c>
      <c r="C111" s="28" t="s">
        <v>402</v>
      </c>
      <c r="D111" s="28" t="s">
        <v>77</v>
      </c>
      <c r="E111" s="29">
        <v>2500000</v>
      </c>
      <c r="F111" s="30">
        <v>2500</v>
      </c>
      <c r="G111" s="31">
        <v>1.1234859999999999E-2</v>
      </c>
      <c r="H111" s="18">
        <v>5.6271000000000004</v>
      </c>
    </row>
    <row r="112" spans="1:8" x14ac:dyDescent="0.2">
      <c r="A112" s="14"/>
      <c r="B112" s="14"/>
      <c r="C112" s="15" t="s">
        <v>11</v>
      </c>
      <c r="D112" s="14"/>
      <c r="E112" s="14" t="s">
        <v>12</v>
      </c>
      <c r="F112" s="16">
        <v>6485.8239999999996</v>
      </c>
      <c r="G112" s="17">
        <v>2.9146930000000001E-2</v>
      </c>
      <c r="H112" s="18" t="s">
        <v>12</v>
      </c>
    </row>
    <row r="113" spans="1:17" x14ac:dyDescent="0.2">
      <c r="A113" s="14"/>
      <c r="B113" s="14"/>
      <c r="C113" s="25"/>
      <c r="D113" s="14"/>
      <c r="E113" s="14"/>
      <c r="F113" s="26"/>
      <c r="G113" s="26"/>
      <c r="H113" s="18" t="s">
        <v>12</v>
      </c>
    </row>
    <row r="114" spans="1:17" x14ac:dyDescent="0.2">
      <c r="A114" s="14"/>
      <c r="B114" s="14"/>
      <c r="C114" s="15" t="s">
        <v>96</v>
      </c>
      <c r="D114" s="14"/>
      <c r="E114" s="14"/>
      <c r="F114" s="26"/>
      <c r="G114" s="26"/>
      <c r="H114" s="18" t="s">
        <v>12</v>
      </c>
    </row>
    <row r="115" spans="1:17" x14ac:dyDescent="0.2">
      <c r="A115" s="27">
        <v>1</v>
      </c>
      <c r="B115" s="28"/>
      <c r="C115" s="28" t="s">
        <v>241</v>
      </c>
      <c r="D115" s="28"/>
      <c r="E115" s="32"/>
      <c r="F115" s="30">
        <v>8451.3257475999999</v>
      </c>
      <c r="G115" s="31">
        <v>3.7979779999999998E-2</v>
      </c>
      <c r="H115" s="18">
        <v>6.1</v>
      </c>
    </row>
    <row r="116" spans="1:17" x14ac:dyDescent="0.2">
      <c r="A116" s="27">
        <v>2</v>
      </c>
      <c r="B116" s="28"/>
      <c r="C116" s="28" t="s">
        <v>97</v>
      </c>
      <c r="D116" s="28"/>
      <c r="E116" s="32"/>
      <c r="F116" s="30">
        <v>3535.0137508140001</v>
      </c>
      <c r="G116" s="31">
        <v>1.5886150000000002E-2</v>
      </c>
      <c r="H116" s="18">
        <v>5.95</v>
      </c>
    </row>
    <row r="117" spans="1:17" x14ac:dyDescent="0.2">
      <c r="A117" s="14"/>
      <c r="B117" s="14"/>
      <c r="C117" s="15" t="s">
        <v>11</v>
      </c>
      <c r="D117" s="14"/>
      <c r="E117" s="14" t="s">
        <v>12</v>
      </c>
      <c r="F117" s="16">
        <v>11986.339498414</v>
      </c>
      <c r="G117" s="17">
        <v>5.3865929999999999E-2</v>
      </c>
      <c r="H117" s="18" t="s">
        <v>12</v>
      </c>
    </row>
    <row r="118" spans="1:17" x14ac:dyDescent="0.2">
      <c r="A118" s="14"/>
      <c r="B118" s="14"/>
      <c r="C118" s="25"/>
      <c r="D118" s="14"/>
      <c r="E118" s="14"/>
      <c r="F118" s="26"/>
      <c r="G118" s="26"/>
      <c r="H118" s="18" t="s">
        <v>12</v>
      </c>
    </row>
    <row r="119" spans="1:17" x14ac:dyDescent="0.2">
      <c r="A119" s="14"/>
      <c r="B119" s="14"/>
      <c r="C119" s="15" t="s">
        <v>98</v>
      </c>
      <c r="D119" s="14"/>
      <c r="E119" s="14"/>
      <c r="F119" s="16">
        <v>193113.77249841401</v>
      </c>
      <c r="G119" s="17">
        <v>0.86784234000000005</v>
      </c>
      <c r="H119" s="18" t="s">
        <v>12</v>
      </c>
    </row>
    <row r="120" spans="1:17" x14ac:dyDescent="0.2">
      <c r="A120" s="14"/>
      <c r="B120" s="14"/>
      <c r="C120" s="26"/>
      <c r="D120" s="14"/>
      <c r="E120" s="14"/>
      <c r="F120" s="14"/>
      <c r="G120" s="14"/>
      <c r="H120" s="18" t="s">
        <v>12</v>
      </c>
    </row>
    <row r="121" spans="1:17" x14ac:dyDescent="0.2">
      <c r="A121" s="14"/>
      <c r="B121" s="14"/>
      <c r="C121" s="15" t="s">
        <v>99</v>
      </c>
      <c r="D121" s="14"/>
      <c r="E121" s="14"/>
      <c r="F121" s="14"/>
      <c r="G121" s="14"/>
      <c r="H121" s="18" t="s">
        <v>12</v>
      </c>
    </row>
    <row r="122" spans="1:17" x14ac:dyDescent="0.2">
      <c r="A122" s="14"/>
      <c r="B122" s="14"/>
      <c r="C122" s="15" t="s">
        <v>100</v>
      </c>
      <c r="D122" s="14"/>
      <c r="E122" s="14"/>
      <c r="F122" s="14"/>
      <c r="G122" s="14"/>
      <c r="H122" s="18" t="s">
        <v>12</v>
      </c>
    </row>
    <row r="123" spans="1:17" x14ac:dyDescent="0.2">
      <c r="A123" s="14"/>
      <c r="B123" s="14"/>
      <c r="C123" s="15" t="s">
        <v>11</v>
      </c>
      <c r="D123" s="14"/>
      <c r="E123" s="14" t="s">
        <v>12</v>
      </c>
      <c r="F123" s="24" t="s">
        <v>13</v>
      </c>
      <c r="G123" s="17">
        <v>0</v>
      </c>
      <c r="H123" s="18" t="s">
        <v>12</v>
      </c>
    </row>
    <row r="124" spans="1:17" x14ac:dyDescent="0.2">
      <c r="A124" s="22"/>
      <c r="B124" s="22"/>
      <c r="C124" s="77"/>
      <c r="D124" s="22"/>
      <c r="E124" s="22"/>
      <c r="F124" s="42"/>
      <c r="G124" s="42"/>
      <c r="H124" s="18" t="s">
        <v>12</v>
      </c>
    </row>
    <row r="125" spans="1:17" x14ac:dyDescent="0.2">
      <c r="A125" s="22"/>
      <c r="B125" s="22"/>
      <c r="C125" s="23" t="s">
        <v>548</v>
      </c>
      <c r="D125" s="22"/>
      <c r="E125" s="22"/>
      <c r="F125" s="42"/>
      <c r="G125" s="42"/>
      <c r="H125" s="18" t="s">
        <v>12</v>
      </c>
      <c r="K125" s="57"/>
      <c r="L125" s="57"/>
      <c r="M125" s="57"/>
      <c r="N125" s="57"/>
      <c r="O125" s="78"/>
      <c r="P125" s="78"/>
      <c r="Q125" s="78"/>
    </row>
    <row r="126" spans="1:17" x14ac:dyDescent="0.2">
      <c r="A126" s="71">
        <v>1</v>
      </c>
      <c r="B126" s="72" t="s">
        <v>101</v>
      </c>
      <c r="C126" s="72" t="s">
        <v>102</v>
      </c>
      <c r="D126" s="72"/>
      <c r="E126" s="79">
        <v>5151.0829999999996</v>
      </c>
      <c r="F126" s="74">
        <v>572.70371286600005</v>
      </c>
      <c r="G126" s="75">
        <v>2.5736999999999999E-3</v>
      </c>
      <c r="H126" s="18"/>
    </row>
    <row r="127" spans="1:17" x14ac:dyDescent="0.2">
      <c r="A127" s="22"/>
      <c r="B127" s="22"/>
      <c r="C127" s="23" t="s">
        <v>11</v>
      </c>
      <c r="D127" s="22"/>
      <c r="E127" s="22" t="s">
        <v>12</v>
      </c>
      <c r="F127" s="80">
        <f>SUM(F126)</f>
        <v>572.70371286600005</v>
      </c>
      <c r="G127" s="81">
        <f>SUM(G126)</f>
        <v>2.5736999999999999E-3</v>
      </c>
      <c r="H127" s="18" t="s">
        <v>12</v>
      </c>
    </row>
    <row r="128" spans="1:17" x14ac:dyDescent="0.2">
      <c r="A128" s="14"/>
      <c r="B128" s="14"/>
      <c r="C128" s="25"/>
      <c r="D128" s="14"/>
      <c r="E128" s="14"/>
      <c r="F128" s="26"/>
      <c r="G128" s="26"/>
      <c r="H128" s="18" t="s">
        <v>12</v>
      </c>
    </row>
    <row r="129" spans="1:9" x14ac:dyDescent="0.2">
      <c r="A129" s="14"/>
      <c r="B129" s="14"/>
      <c r="C129" s="15" t="s">
        <v>103</v>
      </c>
      <c r="D129" s="14"/>
      <c r="E129" s="14"/>
      <c r="F129" s="14"/>
      <c r="G129" s="14"/>
      <c r="H129" s="18" t="s">
        <v>12</v>
      </c>
    </row>
    <row r="130" spans="1:9" x14ac:dyDescent="0.2">
      <c r="A130" s="14"/>
      <c r="B130" s="14"/>
      <c r="C130" s="15" t="s">
        <v>104</v>
      </c>
      <c r="D130" s="14"/>
      <c r="E130" s="14"/>
      <c r="F130" s="14"/>
      <c r="G130" s="14"/>
      <c r="H130" s="18" t="s">
        <v>12</v>
      </c>
    </row>
    <row r="131" spans="1:9" x14ac:dyDescent="0.2">
      <c r="A131" s="14"/>
      <c r="B131" s="14"/>
      <c r="C131" s="15" t="s">
        <v>11</v>
      </c>
      <c r="D131" s="14"/>
      <c r="E131" s="14" t="s">
        <v>12</v>
      </c>
      <c r="F131" s="24" t="s">
        <v>13</v>
      </c>
      <c r="G131" s="17">
        <v>0</v>
      </c>
      <c r="H131" s="18" t="s">
        <v>12</v>
      </c>
    </row>
    <row r="132" spans="1:9" x14ac:dyDescent="0.2">
      <c r="A132" s="14"/>
      <c r="B132" s="14"/>
      <c r="C132" s="25"/>
      <c r="D132" s="14"/>
      <c r="E132" s="14"/>
      <c r="F132" s="26"/>
      <c r="G132" s="26"/>
      <c r="H132" s="18" t="s">
        <v>12</v>
      </c>
    </row>
    <row r="133" spans="1:9" x14ac:dyDescent="0.2">
      <c r="A133" s="14"/>
      <c r="B133" s="14"/>
      <c r="C133" s="15" t="s">
        <v>105</v>
      </c>
      <c r="D133" s="14"/>
      <c r="E133" s="14"/>
      <c r="F133" s="26"/>
      <c r="G133" s="26"/>
      <c r="H133" s="18" t="s">
        <v>12</v>
      </c>
    </row>
    <row r="134" spans="1:9" x14ac:dyDescent="0.2">
      <c r="A134" s="14"/>
      <c r="B134" s="14"/>
      <c r="C134" s="15" t="s">
        <v>11</v>
      </c>
      <c r="D134" s="14"/>
      <c r="E134" s="14" t="s">
        <v>12</v>
      </c>
      <c r="F134" s="24" t="s">
        <v>13</v>
      </c>
      <c r="G134" s="17">
        <v>0</v>
      </c>
      <c r="H134" s="18" t="s">
        <v>12</v>
      </c>
    </row>
    <row r="135" spans="1:9" x14ac:dyDescent="0.2">
      <c r="A135" s="22"/>
      <c r="B135" s="22"/>
      <c r="C135" s="77"/>
      <c r="D135" s="22"/>
      <c r="E135" s="22"/>
      <c r="F135" s="42"/>
      <c r="G135" s="42"/>
      <c r="H135" s="118" t="s">
        <v>12</v>
      </c>
      <c r="I135" s="119"/>
    </row>
    <row r="136" spans="1:9" x14ac:dyDescent="0.2">
      <c r="A136" s="120"/>
      <c r="B136" s="120"/>
      <c r="C136" s="121" t="s">
        <v>637</v>
      </c>
      <c r="D136" s="122"/>
      <c r="E136" s="123"/>
      <c r="F136" s="123"/>
      <c r="G136" s="122"/>
      <c r="H136" s="123"/>
      <c r="I136" s="119"/>
    </row>
    <row r="137" spans="1:9" ht="21.75" x14ac:dyDescent="0.2">
      <c r="A137" s="120"/>
      <c r="B137" s="120"/>
      <c r="C137" s="124" t="s">
        <v>638</v>
      </c>
      <c r="D137" s="122"/>
      <c r="E137" s="125">
        <v>2500000</v>
      </c>
      <c r="F137" s="118">
        <f>-760000/10^5</f>
        <v>-7.6</v>
      </c>
      <c r="G137" s="126" t="s">
        <v>639</v>
      </c>
      <c r="H137" s="123"/>
      <c r="I137" s="119"/>
    </row>
    <row r="138" spans="1:9" ht="21.75" x14ac:dyDescent="0.2">
      <c r="A138" s="120"/>
      <c r="B138" s="120"/>
      <c r="C138" s="124" t="s">
        <v>640</v>
      </c>
      <c r="D138" s="122"/>
      <c r="E138" s="125">
        <v>2500000</v>
      </c>
      <c r="F138" s="118">
        <f>-1009749.99999997/10^5</f>
        <v>-10.0974999999997</v>
      </c>
      <c r="G138" s="126" t="s">
        <v>639</v>
      </c>
      <c r="H138" s="123"/>
      <c r="I138" s="119"/>
    </row>
    <row r="139" spans="1:9" ht="21.75" x14ac:dyDescent="0.2">
      <c r="A139" s="120"/>
      <c r="B139" s="120"/>
      <c r="C139" s="124" t="s">
        <v>641</v>
      </c>
      <c r="D139" s="122"/>
      <c r="E139" s="125">
        <v>2500000</v>
      </c>
      <c r="F139" s="118">
        <f>-846750/10^5</f>
        <v>-8.4674999999999994</v>
      </c>
      <c r="G139" s="126" t="s">
        <v>639</v>
      </c>
      <c r="H139" s="123"/>
      <c r="I139" s="119"/>
    </row>
    <row r="140" spans="1:9" x14ac:dyDescent="0.2">
      <c r="A140" s="22"/>
      <c r="B140" s="72"/>
      <c r="C140" s="72"/>
      <c r="D140" s="23"/>
      <c r="E140" s="22"/>
      <c r="F140" s="72"/>
      <c r="G140" s="127"/>
      <c r="H140" s="18" t="s">
        <v>12</v>
      </c>
    </row>
    <row r="141" spans="1:9" x14ac:dyDescent="0.2">
      <c r="A141" s="32"/>
      <c r="B141" s="28"/>
      <c r="C141" s="28" t="s">
        <v>106</v>
      </c>
      <c r="D141" s="28"/>
      <c r="E141" s="32"/>
      <c r="F141" s="30">
        <f>-10912.25674612+2500+2500+2500+0.0000118199920654297-F8</f>
        <v>-3412.266734300008</v>
      </c>
      <c r="G141" s="31">
        <f>F141/F142</f>
        <v>-1.5334532501239485E-2</v>
      </c>
      <c r="H141" s="18" t="s">
        <v>12</v>
      </c>
    </row>
    <row r="142" spans="1:9" x14ac:dyDescent="0.2">
      <c r="A142" s="25"/>
      <c r="B142" s="25"/>
      <c r="C142" s="15" t="s">
        <v>107</v>
      </c>
      <c r="D142" s="26"/>
      <c r="E142" s="26"/>
      <c r="F142" s="16">
        <f>F141+F139+F138+F137+F127+F119+F52+F25</f>
        <v>222521.73217698</v>
      </c>
      <c r="G142" s="33">
        <v>1</v>
      </c>
      <c r="H142" s="18" t="s">
        <v>12</v>
      </c>
    </row>
    <row r="143" spans="1:9" x14ac:dyDescent="0.2">
      <c r="A143" s="34"/>
      <c r="B143" s="34"/>
      <c r="C143" s="34"/>
      <c r="D143" s="35"/>
      <c r="E143" s="35"/>
      <c r="F143" s="35"/>
      <c r="G143" s="35"/>
    </row>
    <row r="144" spans="1:9" x14ac:dyDescent="0.2">
      <c r="A144" s="36"/>
      <c r="B144" s="163" t="s">
        <v>549</v>
      </c>
      <c r="C144" s="163"/>
      <c r="D144" s="163"/>
      <c r="E144" s="163"/>
      <c r="F144" s="163"/>
      <c r="G144" s="163"/>
      <c r="H144" s="163"/>
    </row>
    <row r="145" spans="1:9" x14ac:dyDescent="0.2">
      <c r="A145" s="36"/>
      <c r="B145" s="163" t="s">
        <v>550</v>
      </c>
      <c r="C145" s="163"/>
      <c r="D145" s="163"/>
      <c r="E145" s="163"/>
      <c r="F145" s="163"/>
      <c r="G145" s="163"/>
      <c r="H145" s="163"/>
    </row>
    <row r="146" spans="1:9" x14ac:dyDescent="0.2">
      <c r="A146" s="36"/>
      <c r="B146" s="163" t="s">
        <v>551</v>
      </c>
      <c r="C146" s="163"/>
      <c r="D146" s="163"/>
      <c r="E146" s="163"/>
      <c r="F146" s="163"/>
      <c r="G146" s="163"/>
      <c r="H146" s="163"/>
    </row>
    <row r="147" spans="1:9" ht="54.75" customHeight="1" x14ac:dyDescent="0.2">
      <c r="A147" s="36"/>
      <c r="B147" s="218" t="s">
        <v>642</v>
      </c>
      <c r="C147" s="218"/>
      <c r="D147" s="218"/>
      <c r="E147" s="218"/>
      <c r="F147" s="218"/>
      <c r="G147" s="218"/>
      <c r="H147" s="218"/>
      <c r="I147" s="119"/>
    </row>
    <row r="148" spans="1:9" x14ac:dyDescent="0.2">
      <c r="A148" s="38"/>
      <c r="B148" s="38"/>
      <c r="C148" s="38"/>
      <c r="D148" s="39"/>
      <c r="E148" s="39"/>
      <c r="F148" s="39"/>
      <c r="G148" s="39"/>
    </row>
    <row r="149" spans="1:9" x14ac:dyDescent="0.2">
      <c r="A149" s="36"/>
      <c r="B149" s="167" t="s">
        <v>108</v>
      </c>
      <c r="C149" s="168"/>
      <c r="D149" s="169"/>
      <c r="E149" s="40"/>
      <c r="F149" s="41"/>
      <c r="G149" s="41"/>
    </row>
    <row r="150" spans="1:9" ht="25.5" x14ac:dyDescent="0.2">
      <c r="A150" s="36"/>
      <c r="B150" s="164" t="s">
        <v>109</v>
      </c>
      <c r="C150" s="165"/>
      <c r="D150" s="23" t="s">
        <v>580</v>
      </c>
      <c r="E150" s="40"/>
      <c r="F150" s="41"/>
      <c r="G150" s="41"/>
    </row>
    <row r="151" spans="1:9" x14ac:dyDescent="0.2">
      <c r="A151" s="36"/>
      <c r="B151" s="164" t="s">
        <v>111</v>
      </c>
      <c r="C151" s="165"/>
      <c r="D151" s="23" t="s">
        <v>110</v>
      </c>
      <c r="E151" s="40"/>
      <c r="F151" s="41"/>
      <c r="G151" s="41"/>
    </row>
    <row r="152" spans="1:9" x14ac:dyDescent="0.2">
      <c r="A152" s="36"/>
      <c r="B152" s="164" t="s">
        <v>112</v>
      </c>
      <c r="C152" s="165"/>
      <c r="D152" s="42" t="s">
        <v>12</v>
      </c>
      <c r="E152" s="40"/>
      <c r="F152" s="41"/>
      <c r="G152" s="41"/>
    </row>
    <row r="153" spans="1:9" x14ac:dyDescent="0.2">
      <c r="A153" s="43"/>
      <c r="B153" s="44" t="s">
        <v>12</v>
      </c>
      <c r="C153" s="44" t="s">
        <v>552</v>
      </c>
      <c r="D153" s="44" t="s">
        <v>113</v>
      </c>
      <c r="E153" s="43"/>
      <c r="F153" s="43"/>
      <c r="G153" s="43"/>
    </row>
    <row r="154" spans="1:9" x14ac:dyDescent="0.2">
      <c r="A154" s="43"/>
      <c r="B154" s="45" t="s">
        <v>114</v>
      </c>
      <c r="C154" s="46">
        <v>45747</v>
      </c>
      <c r="D154" s="46">
        <v>45777</v>
      </c>
      <c r="E154" s="43"/>
      <c r="F154" s="43"/>
      <c r="G154" s="43"/>
    </row>
    <row r="155" spans="1:9" x14ac:dyDescent="0.2">
      <c r="A155" s="47"/>
      <c r="B155" s="28" t="s">
        <v>115</v>
      </c>
      <c r="C155" s="48">
        <v>2873.1304</v>
      </c>
      <c r="D155" s="48">
        <v>2895.1457</v>
      </c>
      <c r="E155" s="47"/>
      <c r="F155" s="49"/>
      <c r="G155" s="50"/>
    </row>
    <row r="156" spans="1:9" x14ac:dyDescent="0.2">
      <c r="A156" s="47"/>
      <c r="B156" s="28" t="s">
        <v>553</v>
      </c>
      <c r="C156" s="48">
        <v>1065.7564</v>
      </c>
      <c r="D156" s="48">
        <v>1068.5972999999999</v>
      </c>
      <c r="E156" s="47"/>
      <c r="F156" s="49"/>
      <c r="G156" s="50"/>
    </row>
    <row r="157" spans="1:9" x14ac:dyDescent="0.2">
      <c r="A157" s="47"/>
      <c r="B157" s="28" t="s">
        <v>554</v>
      </c>
      <c r="C157" s="48">
        <v>1203.2842000000001</v>
      </c>
      <c r="D157" s="48">
        <v>1212.5314000000001</v>
      </c>
      <c r="E157" s="47"/>
      <c r="F157" s="49"/>
      <c r="G157" s="50"/>
    </row>
    <row r="158" spans="1:9" x14ac:dyDescent="0.2">
      <c r="A158" s="47"/>
      <c r="B158" s="28" t="s">
        <v>116</v>
      </c>
      <c r="C158" s="48">
        <v>2642.4996999999998</v>
      </c>
      <c r="D158" s="48">
        <v>2659.9643999999998</v>
      </c>
      <c r="E158" s="47"/>
      <c r="F158" s="49"/>
      <c r="G158" s="50"/>
    </row>
    <row r="159" spans="1:9" x14ac:dyDescent="0.2">
      <c r="A159" s="47"/>
      <c r="B159" s="28" t="s">
        <v>557</v>
      </c>
      <c r="C159" s="48">
        <v>1063.8132000000001</v>
      </c>
      <c r="D159" s="48">
        <v>1065.5259000000001</v>
      </c>
      <c r="E159" s="47"/>
      <c r="F159" s="49"/>
      <c r="G159" s="50"/>
    </row>
    <row r="160" spans="1:9" x14ac:dyDescent="0.2">
      <c r="A160" s="47"/>
      <c r="B160" s="28" t="s">
        <v>558</v>
      </c>
      <c r="C160" s="48">
        <v>1154.0165</v>
      </c>
      <c r="D160" s="48">
        <v>1161.6413</v>
      </c>
      <c r="E160" s="47"/>
      <c r="F160" s="49"/>
      <c r="G160" s="50"/>
    </row>
    <row r="161" spans="1:15" x14ac:dyDescent="0.2">
      <c r="A161" s="47"/>
      <c r="B161" s="47"/>
      <c r="C161" s="47"/>
      <c r="D161" s="47"/>
      <c r="E161" s="47"/>
      <c r="F161" s="47"/>
      <c r="G161" s="47"/>
    </row>
    <row r="162" spans="1:15" x14ac:dyDescent="0.2">
      <c r="A162" s="47"/>
      <c r="B162" s="170" t="s">
        <v>561</v>
      </c>
      <c r="C162" s="171"/>
      <c r="D162" s="15" t="s">
        <v>12</v>
      </c>
      <c r="E162" s="47"/>
      <c r="F162" s="47"/>
      <c r="G162" s="47"/>
    </row>
    <row r="163" spans="1:15" x14ac:dyDescent="0.2">
      <c r="A163" s="47"/>
      <c r="B163" s="51" t="s">
        <v>114</v>
      </c>
      <c r="C163" s="52" t="s">
        <v>117</v>
      </c>
      <c r="D163" s="52" t="s">
        <v>118</v>
      </c>
      <c r="E163" s="47"/>
      <c r="F163" s="47"/>
      <c r="G163" s="47"/>
    </row>
    <row r="164" spans="1:15" x14ac:dyDescent="0.2">
      <c r="A164" s="47"/>
      <c r="B164" s="28" t="s">
        <v>553</v>
      </c>
      <c r="C164" s="53">
        <v>5.3120000000000003</v>
      </c>
      <c r="D164" s="53" t="s">
        <v>119</v>
      </c>
      <c r="E164" s="47"/>
      <c r="F164" s="49"/>
      <c r="G164" s="50"/>
    </row>
    <row r="165" spans="1:15" x14ac:dyDescent="0.2">
      <c r="A165" s="47"/>
      <c r="B165" s="28" t="s">
        <v>557</v>
      </c>
      <c r="C165" s="53">
        <v>5.3079999999999998</v>
      </c>
      <c r="D165" s="53">
        <v>5.3079999999999998</v>
      </c>
      <c r="E165" s="47"/>
      <c r="F165" s="49"/>
      <c r="G165" s="50"/>
    </row>
    <row r="166" spans="1:15" x14ac:dyDescent="0.2">
      <c r="A166" s="47"/>
      <c r="B166" s="54"/>
      <c r="C166" s="54"/>
      <c r="D166" s="55"/>
      <c r="E166" s="47"/>
      <c r="F166" s="49"/>
      <c r="G166" s="50"/>
    </row>
    <row r="167" spans="1:15" ht="25.5" x14ac:dyDescent="0.2">
      <c r="A167" s="43"/>
      <c r="B167" s="164" t="s">
        <v>120</v>
      </c>
      <c r="C167" s="165"/>
      <c r="D167" s="23" t="s">
        <v>643</v>
      </c>
      <c r="E167" s="56"/>
      <c r="F167" s="43"/>
      <c r="G167" s="43"/>
      <c r="I167" s="119"/>
    </row>
    <row r="168" spans="1:15" x14ac:dyDescent="0.2">
      <c r="A168" s="43"/>
      <c r="B168" s="164" t="s">
        <v>121</v>
      </c>
      <c r="C168" s="165"/>
      <c r="D168" s="23" t="s">
        <v>110</v>
      </c>
      <c r="E168" s="56"/>
      <c r="F168" s="43"/>
      <c r="G168" s="43"/>
      <c r="I168" s="119"/>
    </row>
    <row r="169" spans="1:15" x14ac:dyDescent="0.2">
      <c r="A169" s="43"/>
      <c r="B169" s="164" t="s">
        <v>562</v>
      </c>
      <c r="C169" s="165"/>
      <c r="D169" s="23" t="s">
        <v>110</v>
      </c>
      <c r="E169" s="56"/>
      <c r="F169" s="43"/>
      <c r="G169" s="43"/>
      <c r="I169" s="119"/>
      <c r="J169" s="21"/>
    </row>
    <row r="170" spans="1:15" ht="12.75" customHeight="1" x14ac:dyDescent="0.2">
      <c r="A170" s="58"/>
      <c r="B170" s="58"/>
      <c r="C170" s="58"/>
      <c r="D170" s="58"/>
      <c r="E170" s="58"/>
      <c r="F170" s="58"/>
      <c r="G170" s="58"/>
      <c r="I170" s="119"/>
      <c r="J170" s="21"/>
    </row>
    <row r="171" spans="1:15" ht="13.5" x14ac:dyDescent="0.25">
      <c r="A171" s="58"/>
      <c r="B171" s="128" t="s">
        <v>682</v>
      </c>
      <c r="C171" s="58"/>
      <c r="D171" s="58"/>
      <c r="E171" s="58"/>
      <c r="F171" s="58"/>
      <c r="G171" s="58"/>
      <c r="H171" s="58"/>
      <c r="I171" s="119"/>
      <c r="J171" s="21"/>
    </row>
    <row r="172" spans="1:15" s="21" customFormat="1" ht="51" x14ac:dyDescent="0.2">
      <c r="A172" s="129"/>
      <c r="B172" s="130" t="s">
        <v>644</v>
      </c>
      <c r="C172" s="130" t="s">
        <v>645</v>
      </c>
      <c r="D172" s="131" t="s">
        <v>646</v>
      </c>
      <c r="E172" s="131" t="s">
        <v>647</v>
      </c>
      <c r="F172" s="130" t="s">
        <v>648</v>
      </c>
      <c r="G172" s="130" t="s">
        <v>649</v>
      </c>
      <c r="H172" s="130" t="s">
        <v>8</v>
      </c>
      <c r="I172" s="132"/>
    </row>
    <row r="173" spans="1:15" s="60" customFormat="1" ht="25.5" x14ac:dyDescent="0.2">
      <c r="A173" s="133"/>
      <c r="B173" s="134" t="s">
        <v>650</v>
      </c>
      <c r="C173" s="134" t="s">
        <v>651</v>
      </c>
      <c r="D173" s="135" t="s">
        <v>652</v>
      </c>
      <c r="E173" s="136" t="s">
        <v>653</v>
      </c>
      <c r="F173" s="137">
        <v>2500</v>
      </c>
      <c r="G173" s="138">
        <v>46002</v>
      </c>
      <c r="H173" s="75">
        <v>1.1234857717230311E-2</v>
      </c>
      <c r="I173" s="139"/>
      <c r="J173" s="21"/>
    </row>
    <row r="174" spans="1:15" s="60" customFormat="1" ht="25.5" x14ac:dyDescent="0.2">
      <c r="A174" s="133"/>
      <c r="B174" s="134" t="s">
        <v>650</v>
      </c>
      <c r="C174" s="134" t="s">
        <v>654</v>
      </c>
      <c r="D174" s="135" t="s">
        <v>652</v>
      </c>
      <c r="E174" s="136" t="s">
        <v>653</v>
      </c>
      <c r="F174" s="137">
        <v>2500</v>
      </c>
      <c r="G174" s="138">
        <v>46087</v>
      </c>
      <c r="H174" s="75">
        <v>1.1234857717230311E-2</v>
      </c>
      <c r="I174" s="139"/>
      <c r="J174" s="21"/>
    </row>
    <row r="175" spans="1:15" s="60" customFormat="1" ht="25.5" x14ac:dyDescent="0.2">
      <c r="A175" s="133"/>
      <c r="B175" s="134" t="s">
        <v>650</v>
      </c>
      <c r="C175" s="134" t="s">
        <v>655</v>
      </c>
      <c r="D175" s="135" t="s">
        <v>652</v>
      </c>
      <c r="E175" s="136" t="s">
        <v>653</v>
      </c>
      <c r="F175" s="137">
        <v>2500</v>
      </c>
      <c r="G175" s="138">
        <v>46101</v>
      </c>
      <c r="H175" s="75">
        <v>1.1234857717230311E-2</v>
      </c>
      <c r="I175" s="139"/>
      <c r="J175" s="21"/>
    </row>
    <row r="176" spans="1:15" s="70" customFormat="1" x14ac:dyDescent="0.2">
      <c r="A176" s="58"/>
      <c r="B176" s="58"/>
      <c r="C176" s="58"/>
      <c r="D176" s="58"/>
      <c r="E176" s="58"/>
      <c r="F176" s="58"/>
      <c r="G176" s="58"/>
      <c r="H176"/>
      <c r="I176" s="140"/>
      <c r="J176" s="141"/>
      <c r="K176" s="141"/>
      <c r="L176" s="141"/>
      <c r="M176" s="141"/>
      <c r="N176" s="141"/>
      <c r="O176" s="141"/>
    </row>
    <row r="177" spans="1:16" x14ac:dyDescent="0.2">
      <c r="A177" s="59"/>
      <c r="B177" s="142" t="s">
        <v>681</v>
      </c>
      <c r="C177" s="142"/>
      <c r="D177" s="142"/>
      <c r="E177" s="142"/>
      <c r="F177" s="142"/>
      <c r="G177" s="142"/>
      <c r="H177" s="59"/>
      <c r="I177" s="119"/>
      <c r="J177" s="21"/>
    </row>
    <row r="178" spans="1:16" ht="13.5" customHeight="1" x14ac:dyDescent="0.2">
      <c r="B178" s="219" t="s">
        <v>582</v>
      </c>
      <c r="C178" s="219" t="s">
        <v>583</v>
      </c>
      <c r="D178" s="220" t="s">
        <v>593</v>
      </c>
      <c r="E178" s="221"/>
      <c r="F178" s="222"/>
      <c r="G178" s="223" t="s">
        <v>601</v>
      </c>
      <c r="H178" s="224"/>
      <c r="I178" s="225"/>
      <c r="J178" s="57"/>
      <c r="K178" s="57"/>
      <c r="L178" s="57"/>
      <c r="M178" s="57"/>
      <c r="N178" s="57"/>
      <c r="O178" s="57"/>
    </row>
    <row r="179" spans="1:16" ht="46.5" customHeight="1" x14ac:dyDescent="0.2">
      <c r="B179" s="193"/>
      <c r="C179" s="193"/>
      <c r="D179" s="226" t="s">
        <v>602</v>
      </c>
      <c r="E179" s="226" t="s">
        <v>603</v>
      </c>
      <c r="F179" s="226" t="s">
        <v>604</v>
      </c>
      <c r="G179" s="201" t="s">
        <v>619</v>
      </c>
      <c r="H179" s="202"/>
      <c r="I179" s="226" t="s">
        <v>606</v>
      </c>
      <c r="J179" s="57"/>
      <c r="K179" s="57"/>
      <c r="L179" s="57"/>
      <c r="M179" s="57"/>
      <c r="N179" s="57"/>
      <c r="O179" s="57"/>
    </row>
    <row r="180" spans="1:16" ht="21" customHeight="1" x14ac:dyDescent="0.2">
      <c r="B180" s="194"/>
      <c r="C180" s="194"/>
      <c r="D180" s="191"/>
      <c r="E180" s="191"/>
      <c r="F180" s="191"/>
      <c r="G180" s="143" t="s">
        <v>607</v>
      </c>
      <c r="H180" s="143" t="s">
        <v>608</v>
      </c>
      <c r="I180" s="191"/>
      <c r="J180" s="57"/>
      <c r="K180" s="57"/>
      <c r="L180" s="57"/>
      <c r="M180" s="57"/>
      <c r="N180" s="57"/>
      <c r="O180" s="57"/>
    </row>
    <row r="181" spans="1:16" ht="13.5" x14ac:dyDescent="0.25">
      <c r="B181" s="144" t="s">
        <v>609</v>
      </c>
      <c r="C181" s="145" t="s">
        <v>610</v>
      </c>
      <c r="D181" s="146">
        <v>488.84800000000001</v>
      </c>
      <c r="E181" s="12">
        <v>11.151999999999999</v>
      </c>
      <c r="F181" s="147">
        <f>D181+E181</f>
        <v>500</v>
      </c>
      <c r="G181" s="13">
        <v>21.175720568999996</v>
      </c>
      <c r="H181" s="13">
        <v>13.34</v>
      </c>
      <c r="I181" s="13">
        <f>G181+H181</f>
        <v>34.515720568999996</v>
      </c>
      <c r="J181" s="57"/>
      <c r="K181" s="57"/>
      <c r="L181" s="57"/>
      <c r="M181" s="57"/>
      <c r="N181" s="57"/>
      <c r="O181" s="57"/>
    </row>
    <row r="182" spans="1:16" ht="6.75" customHeight="1" x14ac:dyDescent="0.25">
      <c r="B182" s="148"/>
      <c r="C182" s="149"/>
      <c r="D182" s="150"/>
      <c r="E182" s="11"/>
      <c r="F182" s="151"/>
      <c r="G182" s="9"/>
      <c r="H182" s="9"/>
      <c r="I182" s="9"/>
      <c r="J182" s="57"/>
      <c r="K182" s="57"/>
      <c r="L182" s="57"/>
      <c r="M182" s="57"/>
      <c r="N182" s="57"/>
      <c r="O182" s="57"/>
    </row>
    <row r="183" spans="1:16" ht="51" customHeight="1" x14ac:dyDescent="0.2">
      <c r="B183" s="189" t="s">
        <v>687</v>
      </c>
      <c r="C183" s="189"/>
      <c r="D183" s="189"/>
      <c r="E183" s="189"/>
      <c r="F183" s="189"/>
      <c r="G183" s="189"/>
      <c r="H183" s="189"/>
      <c r="I183" s="189"/>
      <c r="J183" s="152"/>
      <c r="K183" s="57"/>
      <c r="L183" s="57"/>
      <c r="M183" s="57"/>
      <c r="N183" s="57"/>
      <c r="O183" s="57"/>
    </row>
    <row r="184" spans="1:16" ht="13.5" x14ac:dyDescent="0.25">
      <c r="B184" s="93" t="s">
        <v>611</v>
      </c>
      <c r="I184" s="57"/>
      <c r="J184" s="21"/>
      <c r="K184" s="57"/>
      <c r="L184" s="57"/>
      <c r="M184" s="57"/>
      <c r="N184" s="57"/>
      <c r="O184" s="57"/>
      <c r="P184" s="57"/>
    </row>
    <row r="185" spans="1:16" ht="7.5" customHeight="1" x14ac:dyDescent="0.2">
      <c r="B185" s="94"/>
      <c r="J185" s="21"/>
      <c r="K185" s="57"/>
      <c r="L185" s="57"/>
      <c r="M185" s="57"/>
      <c r="N185" s="57"/>
      <c r="O185" s="57"/>
    </row>
    <row r="186" spans="1:16" x14ac:dyDescent="0.2">
      <c r="B186" s="94" t="s">
        <v>615</v>
      </c>
      <c r="J186" s="21"/>
      <c r="K186" s="57"/>
      <c r="L186" s="57"/>
      <c r="M186" s="57"/>
      <c r="N186" s="57"/>
      <c r="O186" s="57"/>
    </row>
    <row r="187" spans="1:16" s="59" customFormat="1" x14ac:dyDescent="0.2">
      <c r="I187" s="119"/>
      <c r="J187" s="21"/>
      <c r="K187" s="57"/>
      <c r="L187" s="57"/>
      <c r="M187" s="57"/>
      <c r="N187" s="57"/>
      <c r="O187" s="60"/>
    </row>
    <row r="188" spans="1:16" s="59" customFormat="1" x14ac:dyDescent="0.2">
      <c r="B188" s="227" t="s">
        <v>563</v>
      </c>
      <c r="C188" s="228"/>
      <c r="D188" s="229"/>
      <c r="I188" s="119"/>
      <c r="J188" s="21"/>
      <c r="K188" s="57"/>
      <c r="L188" s="57"/>
      <c r="M188" s="57"/>
      <c r="N188" s="57"/>
      <c r="O188" s="60"/>
    </row>
    <row r="189" spans="1:16" s="59" customFormat="1" ht="38.25" x14ac:dyDescent="0.2">
      <c r="B189" s="230" t="s">
        <v>564</v>
      </c>
      <c r="C189" s="230"/>
      <c r="D189" s="153" t="s">
        <v>418</v>
      </c>
      <c r="I189" s="119"/>
      <c r="J189" s="21"/>
      <c r="K189" s="57"/>
      <c r="L189" s="57"/>
      <c r="M189" s="57"/>
      <c r="N189" s="57"/>
      <c r="O189" s="60"/>
    </row>
    <row r="190" spans="1:16" s="59" customFormat="1" x14ac:dyDescent="0.2">
      <c r="B190" s="231" t="s">
        <v>565</v>
      </c>
      <c r="C190" s="231"/>
      <c r="D190" s="154"/>
      <c r="I190" s="119"/>
      <c r="J190" s="21"/>
      <c r="K190" s="57"/>
      <c r="L190" s="57"/>
      <c r="M190" s="57"/>
      <c r="N190" s="57"/>
      <c r="O190" s="60"/>
    </row>
    <row r="191" spans="1:16" s="59" customFormat="1" x14ac:dyDescent="0.2">
      <c r="B191" s="231"/>
      <c r="C191" s="231"/>
      <c r="D191" s="155"/>
      <c r="I191" s="119"/>
      <c r="J191" s="21"/>
      <c r="K191" s="57"/>
      <c r="L191" s="57"/>
      <c r="M191" s="57"/>
      <c r="N191" s="57"/>
      <c r="O191" s="60"/>
    </row>
    <row r="192" spans="1:16" s="59" customFormat="1" x14ac:dyDescent="0.2">
      <c r="B192" s="231" t="s">
        <v>566</v>
      </c>
      <c r="C192" s="231"/>
      <c r="D192" s="64">
        <v>6.8152921575395613</v>
      </c>
      <c r="I192" s="119"/>
      <c r="J192" s="21"/>
      <c r="K192" s="57"/>
      <c r="L192" s="57"/>
      <c r="M192" s="57"/>
      <c r="N192" s="57"/>
      <c r="O192" s="60"/>
    </row>
    <row r="193" spans="1:17" s="59" customFormat="1" x14ac:dyDescent="0.2">
      <c r="B193" s="176"/>
      <c r="C193" s="176"/>
      <c r="D193" s="63"/>
      <c r="I193" s="119"/>
      <c r="J193" s="21"/>
      <c r="K193" s="57"/>
      <c r="L193" s="57"/>
      <c r="M193" s="57"/>
      <c r="N193" s="57"/>
      <c r="O193" s="60"/>
    </row>
    <row r="194" spans="1:17" s="59" customFormat="1" x14ac:dyDescent="0.2">
      <c r="B194" s="176" t="s">
        <v>567</v>
      </c>
      <c r="C194" s="176"/>
      <c r="D194" s="64">
        <v>0.53467393607815428</v>
      </c>
      <c r="I194" s="119"/>
      <c r="J194" s="21"/>
      <c r="K194" s="57"/>
      <c r="L194" s="57"/>
      <c r="M194" s="57"/>
      <c r="N194" s="57"/>
      <c r="O194" s="60"/>
    </row>
    <row r="195" spans="1:17" s="59" customFormat="1" x14ac:dyDescent="0.2">
      <c r="B195" s="176" t="s">
        <v>568</v>
      </c>
      <c r="C195" s="176"/>
      <c r="D195" s="64">
        <v>0.54166667574544647</v>
      </c>
      <c r="I195" s="119"/>
      <c r="J195" s="21"/>
      <c r="K195" s="57"/>
      <c r="L195" s="57"/>
      <c r="M195" s="57"/>
      <c r="N195" s="57"/>
      <c r="O195" s="60"/>
    </row>
    <row r="196" spans="1:17" s="59" customFormat="1" x14ac:dyDescent="0.2">
      <c r="B196" s="176"/>
      <c r="C196" s="176"/>
      <c r="D196" s="63"/>
      <c r="I196" s="119"/>
      <c r="J196" s="21"/>
      <c r="K196" s="57"/>
      <c r="L196" s="57"/>
      <c r="M196" s="57"/>
      <c r="N196" s="57"/>
      <c r="O196" s="60"/>
    </row>
    <row r="197" spans="1:17" s="59" customFormat="1" x14ac:dyDescent="0.2">
      <c r="B197" s="176" t="s">
        <v>569</v>
      </c>
      <c r="C197" s="176"/>
      <c r="D197" s="66" t="s">
        <v>680</v>
      </c>
      <c r="I197" s="119"/>
      <c r="J197" s="21"/>
      <c r="K197" s="57"/>
      <c r="L197" s="57"/>
      <c r="M197" s="57"/>
      <c r="N197" s="57"/>
      <c r="O197" s="60"/>
    </row>
    <row r="198" spans="1:17" s="59" customFormat="1" x14ac:dyDescent="0.2">
      <c r="B198" s="177" t="s">
        <v>570</v>
      </c>
      <c r="C198" s="179"/>
      <c r="D198" s="178"/>
      <c r="I198" s="119"/>
      <c r="J198" s="21"/>
      <c r="K198" s="57"/>
      <c r="L198" s="57"/>
      <c r="M198" s="57"/>
      <c r="N198" s="57"/>
      <c r="O198" s="60"/>
    </row>
    <row r="199" spans="1:17" s="59" customFormat="1" x14ac:dyDescent="0.2">
      <c r="B199" s="37"/>
      <c r="C199" s="37"/>
      <c r="D199" s="37"/>
      <c r="I199" s="119"/>
      <c r="J199" s="21"/>
      <c r="K199" s="57"/>
      <c r="L199" s="57"/>
      <c r="M199" s="57"/>
      <c r="N199" s="57"/>
      <c r="O199" s="60"/>
    </row>
    <row r="200" spans="1:17" s="59" customFormat="1" x14ac:dyDescent="0.2">
      <c r="A200"/>
      <c r="B200" s="68" t="s">
        <v>571</v>
      </c>
      <c r="C200"/>
      <c r="D200"/>
      <c r="E200"/>
      <c r="F200"/>
      <c r="G200"/>
      <c r="H200"/>
      <c r="I200" s="119"/>
      <c r="J200" s="21"/>
      <c r="K200" s="57"/>
      <c r="L200" s="57"/>
      <c r="M200" s="57"/>
      <c r="N200" s="57"/>
      <c r="O200" s="60"/>
      <c r="P200"/>
      <c r="Q200"/>
    </row>
    <row r="201" spans="1:17" x14ac:dyDescent="0.2">
      <c r="I201" s="119"/>
    </row>
    <row r="202" spans="1:17" ht="153.75" customHeight="1" x14ac:dyDescent="0.2">
      <c r="I202" s="119"/>
    </row>
    <row r="203" spans="1:17" ht="25.5" customHeight="1" x14ac:dyDescent="0.2">
      <c r="I203" s="119"/>
    </row>
    <row r="204" spans="1:17" x14ac:dyDescent="0.2">
      <c r="B204" s="69" t="s">
        <v>572</v>
      </c>
      <c r="C204" s="70"/>
      <c r="D204" s="69"/>
      <c r="I204" s="119"/>
    </row>
    <row r="205" spans="1:17" x14ac:dyDescent="0.2">
      <c r="B205" s="69" t="s">
        <v>656</v>
      </c>
      <c r="D205" s="69"/>
      <c r="I205" s="119"/>
    </row>
    <row r="206" spans="1:17" x14ac:dyDescent="0.2">
      <c r="I206" s="119"/>
    </row>
    <row r="207" spans="1:17" x14ac:dyDescent="0.2">
      <c r="I207" s="119"/>
    </row>
    <row r="208" spans="1:17" ht="165" customHeight="1" x14ac:dyDescent="0.2">
      <c r="I208" s="119"/>
    </row>
    <row r="209" spans="9:10" x14ac:dyDescent="0.2">
      <c r="I209" s="119"/>
    </row>
    <row r="210" spans="9:10" x14ac:dyDescent="0.2">
      <c r="I210" s="119"/>
      <c r="J210" s="21"/>
    </row>
    <row r="211" spans="9:10" x14ac:dyDescent="0.2">
      <c r="I211" s="119"/>
    </row>
    <row r="212" spans="9:10" x14ac:dyDescent="0.2">
      <c r="I212" s="119"/>
    </row>
    <row r="213" spans="9:10" x14ac:dyDescent="0.2">
      <c r="I213" s="119"/>
    </row>
    <row r="214" spans="9:10" x14ac:dyDescent="0.2">
      <c r="I214" s="119"/>
    </row>
    <row r="215" spans="9:10" x14ac:dyDescent="0.2">
      <c r="I215" s="119"/>
    </row>
    <row r="216" spans="9:10" x14ac:dyDescent="0.2">
      <c r="I216" s="119"/>
    </row>
    <row r="217" spans="9:10" x14ac:dyDescent="0.2">
      <c r="I217" s="119"/>
    </row>
  </sheetData>
  <mergeCells count="36">
    <mergeCell ref="B197:C197"/>
    <mergeCell ref="B198:D198"/>
    <mergeCell ref="B192:C192"/>
    <mergeCell ref="B193:C193"/>
    <mergeCell ref="B194:C194"/>
    <mergeCell ref="B195:C195"/>
    <mergeCell ref="B196:C196"/>
    <mergeCell ref="B183:I183"/>
    <mergeCell ref="B188:D188"/>
    <mergeCell ref="B189:C189"/>
    <mergeCell ref="B190:C190"/>
    <mergeCell ref="B191:C191"/>
    <mergeCell ref="B178:B180"/>
    <mergeCell ref="C178:C180"/>
    <mergeCell ref="D178:F178"/>
    <mergeCell ref="G178:I178"/>
    <mergeCell ref="D179:D180"/>
    <mergeCell ref="E179:E180"/>
    <mergeCell ref="F179:F180"/>
    <mergeCell ref="G179:H179"/>
    <mergeCell ref="I179:I180"/>
    <mergeCell ref="A1:H1"/>
    <mergeCell ref="A2:H2"/>
    <mergeCell ref="A3:H3"/>
    <mergeCell ref="B144:H144"/>
    <mergeCell ref="B145:H145"/>
    <mergeCell ref="B146:H146"/>
    <mergeCell ref="B147:H147"/>
    <mergeCell ref="B169:C169"/>
    <mergeCell ref="B149:D149"/>
    <mergeCell ref="B150:C150"/>
    <mergeCell ref="B151:C151"/>
    <mergeCell ref="B152:C152"/>
    <mergeCell ref="B162:C162"/>
    <mergeCell ref="B168:C168"/>
    <mergeCell ref="B167:C167"/>
  </mergeCells>
  <hyperlinks>
    <hyperlink ref="I1" location="Index!B2" display="Index" xr:uid="{2437B056-3C22-47D5-87E1-02ED654D564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504E-AE75-41CB-A65F-25841CD521C1}">
  <sheetPr>
    <outlinePr summaryBelow="0" summaryRight="0"/>
  </sheetPr>
  <dimension ref="A1:Q138"/>
  <sheetViews>
    <sheetView showGridLines="0" workbookViewId="0">
      <selection sqref="A1:H1"/>
    </sheetView>
  </sheetViews>
  <sheetFormatPr defaultRowHeight="12.75" x14ac:dyDescent="0.2"/>
  <cols>
    <col min="1" max="1" width="5.85546875" bestFit="1" customWidth="1"/>
    <col min="2" max="2" width="24.5703125" customWidth="1"/>
    <col min="3" max="3" width="49.140625" bestFit="1" customWidth="1"/>
    <col min="4" max="4" width="12.85546875" customWidth="1"/>
    <col min="5" max="5" width="8.7109375" bestFit="1" customWidth="1"/>
    <col min="6" max="6" width="10.140625" bestFit="1" customWidth="1"/>
    <col min="7" max="7" width="14" bestFit="1" customWidth="1"/>
    <col min="8" max="8" width="9.85546875" bestFit="1" customWidth="1"/>
  </cols>
  <sheetData>
    <row r="1" spans="1:9" ht="15" x14ac:dyDescent="0.2">
      <c r="A1" s="175" t="s">
        <v>0</v>
      </c>
      <c r="B1" s="175"/>
      <c r="C1" s="175"/>
      <c r="D1" s="175"/>
      <c r="E1" s="175"/>
      <c r="F1" s="175"/>
      <c r="G1" s="175"/>
      <c r="H1" s="175"/>
      <c r="I1" s="1" t="s">
        <v>547</v>
      </c>
    </row>
    <row r="2" spans="1:9" ht="15" x14ac:dyDescent="0.2">
      <c r="A2" s="175" t="s">
        <v>463</v>
      </c>
      <c r="B2" s="175"/>
      <c r="C2" s="175"/>
      <c r="D2" s="175"/>
      <c r="E2" s="175"/>
      <c r="F2" s="175"/>
      <c r="G2" s="175"/>
      <c r="H2" s="175"/>
    </row>
    <row r="3" spans="1:9" ht="15" x14ac:dyDescent="0.2">
      <c r="A3" s="175" t="s">
        <v>688</v>
      </c>
      <c r="B3" s="175"/>
      <c r="C3" s="175"/>
      <c r="D3" s="175"/>
      <c r="E3" s="175"/>
      <c r="F3" s="175"/>
      <c r="G3" s="175"/>
      <c r="H3" s="175"/>
    </row>
    <row r="4" spans="1:9" s="21" customFormat="1" ht="30" x14ac:dyDescent="0.2">
      <c r="A4" s="19" t="s">
        <v>2</v>
      </c>
      <c r="B4" s="19" t="s">
        <v>3</v>
      </c>
      <c r="C4" s="19" t="s">
        <v>4</v>
      </c>
      <c r="D4" s="19" t="s">
        <v>5</v>
      </c>
      <c r="E4" s="19" t="s">
        <v>6</v>
      </c>
      <c r="F4" s="19" t="s">
        <v>7</v>
      </c>
      <c r="G4" s="19" t="s">
        <v>8</v>
      </c>
      <c r="H4" s="20" t="s">
        <v>533</v>
      </c>
    </row>
    <row r="5" spans="1:9" x14ac:dyDescent="0.2">
      <c r="A5" s="22"/>
      <c r="B5" s="22"/>
      <c r="C5" s="23" t="s">
        <v>9</v>
      </c>
      <c r="D5" s="22"/>
      <c r="E5" s="22"/>
      <c r="F5" s="22"/>
      <c r="G5" s="22"/>
      <c r="H5" s="18" t="s">
        <v>12</v>
      </c>
    </row>
    <row r="6" spans="1:9" x14ac:dyDescent="0.2">
      <c r="A6" s="14"/>
      <c r="B6" s="14"/>
      <c r="C6" s="15" t="s">
        <v>10</v>
      </c>
      <c r="D6" s="14"/>
      <c r="E6" s="14"/>
      <c r="F6" s="14"/>
      <c r="G6" s="14"/>
      <c r="H6" s="18" t="s">
        <v>12</v>
      </c>
    </row>
    <row r="7" spans="1:9" x14ac:dyDescent="0.2">
      <c r="A7" s="14"/>
      <c r="B7" s="14"/>
      <c r="C7" s="15" t="s">
        <v>11</v>
      </c>
      <c r="D7" s="14"/>
      <c r="E7" s="14" t="s">
        <v>12</v>
      </c>
      <c r="F7" s="24" t="s">
        <v>13</v>
      </c>
      <c r="G7" s="17">
        <v>0</v>
      </c>
      <c r="H7" s="18" t="s">
        <v>12</v>
      </c>
    </row>
    <row r="8" spans="1:9" x14ac:dyDescent="0.2">
      <c r="A8" s="14"/>
      <c r="B8" s="14"/>
      <c r="C8" s="25"/>
      <c r="D8" s="14"/>
      <c r="E8" s="14"/>
      <c r="F8" s="26"/>
      <c r="G8" s="26"/>
      <c r="H8" s="18" t="s">
        <v>12</v>
      </c>
    </row>
    <row r="9" spans="1:9" x14ac:dyDescent="0.2">
      <c r="A9" s="14"/>
      <c r="B9" s="14"/>
      <c r="C9" s="15" t="s">
        <v>14</v>
      </c>
      <c r="D9" s="14"/>
      <c r="E9" s="14"/>
      <c r="F9" s="14"/>
      <c r="G9" s="14"/>
      <c r="H9" s="18" t="s">
        <v>12</v>
      </c>
    </row>
    <row r="10" spans="1:9" x14ac:dyDescent="0.2">
      <c r="A10" s="14"/>
      <c r="B10" s="14"/>
      <c r="C10" s="15" t="s">
        <v>11</v>
      </c>
      <c r="D10" s="14"/>
      <c r="E10" s="14" t="s">
        <v>12</v>
      </c>
      <c r="F10" s="24" t="s">
        <v>13</v>
      </c>
      <c r="G10" s="17">
        <v>0</v>
      </c>
      <c r="H10" s="18" t="s">
        <v>12</v>
      </c>
    </row>
    <row r="11" spans="1:9" x14ac:dyDescent="0.2">
      <c r="A11" s="14"/>
      <c r="B11" s="14"/>
      <c r="C11" s="25"/>
      <c r="D11" s="14"/>
      <c r="E11" s="14"/>
      <c r="F11" s="26"/>
      <c r="G11" s="26"/>
      <c r="H11" s="18" t="s">
        <v>12</v>
      </c>
    </row>
    <row r="12" spans="1:9" x14ac:dyDescent="0.2">
      <c r="A12" s="14"/>
      <c r="B12" s="14"/>
      <c r="C12" s="15" t="s">
        <v>15</v>
      </c>
      <c r="D12" s="14"/>
      <c r="E12" s="14"/>
      <c r="F12" s="14"/>
      <c r="G12" s="14"/>
      <c r="H12" s="18" t="s">
        <v>12</v>
      </c>
    </row>
    <row r="13" spans="1:9" x14ac:dyDescent="0.2">
      <c r="A13" s="14"/>
      <c r="B13" s="14"/>
      <c r="C13" s="15" t="s">
        <v>11</v>
      </c>
      <c r="D13" s="14"/>
      <c r="E13" s="14" t="s">
        <v>12</v>
      </c>
      <c r="F13" s="24" t="s">
        <v>13</v>
      </c>
      <c r="G13" s="17">
        <v>0</v>
      </c>
      <c r="H13" s="18" t="s">
        <v>12</v>
      </c>
    </row>
    <row r="14" spans="1:9" x14ac:dyDescent="0.2">
      <c r="A14" s="14"/>
      <c r="B14" s="14"/>
      <c r="C14" s="25"/>
      <c r="D14" s="14"/>
      <c r="E14" s="14"/>
      <c r="F14" s="26"/>
      <c r="G14" s="26"/>
      <c r="H14" s="18" t="s">
        <v>12</v>
      </c>
    </row>
    <row r="15" spans="1:9" x14ac:dyDescent="0.2">
      <c r="A15" s="14"/>
      <c r="B15" s="14"/>
      <c r="C15" s="15" t="s">
        <v>16</v>
      </c>
      <c r="D15" s="14"/>
      <c r="E15" s="14"/>
      <c r="F15" s="14"/>
      <c r="G15" s="14"/>
      <c r="H15" s="18" t="s">
        <v>12</v>
      </c>
    </row>
    <row r="16" spans="1:9" x14ac:dyDescent="0.2">
      <c r="A16" s="14"/>
      <c r="B16" s="14"/>
      <c r="C16" s="15" t="s">
        <v>11</v>
      </c>
      <c r="D16" s="14"/>
      <c r="E16" s="14" t="s">
        <v>12</v>
      </c>
      <c r="F16" s="24" t="s">
        <v>13</v>
      </c>
      <c r="G16" s="17">
        <v>0</v>
      </c>
      <c r="H16" s="18" t="s">
        <v>12</v>
      </c>
    </row>
    <row r="17" spans="1:8" x14ac:dyDescent="0.2">
      <c r="A17" s="14"/>
      <c r="B17" s="14"/>
      <c r="C17" s="25"/>
      <c r="D17" s="14"/>
      <c r="E17" s="14"/>
      <c r="F17" s="26"/>
      <c r="G17" s="26"/>
      <c r="H17" s="18" t="s">
        <v>12</v>
      </c>
    </row>
    <row r="18" spans="1:8" x14ac:dyDescent="0.2">
      <c r="A18" s="14"/>
      <c r="B18" s="14"/>
      <c r="C18" s="15" t="s">
        <v>17</v>
      </c>
      <c r="D18" s="14"/>
      <c r="E18" s="14"/>
      <c r="F18" s="26"/>
      <c r="G18" s="26"/>
      <c r="H18" s="18" t="s">
        <v>12</v>
      </c>
    </row>
    <row r="19" spans="1:8" x14ac:dyDescent="0.2">
      <c r="A19" s="14"/>
      <c r="B19" s="14"/>
      <c r="C19" s="15" t="s">
        <v>11</v>
      </c>
      <c r="D19" s="14"/>
      <c r="E19" s="14" t="s">
        <v>12</v>
      </c>
      <c r="F19" s="24" t="s">
        <v>13</v>
      </c>
      <c r="G19" s="17">
        <v>0</v>
      </c>
      <c r="H19" s="18" t="s">
        <v>12</v>
      </c>
    </row>
    <row r="20" spans="1:8" x14ac:dyDescent="0.2">
      <c r="A20" s="14"/>
      <c r="B20" s="14"/>
      <c r="C20" s="25"/>
      <c r="D20" s="14"/>
      <c r="E20" s="14"/>
      <c r="F20" s="26"/>
      <c r="G20" s="26"/>
      <c r="H20" s="18" t="s">
        <v>12</v>
      </c>
    </row>
    <row r="21" spans="1:8" x14ac:dyDescent="0.2">
      <c r="A21" s="14"/>
      <c r="B21" s="14"/>
      <c r="C21" s="15" t="s">
        <v>18</v>
      </c>
      <c r="D21" s="14"/>
      <c r="E21" s="14"/>
      <c r="F21" s="26"/>
      <c r="G21" s="26"/>
      <c r="H21" s="18" t="s">
        <v>12</v>
      </c>
    </row>
    <row r="22" spans="1:8" x14ac:dyDescent="0.2">
      <c r="A22" s="14"/>
      <c r="B22" s="14"/>
      <c r="C22" s="15" t="s">
        <v>11</v>
      </c>
      <c r="D22" s="14"/>
      <c r="E22" s="14" t="s">
        <v>12</v>
      </c>
      <c r="F22" s="24" t="s">
        <v>13</v>
      </c>
      <c r="G22" s="17">
        <v>0</v>
      </c>
      <c r="H22" s="18" t="s">
        <v>12</v>
      </c>
    </row>
    <row r="23" spans="1:8" x14ac:dyDescent="0.2">
      <c r="A23" s="14"/>
      <c r="B23" s="14"/>
      <c r="C23" s="25"/>
      <c r="D23" s="14"/>
      <c r="E23" s="14"/>
      <c r="F23" s="26"/>
      <c r="G23" s="26"/>
      <c r="H23" s="18" t="s">
        <v>12</v>
      </c>
    </row>
    <row r="24" spans="1:8" x14ac:dyDescent="0.2">
      <c r="A24" s="14"/>
      <c r="B24" s="14"/>
      <c r="C24" s="15" t="s">
        <v>19</v>
      </c>
      <c r="D24" s="14"/>
      <c r="E24" s="14"/>
      <c r="F24" s="16">
        <v>0</v>
      </c>
      <c r="G24" s="17">
        <v>0</v>
      </c>
      <c r="H24" s="18" t="s">
        <v>12</v>
      </c>
    </row>
    <row r="25" spans="1:8" x14ac:dyDescent="0.2">
      <c r="A25" s="14"/>
      <c r="B25" s="14"/>
      <c r="C25" s="25"/>
      <c r="D25" s="14"/>
      <c r="E25" s="14"/>
      <c r="F25" s="26"/>
      <c r="G25" s="26"/>
      <c r="H25" s="18" t="s">
        <v>12</v>
      </c>
    </row>
    <row r="26" spans="1:8" x14ac:dyDescent="0.2">
      <c r="A26" s="14"/>
      <c r="B26" s="14"/>
      <c r="C26" s="15" t="s">
        <v>20</v>
      </c>
      <c r="D26" s="14"/>
      <c r="E26" s="14"/>
      <c r="F26" s="26"/>
      <c r="G26" s="26"/>
      <c r="H26" s="18" t="s">
        <v>12</v>
      </c>
    </row>
    <row r="27" spans="1:8" x14ac:dyDescent="0.2">
      <c r="A27" s="14"/>
      <c r="B27" s="14"/>
      <c r="C27" s="15" t="s">
        <v>10</v>
      </c>
      <c r="D27" s="14"/>
      <c r="E27" s="14"/>
      <c r="F27" s="26"/>
      <c r="G27" s="26"/>
      <c r="H27" s="18" t="s">
        <v>12</v>
      </c>
    </row>
    <row r="28" spans="1:8" x14ac:dyDescent="0.2">
      <c r="A28" s="27">
        <v>1</v>
      </c>
      <c r="B28" s="28" t="s">
        <v>251</v>
      </c>
      <c r="C28" s="28" t="s">
        <v>252</v>
      </c>
      <c r="D28" s="28" t="s">
        <v>248</v>
      </c>
      <c r="E28" s="29">
        <v>200</v>
      </c>
      <c r="F28" s="30">
        <v>200.93020000000001</v>
      </c>
      <c r="G28" s="31">
        <v>4.7745629999999997E-2</v>
      </c>
      <c r="H28" s="18">
        <v>7.8</v>
      </c>
    </row>
    <row r="29" spans="1:8" x14ac:dyDescent="0.2">
      <c r="A29" s="27">
        <v>2</v>
      </c>
      <c r="B29" s="28" t="s">
        <v>273</v>
      </c>
      <c r="C29" s="28" t="s">
        <v>274</v>
      </c>
      <c r="D29" s="28" t="s">
        <v>248</v>
      </c>
      <c r="E29" s="29">
        <v>150</v>
      </c>
      <c r="F29" s="30">
        <v>151.79505</v>
      </c>
      <c r="G29" s="31">
        <v>3.6069990000000003E-2</v>
      </c>
      <c r="H29" s="18">
        <v>8.1214999999999993</v>
      </c>
    </row>
    <row r="30" spans="1:8" x14ac:dyDescent="0.2">
      <c r="A30" s="27">
        <v>3</v>
      </c>
      <c r="B30" s="28" t="s">
        <v>243</v>
      </c>
      <c r="C30" s="28" t="s">
        <v>244</v>
      </c>
      <c r="D30" s="28" t="s">
        <v>245</v>
      </c>
      <c r="E30" s="29">
        <v>100</v>
      </c>
      <c r="F30" s="30">
        <v>101.1537</v>
      </c>
      <c r="G30" s="31">
        <v>2.4036439999999999E-2</v>
      </c>
      <c r="H30" s="18">
        <v>7.3</v>
      </c>
    </row>
    <row r="31" spans="1:8" x14ac:dyDescent="0.2">
      <c r="A31" s="27">
        <v>4</v>
      </c>
      <c r="B31" s="28" t="s">
        <v>262</v>
      </c>
      <c r="C31" s="28" t="s">
        <v>263</v>
      </c>
      <c r="D31" s="28" t="s">
        <v>248</v>
      </c>
      <c r="E31" s="29">
        <v>100</v>
      </c>
      <c r="F31" s="30">
        <v>101.01949999999999</v>
      </c>
      <c r="G31" s="31">
        <v>2.4004549999999999E-2</v>
      </c>
      <c r="H31" s="18">
        <v>7.47</v>
      </c>
    </row>
    <row r="32" spans="1:8" x14ac:dyDescent="0.2">
      <c r="A32" s="27">
        <v>5</v>
      </c>
      <c r="B32" s="28" t="s">
        <v>264</v>
      </c>
      <c r="C32" s="28" t="s">
        <v>265</v>
      </c>
      <c r="D32" s="28" t="s">
        <v>32</v>
      </c>
      <c r="E32" s="29">
        <v>100</v>
      </c>
      <c r="F32" s="30">
        <v>101.00660000000001</v>
      </c>
      <c r="G32" s="31">
        <v>2.400149E-2</v>
      </c>
      <c r="H32" s="18">
        <v>7.43</v>
      </c>
    </row>
    <row r="33" spans="1:8" x14ac:dyDescent="0.2">
      <c r="A33" s="14"/>
      <c r="B33" s="14"/>
      <c r="C33" s="15" t="s">
        <v>11</v>
      </c>
      <c r="D33" s="14"/>
      <c r="E33" s="14" t="s">
        <v>12</v>
      </c>
      <c r="F33" s="16">
        <v>655.90504999999996</v>
      </c>
      <c r="G33" s="17">
        <v>0.1558581</v>
      </c>
      <c r="H33" s="18" t="s">
        <v>12</v>
      </c>
    </row>
    <row r="34" spans="1:8" x14ac:dyDescent="0.2">
      <c r="A34" s="14"/>
      <c r="B34" s="14"/>
      <c r="C34" s="25"/>
      <c r="D34" s="14"/>
      <c r="E34" s="14"/>
      <c r="F34" s="26"/>
      <c r="G34" s="26"/>
      <c r="H34" s="18" t="s">
        <v>12</v>
      </c>
    </row>
    <row r="35" spans="1:8" x14ac:dyDescent="0.2">
      <c r="A35" s="14"/>
      <c r="B35" s="14"/>
      <c r="C35" s="15" t="s">
        <v>73</v>
      </c>
      <c r="D35" s="14"/>
      <c r="E35" s="14"/>
      <c r="F35" s="14"/>
      <c r="G35" s="14"/>
      <c r="H35" s="18" t="s">
        <v>12</v>
      </c>
    </row>
    <row r="36" spans="1:8" x14ac:dyDescent="0.2">
      <c r="A36" s="14"/>
      <c r="B36" s="14"/>
      <c r="C36" s="15" t="s">
        <v>11</v>
      </c>
      <c r="D36" s="14"/>
      <c r="E36" s="14" t="s">
        <v>12</v>
      </c>
      <c r="F36" s="24" t="s">
        <v>13</v>
      </c>
      <c r="G36" s="17">
        <v>0</v>
      </c>
      <c r="H36" s="18" t="s">
        <v>12</v>
      </c>
    </row>
    <row r="37" spans="1:8" x14ac:dyDescent="0.2">
      <c r="A37" s="14"/>
      <c r="B37" s="14"/>
      <c r="C37" s="25"/>
      <c r="D37" s="14"/>
      <c r="E37" s="14"/>
      <c r="F37" s="26"/>
      <c r="G37" s="26"/>
      <c r="H37" s="18" t="s">
        <v>12</v>
      </c>
    </row>
    <row r="38" spans="1:8" x14ac:dyDescent="0.2">
      <c r="A38" s="14"/>
      <c r="B38" s="14"/>
      <c r="C38" s="15" t="s">
        <v>74</v>
      </c>
      <c r="D38" s="14"/>
      <c r="E38" s="14"/>
      <c r="F38" s="14"/>
      <c r="G38" s="14"/>
      <c r="H38" s="18" t="s">
        <v>12</v>
      </c>
    </row>
    <row r="39" spans="1:8" x14ac:dyDescent="0.2">
      <c r="A39" s="27">
        <v>1</v>
      </c>
      <c r="B39" s="28" t="s">
        <v>75</v>
      </c>
      <c r="C39" s="28" t="s">
        <v>76</v>
      </c>
      <c r="D39" s="28" t="s">
        <v>77</v>
      </c>
      <c r="E39" s="29">
        <v>1500000</v>
      </c>
      <c r="F39" s="30">
        <v>1574.0174999999999</v>
      </c>
      <c r="G39" s="31">
        <v>0.37402268999999999</v>
      </c>
      <c r="H39" s="18">
        <v>6.4678000000000004</v>
      </c>
    </row>
    <row r="40" spans="1:8" x14ac:dyDescent="0.2">
      <c r="A40" s="27">
        <v>2</v>
      </c>
      <c r="B40" s="28" t="s">
        <v>464</v>
      </c>
      <c r="C40" s="28" t="s">
        <v>465</v>
      </c>
      <c r="D40" s="28" t="s">
        <v>77</v>
      </c>
      <c r="E40" s="29">
        <v>1000000</v>
      </c>
      <c r="F40" s="30">
        <v>995.99199999999996</v>
      </c>
      <c r="G40" s="31">
        <v>0.23667057</v>
      </c>
      <c r="H40" s="18">
        <v>6.1048999999999998</v>
      </c>
    </row>
    <row r="41" spans="1:8" x14ac:dyDescent="0.2">
      <c r="A41" s="27">
        <v>3</v>
      </c>
      <c r="B41" s="28" t="s">
        <v>88</v>
      </c>
      <c r="C41" s="28" t="s">
        <v>89</v>
      </c>
      <c r="D41" s="28" t="s">
        <v>77</v>
      </c>
      <c r="E41" s="29">
        <v>500000</v>
      </c>
      <c r="F41" s="30">
        <v>520.35299999999995</v>
      </c>
      <c r="G41" s="31">
        <v>0.12364782000000001</v>
      </c>
      <c r="H41" s="18">
        <v>6.1452999999999998</v>
      </c>
    </row>
    <row r="42" spans="1:8" x14ac:dyDescent="0.2">
      <c r="A42" s="27">
        <v>4</v>
      </c>
      <c r="B42" s="28" t="s">
        <v>416</v>
      </c>
      <c r="C42" s="28" t="s">
        <v>417</v>
      </c>
      <c r="D42" s="28" t="s">
        <v>77</v>
      </c>
      <c r="E42" s="29">
        <v>230000</v>
      </c>
      <c r="F42" s="30">
        <v>241.62742</v>
      </c>
      <c r="G42" s="31">
        <v>5.7416219999999997E-2</v>
      </c>
      <c r="H42" s="18">
        <v>6.7864000000000004</v>
      </c>
    </row>
    <row r="43" spans="1:8" x14ac:dyDescent="0.2">
      <c r="A43" s="27">
        <v>5</v>
      </c>
      <c r="B43" s="28" t="s">
        <v>275</v>
      </c>
      <c r="C43" s="28" t="s">
        <v>276</v>
      </c>
      <c r="D43" s="28" t="s">
        <v>77</v>
      </c>
      <c r="E43" s="29">
        <v>100000</v>
      </c>
      <c r="F43" s="30">
        <v>103.4162</v>
      </c>
      <c r="G43" s="31">
        <v>2.4574059999999998E-2</v>
      </c>
      <c r="H43" s="18">
        <v>6.1741000000000001</v>
      </c>
    </row>
    <row r="44" spans="1:8" x14ac:dyDescent="0.2">
      <c r="A44" s="14"/>
      <c r="B44" s="14"/>
      <c r="C44" s="15" t="s">
        <v>11</v>
      </c>
      <c r="D44" s="14"/>
      <c r="E44" s="14" t="s">
        <v>12</v>
      </c>
      <c r="F44" s="16">
        <v>3435.4061200000001</v>
      </c>
      <c r="G44" s="17">
        <v>0.81633135999999995</v>
      </c>
      <c r="H44" s="18" t="s">
        <v>12</v>
      </c>
    </row>
    <row r="45" spans="1:8" x14ac:dyDescent="0.2">
      <c r="A45" s="14"/>
      <c r="B45" s="14"/>
      <c r="C45" s="25"/>
      <c r="D45" s="14"/>
      <c r="E45" s="14"/>
      <c r="F45" s="26"/>
      <c r="G45" s="26"/>
      <c r="H45" s="18" t="s">
        <v>12</v>
      </c>
    </row>
    <row r="46" spans="1:8" x14ac:dyDescent="0.2">
      <c r="A46" s="14"/>
      <c r="B46" s="14"/>
      <c r="C46" s="15" t="s">
        <v>90</v>
      </c>
      <c r="D46" s="14"/>
      <c r="E46" s="14"/>
      <c r="F46" s="26"/>
      <c r="G46" s="26"/>
      <c r="H46" s="18" t="s">
        <v>12</v>
      </c>
    </row>
    <row r="47" spans="1:8" x14ac:dyDescent="0.2">
      <c r="A47" s="14"/>
      <c r="B47" s="14"/>
      <c r="C47" s="15" t="s">
        <v>11</v>
      </c>
      <c r="D47" s="14"/>
      <c r="E47" s="14" t="s">
        <v>12</v>
      </c>
      <c r="F47" s="24" t="s">
        <v>13</v>
      </c>
      <c r="G47" s="17">
        <v>0</v>
      </c>
      <c r="H47" s="18" t="s">
        <v>12</v>
      </c>
    </row>
    <row r="48" spans="1:8" x14ac:dyDescent="0.2">
      <c r="A48" s="14"/>
      <c r="B48" s="14"/>
      <c r="C48" s="25"/>
      <c r="D48" s="14"/>
      <c r="E48" s="14"/>
      <c r="F48" s="26"/>
      <c r="G48" s="26"/>
      <c r="H48" s="18" t="s">
        <v>12</v>
      </c>
    </row>
    <row r="49" spans="1:8" x14ac:dyDescent="0.2">
      <c r="A49" s="14"/>
      <c r="B49" s="14"/>
      <c r="C49" s="15" t="s">
        <v>91</v>
      </c>
      <c r="D49" s="14"/>
      <c r="E49" s="14"/>
      <c r="F49" s="16">
        <v>4091.3111699999999</v>
      </c>
      <c r="G49" s="17">
        <v>0.97218945999999995</v>
      </c>
      <c r="H49" s="18" t="s">
        <v>12</v>
      </c>
    </row>
    <row r="50" spans="1:8" x14ac:dyDescent="0.2">
      <c r="A50" s="14"/>
      <c r="B50" s="14"/>
      <c r="C50" s="25"/>
      <c r="D50" s="14"/>
      <c r="E50" s="14"/>
      <c r="F50" s="26"/>
      <c r="G50" s="26"/>
      <c r="H50" s="18" t="s">
        <v>12</v>
      </c>
    </row>
    <row r="51" spans="1:8" x14ac:dyDescent="0.2">
      <c r="A51" s="14"/>
      <c r="B51" s="14"/>
      <c r="C51" s="15" t="s">
        <v>92</v>
      </c>
      <c r="D51" s="14"/>
      <c r="E51" s="14"/>
      <c r="F51" s="26"/>
      <c r="G51" s="26"/>
      <c r="H51" s="18" t="s">
        <v>12</v>
      </c>
    </row>
    <row r="52" spans="1:8" x14ac:dyDescent="0.2">
      <c r="A52" s="14"/>
      <c r="B52" s="14"/>
      <c r="C52" s="15" t="s">
        <v>93</v>
      </c>
      <c r="D52" s="14"/>
      <c r="E52" s="14"/>
      <c r="F52" s="26"/>
      <c r="G52" s="26"/>
      <c r="H52" s="18" t="s">
        <v>12</v>
      </c>
    </row>
    <row r="53" spans="1:8" x14ac:dyDescent="0.2">
      <c r="A53" s="14"/>
      <c r="B53" s="14"/>
      <c r="C53" s="15" t="s">
        <v>11</v>
      </c>
      <c r="D53" s="14"/>
      <c r="E53" s="14" t="s">
        <v>12</v>
      </c>
      <c r="F53" s="24" t="s">
        <v>13</v>
      </c>
      <c r="G53" s="17">
        <v>0</v>
      </c>
      <c r="H53" s="18" t="s">
        <v>12</v>
      </c>
    </row>
    <row r="54" spans="1:8" x14ac:dyDescent="0.2">
      <c r="A54" s="14"/>
      <c r="B54" s="14"/>
      <c r="C54" s="25"/>
      <c r="D54" s="14"/>
      <c r="E54" s="14"/>
      <c r="F54" s="26"/>
      <c r="G54" s="26"/>
      <c r="H54" s="18" t="s">
        <v>12</v>
      </c>
    </row>
    <row r="55" spans="1:8" x14ac:dyDescent="0.2">
      <c r="A55" s="14"/>
      <c r="B55" s="14"/>
      <c r="C55" s="15" t="s">
        <v>94</v>
      </c>
      <c r="D55" s="14"/>
      <c r="E55" s="14"/>
      <c r="F55" s="26"/>
      <c r="G55" s="26"/>
      <c r="H55" s="18" t="s">
        <v>12</v>
      </c>
    </row>
    <row r="56" spans="1:8" x14ac:dyDescent="0.2">
      <c r="A56" s="14"/>
      <c r="B56" s="14"/>
      <c r="C56" s="15" t="s">
        <v>11</v>
      </c>
      <c r="D56" s="14"/>
      <c r="E56" s="14" t="s">
        <v>12</v>
      </c>
      <c r="F56" s="24" t="s">
        <v>13</v>
      </c>
      <c r="G56" s="17">
        <v>0</v>
      </c>
      <c r="H56" s="18" t="s">
        <v>12</v>
      </c>
    </row>
    <row r="57" spans="1:8" x14ac:dyDescent="0.2">
      <c r="A57" s="14"/>
      <c r="B57" s="14"/>
      <c r="C57" s="25"/>
      <c r="D57" s="14"/>
      <c r="E57" s="14"/>
      <c r="F57" s="26"/>
      <c r="G57" s="26"/>
      <c r="H57" s="18" t="s">
        <v>12</v>
      </c>
    </row>
    <row r="58" spans="1:8" x14ac:dyDescent="0.2">
      <c r="A58" s="14"/>
      <c r="B58" s="14"/>
      <c r="C58" s="15" t="s">
        <v>95</v>
      </c>
      <c r="D58" s="14"/>
      <c r="E58" s="14"/>
      <c r="F58" s="26"/>
      <c r="G58" s="26"/>
      <c r="H58" s="18" t="s">
        <v>12</v>
      </c>
    </row>
    <row r="59" spans="1:8" x14ac:dyDescent="0.2">
      <c r="A59" s="14"/>
      <c r="B59" s="14"/>
      <c r="C59" s="15" t="s">
        <v>11</v>
      </c>
      <c r="D59" s="14"/>
      <c r="E59" s="14" t="s">
        <v>12</v>
      </c>
      <c r="F59" s="24" t="s">
        <v>13</v>
      </c>
      <c r="G59" s="17">
        <v>0</v>
      </c>
      <c r="H59" s="18" t="s">
        <v>12</v>
      </c>
    </row>
    <row r="60" spans="1:8" x14ac:dyDescent="0.2">
      <c r="A60" s="14"/>
      <c r="B60" s="14"/>
      <c r="C60" s="25"/>
      <c r="D60" s="14"/>
      <c r="E60" s="14"/>
      <c r="F60" s="26"/>
      <c r="G60" s="26"/>
      <c r="H60" s="18" t="s">
        <v>12</v>
      </c>
    </row>
    <row r="61" spans="1:8" x14ac:dyDescent="0.2">
      <c r="A61" s="14"/>
      <c r="B61" s="14"/>
      <c r="C61" s="15" t="s">
        <v>96</v>
      </c>
      <c r="D61" s="14"/>
      <c r="E61" s="14"/>
      <c r="F61" s="26"/>
      <c r="G61" s="26"/>
      <c r="H61" s="18" t="s">
        <v>12</v>
      </c>
    </row>
    <row r="62" spans="1:8" x14ac:dyDescent="0.2">
      <c r="A62" s="27">
        <v>1</v>
      </c>
      <c r="B62" s="28"/>
      <c r="C62" s="28" t="s">
        <v>97</v>
      </c>
      <c r="D62" s="28"/>
      <c r="E62" s="32"/>
      <c r="F62" s="30">
        <v>55.926443499999998</v>
      </c>
      <c r="G62" s="31">
        <v>1.328941E-2</v>
      </c>
      <c r="H62" s="18">
        <v>5.95</v>
      </c>
    </row>
    <row r="63" spans="1:8" x14ac:dyDescent="0.2">
      <c r="A63" s="14"/>
      <c r="B63" s="14"/>
      <c r="C63" s="15" t="s">
        <v>11</v>
      </c>
      <c r="D63" s="14"/>
      <c r="E63" s="14" t="s">
        <v>12</v>
      </c>
      <c r="F63" s="16">
        <v>55.926443499999998</v>
      </c>
      <c r="G63" s="17">
        <v>1.328941E-2</v>
      </c>
      <c r="H63" s="18" t="s">
        <v>12</v>
      </c>
    </row>
    <row r="64" spans="1:8" x14ac:dyDescent="0.2">
      <c r="A64" s="14"/>
      <c r="B64" s="14"/>
      <c r="C64" s="25"/>
      <c r="D64" s="14"/>
      <c r="E64" s="14"/>
      <c r="F64" s="26"/>
      <c r="G64" s="26"/>
      <c r="H64" s="18" t="s">
        <v>12</v>
      </c>
    </row>
    <row r="65" spans="1:17" x14ac:dyDescent="0.2">
      <c r="A65" s="14"/>
      <c r="B65" s="14"/>
      <c r="C65" s="15" t="s">
        <v>98</v>
      </c>
      <c r="D65" s="14"/>
      <c r="E65" s="14"/>
      <c r="F65" s="16">
        <v>55.926443499999998</v>
      </c>
      <c r="G65" s="17">
        <v>1.328941E-2</v>
      </c>
      <c r="H65" s="18" t="s">
        <v>12</v>
      </c>
    </row>
    <row r="66" spans="1:17" x14ac:dyDescent="0.2">
      <c r="A66" s="14"/>
      <c r="B66" s="14"/>
      <c r="C66" s="26"/>
      <c r="D66" s="14"/>
      <c r="E66" s="14"/>
      <c r="F66" s="14"/>
      <c r="G66" s="14"/>
      <c r="H66" s="18" t="s">
        <v>12</v>
      </c>
    </row>
    <row r="67" spans="1:17" x14ac:dyDescent="0.2">
      <c r="A67" s="14"/>
      <c r="B67" s="14"/>
      <c r="C67" s="15" t="s">
        <v>99</v>
      </c>
      <c r="D67" s="14"/>
      <c r="E67" s="14"/>
      <c r="F67" s="14"/>
      <c r="G67" s="14"/>
      <c r="H67" s="18" t="s">
        <v>12</v>
      </c>
    </row>
    <row r="68" spans="1:17" x14ac:dyDescent="0.2">
      <c r="A68" s="14"/>
      <c r="B68" s="14"/>
      <c r="C68" s="15" t="s">
        <v>100</v>
      </c>
      <c r="D68" s="14"/>
      <c r="E68" s="14"/>
      <c r="F68" s="14"/>
      <c r="G68" s="14"/>
      <c r="H68" s="18" t="s">
        <v>12</v>
      </c>
    </row>
    <row r="69" spans="1:17" x14ac:dyDescent="0.2">
      <c r="A69" s="14"/>
      <c r="B69" s="14"/>
      <c r="C69" s="15" t="s">
        <v>11</v>
      </c>
      <c r="D69" s="14"/>
      <c r="E69" s="14" t="s">
        <v>12</v>
      </c>
      <c r="F69" s="24" t="s">
        <v>13</v>
      </c>
      <c r="G69" s="17">
        <v>0</v>
      </c>
      <c r="H69" s="18" t="s">
        <v>12</v>
      </c>
    </row>
    <row r="70" spans="1:17" x14ac:dyDescent="0.2">
      <c r="A70" s="22"/>
      <c r="B70" s="22"/>
      <c r="C70" s="77"/>
      <c r="D70" s="22"/>
      <c r="E70" s="22"/>
      <c r="F70" s="42"/>
      <c r="G70" s="42"/>
      <c r="H70" s="18" t="s">
        <v>12</v>
      </c>
    </row>
    <row r="71" spans="1:17" x14ac:dyDescent="0.2">
      <c r="A71" s="22"/>
      <c r="B71" s="22"/>
      <c r="C71" s="23" t="s">
        <v>548</v>
      </c>
      <c r="D71" s="22"/>
      <c r="E71" s="22"/>
      <c r="F71" s="42"/>
      <c r="G71" s="42"/>
      <c r="H71" s="18" t="s">
        <v>12</v>
      </c>
      <c r="K71" s="57"/>
      <c r="L71" s="57"/>
      <c r="M71" s="57"/>
      <c r="N71" s="57"/>
      <c r="O71" s="78"/>
      <c r="P71" s="78"/>
      <c r="Q71" s="78"/>
    </row>
    <row r="72" spans="1:17" x14ac:dyDescent="0.2">
      <c r="A72" s="71">
        <v>1</v>
      </c>
      <c r="B72" s="72" t="s">
        <v>101</v>
      </c>
      <c r="C72" s="72" t="s">
        <v>102</v>
      </c>
      <c r="D72" s="72"/>
      <c r="E72" s="79">
        <v>112.994</v>
      </c>
      <c r="F72" s="74">
        <v>12.562811225000001</v>
      </c>
      <c r="G72" s="75">
        <v>2.9852099999999999E-3</v>
      </c>
      <c r="H72" s="18"/>
    </row>
    <row r="73" spans="1:17" x14ac:dyDescent="0.2">
      <c r="A73" s="22"/>
      <c r="B73" s="22"/>
      <c r="C73" s="23" t="s">
        <v>11</v>
      </c>
      <c r="D73" s="22"/>
      <c r="E73" s="22" t="s">
        <v>12</v>
      </c>
      <c r="F73" s="80">
        <f>SUM(F72)</f>
        <v>12.562811225000001</v>
      </c>
      <c r="G73" s="81">
        <f>SUM(G72)</f>
        <v>2.9852099999999999E-3</v>
      </c>
      <c r="H73" s="18" t="s">
        <v>12</v>
      </c>
    </row>
    <row r="74" spans="1:17" x14ac:dyDescent="0.2">
      <c r="A74" s="22"/>
      <c r="B74" s="22"/>
      <c r="C74" s="77"/>
      <c r="D74" s="22"/>
      <c r="E74" s="22"/>
      <c r="F74" s="42"/>
      <c r="G74" s="42"/>
      <c r="H74" s="18" t="s">
        <v>12</v>
      </c>
    </row>
    <row r="75" spans="1:17" x14ac:dyDescent="0.2">
      <c r="A75" s="14"/>
      <c r="B75" s="14"/>
      <c r="C75" s="15" t="s">
        <v>103</v>
      </c>
      <c r="D75" s="14"/>
      <c r="E75" s="14"/>
      <c r="F75" s="14"/>
      <c r="G75" s="14"/>
      <c r="H75" s="18" t="s">
        <v>12</v>
      </c>
    </row>
    <row r="76" spans="1:17" x14ac:dyDescent="0.2">
      <c r="A76" s="14"/>
      <c r="B76" s="14"/>
      <c r="C76" s="15" t="s">
        <v>104</v>
      </c>
      <c r="D76" s="14"/>
      <c r="E76" s="14"/>
      <c r="F76" s="14"/>
      <c r="G76" s="14"/>
      <c r="H76" s="18" t="s">
        <v>12</v>
      </c>
    </row>
    <row r="77" spans="1:17" x14ac:dyDescent="0.2">
      <c r="A77" s="14"/>
      <c r="B77" s="14"/>
      <c r="C77" s="15" t="s">
        <v>11</v>
      </c>
      <c r="D77" s="14"/>
      <c r="E77" s="14" t="s">
        <v>12</v>
      </c>
      <c r="F77" s="24" t="s">
        <v>13</v>
      </c>
      <c r="G77" s="17">
        <v>0</v>
      </c>
      <c r="H77" s="18" t="s">
        <v>12</v>
      </c>
    </row>
    <row r="78" spans="1:17" x14ac:dyDescent="0.2">
      <c r="A78" s="14"/>
      <c r="B78" s="14"/>
      <c r="C78" s="25"/>
      <c r="D78" s="14"/>
      <c r="E78" s="14"/>
      <c r="F78" s="26"/>
      <c r="G78" s="26"/>
      <c r="H78" s="18" t="s">
        <v>12</v>
      </c>
    </row>
    <row r="79" spans="1:17" x14ac:dyDescent="0.2">
      <c r="A79" s="14"/>
      <c r="B79" s="14"/>
      <c r="C79" s="15" t="s">
        <v>105</v>
      </c>
      <c r="D79" s="14"/>
      <c r="E79" s="14"/>
      <c r="F79" s="26"/>
      <c r="G79" s="26"/>
      <c r="H79" s="18" t="s">
        <v>12</v>
      </c>
    </row>
    <row r="80" spans="1:17" x14ac:dyDescent="0.2">
      <c r="A80" s="14"/>
      <c r="B80" s="14"/>
      <c r="C80" s="15" t="s">
        <v>11</v>
      </c>
      <c r="D80" s="14"/>
      <c r="E80" s="14" t="s">
        <v>12</v>
      </c>
      <c r="F80" s="24" t="s">
        <v>13</v>
      </c>
      <c r="G80" s="17">
        <v>0</v>
      </c>
      <c r="H80" s="18" t="s">
        <v>12</v>
      </c>
    </row>
    <row r="81" spans="1:8" x14ac:dyDescent="0.2">
      <c r="A81" s="14"/>
      <c r="B81" s="14"/>
      <c r="C81" s="25"/>
      <c r="D81" s="14"/>
      <c r="E81" s="14"/>
      <c r="F81" s="26"/>
      <c r="G81" s="26"/>
      <c r="H81" s="18" t="s">
        <v>12</v>
      </c>
    </row>
    <row r="82" spans="1:8" x14ac:dyDescent="0.2">
      <c r="A82" s="32"/>
      <c r="B82" s="28"/>
      <c r="C82" s="28" t="s">
        <v>106</v>
      </c>
      <c r="D82" s="28"/>
      <c r="E82" s="32"/>
      <c r="F82" s="30">
        <f>48.54715857+0.000595855000019073</f>
        <v>48.547754425000022</v>
      </c>
      <c r="G82" s="31">
        <v>1.153592E-2</v>
      </c>
      <c r="H82" s="18" t="s">
        <v>12</v>
      </c>
    </row>
    <row r="83" spans="1:8" x14ac:dyDescent="0.2">
      <c r="A83" s="25"/>
      <c r="B83" s="25"/>
      <c r="C83" s="15" t="s">
        <v>107</v>
      </c>
      <c r="D83" s="26"/>
      <c r="E83" s="26"/>
      <c r="F83" s="16">
        <f>4208.347583295+0.000595855000019073</f>
        <v>4208.3481791499999</v>
      </c>
      <c r="G83" s="33">
        <v>1</v>
      </c>
      <c r="H83" s="18" t="s">
        <v>12</v>
      </c>
    </row>
    <row r="84" spans="1:8" x14ac:dyDescent="0.2">
      <c r="A84" s="34"/>
      <c r="B84" s="34"/>
      <c r="C84" s="34"/>
      <c r="D84" s="35"/>
      <c r="E84" s="35"/>
      <c r="F84" s="35"/>
      <c r="G84" s="35"/>
    </row>
    <row r="85" spans="1:8" x14ac:dyDescent="0.2">
      <c r="A85" s="36"/>
      <c r="B85" s="163" t="s">
        <v>549</v>
      </c>
      <c r="C85" s="163"/>
      <c r="D85" s="163"/>
      <c r="E85" s="163"/>
      <c r="F85" s="163"/>
      <c r="G85" s="163"/>
      <c r="H85" s="163"/>
    </row>
    <row r="86" spans="1:8" x14ac:dyDescent="0.2">
      <c r="A86" s="36"/>
      <c r="B86" s="163" t="s">
        <v>550</v>
      </c>
      <c r="C86" s="163"/>
      <c r="D86" s="163"/>
      <c r="E86" s="163"/>
      <c r="F86" s="163"/>
      <c r="G86" s="163"/>
      <c r="H86" s="163"/>
    </row>
    <row r="87" spans="1:8" x14ac:dyDescent="0.2">
      <c r="A87" s="36"/>
      <c r="B87" s="163" t="s">
        <v>551</v>
      </c>
      <c r="C87" s="163"/>
      <c r="D87" s="163"/>
      <c r="E87" s="163"/>
      <c r="F87" s="163"/>
      <c r="G87" s="163"/>
      <c r="H87" s="163"/>
    </row>
    <row r="88" spans="1:8" x14ac:dyDescent="0.2">
      <c r="A88" s="38"/>
      <c r="B88" s="38"/>
      <c r="C88" s="38"/>
      <c r="D88" s="39"/>
      <c r="E88" s="39"/>
      <c r="F88" s="39"/>
      <c r="G88" s="39"/>
    </row>
    <row r="89" spans="1:8" x14ac:dyDescent="0.2">
      <c r="A89" s="36"/>
      <c r="B89" s="167" t="s">
        <v>108</v>
      </c>
      <c r="C89" s="168"/>
      <c r="D89" s="169"/>
      <c r="E89" s="40"/>
      <c r="F89" s="41"/>
      <c r="G89" s="41"/>
    </row>
    <row r="90" spans="1:8" x14ac:dyDescent="0.2">
      <c r="A90" s="36"/>
      <c r="B90" s="164" t="s">
        <v>109</v>
      </c>
      <c r="C90" s="165"/>
      <c r="D90" s="23" t="s">
        <v>110</v>
      </c>
      <c r="E90" s="40"/>
      <c r="F90" s="41"/>
      <c r="G90" s="41"/>
    </row>
    <row r="91" spans="1:8" x14ac:dyDescent="0.2">
      <c r="A91" s="36"/>
      <c r="B91" s="164" t="s">
        <v>111</v>
      </c>
      <c r="C91" s="165"/>
      <c r="D91" s="23" t="s">
        <v>110</v>
      </c>
      <c r="E91" s="40"/>
      <c r="F91" s="41"/>
      <c r="G91" s="41"/>
    </row>
    <row r="92" spans="1:8" x14ac:dyDescent="0.2">
      <c r="A92" s="36"/>
      <c r="B92" s="164" t="s">
        <v>112</v>
      </c>
      <c r="C92" s="165"/>
      <c r="D92" s="42" t="s">
        <v>12</v>
      </c>
      <c r="E92" s="40"/>
      <c r="F92" s="41"/>
      <c r="G92" s="41"/>
    </row>
    <row r="93" spans="1:8" x14ac:dyDescent="0.2">
      <c r="A93" s="43"/>
      <c r="B93" s="44" t="s">
        <v>12</v>
      </c>
      <c r="C93" s="44" t="s">
        <v>552</v>
      </c>
      <c r="D93" s="44" t="s">
        <v>113</v>
      </c>
      <c r="E93" s="43"/>
      <c r="F93" s="43"/>
      <c r="G93" s="43"/>
    </row>
    <row r="94" spans="1:8" x14ac:dyDescent="0.2">
      <c r="A94" s="43"/>
      <c r="B94" s="45" t="s">
        <v>114</v>
      </c>
      <c r="C94" s="46">
        <v>45747</v>
      </c>
      <c r="D94" s="46">
        <v>45777</v>
      </c>
      <c r="E94" s="43"/>
      <c r="F94" s="43"/>
      <c r="G94" s="43"/>
    </row>
    <row r="95" spans="1:8" x14ac:dyDescent="0.2">
      <c r="A95" s="47"/>
      <c r="B95" s="28" t="s">
        <v>115</v>
      </c>
      <c r="C95" s="48">
        <v>75.481999999999999</v>
      </c>
      <c r="D95" s="48">
        <v>76.662099999999995</v>
      </c>
      <c r="E95" s="47"/>
      <c r="F95" s="49"/>
      <c r="G95" s="50"/>
    </row>
    <row r="96" spans="1:8" x14ac:dyDescent="0.2">
      <c r="A96" s="47"/>
      <c r="B96" s="28" t="s">
        <v>554</v>
      </c>
      <c r="C96" s="48">
        <v>26.942299999999999</v>
      </c>
      <c r="D96" s="48">
        <v>27.362500000000001</v>
      </c>
      <c r="E96" s="47"/>
      <c r="F96" s="49"/>
      <c r="G96" s="50"/>
    </row>
    <row r="97" spans="1:14" x14ac:dyDescent="0.2">
      <c r="A97" s="47"/>
      <c r="B97" s="28" t="s">
        <v>556</v>
      </c>
      <c r="C97" s="48">
        <v>15.251099999999999</v>
      </c>
      <c r="D97" s="48">
        <v>15.4894</v>
      </c>
      <c r="E97" s="47"/>
      <c r="F97" s="49"/>
      <c r="G97" s="50"/>
    </row>
    <row r="98" spans="1:14" x14ac:dyDescent="0.2">
      <c r="A98" s="47"/>
      <c r="B98" s="28" t="s">
        <v>116</v>
      </c>
      <c r="C98" s="48">
        <v>67.747900000000001</v>
      </c>
      <c r="D98" s="48">
        <v>68.741200000000006</v>
      </c>
      <c r="E98" s="47"/>
      <c r="F98" s="49"/>
      <c r="G98" s="50"/>
    </row>
    <row r="99" spans="1:14" x14ac:dyDescent="0.2">
      <c r="A99" s="47"/>
      <c r="B99" s="28" t="s">
        <v>164</v>
      </c>
      <c r="C99" s="48">
        <v>23.139600000000002</v>
      </c>
      <c r="D99" s="48">
        <v>23.478899999999999</v>
      </c>
      <c r="E99" s="47"/>
      <c r="F99" s="49"/>
      <c r="G99" s="50"/>
    </row>
    <row r="100" spans="1:14" ht="25.5" x14ac:dyDescent="0.2">
      <c r="A100" s="47"/>
      <c r="B100" s="72" t="s">
        <v>558</v>
      </c>
      <c r="C100" s="48">
        <v>13.2745</v>
      </c>
      <c r="D100" s="48">
        <v>13.469099999999999</v>
      </c>
      <c r="E100" s="47"/>
      <c r="F100" s="49"/>
      <c r="G100" s="50"/>
    </row>
    <row r="101" spans="1:14" ht="25.5" x14ac:dyDescent="0.2">
      <c r="A101" s="47"/>
      <c r="B101" s="28" t="s">
        <v>559</v>
      </c>
      <c r="C101" s="48">
        <v>13.313700000000001</v>
      </c>
      <c r="D101" s="48">
        <v>13.509</v>
      </c>
      <c r="E101" s="47"/>
      <c r="F101" s="49"/>
      <c r="G101" s="50"/>
    </row>
    <row r="102" spans="1:14" x14ac:dyDescent="0.2">
      <c r="A102" s="47"/>
      <c r="B102" s="28" t="s">
        <v>560</v>
      </c>
      <c r="C102" s="48">
        <v>13.460800000000001</v>
      </c>
      <c r="D102" s="48">
        <v>13.658099999999999</v>
      </c>
      <c r="E102" s="47"/>
      <c r="F102" s="49"/>
      <c r="G102" s="50"/>
    </row>
    <row r="103" spans="1:14" x14ac:dyDescent="0.2">
      <c r="A103" s="47"/>
      <c r="B103" s="47"/>
      <c r="C103" s="47"/>
      <c r="D103" s="47"/>
      <c r="E103" s="47"/>
      <c r="F103" s="47"/>
      <c r="G103" s="47"/>
    </row>
    <row r="104" spans="1:14" x14ac:dyDescent="0.2">
      <c r="A104" s="43"/>
      <c r="B104" s="164" t="s">
        <v>561</v>
      </c>
      <c r="C104" s="165"/>
      <c r="D104" s="23" t="s">
        <v>110</v>
      </c>
      <c r="E104" s="43"/>
      <c r="F104" s="43"/>
      <c r="G104" s="43"/>
    </row>
    <row r="105" spans="1:14" x14ac:dyDescent="0.2">
      <c r="A105" s="43"/>
      <c r="B105" s="58"/>
      <c r="C105" s="58"/>
      <c r="D105" s="58"/>
      <c r="E105" s="43"/>
      <c r="F105" s="43"/>
      <c r="G105" s="43"/>
    </row>
    <row r="106" spans="1:14" s="59" customFormat="1" ht="15" x14ac:dyDescent="0.25">
      <c r="A106" s="95"/>
      <c r="B106" s="164" t="s">
        <v>574</v>
      </c>
      <c r="C106" s="165"/>
      <c r="D106" s="23" t="s">
        <v>110</v>
      </c>
      <c r="E106" s="95"/>
      <c r="F106" s="37"/>
      <c r="G106" s="95"/>
      <c r="I106" s="96"/>
      <c r="J106" s="97"/>
      <c r="K106" s="97"/>
      <c r="L106" s="97"/>
      <c r="M106" s="97"/>
      <c r="N106"/>
    </row>
    <row r="107" spans="1:14" ht="26.25" customHeight="1" x14ac:dyDescent="0.25">
      <c r="A107" s="43"/>
      <c r="B107" s="164" t="s">
        <v>575</v>
      </c>
      <c r="C107" s="165"/>
      <c r="D107" s="23" t="s">
        <v>110</v>
      </c>
      <c r="E107" s="56"/>
      <c r="F107" s="43"/>
      <c r="G107" s="43"/>
      <c r="I107" s="98"/>
    </row>
    <row r="108" spans="1:14" ht="27.75" customHeight="1" x14ac:dyDescent="0.25">
      <c r="A108" s="43"/>
      <c r="B108" s="164" t="s">
        <v>576</v>
      </c>
      <c r="C108" s="165"/>
      <c r="D108" s="23" t="s">
        <v>110</v>
      </c>
      <c r="E108" s="56"/>
      <c r="F108" s="43"/>
      <c r="G108" s="43"/>
      <c r="I108" s="99"/>
    </row>
    <row r="109" spans="1:14" x14ac:dyDescent="0.2">
      <c r="A109" s="43"/>
      <c r="B109" s="164" t="s">
        <v>577</v>
      </c>
      <c r="C109" s="165"/>
      <c r="D109" s="23" t="s">
        <v>110</v>
      </c>
      <c r="E109" s="56"/>
      <c r="F109" s="43"/>
      <c r="G109" s="43"/>
    </row>
    <row r="110" spans="1:14" x14ac:dyDescent="0.2">
      <c r="A110" s="58"/>
      <c r="B110" s="58"/>
      <c r="C110" s="58"/>
      <c r="D110" s="58"/>
      <c r="E110" s="58"/>
      <c r="F110" s="58"/>
      <c r="G110" s="58"/>
    </row>
    <row r="111" spans="1:14" s="59" customFormat="1" ht="15" x14ac:dyDescent="0.25">
      <c r="B111" s="232" t="s">
        <v>681</v>
      </c>
      <c r="C111" s="233"/>
      <c r="D111" s="233"/>
      <c r="E111" s="233"/>
      <c r="F111" s="233"/>
      <c r="G111" s="234"/>
      <c r="I111"/>
      <c r="J111" s="97"/>
      <c r="K111" s="97"/>
      <c r="L111" s="97"/>
      <c r="M111" s="97"/>
      <c r="N111"/>
    </row>
    <row r="112" spans="1:14" s="59" customFormat="1" ht="45" customHeight="1" x14ac:dyDescent="0.25">
      <c r="B112" s="100" t="s">
        <v>582</v>
      </c>
      <c r="C112" s="100" t="s">
        <v>583</v>
      </c>
      <c r="D112" s="235" t="s">
        <v>584</v>
      </c>
      <c r="E112" s="236"/>
      <c r="F112" s="237" t="s">
        <v>585</v>
      </c>
      <c r="G112" s="237"/>
      <c r="H112" s="101"/>
      <c r="I112"/>
      <c r="J112" s="97"/>
      <c r="K112" s="97"/>
      <c r="L112" s="97"/>
      <c r="M112" s="97"/>
      <c r="N112"/>
    </row>
    <row r="113" spans="2:14" s="59" customFormat="1" ht="25.5" x14ac:dyDescent="0.25">
      <c r="B113" s="102" t="s">
        <v>657</v>
      </c>
      <c r="C113" s="103" t="s">
        <v>658</v>
      </c>
      <c r="D113" s="238">
        <v>0</v>
      </c>
      <c r="E113" s="239"/>
      <c r="F113" s="238">
        <v>0</v>
      </c>
      <c r="G113" s="239"/>
      <c r="H113" s="104"/>
      <c r="I113"/>
      <c r="J113" s="97"/>
      <c r="K113" s="97"/>
      <c r="L113" s="97"/>
      <c r="M113" s="97"/>
      <c r="N113"/>
    </row>
    <row r="114" spans="2:14" s="59" customFormat="1" ht="15" x14ac:dyDescent="0.25">
      <c r="B114" s="240" t="s">
        <v>659</v>
      </c>
      <c r="C114" s="241"/>
      <c r="D114" s="241"/>
      <c r="E114" s="241"/>
      <c r="F114" s="241"/>
      <c r="G114" s="242"/>
      <c r="H114" s="104"/>
      <c r="I114"/>
      <c r="J114" s="99"/>
      <c r="K114" s="99"/>
      <c r="L114" s="99"/>
      <c r="M114" s="97"/>
      <c r="N114"/>
    </row>
    <row r="115" spans="2:14" s="59" customFormat="1" ht="15" x14ac:dyDescent="0.25">
      <c r="B115" s="237" t="s">
        <v>582</v>
      </c>
      <c r="C115" s="237" t="s">
        <v>583</v>
      </c>
      <c r="D115" s="240" t="s">
        <v>626</v>
      </c>
      <c r="E115" s="241"/>
      <c r="F115" s="242"/>
      <c r="G115" s="102"/>
      <c r="H115" s="104"/>
      <c r="I115"/>
      <c r="J115" s="99"/>
      <c r="K115" s="99"/>
      <c r="L115" s="99"/>
      <c r="M115" s="97"/>
      <c r="N115"/>
    </row>
    <row r="116" spans="2:14" s="59" customFormat="1" ht="76.5" x14ac:dyDescent="0.25">
      <c r="B116" s="237"/>
      <c r="C116" s="237"/>
      <c r="D116" s="105" t="s">
        <v>630</v>
      </c>
      <c r="E116" s="105" t="s">
        <v>660</v>
      </c>
      <c r="F116" s="105" t="s">
        <v>661</v>
      </c>
      <c r="G116" s="105" t="s">
        <v>683</v>
      </c>
      <c r="H116" s="106"/>
      <c r="I116"/>
      <c r="J116" s="99"/>
      <c r="K116" s="99"/>
      <c r="L116" s="99"/>
      <c r="M116" s="97"/>
      <c r="N116"/>
    </row>
    <row r="117" spans="2:14" s="59" customFormat="1" ht="25.5" x14ac:dyDescent="0.2">
      <c r="B117" s="107" t="s">
        <v>657</v>
      </c>
      <c r="C117" s="103" t="s">
        <v>658</v>
      </c>
      <c r="D117" s="108">
        <v>200</v>
      </c>
      <c r="E117" s="108">
        <v>6.8852450999999997</v>
      </c>
      <c r="F117" s="108">
        <v>206.88524509999999</v>
      </c>
      <c r="G117" s="109">
        <f>F117/F83</f>
        <v>4.9160676895747386E-2</v>
      </c>
      <c r="H117" s="110"/>
      <c r="I117"/>
      <c r="J117"/>
      <c r="K117"/>
      <c r="L117"/>
      <c r="M117"/>
      <c r="N117"/>
    </row>
    <row r="118" spans="2:14" s="59" customFormat="1" ht="33" customHeight="1" x14ac:dyDescent="0.2">
      <c r="B118" s="243" t="s">
        <v>662</v>
      </c>
      <c r="C118" s="244"/>
      <c r="D118" s="244"/>
      <c r="E118" s="244"/>
      <c r="F118" s="244"/>
      <c r="G118" s="245"/>
      <c r="H118" s="111"/>
      <c r="I118"/>
      <c r="J118"/>
      <c r="K118"/>
      <c r="L118"/>
      <c r="M118"/>
      <c r="N118"/>
    </row>
    <row r="119" spans="2:14" s="59" customFormat="1" x14ac:dyDescent="0.2">
      <c r="H119" s="111"/>
      <c r="I119"/>
      <c r="J119"/>
      <c r="K119"/>
      <c r="L119"/>
      <c r="M119"/>
      <c r="N119"/>
    </row>
    <row r="120" spans="2:14" s="59" customFormat="1" x14ac:dyDescent="0.2">
      <c r="B120" s="172" t="s">
        <v>563</v>
      </c>
      <c r="C120" s="173"/>
      <c r="D120" s="174"/>
      <c r="I120"/>
      <c r="J120"/>
      <c r="K120"/>
      <c r="L120"/>
      <c r="M120"/>
      <c r="N120"/>
    </row>
    <row r="121" spans="2:14" s="59" customFormat="1" ht="38.25" x14ac:dyDescent="0.2">
      <c r="B121" s="166" t="s">
        <v>564</v>
      </c>
      <c r="C121" s="166"/>
      <c r="D121" s="61" t="s">
        <v>463</v>
      </c>
      <c r="I121"/>
      <c r="J121"/>
      <c r="K121"/>
      <c r="L121"/>
      <c r="M121"/>
      <c r="N121"/>
    </row>
    <row r="122" spans="2:14" s="59" customFormat="1" x14ac:dyDescent="0.2">
      <c r="B122" s="176" t="s">
        <v>565</v>
      </c>
      <c r="C122" s="176"/>
      <c r="D122" s="62"/>
      <c r="I122"/>
      <c r="J122"/>
      <c r="K122"/>
      <c r="L122"/>
      <c r="M122"/>
      <c r="N122"/>
    </row>
    <row r="123" spans="2:14" s="59" customFormat="1" x14ac:dyDescent="0.2">
      <c r="B123" s="176"/>
      <c r="C123" s="176"/>
      <c r="D123" s="63"/>
      <c r="I123"/>
      <c r="J123"/>
      <c r="K123"/>
      <c r="L123"/>
      <c r="M123"/>
      <c r="N123"/>
    </row>
    <row r="124" spans="2:14" s="59" customFormat="1" x14ac:dyDescent="0.2">
      <c r="B124" s="176" t="s">
        <v>566</v>
      </c>
      <c r="C124" s="176"/>
      <c r="D124" s="64">
        <v>6.5413251554184253</v>
      </c>
      <c r="I124"/>
      <c r="J124"/>
      <c r="K124"/>
      <c r="L124"/>
      <c r="M124"/>
      <c r="N124"/>
    </row>
    <row r="125" spans="2:14" s="59" customFormat="1" x14ac:dyDescent="0.2">
      <c r="B125" s="176"/>
      <c r="C125" s="176"/>
      <c r="D125" s="63"/>
      <c r="I125"/>
      <c r="J125"/>
      <c r="K125"/>
      <c r="L125"/>
      <c r="M125"/>
      <c r="N125"/>
    </row>
    <row r="126" spans="2:14" s="59" customFormat="1" x14ac:dyDescent="0.2">
      <c r="B126" s="176" t="s">
        <v>567</v>
      </c>
      <c r="C126" s="176"/>
      <c r="D126" s="64">
        <v>4.001418657549471</v>
      </c>
      <c r="I126"/>
      <c r="J126"/>
      <c r="K126"/>
      <c r="L126"/>
      <c r="M126"/>
      <c r="N126"/>
    </row>
    <row r="127" spans="2:14" s="59" customFormat="1" x14ac:dyDescent="0.2">
      <c r="B127" s="176" t="s">
        <v>568</v>
      </c>
      <c r="C127" s="176"/>
      <c r="D127" s="64">
        <v>5.0346359435775492</v>
      </c>
      <c r="I127"/>
      <c r="J127"/>
      <c r="K127"/>
      <c r="L127"/>
      <c r="M127"/>
      <c r="N127"/>
    </row>
    <row r="128" spans="2:14" s="59" customFormat="1" x14ac:dyDescent="0.2">
      <c r="B128" s="176"/>
      <c r="C128" s="176"/>
      <c r="D128" s="63"/>
      <c r="I128"/>
      <c r="J128"/>
      <c r="K128"/>
      <c r="L128"/>
      <c r="M128"/>
      <c r="N128"/>
    </row>
    <row r="129" spans="2:16" s="59" customFormat="1" x14ac:dyDescent="0.2">
      <c r="B129" s="176" t="s">
        <v>569</v>
      </c>
      <c r="C129" s="176"/>
      <c r="D129" s="66" t="s">
        <v>680</v>
      </c>
      <c r="I129"/>
      <c r="J129" s="57"/>
      <c r="K129" s="57"/>
      <c r="L129" s="57"/>
      <c r="M129" s="57"/>
      <c r="N129" s="60"/>
    </row>
    <row r="130" spans="2:16" s="59" customFormat="1" x14ac:dyDescent="0.2">
      <c r="B130" s="177" t="s">
        <v>570</v>
      </c>
      <c r="C130" s="179"/>
      <c r="D130" s="178"/>
      <c r="I130"/>
      <c r="J130"/>
      <c r="K130"/>
      <c r="L130"/>
      <c r="M130"/>
      <c r="N130"/>
      <c r="O130"/>
      <c r="P130"/>
    </row>
    <row r="132" spans="2:16" x14ac:dyDescent="0.2">
      <c r="B132" s="68" t="s">
        <v>571</v>
      </c>
    </row>
    <row r="133" spans="2:16" ht="153.75" customHeight="1" x14ac:dyDescent="0.2"/>
    <row r="136" spans="2:16" x14ac:dyDescent="0.2">
      <c r="B136" s="69" t="s">
        <v>572</v>
      </c>
      <c r="C136" s="70"/>
      <c r="D136" s="69"/>
    </row>
    <row r="137" spans="2:16" x14ac:dyDescent="0.2">
      <c r="B137" s="69" t="s">
        <v>663</v>
      </c>
      <c r="D137" s="69"/>
    </row>
    <row r="138" spans="2:16" ht="165" customHeight="1" x14ac:dyDescent="0.2"/>
  </sheetData>
  <mergeCells count="36">
    <mergeCell ref="B130:D130"/>
    <mergeCell ref="B125:C125"/>
    <mergeCell ref="B126:C126"/>
    <mergeCell ref="B127:C127"/>
    <mergeCell ref="B128:C128"/>
    <mergeCell ref="B129:C129"/>
    <mergeCell ref="B120:D120"/>
    <mergeCell ref="B121:C121"/>
    <mergeCell ref="B122:C122"/>
    <mergeCell ref="B123:C123"/>
    <mergeCell ref="B124:C124"/>
    <mergeCell ref="B114:G114"/>
    <mergeCell ref="B115:B116"/>
    <mergeCell ref="C115:C116"/>
    <mergeCell ref="D115:F115"/>
    <mergeCell ref="B118:G118"/>
    <mergeCell ref="B108:C108"/>
    <mergeCell ref="A1:H1"/>
    <mergeCell ref="A2:H2"/>
    <mergeCell ref="A3:H3"/>
    <mergeCell ref="B85:H85"/>
    <mergeCell ref="B86:H86"/>
    <mergeCell ref="B87:H87"/>
    <mergeCell ref="B106:C106"/>
    <mergeCell ref="B107:C107"/>
    <mergeCell ref="B89:D89"/>
    <mergeCell ref="B90:C90"/>
    <mergeCell ref="B91:C91"/>
    <mergeCell ref="B92:C92"/>
    <mergeCell ref="B104:C104"/>
    <mergeCell ref="B109:C109"/>
    <mergeCell ref="B111:G111"/>
    <mergeCell ref="D112:E112"/>
    <mergeCell ref="F112:G112"/>
    <mergeCell ref="D113:E113"/>
    <mergeCell ref="F113:G113"/>
  </mergeCells>
  <hyperlinks>
    <hyperlink ref="I1" location="Index!B2" display="Index" xr:uid="{EF940B97-B3B7-4CD4-9635-D01613F2945C}"/>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SFRLTP</vt:lpstr>
      <vt:lpstr>SFRSTP</vt:lpstr>
      <vt:lpstr>SMMF</vt:lpstr>
      <vt:lpstr>SPLDF</vt:lpstr>
      <vt:lpstr>SPMON</vt:lpstr>
      <vt:lpstr>SPSDF</vt:lpstr>
      <vt:lpstr>SPUSDF</vt:lpstr>
      <vt:lpstr>SUNBDS</vt:lpstr>
      <vt:lpstr>SUNMIA</vt:lpstr>
      <vt:lpstr>SUNONF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Swapna.N - Sundaram Mutual</cp:lastModifiedBy>
  <dcterms:created xsi:type="dcterms:W3CDTF">2025-05-01T07:20:39Z</dcterms:created>
  <dcterms:modified xsi:type="dcterms:W3CDTF">2025-05-08T11:50:53Z</dcterms:modified>
</cp:coreProperties>
</file>