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X:\DEBT_BACKOFFICE\Debt_Factsheets\2026 - Monthly Portfolio\6. 30-June -2026\"/>
    </mc:Choice>
  </mc:AlternateContent>
  <xr:revisionPtr revIDLastSave="0" documentId="13_ncr:1_{6919EE79-8DE8-4774-96C5-390EA4513F8F}" xr6:coauthVersionLast="47" xr6:coauthVersionMax="47" xr10:uidLastSave="{00000000-0000-0000-0000-000000000000}"/>
  <bookViews>
    <workbookView xWindow="-120" yWindow="-120" windowWidth="24240" windowHeight="13020" tabRatio="682" xr2:uid="{1D27C194-820C-4C7D-9BF3-5B8EB2C426E2}"/>
  </bookViews>
  <sheets>
    <sheet name="Index" sheetId="12" r:id="rId1"/>
    <sheet name="SFRLTP" sheetId="1" r:id="rId2"/>
    <sheet name="SFRSTP" sheetId="2" r:id="rId3"/>
    <sheet name="SMMF" sheetId="3" r:id="rId4"/>
    <sheet name="SPLDF" sheetId="4" r:id="rId5"/>
    <sheet name="SPMON" sheetId="5" r:id="rId6"/>
    <sheet name="SPSDF" sheetId="6" r:id="rId7"/>
    <sheet name="SPUSDF" sheetId="7" r:id="rId8"/>
    <sheet name="SUNBDS" sheetId="8" r:id="rId9"/>
    <sheet name="SUNMIA" sheetId="9" r:id="rId10"/>
    <sheet name="SUNONF" sheetId="10"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8" i="9" l="1"/>
  <c r="G86" i="9"/>
  <c r="F86" i="9"/>
  <c r="G115" i="8"/>
  <c r="G76" i="8"/>
  <c r="F76" i="8"/>
  <c r="I170" i="7"/>
  <c r="F170" i="7"/>
  <c r="F125" i="7"/>
  <c r="F126" i="7"/>
  <c r="F127" i="7"/>
  <c r="F124" i="7"/>
  <c r="F128" i="7"/>
  <c r="F114" i="7"/>
  <c r="I148" i="6"/>
  <c r="J148" i="6" s="1"/>
  <c r="I147" i="6"/>
  <c r="J147" i="6" s="1"/>
  <c r="I146" i="6"/>
  <c r="J146" i="6" s="1"/>
  <c r="G146" i="6"/>
  <c r="I145" i="6"/>
  <c r="J145" i="6" s="1"/>
  <c r="G88" i="6"/>
  <c r="F88" i="6"/>
  <c r="I184" i="5"/>
  <c r="F184" i="5"/>
  <c r="G146" i="5"/>
  <c r="F146" i="5"/>
  <c r="I158" i="4"/>
  <c r="F158" i="4"/>
  <c r="I153" i="4"/>
  <c r="J153" i="4" s="1"/>
  <c r="I152" i="4"/>
  <c r="J152" i="4" s="1"/>
  <c r="I151" i="4"/>
  <c r="J151" i="4" s="1"/>
  <c r="G95" i="4"/>
  <c r="F95" i="4"/>
  <c r="G95" i="3"/>
  <c r="F95" i="3"/>
  <c r="G91" i="2"/>
  <c r="F91" i="2"/>
  <c r="G96" i="1"/>
  <c r="F96" i="1"/>
  <c r="F130" i="7" l="1"/>
  <c r="F131" i="7" s="1"/>
  <c r="G130" i="7" s="1"/>
  <c r="H164" i="7" l="1"/>
  <c r="H163" i="7"/>
  <c r="H162" i="7"/>
  <c r="H161" i="7"/>
  <c r="H160" i="7"/>
  <c r="H159" i="7"/>
  <c r="H158" i="7"/>
  <c r="G29" i="7"/>
  <c r="G30" i="7"/>
  <c r="G31" i="7"/>
  <c r="G32" i="7"/>
  <c r="G33" i="7"/>
  <c r="G34" i="7"/>
  <c r="G35" i="7"/>
  <c r="G36" i="7"/>
  <c r="G37" i="7"/>
  <c r="G38" i="7"/>
  <c r="G39" i="7"/>
  <c r="G40" i="7"/>
  <c r="G41" i="7"/>
  <c r="G57" i="7"/>
  <c r="G58" i="7"/>
  <c r="G59" i="7"/>
  <c r="G60" i="7"/>
  <c r="G61" i="7"/>
  <c r="G62" i="7"/>
  <c r="G63" i="7"/>
  <c r="G64" i="7"/>
  <c r="G65" i="7"/>
  <c r="G66" i="7"/>
  <c r="G67" i="7"/>
  <c r="G68" i="7"/>
  <c r="G69" i="7"/>
  <c r="G70" i="7"/>
  <c r="G71" i="7"/>
  <c r="G72" i="7"/>
  <c r="G73" i="7"/>
  <c r="G74" i="7"/>
  <c r="G75" i="7"/>
  <c r="G76" i="7"/>
  <c r="G77" i="7"/>
  <c r="G78" i="7"/>
  <c r="G28" i="7"/>
  <c r="G79" i="7"/>
  <c r="G80" i="7"/>
  <c r="G81" i="7"/>
  <c r="G82" i="7"/>
  <c r="G83" i="7"/>
  <c r="G84" i="7"/>
  <c r="G88" i="7"/>
  <c r="G89" i="7"/>
  <c r="G90" i="7"/>
  <c r="G91" i="7"/>
  <c r="G92" i="7"/>
  <c r="G93" i="7"/>
  <c r="G94" i="7"/>
  <c r="G98" i="7"/>
  <c r="G99" i="7"/>
  <c r="G113" i="7"/>
  <c r="G114" i="7" s="1"/>
  <c r="G85" i="7" l="1"/>
  <c r="G42" i="7"/>
  <c r="G53" i="7" s="1"/>
  <c r="G95" i="7"/>
  <c r="G100" i="7"/>
  <c r="G106" i="7" l="1"/>
  <c r="G131" i="7" s="1"/>
</calcChain>
</file>

<file path=xl/sharedStrings.xml><?xml version="1.0" encoding="utf-8"?>
<sst xmlns="http://schemas.openxmlformats.org/spreadsheetml/2006/main" count="3282" uniqueCount="745">
  <si>
    <t>SUNDARAM MUTUAL FUND</t>
  </si>
  <si>
    <t>Sundaram Corporate Bond Fund</t>
  </si>
  <si>
    <t>SL No</t>
  </si>
  <si>
    <t>ISIN Code</t>
  </si>
  <si>
    <t>Name of the instrument</t>
  </si>
  <si>
    <t>Rating / 
Industry</t>
  </si>
  <si>
    <t>Quantity</t>
  </si>
  <si>
    <t>Mkt Value
Rs. in Lacs</t>
  </si>
  <si>
    <t>% of Net Asset</t>
  </si>
  <si>
    <t>A) Equity &amp; Equity Related</t>
  </si>
  <si>
    <t>(a) Listed / awaiting listing on Stock Exchange</t>
  </si>
  <si>
    <t>Sub Total</t>
  </si>
  <si>
    <t/>
  </si>
  <si>
    <t xml:space="preserve">0 </t>
  </si>
  <si>
    <t>(b) Overseas Security</t>
  </si>
  <si>
    <t>(c) Privately Placed / Unlisted</t>
  </si>
  <si>
    <t>(d) Preference / Right Shares</t>
  </si>
  <si>
    <t>(e) Warrants</t>
  </si>
  <si>
    <t>f) Derivative</t>
  </si>
  <si>
    <t>Total for Equity &amp; Equity Related</t>
  </si>
  <si>
    <t>B) Debt Instruments</t>
  </si>
  <si>
    <t>INE053F08411</t>
  </si>
  <si>
    <t>Indian Railway Finance Corporation Ltd - 7.37% - 31/07/2029</t>
  </si>
  <si>
    <t>ICRA AAA</t>
  </si>
  <si>
    <t>INE115A07QJ2</t>
  </si>
  <si>
    <t>CRISIL AAA</t>
  </si>
  <si>
    <t>INE261F08EP4</t>
  </si>
  <si>
    <t>INE556F08KL3</t>
  </si>
  <si>
    <t>INE020B08EK4</t>
  </si>
  <si>
    <t>INE261F08EO7</t>
  </si>
  <si>
    <t>National Bank for Agriculture &amp; Rural Development - 7.48% - 15/09/2028</t>
  </si>
  <si>
    <t>INE115A07QY1</t>
  </si>
  <si>
    <t>INE041007167</t>
  </si>
  <si>
    <t>INE020B08FX4</t>
  </si>
  <si>
    <t>INE916DA7TD8</t>
  </si>
  <si>
    <t>INE134E08MX3</t>
  </si>
  <si>
    <t>INE756I07FB6</t>
  </si>
  <si>
    <t>HDB Financial Services Ltd - 7.9611% - 05/01/2028</t>
  </si>
  <si>
    <t>INE296A07SV1</t>
  </si>
  <si>
    <t>INE296A07TJ4</t>
  </si>
  <si>
    <t>Bajaj Finance Ltd - 7.3763% - 26/06/2028</t>
  </si>
  <si>
    <t>INE514E08GE8</t>
  </si>
  <si>
    <t>INE062A08488</t>
  </si>
  <si>
    <t>INE403D08298</t>
  </si>
  <si>
    <t>INE756I07FG5</t>
  </si>
  <si>
    <t>HDB Financial Services Ltd - 7.4091% - 05/06/2028</t>
  </si>
  <si>
    <t>INE134E08NS1</t>
  </si>
  <si>
    <t>INE556F08KR0</t>
  </si>
  <si>
    <t>INE242A08544</t>
  </si>
  <si>
    <t>INE556F08KP4</t>
  </si>
  <si>
    <t>INE053F08387</t>
  </si>
  <si>
    <t>INE0KUG08142</t>
  </si>
  <si>
    <t>National Bank for Financing Infrastructure and Development - 7.37% - 16/07/2029</t>
  </si>
  <si>
    <t>INE020B08FW6</t>
  </si>
  <si>
    <t>(b) Privately Placed / Unlisted</t>
  </si>
  <si>
    <t>(c) Govt Security</t>
  </si>
  <si>
    <t>IN0020260025</t>
  </si>
  <si>
    <t>6.94% Central Government Securities 11/05/2036</t>
  </si>
  <si>
    <t>Sovereign</t>
  </si>
  <si>
    <t>IN0020250141</t>
  </si>
  <si>
    <t>6.36% Central Government Securities 16/02/2031</t>
  </si>
  <si>
    <t>IN1920230100</t>
  </si>
  <si>
    <t>7.72% Karnataka State Government Securities - 06/12/2035</t>
  </si>
  <si>
    <t>IN0020250018</t>
  </si>
  <si>
    <t>6.90% Central Government Securities 15/04/2065</t>
  </si>
  <si>
    <t>(d) Securitized Debt Instruments</t>
  </si>
  <si>
    <t>Total for Debt Instruments</t>
  </si>
  <si>
    <t>C) Money Market Instruments</t>
  </si>
  <si>
    <t>(a) Certificate of Deposits</t>
  </si>
  <si>
    <t>INE040A16HN4</t>
  </si>
  <si>
    <t>HDFC Bank Ltd - 11/09/2026</t>
  </si>
  <si>
    <t>CRISIL A1+</t>
  </si>
  <si>
    <t>INE028A16LH3</t>
  </si>
  <si>
    <t>IND A1+</t>
  </si>
  <si>
    <t>INE028A16LF7</t>
  </si>
  <si>
    <t>Bank of Baroda - 04/02/2027</t>
  </si>
  <si>
    <t>INE692A16LS3</t>
  </si>
  <si>
    <t>Union Bank of India - 16/03/2027</t>
  </si>
  <si>
    <t>ICRA A1+</t>
  </si>
  <si>
    <t>(b) Commercial Papers</t>
  </si>
  <si>
    <t>(c) Treasury Bills</t>
  </si>
  <si>
    <t>(d) ReverseRepo / TREPS</t>
  </si>
  <si>
    <t>TREPS</t>
  </si>
  <si>
    <t>Total for Money Market Instruments</t>
  </si>
  <si>
    <t>D) Mutual Fund Units</t>
  </si>
  <si>
    <t>(a) Investment in Mutual Fund Units</t>
  </si>
  <si>
    <t>INF0RQ622028</t>
  </si>
  <si>
    <t>Corporate Debt Market Development Fund - Class A2</t>
  </si>
  <si>
    <t>E) Others</t>
  </si>
  <si>
    <t>(a) Deposits with Commercial Banks</t>
  </si>
  <si>
    <t>(b) Share Application Money pending Allotment</t>
  </si>
  <si>
    <t>Cash and Other Net Current Assets^</t>
  </si>
  <si>
    <t>Grand Total</t>
  </si>
  <si>
    <t>Notes</t>
  </si>
  <si>
    <t>a) Total securities classified as below investment grade or default provided for and its percentage to NAV</t>
  </si>
  <si>
    <t>Nil</t>
  </si>
  <si>
    <t>b) Total value and percentage of illiquid equity shares</t>
  </si>
  <si>
    <t>c) NAV  per  unit (Rupees per unit)</t>
  </si>
  <si>
    <t>At the end</t>
  </si>
  <si>
    <t>Option</t>
  </si>
  <si>
    <t>Direct Plan - Growth</t>
  </si>
  <si>
    <t>Regular Plan - Growth</t>
  </si>
  <si>
    <t>d) Dividend declared during the period (Rupees per unit)</t>
  </si>
  <si>
    <t>e) Total outstanding exposure in derivative instruments at the end of the period</t>
  </si>
  <si>
    <t>f) Total investments in foreign securities /ADR'S/GDR'S at the end of the period</t>
  </si>
  <si>
    <t>Sundaram Banking &amp; PSU Fund</t>
  </si>
  <si>
    <t>INE040A08955</t>
  </si>
  <si>
    <t>INE557F08FY4</t>
  </si>
  <si>
    <t>INE556F08LC0</t>
  </si>
  <si>
    <t>INE261F08EM1</t>
  </si>
  <si>
    <t>INE134E08NW3</t>
  </si>
  <si>
    <t>INE296A07TM8</t>
  </si>
  <si>
    <t>INE020B08FL9</t>
  </si>
  <si>
    <t>INE261F08EU4</t>
  </si>
  <si>
    <t>National Bank for Agriculture &amp; Rural Development - 7.44% - 17/07/2029</t>
  </si>
  <si>
    <t>INE053F08338</t>
  </si>
  <si>
    <t>INE031A08AC8</t>
  </si>
  <si>
    <t>Housing &amp; Urban Development Corporation Ltd - 7.23% - 18/07/2029</t>
  </si>
  <si>
    <t>INE403D08272</t>
  </si>
  <si>
    <t>Bharti Telecom Ltd - 7.35% - 15/10/2027</t>
  </si>
  <si>
    <t>IN0020250091</t>
  </si>
  <si>
    <t>6.48% Central Government Securities 06/10/2035</t>
  </si>
  <si>
    <t>Sundaram Money Market Fund</t>
  </si>
  <si>
    <t>INE565A16BS2</t>
  </si>
  <si>
    <t>CARE A1+</t>
  </si>
  <si>
    <t>INE171A16NJ3</t>
  </si>
  <si>
    <t>INE095A167D9</t>
  </si>
  <si>
    <t>INE040A16IM4</t>
  </si>
  <si>
    <t>HDFC Bank Ltd - 05/02/2027</t>
  </si>
  <si>
    <t>INE092T16ZD8</t>
  </si>
  <si>
    <t>INE556F16CB4</t>
  </si>
  <si>
    <t>Small Industries Development Bank of India - 18/02/2027</t>
  </si>
  <si>
    <t>INE237AD6166</t>
  </si>
  <si>
    <t>INE160A16UQ6</t>
  </si>
  <si>
    <t>INE040A16IT9</t>
  </si>
  <si>
    <t>HDFC Bank Ltd - 09/03/2027</t>
  </si>
  <si>
    <t>INE556F16BW2</t>
  </si>
  <si>
    <t>Small Industries Development Bank of India - 28/01/2027</t>
  </si>
  <si>
    <t>INE261F16AP5</t>
  </si>
  <si>
    <t>National Bank for Agriculture &amp; Rural Development - 17/03/2027</t>
  </si>
  <si>
    <t>INE949L16EB5</t>
  </si>
  <si>
    <t>INE556F16BT8</t>
  </si>
  <si>
    <t>INE238AD6CO4</t>
  </si>
  <si>
    <t>INE261F16AN0</t>
  </si>
  <si>
    <t>INE160A16UE2</t>
  </si>
  <si>
    <t>Punjab National Bank - 05/02/2027</t>
  </si>
  <si>
    <t>INE041014080</t>
  </si>
  <si>
    <t>INE0DZE14362</t>
  </si>
  <si>
    <t>INE417C14AP5</t>
  </si>
  <si>
    <t>INE02FN14853</t>
  </si>
  <si>
    <t>INE824H14TZ0</t>
  </si>
  <si>
    <t>INE879F14MP4</t>
  </si>
  <si>
    <t>INE414G14VQ7</t>
  </si>
  <si>
    <t>INE466L14FR8</t>
  </si>
  <si>
    <t>INE121A14YK8</t>
  </si>
  <si>
    <t>INE338I14LS1</t>
  </si>
  <si>
    <t>INE763G14G42</t>
  </si>
  <si>
    <t>INE414G14VE3</t>
  </si>
  <si>
    <t>IN002025Z286</t>
  </si>
  <si>
    <t>364 Days - T Bill - 08/10/2026</t>
  </si>
  <si>
    <t>IN002026X081</t>
  </si>
  <si>
    <t>91 Days - T Bill - 28/08/2026</t>
  </si>
  <si>
    <t>IN002026X123</t>
  </si>
  <si>
    <t>91 Days - T Bill - 24/09/2026</t>
  </si>
  <si>
    <t>Sundaram Low Duration Fund</t>
  </si>
  <si>
    <t>INE936D07174</t>
  </si>
  <si>
    <t>INE403D08231</t>
  </si>
  <si>
    <t>Bharti Telecom Ltd - 8.65% - 05/11/2027</t>
  </si>
  <si>
    <t>INE572E07183</t>
  </si>
  <si>
    <t>IND AAA</t>
  </si>
  <si>
    <t>INE414G07II5</t>
  </si>
  <si>
    <t>ICRA AA+</t>
  </si>
  <si>
    <t>INE477A07415</t>
  </si>
  <si>
    <t>INE233A08121</t>
  </si>
  <si>
    <t>Godrej Industries Ltd - 8.36% - 28/08/2026</t>
  </si>
  <si>
    <t>INE523H07CB9</t>
  </si>
  <si>
    <t>CRISIL AA</t>
  </si>
  <si>
    <t>INE020B08FF1</t>
  </si>
  <si>
    <t>REC LTD - 7.56% - 31/08/2027</t>
  </si>
  <si>
    <t>INE261F08ES8</t>
  </si>
  <si>
    <t>INE414G07JL7</t>
  </si>
  <si>
    <t>INE248U07FW5</t>
  </si>
  <si>
    <t>ICRA AA</t>
  </si>
  <si>
    <t>IN3120240640</t>
  </si>
  <si>
    <t>7.00% Tamil Nadu State Government Securities - 12/03/2029</t>
  </si>
  <si>
    <t>INE514E16CP6</t>
  </si>
  <si>
    <t>INE476A16H92</t>
  </si>
  <si>
    <t>Canara Bank - 12/03/2027</t>
  </si>
  <si>
    <t>INE692A16LT1</t>
  </si>
  <si>
    <t>INE562A16QI8</t>
  </si>
  <si>
    <t>INE476A16I18</t>
  </si>
  <si>
    <t>Sundaram Liquid Fund</t>
  </si>
  <si>
    <t>INE020B08FC8</t>
  </si>
  <si>
    <t>INE040A16HL8</t>
  </si>
  <si>
    <t>INE008A166B1</t>
  </si>
  <si>
    <t>INE090AD6378</t>
  </si>
  <si>
    <t>ICICI Bank Ltd - 15/09/2026</t>
  </si>
  <si>
    <t>INE028A16MD0</t>
  </si>
  <si>
    <t>INE476A16J41</t>
  </si>
  <si>
    <t>INE028A16MO7</t>
  </si>
  <si>
    <t>INE476A16J82</t>
  </si>
  <si>
    <t>INE483A16KU5</t>
  </si>
  <si>
    <t>INE040A16JP5</t>
  </si>
  <si>
    <t>INE483A16KV3</t>
  </si>
  <si>
    <t>INE028A16ME8</t>
  </si>
  <si>
    <t>INE238AD6CI6</t>
  </si>
  <si>
    <t>INE238AD6CL0</t>
  </si>
  <si>
    <t>INE691A16MI4</t>
  </si>
  <si>
    <t>INE692A16MJ0</t>
  </si>
  <si>
    <t>INE160A16VG5</t>
  </si>
  <si>
    <t>INE040A16HF0</t>
  </si>
  <si>
    <t>INE040A16JG4</t>
  </si>
  <si>
    <t>INE095A160E2</t>
  </si>
  <si>
    <t>INE040A16JM2</t>
  </si>
  <si>
    <t>INE028A16MK5</t>
  </si>
  <si>
    <t>INE238AD6CJ4</t>
  </si>
  <si>
    <t>INE692A16MI2</t>
  </si>
  <si>
    <t>Union Bank of India - 25/08/2026</t>
  </si>
  <si>
    <t>INE095A166E9</t>
  </si>
  <si>
    <t>INE084A16FZ0</t>
  </si>
  <si>
    <t>INE171A16NR6</t>
  </si>
  <si>
    <t>INE238AD6CQ9</t>
  </si>
  <si>
    <t>INE556F14MK9</t>
  </si>
  <si>
    <t>INE261F14PT0</t>
  </si>
  <si>
    <t>National Bank for Agriculture &amp; Rural Development - 11/09/2026</t>
  </si>
  <si>
    <t>INE245A14LC9</t>
  </si>
  <si>
    <t>INE929O14FD9</t>
  </si>
  <si>
    <t>INE572E14KI7</t>
  </si>
  <si>
    <t>INE071G14HV4</t>
  </si>
  <si>
    <t>INE261F14PF9</t>
  </si>
  <si>
    <t>INE514E14TL4</t>
  </si>
  <si>
    <t>INE115A14FW4</t>
  </si>
  <si>
    <t>INE870H14XL5</t>
  </si>
  <si>
    <t>INE261F14PS2</t>
  </si>
  <si>
    <t>INE929O14FC1</t>
  </si>
  <si>
    <t>INE01WN14BZ2</t>
  </si>
  <si>
    <t>INE338I14NA5</t>
  </si>
  <si>
    <t>INE296A14F78</t>
  </si>
  <si>
    <t>Bajaj Finance Ltd - 09/07/2026</t>
  </si>
  <si>
    <t>INE733E14BY1</t>
  </si>
  <si>
    <t>NTPC LTD - 17/07/2026</t>
  </si>
  <si>
    <t>INE094A14JZ6</t>
  </si>
  <si>
    <t>INE556F14MI3</t>
  </si>
  <si>
    <t>INE403D14627</t>
  </si>
  <si>
    <t>INE763G14J98</t>
  </si>
  <si>
    <t>INE028E14WW6</t>
  </si>
  <si>
    <t>INE572E14KJ5</t>
  </si>
  <si>
    <t>INE233A148V4</t>
  </si>
  <si>
    <t>INE233A149F5</t>
  </si>
  <si>
    <t>INE700G14UQ1</t>
  </si>
  <si>
    <t>INE700G14TI0</t>
  </si>
  <si>
    <t>INE110O14IH1</t>
  </si>
  <si>
    <t>INE700G14TM2</t>
  </si>
  <si>
    <t>INE261F14PI3</t>
  </si>
  <si>
    <t>INE094A14KA7</t>
  </si>
  <si>
    <t>INE700G14TR1</t>
  </si>
  <si>
    <t>INE790I14HT9</t>
  </si>
  <si>
    <t>INE09OL14JF1</t>
  </si>
  <si>
    <t>INE211H14AQ9</t>
  </si>
  <si>
    <t>INE417C14AR1</t>
  </si>
  <si>
    <t>INE212K14ED1</t>
  </si>
  <si>
    <t>INE929O14FA5</t>
  </si>
  <si>
    <t>INE498L14FW1</t>
  </si>
  <si>
    <t>INE296A14H50</t>
  </si>
  <si>
    <t>INE865C14QF2</t>
  </si>
  <si>
    <t>INE261F14PP8</t>
  </si>
  <si>
    <t>INE870H14XK7</t>
  </si>
  <si>
    <t>INE09OL14JK1</t>
  </si>
  <si>
    <t>INE212K14EJ8</t>
  </si>
  <si>
    <t>INE865C14QN6</t>
  </si>
  <si>
    <t>INE338I14MY7</t>
  </si>
  <si>
    <t>INE296A14G51</t>
  </si>
  <si>
    <t>INE02FN14903</t>
  </si>
  <si>
    <t>IN002026X099</t>
  </si>
  <si>
    <t>91 Days - T Bill - 03/09/2026</t>
  </si>
  <si>
    <t>IN002026X040</t>
  </si>
  <si>
    <t>91 Days - T Bill - 30/07/2026</t>
  </si>
  <si>
    <t>IN002026X065</t>
  </si>
  <si>
    <t>91 Days - T Bill - 13/08/2026</t>
  </si>
  <si>
    <t>IN002026X073</t>
  </si>
  <si>
    <t>91 Days - T Bill - 20/08/2026</t>
  </si>
  <si>
    <t>Sundaram Short Duration Fund</t>
  </si>
  <si>
    <t>INE134E08MJ2</t>
  </si>
  <si>
    <t>INE121A07RZ4</t>
  </si>
  <si>
    <t>INE115A07MW4</t>
  </si>
  <si>
    <t>INE146O07557</t>
  </si>
  <si>
    <t>CRISIL AA+</t>
  </si>
  <si>
    <t>INE020B08EI8</t>
  </si>
  <si>
    <t>REC LTD - 7.51% - 31/07/2026</t>
  </si>
  <si>
    <t>INE115A07PI6</t>
  </si>
  <si>
    <t>IN0020230135</t>
  </si>
  <si>
    <t>7.32% Government Securities-13/11/2030</t>
  </si>
  <si>
    <t>IN0020240050</t>
  </si>
  <si>
    <t>7.04% Central Government Securities 03/06/2029</t>
  </si>
  <si>
    <t>Sundaram Ultra Short Duration Fund</t>
  </si>
  <si>
    <t>INE414G07JM5</t>
  </si>
  <si>
    <t>INE261F08EK5</t>
  </si>
  <si>
    <t>National Bank for Agriculture &amp; Rural Development - 7.44% - 24/02/2028</t>
  </si>
  <si>
    <t>INE729N08048</t>
  </si>
  <si>
    <t>INE020B08AC9</t>
  </si>
  <si>
    <t>INE556F08KJ7</t>
  </si>
  <si>
    <t>Small Industries Development Bank of India - 7.55% - 22/09/2026</t>
  </si>
  <si>
    <t>INE556F08KI9</t>
  </si>
  <si>
    <t>INE134E08LS5</t>
  </si>
  <si>
    <t>INE756I07EJ2</t>
  </si>
  <si>
    <t>INE756I07EN4</t>
  </si>
  <si>
    <t>INE121A07SN8</t>
  </si>
  <si>
    <t>Cholamandalam Investment and Finance Company Ltd - 7.38% - 28/05/2027</t>
  </si>
  <si>
    <t>INE238AD6CN6</t>
  </si>
  <si>
    <t>Axis Bank Ltd - 07/12/2026</t>
  </si>
  <si>
    <t>INE692A16LJ2</t>
  </si>
  <si>
    <t>INE171A16NS4</t>
  </si>
  <si>
    <t>INE028A16KC6</t>
  </si>
  <si>
    <t>Bank of Baroda - 16/09/2026</t>
  </si>
  <si>
    <t>INE476A16F78</t>
  </si>
  <si>
    <t>INE261F16AM2</t>
  </si>
  <si>
    <t>INE171A16NL9</t>
  </si>
  <si>
    <t>INE028A16LW2</t>
  </si>
  <si>
    <t>INE237AD6042</t>
  </si>
  <si>
    <t>INE238AD6BO6</t>
  </si>
  <si>
    <t>Axis Bank Ltd - 26/11/2026</t>
  </si>
  <si>
    <t>INE238AD6BP3</t>
  </si>
  <si>
    <t>INE160A16UD4</t>
  </si>
  <si>
    <t>Punjab National Bank - 04/02/2027</t>
  </si>
  <si>
    <t>INE040A16JC3</t>
  </si>
  <si>
    <t>HDFC Bank Ltd - 15/02/2027</t>
  </si>
  <si>
    <t>INE692A16LP9</t>
  </si>
  <si>
    <t>Union Bank of India - 15/03/2027</t>
  </si>
  <si>
    <t>INE725H14DL3</t>
  </si>
  <si>
    <t>INE556F14MH5</t>
  </si>
  <si>
    <t>INE09OL14JA2</t>
  </si>
  <si>
    <t>INE012I14SM0</t>
  </si>
  <si>
    <t>IN002025Y487</t>
  </si>
  <si>
    <t>182 Days - T Bill - 03/09/2026</t>
  </si>
  <si>
    <t>Sundaram Medium Duration Fund</t>
  </si>
  <si>
    <t>INE572E07258</t>
  </si>
  <si>
    <t>Sundaram Conservative Hybrid Fund</t>
  </si>
  <si>
    <t>INE397D01024</t>
  </si>
  <si>
    <t>Bharti Airtel Ltd</t>
  </si>
  <si>
    <t>Telecom - Services</t>
  </si>
  <si>
    <t>INE040A01034</t>
  </si>
  <si>
    <t>HDFC Bank Ltd</t>
  </si>
  <si>
    <t>Banks</t>
  </si>
  <si>
    <t>INE002A01018</t>
  </si>
  <si>
    <t>Reliance Industries Ltd</t>
  </si>
  <si>
    <t>Petroleum Products</t>
  </si>
  <si>
    <t>INE062A01020</t>
  </si>
  <si>
    <t>State Bank of India</t>
  </si>
  <si>
    <t>INE090A01021</t>
  </si>
  <si>
    <t>ICICI Bank Ltd</t>
  </si>
  <si>
    <t>INE009A01021</t>
  </si>
  <si>
    <t>Infosys Ltd</t>
  </si>
  <si>
    <t>It - Software</t>
  </si>
  <si>
    <t>INE238A01034</t>
  </si>
  <si>
    <t>Axis Bank Ltd</t>
  </si>
  <si>
    <t>INE917I01010</t>
  </si>
  <si>
    <t>Bajaj Auto Ltd</t>
  </si>
  <si>
    <t>Automobiles</t>
  </si>
  <si>
    <t>INE860A01027</t>
  </si>
  <si>
    <t>HCL Technologies Ltd</t>
  </si>
  <si>
    <t>INE481G01011</t>
  </si>
  <si>
    <t>Ultratech Cement Ltd</t>
  </si>
  <si>
    <t>Cement &amp; Cement Products</t>
  </si>
  <si>
    <t>INE669C01036</t>
  </si>
  <si>
    <t>Tech Mahindra Ltd</t>
  </si>
  <si>
    <t>INE540L01014</t>
  </si>
  <si>
    <t>Alkem Laboratories Ltd</t>
  </si>
  <si>
    <t>Pharmaceuticals &amp; Biotechnology</t>
  </si>
  <si>
    <t>INE237A01036</t>
  </si>
  <si>
    <t>Kotak Mahindra Bank Ltd</t>
  </si>
  <si>
    <t>INE066F01020</t>
  </si>
  <si>
    <t>Hindustan Aeronautics Ltd</t>
  </si>
  <si>
    <t>Aerospace &amp; Defense</t>
  </si>
  <si>
    <t>INE101A01026</t>
  </si>
  <si>
    <t>Mahindra &amp; Mahindra Ltd</t>
  </si>
  <si>
    <t>INE018A01030</t>
  </si>
  <si>
    <t>Larsen &amp; Toubro Ltd</t>
  </si>
  <si>
    <t>Construction</t>
  </si>
  <si>
    <t>INE196A01026</t>
  </si>
  <si>
    <t>Marico Ltd</t>
  </si>
  <si>
    <t>Agricultural Food &amp; Other Products</t>
  </si>
  <si>
    <t>INE298A01020</t>
  </si>
  <si>
    <t>Cummins India Ltd</t>
  </si>
  <si>
    <t>Industrial Products</t>
  </si>
  <si>
    <t>INE1TAE01010</t>
  </si>
  <si>
    <t>TATA Motors Ltd</t>
  </si>
  <si>
    <t>Agricultural, Commercial &amp; Construction Vehicles</t>
  </si>
  <si>
    <t>INE797F01020</t>
  </si>
  <si>
    <t>Jubilant Foodworks Ltd</t>
  </si>
  <si>
    <t>Leisure Services</t>
  </si>
  <si>
    <t>INE603J01030</t>
  </si>
  <si>
    <t>PI Industries Ltd</t>
  </si>
  <si>
    <t>Fertilizers &amp; Agrochemicals</t>
  </si>
  <si>
    <t>INE326A01037</t>
  </si>
  <si>
    <t>Lupin Ltd</t>
  </si>
  <si>
    <t>Sundaram Overnight Fund</t>
  </si>
  <si>
    <t>INE498L14FS9</t>
  </si>
  <si>
    <t>L &amp; T Finance Ltd - 01/07/2026</t>
  </si>
  <si>
    <t>IN002026X016</t>
  </si>
  <si>
    <t>91 Days - T Bill - 09/07/2026</t>
  </si>
  <si>
    <t>IN002025Y412</t>
  </si>
  <si>
    <t>182 Days - T Bill - 17/07/2026</t>
  </si>
  <si>
    <t>Reverse Repo</t>
  </si>
  <si>
    <t>YTM (%)*</t>
  </si>
  <si>
    <t>Index</t>
  </si>
  <si>
    <t>Yield to call date %</t>
  </si>
  <si>
    <t>State Bank of India - 6.93% - 20/10/2035**- Call Dt : 19-Oct-30</t>
  </si>
  <si>
    <t>(b) Corporate Debt Market Development Fund</t>
  </si>
  <si>
    <t>**Non Traded Securities - Wherever applicable</t>
  </si>
  <si>
    <t>^ Net current assets includes interest accrued on fixed income securities - Wherever applicable</t>
  </si>
  <si>
    <t># percentage to NAV of security is less than 0.01% - Wherever applicable</t>
  </si>
  <si>
    <t>At the beginning</t>
  </si>
  <si>
    <t>Direct Plan - IDCW</t>
  </si>
  <si>
    <t>Regular Plan - IDCW</t>
  </si>
  <si>
    <t>d) IDCW declared during the period (Rupees per unit)</t>
  </si>
  <si>
    <t>g) Repo in corporate debt</t>
  </si>
  <si>
    <t>Portfolio Information</t>
  </si>
  <si>
    <t>Scheme Name :</t>
  </si>
  <si>
    <t>Description (if any)</t>
  </si>
  <si>
    <t>Annualised Portfolio YTM %* :</t>
  </si>
  <si>
    <t>Macaulay Duration (years)</t>
  </si>
  <si>
    <t>Average Maturity (years)</t>
  </si>
  <si>
    <t xml:space="preserve">As on (Date) </t>
  </si>
  <si>
    <t>* in case of semi annual YTM,  it will be annualised </t>
  </si>
  <si>
    <t>Scheme Riskometer :</t>
  </si>
  <si>
    <t>Tier I Benchmark Riskometer :</t>
  </si>
  <si>
    <t xml:space="preserve">                    NIFTY Corporate Bond Index A-II</t>
  </si>
  <si>
    <t xml:space="preserve">           NIFTY Banking and PSU Debt Index A-II</t>
  </si>
  <si>
    <t xml:space="preserve">                    NIFTY Money Market Index A-I</t>
  </si>
  <si>
    <t>++ Aggregate Investments by Other schemes of Sundaram Mutual Fund - Rs. 6,849.05 Lakhs</t>
  </si>
  <si>
    <t>Refer below point h)</t>
  </si>
  <si>
    <t>Average Maturity  (years)</t>
  </si>
  <si>
    <t>ISIN</t>
  </si>
  <si>
    <t>NAME OF THE SECURITY</t>
  </si>
  <si>
    <t>VALUE OF THE SECURITY CONSIDERED UNDER NET RECEIVABLES</t>
  </si>
  <si>
    <t>% TO AUM</t>
  </si>
  <si>
    <t>INE202B07IK1</t>
  </si>
  <si>
    <t xml:space="preserve">Dewan Housing Finance Corporation Ltd-9.10%-09/09/2019 </t>
  </si>
  <si>
    <t>INE202B07HQ0</t>
  </si>
  <si>
    <t>9.10%-Dewan Housing Finance Corporation Ltd-16/08/2019</t>
  </si>
  <si>
    <t>INE202B07IJ3</t>
  </si>
  <si>
    <t xml:space="preserve">9.05% Dewan Housing Finance Corporation Ltd-NCD-09/09/2019 </t>
  </si>
  <si>
    <t>TOTAL AMOUNT INCLUDING INTEREST DUE TO AND RECOVERED BY THE SCHEME</t>
  </si>
  <si>
    <t>TOTAL AMOUNT DUE (Rs. in Lacs)</t>
  </si>
  <si>
    <t>Amount Recovered 30th Sep 2021</t>
  </si>
  <si>
    <t xml:space="preserve">Further amount received on 31-Aug-2024 </t>
  </si>
  <si>
    <t xml:space="preserve">Total settlement till date  </t>
  </si>
  <si>
    <t xml:space="preserve">PRINCIPAL </t>
  </si>
  <si>
    <t>Interest Accrued till 3rd June 2019</t>
  </si>
  <si>
    <t xml:space="preserve">Interest not accrued due to category by rating agency as default till maturity </t>
  </si>
  <si>
    <t xml:space="preserve">Total </t>
  </si>
  <si>
    <t xml:space="preserve"> ## (Rs. in Lacs)</t>
  </si>
  <si>
    <t xml:space="preserve">Total Cost  </t>
  </si>
  <si>
    <t xml:space="preserve">Discounting Charges / Interest accrued till maturity </t>
  </si>
  <si>
    <t>Total CP Outstanding</t>
  </si>
  <si>
    <t xml:space="preserve"> Amount Recovered - 06th Mar 2025</t>
  </si>
  <si>
    <t>Total settlement till date</t>
  </si>
  <si>
    <t>CASH</t>
  </si>
  <si>
    <t>INVIT Units</t>
  </si>
  <si>
    <t>INE121H14JU3</t>
  </si>
  <si>
    <t xml:space="preserve">IL&amp;FS Financial Services Ltd. 24SEP18 CP </t>
  </si>
  <si>
    <t>## The Boards of these companies have set February 17th as the record date for the allocation of InvIT units and cash distribution. Accordingly, on the 5th of March 2025, we received the Total cash of Rs. 3.17 Crs .Further as a part of the distribution we have received  INVITs amounting to Rs. 2 Crs having face value is Rs. 25,00,000 per unit subsequently in the month of April ’25. The above-mentioned cash and  INVITs units are allocated to respective scheme based  on their exposure.</t>
  </si>
  <si>
    <t>For Further details please refer the below Links for Rationale</t>
  </si>
  <si>
    <t>https://www.sundarammutual.com/pdf2/2021/Rationale_for_Valuation/DHFL_Valuation_impact_22_Sep_2021.pdf</t>
  </si>
  <si>
    <t>https://www.sundarammutual.com/pdf2/2021/Rationale_for_Valuation/Update_on_DHFL_Recovery_30_sep_2021.pdf</t>
  </si>
  <si>
    <t>https://www.sundarammutual.com/pdf2/2024/Rationale_for_Valuation/Update_on_DHFL_Recovery_31_Aug_2024_V1.pdf</t>
  </si>
  <si>
    <t>https://www.sundarammutual.com/pdf2/2025/Rationale_for_Valuation/Update_on_ILFS_Financial_Services_Recovery_06_03_2025.pdf</t>
  </si>
  <si>
    <t>https://www.sundarammutual.com/pdf2/2025/Rationale_for_Valuation/Update_on_Valuation_of_RoadStar_InVIT_Units_V1.pdf</t>
  </si>
  <si>
    <t>https://www.sundarammutual.com/pdf2/2025/Rationale_for_Valuation/Update_on_Valuation_of_RoadStar_InVIT_Units_22_Sep_2025.pdf</t>
  </si>
  <si>
    <t xml:space="preserve">              NIFTY Low Duration Debt Index A-I</t>
  </si>
  <si>
    <t>#</t>
  </si>
  <si>
    <t>Amount Recovered - 06th Mar 2025</t>
  </si>
  <si>
    <t xml:space="preserve">                      NIFTY Liquid Index A-I</t>
  </si>
  <si>
    <t>++ Aggregate Investments by Other schemes of Sundaram Mutual Fund - Rs. 43,423.49 Lakhs</t>
  </si>
  <si>
    <t>9.05% Dewan Housing Finance Corporation Ltd-NCD-09/09/2019</t>
  </si>
  <si>
    <t>Dewan Housing Finance Corporation Ltd-9.10%-09/09/2019</t>
  </si>
  <si>
    <t>INE202B07654</t>
  </si>
  <si>
    <t>11.55%_Prev 11.45%-Dewan Housing Finance Corp Ltd-12/09/2019  ##</t>
  </si>
  <si>
    <t>9.10%-Dewan Housing Finance Corporation Ltd-16/08/2019 ##</t>
  </si>
  <si>
    <t>TOTAL AMOUNT DUE</t>
  </si>
  <si>
    <t>Amount Recovered 30th Sep 2021 (Rs. In Lacs)</t>
  </si>
  <si>
    <t>Further amount received on  31-Aug-2024   (Rs. In Lacs)</t>
  </si>
  <si>
    <t xml:space="preserve">Total settlement till date  ( Rs . In Lacs ) </t>
  </si>
  <si>
    <t>PRINCIPAL (Rs. in Lacs)</t>
  </si>
  <si>
    <t>Interest Accrued till 3rd June 2019
(Rs. in Lacs)</t>
  </si>
  <si>
    <t>Interest not accrued due to category by rating agency as default till maturity (Rs. in Lacs)</t>
  </si>
  <si>
    <t>Total
(Rs. in Lacs)</t>
  </si>
  <si>
    <t>11.55% Prev 11.45%-Dewan Housing Finance Corp Ltd-12/09/2019  ##</t>
  </si>
  <si>
    <t>## Sundaram Short Term Credit Risk Fund has been merged with Sundaram Short Term Debt Fund on 29th Dec 2020. Hence, the above Securities defaulted prior to the merger date have been moved to the Target scheme. Further with effect from 31st Dec 2021, Sundaram Short Term Debt Fund got merged into Principal Short Term Debt Fund and renamed as Sundaram Short Duration Fund.</t>
  </si>
  <si>
    <t xml:space="preserve">               Nifty Short Duration Debt Index A-II</t>
  </si>
  <si>
    <t>++ Aggregate Investments by Other schemes of Sundaram Mutual Fund - Rs. 887.01 Lakhs</t>
  </si>
  <si>
    <t>Interest Rate Swaps</t>
  </si>
  <si>
    <t>Interest Rate Swaps Pay Fix Receive Floating (26/02/2027) (FV 5000 Lacs)~</t>
  </si>
  <si>
    <t>Interest Rate Swaps Pay Fix Receive Floating (06/03/2027) (FV 5000 Lacs)~</t>
  </si>
  <si>
    <t>Interest Rate Swaps Pay Fix Receive Floating (09/03/2027) (FV 5000 Lacs)~</t>
  </si>
  <si>
    <t>Interest Rate Swaps Pay Fix Receive Floating (17/12/2026) (FV 2500 Lacs)~</t>
  </si>
  <si>
    <t>Interest Rate Swaps Pay Fix Receive Floating (08/07/2026) (FV 5000 Lacs)~</t>
  </si>
  <si>
    <t>~ 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</si>
  <si>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Refer below point i)</t>
  </si>
  <si>
    <t>Swap Type</t>
  </si>
  <si>
    <t>Underlying Security</t>
  </si>
  <si>
    <t>Long Position</t>
  </si>
  <si>
    <t>Short Position</t>
  </si>
  <si>
    <t>Notional Value (Rs. in lacs.)</t>
  </si>
  <si>
    <t>Maturity date</t>
  </si>
  <si>
    <t>Fixed to Float</t>
  </si>
  <si>
    <t>The Federal Bank Ltd</t>
  </si>
  <si>
    <t>Receiving Floating</t>
  </si>
  <si>
    <t>Pay Fixed</t>
  </si>
  <si>
    <t>HDB Financial Services Ltd</t>
  </si>
  <si>
    <t>National Bank for Agriculture &amp; Rural Development</t>
  </si>
  <si>
    <t>Bharti Telecom Ltd</t>
  </si>
  <si>
    <t xml:space="preserve">          NIFTY Ultra Short Duration Debt Index A-I</t>
  </si>
  <si>
    <t>++ Aggregate Investments by Other schemes of Sundaram Mutual Fund - Rs. 31.87 Lakhs</t>
  </si>
  <si>
    <t>INE528G08394</t>
  </si>
  <si>
    <t>9%-YES BANK LTD-NCD-Call opt-18/10/2022-Perpetual Bond $</t>
  </si>
  <si>
    <t>TOTAL AMOUNT INCLUDING INTEREST DUE TO THE SCHEME</t>
  </si>
  <si>
    <t>Interest Accrued till 05 Mar 2020
(Rs. in Lacs)</t>
  </si>
  <si>
    <t>Total 
(Rs. in Lacs)</t>
  </si>
  <si>
    <t>$ Yes Bank Limited Reconstruction Scheme 2020” was notified in the Official Gazette on March 13, 2020. Based on that, the Basel III Additional Tier I Bonds (ISIN - INE528G08394) were written down in the scheme along with the Interest accrued.</t>
  </si>
  <si>
    <t xml:space="preserve">          NIFTY Medium Duration Debt Index A-III</t>
  </si>
  <si>
    <t>Macaulay Duration - only for Debt portion (years)</t>
  </si>
  <si>
    <t>Average Maturity  - only for Debt portion (years)</t>
  </si>
  <si>
    <t>VALUE OF THE SECURITY CONSIDERED 
UNDER NET RECEIVABLES</t>
  </si>
  <si>
    <t xml:space="preserve">11.55% Prev 11.45%-Dewan Housing Finance Corp Ltd-12/09/2019  </t>
  </si>
  <si>
    <t>Amount Recovered (Rs. In Lacs) 30th Sep 2021</t>
  </si>
  <si>
    <t>Further amount received on 31/08/2024  (Rs. In Lacs)</t>
  </si>
  <si>
    <t xml:space="preserve">11.55%_Prev 11.45%-Dewan Housing Finance Corp Ltd-12/09/2019  </t>
  </si>
  <si>
    <t xml:space="preserve">      CRISIL Hybrid 85 Plus 15 - Conservative Index</t>
  </si>
  <si>
    <t>Direct Plan - Monthly IDCW</t>
  </si>
  <si>
    <t>Regular Plan - Monthly IDCW</t>
  </si>
  <si>
    <t>Macaulay Duration (Days)</t>
  </si>
  <si>
    <t>Average Maturity (Days)</t>
  </si>
  <si>
    <t xml:space="preserve">                        NIFTY 1D Rate Index</t>
  </si>
  <si>
    <t>S. No.</t>
  </si>
  <si>
    <t>ACRONYM</t>
  </si>
  <si>
    <t>SCHEME NAME</t>
  </si>
  <si>
    <t>SFRLTP</t>
  </si>
  <si>
    <t>SFRSTP</t>
  </si>
  <si>
    <t>SMMF</t>
  </si>
  <si>
    <t>SPLDF</t>
  </si>
  <si>
    <t>SPMON</t>
  </si>
  <si>
    <t>SPSDF</t>
  </si>
  <si>
    <t>SPUSDF</t>
  </si>
  <si>
    <t>SUNBDS</t>
  </si>
  <si>
    <t>SUNMIA</t>
  </si>
  <si>
    <t>SUNONF</t>
  </si>
  <si>
    <t>YTM (%)</t>
  </si>
  <si>
    <t>LIC Housing Finance Ltd - 7.7% - 16/05/2028**</t>
  </si>
  <si>
    <t>National Bank for Agriculture &amp; Rural Development - 6.66% - 12/10/2028**</t>
  </si>
  <si>
    <t>Small Industries Development Bank of India - 7.83% - 24/11/2028**</t>
  </si>
  <si>
    <t>REC LTD - 7.46% - 30/06/2028**</t>
  </si>
  <si>
    <t>LIC Housing Finance Ltd - 7.57% - 18/10/2029**</t>
  </si>
  <si>
    <t>Embassy Office Parks REIT - 7.21% - 17/03/2028**</t>
  </si>
  <si>
    <t>REC LTD - 6.37% - 31/03/2027**</t>
  </si>
  <si>
    <t>Kotak Mahindra Prime Ltd - 7.299% - 22/09/2028**</t>
  </si>
  <si>
    <t>Power Finance Corporation Ltd - 7.6% - 13/04/2029**</t>
  </si>
  <si>
    <t>Bajaj Finance Ltd - 7.82% - 31/01/2034**</t>
  </si>
  <si>
    <t>Export Import Bank of India - 7.35% - 27/07/2028**</t>
  </si>
  <si>
    <t>Bharti Telecom Ltd - 7.4% - 01/02/2029**</t>
  </si>
  <si>
    <t>Power Finance Corporation Ltd - 6.61% - 15/07/2028**</t>
  </si>
  <si>
    <t>Small Industries Development Bank of India - 7.47% - 05/09/2029**</t>
  </si>
  <si>
    <t>Indian Oil Corporation Ltd - 7.44% - 25/11/2027**</t>
  </si>
  <si>
    <t>Small Industries Development Bank of India - 7.68% - 10/08/2027**</t>
  </si>
  <si>
    <t>Indian Railway Finance Corporation Ltd - 7.46% - 18/06/2029**</t>
  </si>
  <si>
    <t>REC LTD - 6.52% - 31/01/2028**</t>
  </si>
  <si>
    <t>Bank of Baroda - 05/02/2027**</t>
  </si>
  <si>
    <t>HDFC Bank Ltd - 7.7% - 16/05/2028**</t>
  </si>
  <si>
    <t>National Housing Bank - 7.59% - 14/07/2027**</t>
  </si>
  <si>
    <t>Small Industries Development Bank of India - 7.22% - 10/04/2029**</t>
  </si>
  <si>
    <t>National Bank for Agriculture &amp; Rural Development - 7.53% - 24/03/2028**</t>
  </si>
  <si>
    <t>Power Finance Corporation Ltd - 6.73% - 15/10/2027**</t>
  </si>
  <si>
    <t>Bajaj Finance Ltd - 7.11% - 10/07/2028**</t>
  </si>
  <si>
    <t>REC LTD - 7.34% - 30/04/2030**</t>
  </si>
  <si>
    <t>Indian Railway Finance Corporation Ltd - 7.68% - 24/11/2026**</t>
  </si>
  <si>
    <t>Indian Overseas Bank - 24/02/2027**</t>
  </si>
  <si>
    <t>The Federal Bank Ltd - 29/01/2027**</t>
  </si>
  <si>
    <t>IndusInd Bank Ltd - 14/12/2026**</t>
  </si>
  <si>
    <t>IDFC First Bank Ltd - 04/02/2027**</t>
  </si>
  <si>
    <t>Kotak Mahindra Bank Ltd - 05/03/2027**</t>
  </si>
  <si>
    <t>Punjab National Bank - 09/03/2027**</t>
  </si>
  <si>
    <t>AU Small Finance Bank Ltd - 25/11/2026**</t>
  </si>
  <si>
    <t>Small Industries Development Bank of India - 16/12/2026**</t>
  </si>
  <si>
    <t>Axis Bank Ltd - 12/02/2027**</t>
  </si>
  <si>
    <t>National Bank for Agriculture &amp; Rural Development - 05/03/2027**</t>
  </si>
  <si>
    <t>Embassy Office Parks REIT - 12/03/2027**</t>
  </si>
  <si>
    <t>Kisetsu Saison Finance - 26/02/2027**</t>
  </si>
  <si>
    <t>Pilani Investment and Industries Corporation Ltd. - 12/03/2027**</t>
  </si>
  <si>
    <t>IGH Holdings Private Limited - 11/03/2027**</t>
  </si>
  <si>
    <t>Julius Baer Capital (India) Private Ltd - 26/02/2027**</t>
  </si>
  <si>
    <t>Infina Finance Pvt Ltd - 01/03/2027**</t>
  </si>
  <si>
    <t>Muthoot Finance Ltd - 12/03/2027**</t>
  </si>
  <si>
    <t>360 ONE WAM Ltd (Prev IIFL Wealth Management Ltd) - 21/01/2027**</t>
  </si>
  <si>
    <t>Cholamandalam Investment and Finance Company Ltd - 11/02/2027**</t>
  </si>
  <si>
    <t>Motilal Oswal Financial Services Ltd - 03/02/2027**</t>
  </si>
  <si>
    <t>ICICI Securities Ltd - 05/03/2027**</t>
  </si>
  <si>
    <t>Muthoot Finance Ltd - 20/01/2027**</t>
  </si>
  <si>
    <t>Jamnagar Utilities and Power Pvt Ltd - 6.4% - 29/09/2026**</t>
  </si>
  <si>
    <t>PNB Housing Finance Ltd - 8.15% - 29/07/2027**</t>
  </si>
  <si>
    <t>Muthoot Finance Ltd - 8.4% - 28/08/2028**</t>
  </si>
  <si>
    <t>Can Fin Homes Ltd - 8.09% - 04/01/2027**</t>
  </si>
  <si>
    <t>JM Financial Products Ltd - 8.92% - 16/11/2026**</t>
  </si>
  <si>
    <t>National Bank for Agriculture &amp; Rural Development - 7.01% - 16/03/2029**</t>
  </si>
  <si>
    <t>Muthoot Finance Ltd - 8.65% - 31/01/2028**</t>
  </si>
  <si>
    <t>360 One Prime Ltd - 8.95% - 04/06/2027**</t>
  </si>
  <si>
    <t>Export Import Bank of India - 01/03/2027**</t>
  </si>
  <si>
    <t>Union Bank of India - 11/09/2026**</t>
  </si>
  <si>
    <t>Indian Bank - 05/02/2027**</t>
  </si>
  <si>
    <t>Canara Bank - 15/09/2026**</t>
  </si>
  <si>
    <t>REC LTD - 7.7% - 31/08/2026**</t>
  </si>
  <si>
    <t>HDFC Bank Ltd - 10/09/2026**</t>
  </si>
  <si>
    <t>IDBI Bank Ltd - 06/08/2026**</t>
  </si>
  <si>
    <t>Bank of Baroda - 12/08/2026**</t>
  </si>
  <si>
    <t>Canara Bank - 01/09/2026**</t>
  </si>
  <si>
    <t>Bank of Baroda - 04/09/2026**</t>
  </si>
  <si>
    <t>Canara Bank - 09/09/2026**</t>
  </si>
  <si>
    <t>Central Bank of India - 09/09/2026**</t>
  </si>
  <si>
    <t>HDFC Bank Ltd - 09/09/2026**</t>
  </si>
  <si>
    <t>Central Bank of India - 10/09/2026**</t>
  </si>
  <si>
    <t>Bank of Baroda - 14/08/2026**</t>
  </si>
  <si>
    <t>Axis Bank Ltd - 18/08/2026**</t>
  </si>
  <si>
    <t>Axis Bank Ltd - 01/09/2026**</t>
  </si>
  <si>
    <t>UCO Bank - 02/09/2026**</t>
  </si>
  <si>
    <t>Union Bank of India - 04/09/2026**</t>
  </si>
  <si>
    <t>Punjab National Bank - 04/09/2026**</t>
  </si>
  <si>
    <t>HDFC Bank Ltd - 05/08/2026**</t>
  </si>
  <si>
    <t>HDFC Bank Ltd - 06/08/2026**</t>
  </si>
  <si>
    <t>IndusInd Bank Ltd - 05/08/2026**</t>
  </si>
  <si>
    <t>HDFC Bank Ltd - 24/08/2026**</t>
  </si>
  <si>
    <t>Bank of Baroda - 24/08/2026**</t>
  </si>
  <si>
    <t>Axis Bank Ltd - 25/08/2026**</t>
  </si>
  <si>
    <t>IndusInd Bank Ltd - 25/08/2026**</t>
  </si>
  <si>
    <t>Bank of India - 04/09/2026**</t>
  </si>
  <si>
    <t>The Federal Bank Ltd - 03/09/2026**</t>
  </si>
  <si>
    <t>Axis Bank Ltd - 16/09/2026**</t>
  </si>
  <si>
    <t>Small Industries Development Bank of India - 11/09/2026**</t>
  </si>
  <si>
    <t>TATA Power Company Ltd - 10/09/2026**</t>
  </si>
  <si>
    <t>Reliance Retail Ventures Ltd - 16/09/2026**</t>
  </si>
  <si>
    <t>PNB Housing Finance Ltd - 16/07/2026**</t>
  </si>
  <si>
    <t>ICICI Home Finance Company Ltd - 06/08/2026**</t>
  </si>
  <si>
    <t>National Bank for Agriculture &amp; Rural Development - 07/08/2026**</t>
  </si>
  <si>
    <t>Export Import Bank of India - 03/09/2026**</t>
  </si>
  <si>
    <t>LIC Housing Finance Ltd - 09/09/2026**</t>
  </si>
  <si>
    <t>Network18 Media &amp; Investments Ltd - 09/09/2026**</t>
  </si>
  <si>
    <t>National Bank for Agriculture &amp; Rural Development - 10/09/2026**</t>
  </si>
  <si>
    <t>Reliance Retail Ventures Ltd - 11/09/2026**</t>
  </si>
  <si>
    <t>Motilal Oswal Finvest Ltd - 11/09/2026**</t>
  </si>
  <si>
    <t>Motilal Oswal Financial Services Ltd - 17/09/2026**</t>
  </si>
  <si>
    <t>Hindustan Petroleum Corporation Ltd - 13/08/2026**</t>
  </si>
  <si>
    <t>Small Industries Development Bank of India - 03/09/2026**</t>
  </si>
  <si>
    <t>Bharti Telecom Ltd - 03/09/2026**</t>
  </si>
  <si>
    <t>ICICI Securities Ltd - 03/09/2026**</t>
  </si>
  <si>
    <t>Kotak Securities Ltd - 04/09/2026**</t>
  </si>
  <si>
    <t>PNB Housing Finance Ltd - 08/09/2026**</t>
  </si>
  <si>
    <t>Godrej Industries Ltd - 09/09/2026**</t>
  </si>
  <si>
    <t>Godrej Industries Ltd - 23/09/2026**</t>
  </si>
  <si>
    <t>HDFC Securities Ltd - 21/09/2026**</t>
  </si>
  <si>
    <t>HDFC Securities Ltd - 06/08/2026**</t>
  </si>
  <si>
    <t>Axis Securities Ltd - 12/08/2026**</t>
  </si>
  <si>
    <t>HDFC Securities Ltd - 12/08/2026**</t>
  </si>
  <si>
    <t>National Bank for Agriculture &amp; Rural Development - 14/08/2026**</t>
  </si>
  <si>
    <t>Hindustan Petroleum Corporation Ltd - 19/08/2026**</t>
  </si>
  <si>
    <t>HDFC Securities Ltd - 20/08/2026**</t>
  </si>
  <si>
    <t>HSBC InvestDirect Financial Services India Limited - 20/08/2026**</t>
  </si>
  <si>
    <t>Birla Group Holdings Pvt Ltd - 21/08/2026**</t>
  </si>
  <si>
    <t>Sharekhan Ltd - 21/08/2026**</t>
  </si>
  <si>
    <t>Pilani Investment and Industries Corporation Ltd. - 25/08/2026**</t>
  </si>
  <si>
    <t>SBI Cap securities Ltd - 28/08/2026**</t>
  </si>
  <si>
    <t>Reliance Retail Ventures Ltd - 02/09/2026**</t>
  </si>
  <si>
    <t>L &amp; T Finance Ltd - 01/09/2026**</t>
  </si>
  <si>
    <t>Bajaj Finance Ltd - 02/09/2026**</t>
  </si>
  <si>
    <t>Aditya Birla Money Ltd - 01/09/2026**</t>
  </si>
  <si>
    <t>National Bank for Agriculture &amp; Rural Development - 07/09/2026**</t>
  </si>
  <si>
    <t>Network18 Media &amp; Investments Ltd - 10/09/2026**</t>
  </si>
  <si>
    <t>Birla Group Holdings Pvt Ltd - 08/09/2026**</t>
  </si>
  <si>
    <t>SBI Cap securities Ltd - 11/09/2026**</t>
  </si>
  <si>
    <t>Aditya Birla Money Ltd - 11/09/2026**</t>
  </si>
  <si>
    <t>Motilal Oswal Financial Services Ltd - 15/09/2026**</t>
  </si>
  <si>
    <t>Bajaj Finance Ltd - 06/08/2026**</t>
  </si>
  <si>
    <t>IGH Holdings Private Limited - 28/08/2026**</t>
  </si>
  <si>
    <t>Power Finance Corporation Ltd - 7.77% - 15/04/2028**</t>
  </si>
  <si>
    <t>Cholamandalam Investment and Finance Company Ltd - 8.54% - 12/04/2029**</t>
  </si>
  <si>
    <t>LIC Housing Finance Ltd - 7.95% - 29/01/2028**</t>
  </si>
  <si>
    <t>Hinduja Leyland Finance Ltd - 8.4% - 06/05/2027**</t>
  </si>
  <si>
    <t>LIC Housing Finance Ltd - 6.17% - 03/09/2026**</t>
  </si>
  <si>
    <t>Muthoot Finance Ltd - 8.6% - 02/03/2028**</t>
  </si>
  <si>
    <t>TVS Credit Services Ltd - 9.4% - 26/08/2026**</t>
  </si>
  <si>
    <t>REC LTD - 7.54% - 30/12/2026**</t>
  </si>
  <si>
    <t>Small Industries Development Bank of India - 7.44% - 04/09/2026**</t>
  </si>
  <si>
    <t>Power Finance Corporation Ltd - 7.15% - 08/09/2026**</t>
  </si>
  <si>
    <t>HDB Financial Services Ltd - 7.65% - 10/09/2027**</t>
  </si>
  <si>
    <t>HDB Financial Services Ltd - 7.84% - 14/07/2026**</t>
  </si>
  <si>
    <t>Union Bank of India - 15/09/2026**</t>
  </si>
  <si>
    <t>The Federal Bank Ltd - 10/12/2026**</t>
  </si>
  <si>
    <t>Canara Bank - 18/12/2026**</t>
  </si>
  <si>
    <t>National Bank for Agriculture &amp; Rural Development - 02/03/2027**</t>
  </si>
  <si>
    <t>The Federal Bank Ltd - 04/03/2027**</t>
  </si>
  <si>
    <t>Bank of Baroda - 11/03/2027**</t>
  </si>
  <si>
    <t>Kotak Mahindra Bank Ltd - 24/09/2026**</t>
  </si>
  <si>
    <t>Axis Bank Ltd - 27/11/2026**</t>
  </si>
  <si>
    <t>Tata Projects Ltd - 08/09/2026**</t>
  </si>
  <si>
    <t>Small Industries Development Bank of India - 03/12/2026**</t>
  </si>
  <si>
    <t>Birla Group Holdings Pvt Ltd - 12/03/2027**</t>
  </si>
  <si>
    <t>JM Financial Services Ltd - 20/07/2026**</t>
  </si>
  <si>
    <t>PNB Housing Finance Ltd - 7.28% - 05/06/2028**</t>
  </si>
  <si>
    <t>Monthly Portfolio Statement for the month ended 30 June 2026</t>
  </si>
  <si>
    <t>30-Jun-2026</t>
  </si>
  <si>
    <t>h) Exposure to securities classified as below investment grade or default as on 30-Jun-2026:-</t>
  </si>
  <si>
    <t>h)  Hedging Positions through Swaps as on 30-Jun-2026:-</t>
  </si>
  <si>
    <t>i) Exposure to securities classified as below investment grade or default as on 30-Jun-2026:-</t>
  </si>
  <si>
    <t>% to AUM as on  30-Jun-2026</t>
  </si>
  <si>
    <t>Annexure-A</t>
  </si>
  <si>
    <t>DERIVATIVES DISCLOSURE</t>
  </si>
  <si>
    <t>Disclosure regarding Derivative positions pursuant to SEBI Circular no CIR/IMD/DF/11/2010 dated August18,2010</t>
  </si>
  <si>
    <t>DETAILS OF INVESTMENTS IN DERIVATIVE INSTRUMENTS</t>
  </si>
  <si>
    <t>C. Hedging Positions through Put Options as on June 30, 2026: Nil</t>
  </si>
  <si>
    <t>Total % of existing assets hedged through Put Options : Nil</t>
  </si>
  <si>
    <t xml:space="preserve"> </t>
  </si>
  <si>
    <t>For the period ended  June 30, 2026 , the following hedging transactions through options which have been already exercised/expired : Nil</t>
  </si>
  <si>
    <t>D. Other than Hedging Positions through options as on June 30, 2026 : Nil</t>
  </si>
  <si>
    <t>Total Exposure through Options other than hedging as a percentage of net assets : Nil</t>
  </si>
  <si>
    <t>For the period ended June 30, 2026 , the following non hedging transactions through options which have been already exercised/expired : Nil</t>
  </si>
  <si>
    <t>E. Hedging Positions through Swaps as on June 30, 2026:</t>
  </si>
  <si>
    <t>Scheme name</t>
  </si>
  <si>
    <t>Sundaram Ultra Short Duration  Fund</t>
  </si>
  <si>
    <t>Federal Bank Ltd CD MD 04-03-2027</t>
  </si>
  <si>
    <t>7.65% HDB Financial Services NCD MD 10-09-2027</t>
  </si>
  <si>
    <t>7.44% NABARD NCD - 24-02-2028</t>
  </si>
  <si>
    <t>Birla Group Holdings Pvt Ltd CP MD 12-03-2027</t>
  </si>
  <si>
    <t>Union Bank of India CD MD 15-03-2027</t>
  </si>
  <si>
    <t>Canara Bank CD MD 15-09-2026</t>
  </si>
  <si>
    <t>F. Hedging Positions through Interest Rate Futures as on June 30, 2026: Nil</t>
  </si>
  <si>
    <t>Total percentage of existing assets hedged through Interest Rate Futures a Percentage of net assets : Nil</t>
  </si>
  <si>
    <t>For the period ended June 30, 2026 following were the hedging transactions through Interest Rate Futures which have been squared off/ expired : Nil</t>
  </si>
  <si>
    <t>For the period ended June 30, 2026 following were the Non Hedging transactions through Interest Rate Futures which have been squared off/ expired : Nil</t>
  </si>
  <si>
    <t>* Note: Margin maintained denotes security specific margin.</t>
  </si>
  <si>
    <t>A. Hedging Positions through Futures as on June 30, 2026 : Nil</t>
  </si>
  <si>
    <t>Total percentage of existing assets hedged through futures as a percentage of net assets : Nil</t>
  </si>
  <si>
    <t>For the period ended June 30, 2026 following were the hedging transactions through futures which have been squared off/ expired : Nil</t>
  </si>
  <si>
    <t>B. Other than hedging positions through futures as on June 30, 2026 : Nil</t>
  </si>
  <si>
    <t>Total percentage of existing assets other than hedged through futures as a percentage of net assets : Nil</t>
  </si>
  <si>
    <t>For the period ended June 30, 2026 following were the non-hedging transactions through futures which have been squared off / expired : Nil</t>
  </si>
  <si>
    <t xml:space="preserve">Birla Group Holdings Pvt Ltd </t>
  </si>
  <si>
    <t>Union Bank of India</t>
  </si>
  <si>
    <t xml:space="preserve">Canara Bank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</si>
</sst>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 #,##0.00_ ;_ * \-#,##0.00_ ;_ * &quot;-&quot;??_ ;_ @_ "/>
    <numFmt numFmtId="164" formatCode="[$-1014009]###0.00%;\(###0.00%\)"/>
    <numFmt numFmtId="165" formatCode="[$-1014009]###0.00;\(###0.00\)"/>
    <numFmt numFmtId="166" formatCode="[$-1014009]General"/>
    <numFmt numFmtId="167" formatCode="[$-1014009]###0;\(###0\)"/>
    <numFmt numFmtId="168" formatCode="[$-1014009]###0.0000;\(###0.0000\)"/>
    <numFmt numFmtId="169" formatCode="[$-1014009]#,##0.00\ %;\(#,##0.00\)"/>
    <numFmt numFmtId="170" formatCode="[$-1014009]#.0000"/>
    <numFmt numFmtId="171" formatCode="[$-1014009]#,##0.00;\(#,##0.00\)"/>
    <numFmt numFmtId="172" formatCode="dd\-mmm\-yyyy"/>
    <numFmt numFmtId="173" formatCode="[$-1014009]#,##0;\(#,##0\)"/>
    <numFmt numFmtId="174" formatCode="_(* #,##0.00_);_(* \(#,##0.00\);_(* &quot;-&quot;??_);_(@_)"/>
    <numFmt numFmtId="175" formatCode="dd/mmm/yyyy"/>
    <numFmt numFmtId="177" formatCode="#,##0.0000;\(#,##0.0000\)"/>
  </numFmts>
  <fonts count="40" x14ac:knownFonts="1">
    <font>
      <sz val="10"/>
      <name val="Arial"/>
      <charset val="1"/>
    </font>
    <font>
      <sz val="11"/>
      <color theme="1"/>
      <name val="Aptos Narrow"/>
      <family val="2"/>
      <scheme val="minor"/>
    </font>
    <font>
      <sz val="10"/>
      <color indexed="8"/>
      <name val="Calibri"/>
      <family val="2"/>
    </font>
    <font>
      <b/>
      <sz val="10"/>
      <color indexed="8"/>
      <name val="Calibri"/>
      <family val="2"/>
    </font>
    <font>
      <b/>
      <i/>
      <sz val="10"/>
      <color indexed="8"/>
      <name val="Calibri"/>
      <family val="2"/>
    </font>
    <font>
      <sz val="10"/>
      <name val="Arial"/>
      <family val="2"/>
    </font>
    <font>
      <sz val="10"/>
      <name val="Arial"/>
      <family val="2"/>
    </font>
    <font>
      <b/>
      <sz val="11"/>
      <color indexed="8"/>
      <name val="Calibri"/>
      <family val="2"/>
    </font>
    <font>
      <u/>
      <sz val="10"/>
      <color theme="10"/>
      <name val="Arial"/>
      <family val="2"/>
    </font>
    <font>
      <u/>
      <sz val="11"/>
      <color rgb="FF002060"/>
      <name val="Aptos Narrow"/>
      <family val="2"/>
      <scheme val="minor"/>
    </font>
    <font>
      <sz val="10"/>
      <color indexed="8"/>
      <name val="Calibri"/>
      <family val="2"/>
    </font>
    <font>
      <b/>
      <sz val="10"/>
      <color indexed="8"/>
      <name val="Calibri"/>
      <family val="2"/>
    </font>
    <font>
      <b/>
      <i/>
      <sz val="10"/>
      <color indexed="8"/>
      <name val="Calibri"/>
      <family val="2"/>
    </font>
    <font>
      <sz val="10"/>
      <name val="Calibri"/>
      <family val="2"/>
    </font>
    <font>
      <b/>
      <sz val="10"/>
      <name val="Calibri"/>
      <family val="2"/>
    </font>
    <font>
      <b/>
      <sz val="10"/>
      <name val="Arial"/>
      <family val="2"/>
    </font>
    <font>
      <b/>
      <sz val="10"/>
      <color theme="1"/>
      <name val="Aptos Narrow"/>
      <family val="2"/>
      <scheme val="minor"/>
    </font>
    <font>
      <sz val="10"/>
      <color theme="1"/>
      <name val="Aptos Narrow"/>
      <family val="2"/>
      <scheme val="minor"/>
    </font>
    <font>
      <sz val="11"/>
      <color indexed="8"/>
      <name val="Calibri"/>
      <family val="2"/>
    </font>
    <font>
      <b/>
      <sz val="10"/>
      <name val="Aptos Narrow"/>
      <family val="2"/>
      <scheme val="minor"/>
    </font>
    <font>
      <b/>
      <u/>
      <sz val="8.5"/>
      <name val="Verdana"/>
      <family val="2"/>
    </font>
    <font>
      <b/>
      <sz val="10"/>
      <color theme="1"/>
      <name val="Tahoma"/>
      <family val="2"/>
    </font>
    <font>
      <b/>
      <sz val="10"/>
      <color rgb="FF000000"/>
      <name val="Tahoma"/>
      <family val="2"/>
    </font>
    <font>
      <sz val="10"/>
      <color theme="1"/>
      <name val="Tahoma"/>
      <family val="2"/>
    </font>
    <font>
      <sz val="10"/>
      <color rgb="FF000000"/>
      <name val="Tahoma"/>
      <family val="2"/>
    </font>
    <font>
      <sz val="10"/>
      <color theme="1"/>
      <name val="Arial"/>
      <family val="2"/>
    </font>
    <font>
      <b/>
      <sz val="10"/>
      <color theme="1"/>
      <name val="Calibri"/>
      <family val="2"/>
    </font>
    <font>
      <sz val="10"/>
      <color theme="1"/>
      <name val="Calibri"/>
      <family val="2"/>
    </font>
    <font>
      <sz val="11"/>
      <name val="Aptos Narrow"/>
      <family val="2"/>
      <scheme val="minor"/>
    </font>
    <font>
      <b/>
      <sz val="11"/>
      <name val="Aptos Narrow"/>
      <family val="2"/>
      <scheme val="minor"/>
    </font>
    <font>
      <b/>
      <sz val="11"/>
      <color theme="1"/>
      <name val="Calibri"/>
      <family val="2"/>
    </font>
    <font>
      <b/>
      <sz val="11"/>
      <name val="Calibri"/>
      <family val="2"/>
    </font>
    <font>
      <sz val="11"/>
      <color theme="1"/>
      <name val="Calibri"/>
      <family val="2"/>
    </font>
    <font>
      <u/>
      <sz val="11"/>
      <color theme="10"/>
      <name val="Calibri"/>
      <family val="2"/>
    </font>
    <font>
      <sz val="11"/>
      <name val="Calibri"/>
      <family val="2"/>
    </font>
    <font>
      <sz val="10"/>
      <color indexed="8"/>
      <name val="Calibri"/>
      <family val="2"/>
    </font>
    <font>
      <sz val="10"/>
      <name val="Arial"/>
      <charset val="1"/>
    </font>
    <font>
      <sz val="10"/>
      <name val="Aptos Narrow"/>
      <family val="2"/>
      <scheme val="minor"/>
    </font>
    <font>
      <sz val="10"/>
      <color indexed="8"/>
      <name val="Aptos Narrow"/>
      <family val="2"/>
      <scheme val="minor"/>
    </font>
    <font>
      <b/>
      <sz val="10"/>
      <color rgb="FF000000"/>
      <name val="Aptos Narrow"/>
      <family val="2"/>
      <scheme val="minor"/>
    </font>
  </fonts>
  <fills count="2">
    <fill>
      <patternFill patternType="none"/>
    </fill>
    <fill>
      <patternFill patternType="gray125"/>
    </fill>
  </fills>
  <borders count="22">
    <border>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diagonal/>
    </border>
    <border>
      <left style="thin">
        <color indexed="8"/>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s>
  <cellStyleXfs count="14">
    <xf numFmtId="0" fontId="0" fillId="0" borderId="0">
      <alignment wrapText="1"/>
    </xf>
    <xf numFmtId="9" fontId="5" fillId="0" borderId="0" applyFont="0" applyFill="0" applyBorder="0" applyAlignment="0" applyProtection="0"/>
    <xf numFmtId="43" fontId="6" fillId="0" borderId="0" applyFont="0" applyFill="0" applyBorder="0" applyAlignment="0" applyProtection="0"/>
    <xf numFmtId="0" fontId="8" fillId="0" borderId="0" applyNumberFormat="0" applyFill="0" applyBorder="0" applyAlignment="0" applyProtection="0">
      <alignment wrapText="1"/>
    </xf>
    <xf numFmtId="0" fontId="6" fillId="0" borderId="0">
      <alignment wrapText="1"/>
    </xf>
    <xf numFmtId="0" fontId="1" fillId="0" borderId="0"/>
    <xf numFmtId="43" fontId="6" fillId="0" borderId="0" applyFont="0" applyFill="0" applyBorder="0" applyAlignment="0" applyProtection="0"/>
    <xf numFmtId="9" fontId="18"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43" fontId="36" fillId="0" borderId="0" applyFont="0" applyFill="0" applyBorder="0" applyAlignment="0" applyProtection="0"/>
    <xf numFmtId="0" fontId="5" fillId="0" borderId="0"/>
  </cellStyleXfs>
  <cellXfs count="234">
    <xf numFmtId="0" fontId="0" fillId="0" borderId="0" xfId="0">
      <alignment wrapText="1"/>
    </xf>
    <xf numFmtId="0" fontId="9" fillId="0" borderId="0" xfId="3" applyFont="1" applyFill="1" applyBorder="1" applyAlignment="1">
      <alignment horizontal="center" vertical="center" wrapText="1"/>
    </xf>
    <xf numFmtId="4" fontId="17" fillId="0" borderId="13" xfId="7" applyNumberFormat="1" applyFont="1" applyFill="1" applyBorder="1"/>
    <xf numFmtId="4" fontId="17" fillId="0" borderId="0" xfId="7" applyNumberFormat="1" applyFont="1" applyFill="1" applyBorder="1"/>
    <xf numFmtId="43" fontId="17" fillId="0" borderId="13" xfId="8" applyFont="1" applyFill="1" applyBorder="1"/>
    <xf numFmtId="43" fontId="17" fillId="0" borderId="0" xfId="6" applyFont="1" applyFill="1" applyBorder="1"/>
    <xf numFmtId="0" fontId="30" fillId="0" borderId="13" xfId="5" applyFont="1" applyBorder="1" applyAlignment="1">
      <alignment horizontal="center"/>
    </xf>
    <xf numFmtId="0" fontId="31" fillId="0" borderId="13" xfId="5" applyFont="1" applyBorder="1" applyAlignment="1">
      <alignment horizontal="center" vertical="center"/>
    </xf>
    <xf numFmtId="0" fontId="32" fillId="0" borderId="0" xfId="11" applyFont="1"/>
    <xf numFmtId="0" fontId="32" fillId="0" borderId="13" xfId="5" applyFont="1" applyBorder="1" applyAlignment="1">
      <alignment horizontal="center"/>
    </xf>
    <xf numFmtId="0" fontId="33" fillId="0" borderId="13" xfId="3" applyFont="1" applyFill="1" applyBorder="1" applyAlignment="1">
      <alignment vertical="center"/>
    </xf>
    <xf numFmtId="0" fontId="34" fillId="0" borderId="13" xfId="5" applyFont="1" applyBorder="1" applyAlignment="1">
      <alignment vertical="top"/>
    </xf>
    <xf numFmtId="43" fontId="27" fillId="0" borderId="10" xfId="6" applyFont="1" applyFill="1" applyBorder="1" applyAlignment="1">
      <alignment horizontal="center" vertical="center"/>
    </xf>
    <xf numFmtId="43" fontId="27" fillId="0" borderId="12" xfId="6" applyFont="1" applyFill="1" applyBorder="1" applyAlignment="1">
      <alignment horizontal="center" vertical="center"/>
    </xf>
    <xf numFmtId="39" fontId="37" fillId="0" borderId="13" xfId="12" applyNumberFormat="1" applyFont="1" applyFill="1" applyBorder="1" applyAlignment="1">
      <alignment horizontal="center"/>
    </xf>
    <xf numFmtId="43" fontId="37" fillId="0" borderId="13" xfId="12" applyFont="1" applyFill="1" applyBorder="1" applyAlignment="1">
      <alignment horizontal="left" vertical="top"/>
    </xf>
    <xf numFmtId="0" fontId="7" fillId="0" borderId="7" xfId="0" applyFont="1" applyFill="1" applyBorder="1" applyAlignment="1">
      <alignment horizontal="center" vertical="center" wrapText="1" readingOrder="1"/>
    </xf>
    <xf numFmtId="0" fontId="0" fillId="0" borderId="0" xfId="0" applyFill="1">
      <alignment wrapText="1"/>
    </xf>
    <xf numFmtId="0" fontId="7" fillId="0" borderId="7" xfId="0" applyFont="1" applyFill="1" applyBorder="1" applyAlignment="1">
      <alignment horizontal="center" vertical="center" wrapText="1" readingOrder="1"/>
    </xf>
    <xf numFmtId="43" fontId="7" fillId="0" borderId="7" xfId="2" applyFont="1" applyFill="1" applyBorder="1" applyAlignment="1">
      <alignment horizontal="center" vertical="center" wrapText="1" readingOrder="1"/>
    </xf>
    <xf numFmtId="0" fontId="0" fillId="0" borderId="0" xfId="0" applyFill="1" applyAlignment="1">
      <alignment horizontal="center" vertical="center" wrapText="1"/>
    </xf>
    <xf numFmtId="0" fontId="10" fillId="0" borderId="4" xfId="0" applyFont="1" applyFill="1" applyBorder="1" applyAlignment="1">
      <alignment horizontal="right" vertical="top" wrapText="1" readingOrder="1"/>
    </xf>
    <xf numFmtId="0" fontId="11" fillId="0" borderId="4" xfId="0" applyFont="1" applyFill="1" applyBorder="1" applyAlignment="1">
      <alignment horizontal="left" vertical="center" wrapText="1" readingOrder="1"/>
    </xf>
    <xf numFmtId="165" fontId="10" fillId="0" borderId="8" xfId="0" applyNumberFormat="1" applyFont="1" applyFill="1" applyBorder="1" applyAlignment="1">
      <alignment horizontal="right" vertical="center" wrapText="1" readingOrder="1"/>
    </xf>
    <xf numFmtId="0" fontId="2" fillId="0" borderId="4" xfId="0" applyFont="1" applyFill="1" applyBorder="1" applyAlignment="1">
      <alignment horizontal="right" vertical="top" wrapText="1" readingOrder="1"/>
    </xf>
    <xf numFmtId="0" fontId="3" fillId="0" borderId="4" xfId="0" applyFont="1" applyFill="1" applyBorder="1" applyAlignment="1">
      <alignment horizontal="left" vertical="center" wrapText="1" readingOrder="1"/>
    </xf>
    <xf numFmtId="0" fontId="3" fillId="0" borderId="4" xfId="0" applyFont="1" applyFill="1" applyBorder="1" applyAlignment="1">
      <alignment horizontal="right" vertical="center" wrapText="1" readingOrder="1"/>
    </xf>
    <xf numFmtId="164" fontId="3" fillId="0" borderId="4" xfId="0" applyNumberFormat="1" applyFont="1" applyFill="1" applyBorder="1" applyAlignment="1">
      <alignment horizontal="right" vertical="center" wrapText="1" readingOrder="1"/>
    </xf>
    <xf numFmtId="0" fontId="4" fillId="0" borderId="4" xfId="0" applyFont="1" applyFill="1" applyBorder="1" applyAlignment="1">
      <alignment horizontal="left" vertical="center" wrapText="1" readingOrder="1"/>
    </xf>
    <xf numFmtId="0" fontId="4" fillId="0" borderId="4" xfId="0" applyFont="1" applyFill="1" applyBorder="1" applyAlignment="1">
      <alignment horizontal="right" vertical="center" wrapText="1" readingOrder="1"/>
    </xf>
    <xf numFmtId="165" fontId="3" fillId="0" borderId="4" xfId="0" applyNumberFormat="1" applyFont="1" applyFill="1" applyBorder="1" applyAlignment="1">
      <alignment horizontal="right" vertical="center" wrapText="1" readingOrder="1"/>
    </xf>
    <xf numFmtId="166" fontId="2" fillId="0" borderId="4" xfId="0" applyNumberFormat="1" applyFont="1" applyFill="1" applyBorder="1" applyAlignment="1">
      <alignment horizontal="right" vertical="center" wrapText="1" readingOrder="1"/>
    </xf>
    <xf numFmtId="0" fontId="2" fillId="0" borderId="4" xfId="0" applyFont="1" applyFill="1" applyBorder="1" applyAlignment="1">
      <alignment horizontal="left" vertical="center" wrapText="1" readingOrder="1"/>
    </xf>
    <xf numFmtId="167" fontId="2" fillId="0" borderId="4" xfId="0" applyNumberFormat="1" applyFont="1" applyFill="1" applyBorder="1" applyAlignment="1">
      <alignment horizontal="right" vertical="center" wrapText="1" readingOrder="1"/>
    </xf>
    <xf numFmtId="165" fontId="2" fillId="0" borderId="4" xfId="0" applyNumberFormat="1" applyFont="1" applyFill="1" applyBorder="1" applyAlignment="1">
      <alignment horizontal="right" vertical="center" wrapText="1" readingOrder="1"/>
    </xf>
    <xf numFmtId="164" fontId="2" fillId="0" borderId="4" xfId="0" applyNumberFormat="1" applyFont="1" applyFill="1" applyBorder="1" applyAlignment="1">
      <alignment horizontal="right" vertical="center" wrapText="1" readingOrder="1"/>
    </xf>
    <xf numFmtId="0" fontId="2" fillId="0" borderId="4" xfId="0" applyFont="1" applyFill="1" applyBorder="1" applyAlignment="1">
      <alignment horizontal="right" vertical="center" wrapText="1" readingOrder="1"/>
    </xf>
    <xf numFmtId="169" fontId="3" fillId="0" borderId="4" xfId="0" applyNumberFormat="1" applyFont="1" applyFill="1" applyBorder="1" applyAlignment="1">
      <alignment horizontal="right" vertical="center" wrapText="1" readingOrder="1"/>
    </xf>
    <xf numFmtId="0" fontId="12" fillId="0" borderId="5" xfId="0" applyFont="1" applyFill="1" applyBorder="1" applyAlignment="1">
      <alignment horizontal="left" vertical="center" wrapText="1" readingOrder="1"/>
    </xf>
    <xf numFmtId="0" fontId="12" fillId="0" borderId="5" xfId="0" applyFont="1" applyFill="1" applyBorder="1" applyAlignment="1">
      <alignment horizontal="right" vertical="center" wrapText="1" readingOrder="1"/>
    </xf>
    <xf numFmtId="0" fontId="12" fillId="0" borderId="0" xfId="0" applyFont="1" applyFill="1" applyAlignment="1">
      <alignment horizontal="left" vertical="center" wrapText="1" readingOrder="1"/>
    </xf>
    <xf numFmtId="0" fontId="10" fillId="0" borderId="0" xfId="0" applyFont="1" applyFill="1" applyAlignment="1">
      <alignment horizontal="left" vertical="center" wrapText="1" readingOrder="1"/>
    </xf>
    <xf numFmtId="0" fontId="12" fillId="0" borderId="0" xfId="0" applyFont="1" applyFill="1" applyAlignment="1">
      <alignment horizontal="right" vertical="center" wrapText="1" readingOrder="1"/>
    </xf>
    <xf numFmtId="0" fontId="11" fillId="0" borderId="1" xfId="0" applyFont="1" applyFill="1" applyBorder="1" applyAlignment="1">
      <alignment horizontal="left" vertical="center" wrapText="1" readingOrder="1"/>
    </xf>
    <xf numFmtId="0" fontId="11" fillId="0" borderId="2" xfId="0" applyFont="1" applyFill="1" applyBorder="1" applyAlignment="1">
      <alignment horizontal="left" vertical="center" wrapText="1" readingOrder="1"/>
    </xf>
    <xf numFmtId="0" fontId="11" fillId="0" borderId="3" xfId="0" applyFont="1" applyFill="1" applyBorder="1" applyAlignment="1">
      <alignment horizontal="left" vertical="center" wrapText="1" readingOrder="1"/>
    </xf>
    <xf numFmtId="0" fontId="12" fillId="0" borderId="6" xfId="0" applyFont="1" applyFill="1" applyBorder="1" applyAlignment="1">
      <alignment horizontal="right" vertical="center" wrapText="1" readingOrder="1"/>
    </xf>
    <xf numFmtId="0" fontId="10" fillId="0" borderId="1" xfId="0" applyFont="1" applyFill="1" applyBorder="1" applyAlignment="1">
      <alignment horizontal="left" vertical="center" wrapText="1" readingOrder="1"/>
    </xf>
    <xf numFmtId="0" fontId="10" fillId="0" borderId="3" xfId="0" applyFont="1" applyFill="1" applyBorder="1" applyAlignment="1">
      <alignment horizontal="left" vertical="center" wrapText="1" readingOrder="1"/>
    </xf>
    <xf numFmtId="0" fontId="12" fillId="0" borderId="4" xfId="0" applyFont="1" applyFill="1" applyBorder="1" applyAlignment="1">
      <alignment horizontal="right" vertical="center" wrapText="1" readingOrder="1"/>
    </xf>
    <xf numFmtId="0" fontId="10" fillId="0" borderId="0" xfId="0" applyFont="1" applyFill="1" applyAlignment="1">
      <alignment horizontal="right" vertical="top" wrapText="1" readingOrder="1"/>
    </xf>
    <xf numFmtId="0" fontId="11" fillId="0" borderId="9" xfId="0" applyFont="1" applyFill="1" applyBorder="1" applyAlignment="1">
      <alignment horizontal="right" vertical="top" wrapText="1" readingOrder="1"/>
    </xf>
    <xf numFmtId="0" fontId="11" fillId="0" borderId="4" xfId="0" applyFont="1" applyFill="1" applyBorder="1" applyAlignment="1">
      <alignment horizontal="left" vertical="top" wrapText="1" readingOrder="1"/>
    </xf>
    <xf numFmtId="172" fontId="11" fillId="0" borderId="4" xfId="0" applyNumberFormat="1" applyFont="1" applyFill="1" applyBorder="1" applyAlignment="1">
      <alignment horizontal="right" vertical="top" wrapText="1" readingOrder="1"/>
    </xf>
    <xf numFmtId="0" fontId="10" fillId="0" borderId="4" xfId="0" applyFont="1" applyFill="1" applyBorder="1" applyAlignment="1">
      <alignment horizontal="left" vertical="center" wrapText="1" readingOrder="1"/>
    </xf>
    <xf numFmtId="170" fontId="10" fillId="0" borderId="4" xfId="0" applyNumberFormat="1" applyFont="1" applyFill="1" applyBorder="1" applyAlignment="1">
      <alignment horizontal="right" vertical="center" wrapText="1" readingOrder="1"/>
    </xf>
    <xf numFmtId="0" fontId="10" fillId="0" borderId="0" xfId="0" applyFont="1" applyFill="1" applyAlignment="1">
      <alignment horizontal="left" vertical="center" wrapText="1" readingOrder="1"/>
    </xf>
    <xf numFmtId="0" fontId="10" fillId="0" borderId="0" xfId="0" applyFont="1" applyFill="1" applyAlignment="1">
      <alignment horizontal="right" vertical="center" wrapText="1" readingOrder="1"/>
    </xf>
    <xf numFmtId="0" fontId="11" fillId="0" borderId="13" xfId="0" applyFont="1" applyFill="1" applyBorder="1" applyAlignment="1">
      <alignment horizontal="left" vertical="center" wrapText="1" readingOrder="1"/>
    </xf>
    <xf numFmtId="0" fontId="0" fillId="0" borderId="0" xfId="0" applyFill="1" applyAlignment="1">
      <alignment horizontal="center" vertical="top" readingOrder="1"/>
    </xf>
    <xf numFmtId="0" fontId="10" fillId="0" borderId="13" xfId="0" applyFont="1" applyFill="1" applyBorder="1" applyAlignment="1">
      <alignment horizontal="left" vertical="center" wrapText="1" readingOrder="1"/>
    </xf>
    <xf numFmtId="0" fontId="10" fillId="0" borderId="19" xfId="0" applyFont="1" applyFill="1" applyBorder="1" applyAlignment="1">
      <alignment horizontal="left" vertical="center" wrapText="1" readingOrder="1"/>
    </xf>
    <xf numFmtId="0" fontId="10" fillId="0" borderId="20" xfId="0" applyFont="1" applyFill="1" applyBorder="1" applyAlignment="1">
      <alignment horizontal="left" vertical="center" wrapText="1" readingOrder="1"/>
    </xf>
    <xf numFmtId="0" fontId="11" fillId="0" borderId="21" xfId="0" applyFont="1" applyFill="1" applyBorder="1" applyAlignment="1">
      <alignment horizontal="left" vertical="center" wrapText="1" readingOrder="1"/>
    </xf>
    <xf numFmtId="0" fontId="10" fillId="0" borderId="6" xfId="0" applyFont="1" applyFill="1" applyBorder="1" applyAlignment="1">
      <alignment horizontal="right" vertical="top" wrapText="1" readingOrder="1"/>
    </xf>
    <xf numFmtId="0" fontId="6" fillId="0" borderId="0" xfId="4" applyFill="1">
      <alignment wrapText="1"/>
    </xf>
    <xf numFmtId="0" fontId="13" fillId="0" borderId="0" xfId="0" applyFont="1" applyFill="1" applyAlignment="1">
      <alignment vertical="center" wrapText="1"/>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0" fillId="0" borderId="0" xfId="0" applyFill="1" applyAlignment="1">
      <alignment vertical="center" wrapText="1"/>
    </xf>
    <xf numFmtId="0" fontId="11" fillId="0" borderId="13" xfId="0" applyFont="1" applyFill="1" applyBorder="1" applyAlignment="1">
      <alignment horizontal="center" vertical="center" wrapText="1" readingOrder="1"/>
    </xf>
    <xf numFmtId="0" fontId="14" fillId="0" borderId="13" xfId="0" applyFont="1" applyFill="1" applyBorder="1" applyAlignment="1">
      <alignment horizontal="center" vertical="center" wrapText="1"/>
    </xf>
    <xf numFmtId="0" fontId="13" fillId="0" borderId="13" xfId="0" applyFont="1" applyFill="1" applyBorder="1" applyAlignment="1">
      <alignment vertical="center" wrapText="1"/>
    </xf>
    <xf numFmtId="0" fontId="13" fillId="0" borderId="13" xfId="0" applyFont="1" applyFill="1" applyBorder="1" applyAlignment="1">
      <alignment horizontal="justify" vertical="center" wrapText="1"/>
    </xf>
    <xf numFmtId="171" fontId="11" fillId="0" borderId="4" xfId="0" applyNumberFormat="1" applyFont="1" applyFill="1" applyBorder="1" applyAlignment="1">
      <alignment horizontal="left" vertical="center" wrapText="1" readingOrder="1"/>
    </xf>
    <xf numFmtId="173" fontId="11" fillId="0" borderId="4" xfId="0" applyNumberFormat="1" applyFont="1" applyFill="1" applyBorder="1" applyAlignment="1">
      <alignment horizontal="left" vertical="center" wrapText="1" readingOrder="1"/>
    </xf>
    <xf numFmtId="173" fontId="11" fillId="0" borderId="4" xfId="0" quotePrefix="1" applyNumberFormat="1" applyFont="1" applyFill="1" applyBorder="1" applyAlignment="1">
      <alignment horizontal="left" vertical="center" wrapText="1" readingOrder="1"/>
    </xf>
    <xf numFmtId="0" fontId="10" fillId="0" borderId="10" xfId="0" applyFont="1" applyFill="1" applyBorder="1" applyAlignment="1">
      <alignment horizontal="left" vertical="center" wrapText="1" readingOrder="1"/>
    </xf>
    <xf numFmtId="0" fontId="10" fillId="0" borderId="11" xfId="0" applyFont="1" applyFill="1" applyBorder="1" applyAlignment="1">
      <alignment horizontal="left" vertical="center" wrapText="1" readingOrder="1"/>
    </xf>
    <xf numFmtId="0" fontId="10" fillId="0" borderId="12" xfId="0" applyFont="1" applyFill="1" applyBorder="1" applyAlignment="1">
      <alignment horizontal="left" vertical="center" wrapText="1" readingOrder="1"/>
    </xf>
    <xf numFmtId="43" fontId="0" fillId="0" borderId="0" xfId="6" applyFont="1" applyFill="1" applyAlignment="1">
      <alignment wrapText="1"/>
    </xf>
    <xf numFmtId="0" fontId="15" fillId="0" borderId="0" xfId="0" applyFont="1" applyFill="1" applyAlignment="1"/>
    <xf numFmtId="0" fontId="0" fillId="0" borderId="0" xfId="0" applyFill="1" applyAlignment="1"/>
    <xf numFmtId="172" fontId="3" fillId="0" borderId="4" xfId="0" applyNumberFormat="1" applyFont="1" applyFill="1" applyBorder="1" applyAlignment="1">
      <alignment horizontal="right" vertical="top" wrapText="1" readingOrder="1"/>
    </xf>
    <xf numFmtId="170" fontId="35" fillId="0" borderId="4" xfId="0" applyNumberFormat="1" applyFont="1" applyFill="1" applyBorder="1" applyAlignment="1">
      <alignment horizontal="right" vertical="center" wrapText="1" readingOrder="1"/>
    </xf>
    <xf numFmtId="0" fontId="12" fillId="0" borderId="4" xfId="0" applyFont="1" applyFill="1" applyBorder="1" applyAlignment="1">
      <alignment horizontal="left" vertical="center" wrapText="1" readingOrder="1"/>
    </xf>
    <xf numFmtId="0" fontId="13" fillId="0" borderId="0" xfId="0" applyFont="1" applyFill="1">
      <alignment wrapText="1"/>
    </xf>
    <xf numFmtId="166" fontId="10" fillId="0" borderId="4" xfId="0" applyNumberFormat="1" applyFont="1" applyFill="1" applyBorder="1" applyAlignment="1">
      <alignment horizontal="right" vertical="center" wrapText="1" readingOrder="1"/>
    </xf>
    <xf numFmtId="168" fontId="10" fillId="0" borderId="4" xfId="0" applyNumberFormat="1" applyFont="1" applyFill="1" applyBorder="1" applyAlignment="1">
      <alignment horizontal="right" vertical="center" wrapText="1" readingOrder="1"/>
    </xf>
    <xf numFmtId="165" fontId="10" fillId="0" borderId="4" xfId="0" applyNumberFormat="1" applyFont="1" applyFill="1" applyBorder="1" applyAlignment="1">
      <alignment horizontal="right" vertical="center" wrapText="1" readingOrder="1"/>
    </xf>
    <xf numFmtId="164" fontId="10" fillId="0" borderId="4" xfId="0" applyNumberFormat="1" applyFont="1" applyFill="1" applyBorder="1" applyAlignment="1">
      <alignment horizontal="right" vertical="center" wrapText="1" readingOrder="1"/>
    </xf>
    <xf numFmtId="165" fontId="11" fillId="0" borderId="4" xfId="0" applyNumberFormat="1" applyFont="1" applyFill="1" applyBorder="1" applyAlignment="1">
      <alignment horizontal="right" vertical="center" wrapText="1" readingOrder="1"/>
    </xf>
    <xf numFmtId="164" fontId="11" fillId="0" borderId="4" xfId="0" applyNumberFormat="1" applyFont="1" applyFill="1" applyBorder="1" applyAlignment="1">
      <alignment horizontal="right" vertical="center" wrapText="1" readingOrder="1"/>
    </xf>
    <xf numFmtId="0" fontId="19" fillId="0" borderId="13" xfId="0" applyFont="1" applyFill="1" applyBorder="1" applyAlignment="1">
      <alignment horizontal="left" vertical="top" readingOrder="1"/>
    </xf>
    <xf numFmtId="0" fontId="16" fillId="0" borderId="13" xfId="5" applyFont="1" applyFill="1" applyBorder="1" applyAlignment="1">
      <alignment horizontal="center" vertical="center"/>
    </xf>
    <xf numFmtId="0" fontId="16" fillId="0" borderId="13" xfId="5" applyFont="1" applyFill="1" applyBorder="1" applyAlignment="1">
      <alignment horizontal="center" vertical="center" wrapText="1"/>
    </xf>
    <xf numFmtId="0" fontId="16" fillId="0" borderId="13" xfId="5" applyFont="1" applyFill="1" applyBorder="1" applyAlignment="1">
      <alignment horizontal="center" vertical="center"/>
    </xf>
    <xf numFmtId="0" fontId="6" fillId="0" borderId="0" xfId="4" applyFill="1" applyAlignment="1">
      <alignment vertical="center" wrapText="1"/>
    </xf>
    <xf numFmtId="0" fontId="17" fillId="0" borderId="13" xfId="5" applyFont="1" applyFill="1" applyBorder="1" applyAlignment="1">
      <alignment vertical="center"/>
    </xf>
    <xf numFmtId="0" fontId="17" fillId="0" borderId="13" xfId="5" applyFont="1" applyFill="1" applyBorder="1" applyAlignment="1">
      <alignment wrapText="1"/>
    </xf>
    <xf numFmtId="43" fontId="17" fillId="0" borderId="13" xfId="6" applyFont="1" applyFill="1" applyBorder="1" applyAlignment="1">
      <alignment horizontal="center"/>
    </xf>
    <xf numFmtId="0" fontId="17" fillId="0" borderId="13" xfId="5" applyFont="1" applyFill="1" applyBorder="1"/>
    <xf numFmtId="0" fontId="17" fillId="0" borderId="13" xfId="5" applyFont="1" applyFill="1" applyBorder="1" applyAlignment="1">
      <alignment horizontal="center"/>
    </xf>
    <xf numFmtId="0" fontId="16" fillId="0" borderId="13" xfId="5" applyFont="1" applyFill="1" applyBorder="1" applyAlignment="1">
      <alignment horizontal="center"/>
    </xf>
    <xf numFmtId="0" fontId="16" fillId="0" borderId="13" xfId="5" applyFont="1" applyFill="1" applyBorder="1" applyAlignment="1">
      <alignment horizontal="center" vertical="center" wrapText="1"/>
    </xf>
    <xf numFmtId="4" fontId="17" fillId="0" borderId="13" xfId="5" applyNumberFormat="1" applyFont="1" applyFill="1" applyBorder="1"/>
    <xf numFmtId="2" fontId="17" fillId="0" borderId="13" xfId="5" applyNumberFormat="1" applyFont="1" applyFill="1" applyBorder="1"/>
    <xf numFmtId="4" fontId="6" fillId="0" borderId="13" xfId="4" applyNumberFormat="1" applyFill="1" applyBorder="1">
      <alignment wrapText="1"/>
    </xf>
    <xf numFmtId="0" fontId="19" fillId="0" borderId="0" xfId="0" applyFont="1" applyFill="1" applyAlignment="1"/>
    <xf numFmtId="0" fontId="8" fillId="0" borderId="0" xfId="3" applyFill="1" applyAlignment="1"/>
    <xf numFmtId="0" fontId="15" fillId="0" borderId="0" xfId="0" applyFont="1" applyFill="1">
      <alignment wrapText="1"/>
    </xf>
    <xf numFmtId="0" fontId="10" fillId="0" borderId="5" xfId="0" applyFont="1" applyFill="1" applyBorder="1" applyAlignment="1">
      <alignment horizontal="left" vertical="center" wrapText="1" readingOrder="1"/>
    </xf>
    <xf numFmtId="0" fontId="11" fillId="0" borderId="5" xfId="0" applyFont="1" applyFill="1" applyBorder="1" applyAlignment="1">
      <alignment horizontal="left" vertical="center" wrapText="1" readingOrder="1"/>
    </xf>
    <xf numFmtId="0" fontId="14" fillId="0" borderId="10" xfId="0" applyFont="1" applyFill="1" applyBorder="1" applyAlignment="1">
      <alignment horizontal="left" vertical="center" readingOrder="1"/>
    </xf>
    <xf numFmtId="0" fontId="14" fillId="0" borderId="11" xfId="0" applyFont="1" applyFill="1" applyBorder="1" applyAlignment="1">
      <alignment horizontal="left" vertical="center" readingOrder="1"/>
    </xf>
    <xf numFmtId="0" fontId="14" fillId="0" borderId="12" xfId="0" applyFont="1" applyFill="1" applyBorder="1" applyAlignment="1">
      <alignment horizontal="left" vertical="center" readingOrder="1"/>
    </xf>
    <xf numFmtId="0" fontId="1" fillId="0" borderId="0" xfId="10" applyFill="1" applyAlignment="1">
      <alignment wrapText="1"/>
    </xf>
    <xf numFmtId="0" fontId="26" fillId="0" borderId="13" xfId="10" applyFont="1" applyFill="1" applyBorder="1" applyAlignment="1">
      <alignment horizontal="center" vertical="center"/>
    </xf>
    <xf numFmtId="0" fontId="26" fillId="0" borderId="10" xfId="10" applyFont="1" applyFill="1" applyBorder="1" applyAlignment="1">
      <alignment horizontal="center" vertical="center" wrapText="1"/>
    </xf>
    <xf numFmtId="0" fontId="26" fillId="0" borderId="12" xfId="10" applyFont="1" applyFill="1" applyBorder="1" applyAlignment="1">
      <alignment horizontal="center" vertical="center" wrapText="1"/>
    </xf>
    <xf numFmtId="0" fontId="26" fillId="0" borderId="13" xfId="10" applyFont="1" applyFill="1" applyBorder="1" applyAlignment="1">
      <alignment horizontal="center" vertical="center"/>
    </xf>
    <xf numFmtId="0" fontId="26" fillId="0" borderId="0" xfId="10" applyFont="1" applyFill="1" applyAlignment="1">
      <alignment horizontal="center" vertical="center"/>
    </xf>
    <xf numFmtId="0" fontId="27" fillId="0" borderId="13" xfId="10" applyFont="1" applyFill="1" applyBorder="1" applyAlignment="1">
      <alignment vertical="center"/>
    </xf>
    <xf numFmtId="0" fontId="27" fillId="0" borderId="13" xfId="10" applyFont="1" applyFill="1" applyBorder="1" applyAlignment="1">
      <alignment vertical="center" wrapText="1"/>
    </xf>
    <xf numFmtId="0" fontId="27" fillId="0" borderId="0" xfId="10" applyFont="1" applyFill="1" applyAlignment="1">
      <alignment horizontal="center" vertical="center"/>
    </xf>
    <xf numFmtId="0" fontId="26" fillId="0" borderId="10" xfId="10" applyFont="1" applyFill="1" applyBorder="1" applyAlignment="1">
      <alignment horizontal="center" vertical="center"/>
    </xf>
    <xf numFmtId="0" fontId="26" fillId="0" borderId="11" xfId="10" applyFont="1" applyFill="1" applyBorder="1" applyAlignment="1">
      <alignment horizontal="center" vertical="center"/>
    </xf>
    <xf numFmtId="0" fontId="26" fillId="0" borderId="12" xfId="10" applyFont="1" applyFill="1" applyBorder="1" applyAlignment="1">
      <alignment horizontal="center" vertical="center"/>
    </xf>
    <xf numFmtId="0" fontId="28" fillId="0" borderId="0" xfId="10" applyFont="1" applyFill="1" applyAlignment="1">
      <alignment wrapText="1"/>
    </xf>
    <xf numFmtId="0" fontId="26" fillId="0" borderId="13" xfId="10" applyFont="1" applyFill="1" applyBorder="1" applyAlignment="1">
      <alignment horizontal="center" vertical="center" wrapText="1"/>
    </xf>
    <xf numFmtId="0" fontId="29" fillId="0" borderId="0" xfId="10" applyFont="1" applyFill="1" applyAlignment="1">
      <alignment horizontal="center" vertical="center"/>
    </xf>
    <xf numFmtId="0" fontId="27" fillId="0" borderId="13" xfId="10" applyFont="1" applyFill="1" applyBorder="1" applyAlignment="1">
      <alignment horizontal="left" vertical="center"/>
    </xf>
    <xf numFmtId="4" fontId="27" fillId="0" borderId="13" xfId="10" applyNumberFormat="1" applyFont="1" applyFill="1" applyBorder="1" applyAlignment="1">
      <alignment horizontal="right" vertical="center"/>
    </xf>
    <xf numFmtId="10" fontId="27" fillId="0" borderId="13" xfId="7" applyNumberFormat="1" applyFont="1" applyFill="1" applyBorder="1" applyAlignment="1">
      <alignment vertical="center"/>
    </xf>
    <xf numFmtId="43" fontId="28" fillId="0" borderId="0" xfId="6" applyFont="1" applyFill="1" applyAlignment="1">
      <alignment vertical="center"/>
    </xf>
    <xf numFmtId="0" fontId="27" fillId="0" borderId="10" xfId="10" applyFont="1" applyFill="1" applyBorder="1" applyAlignment="1">
      <alignment horizontal="left" vertical="center" wrapText="1"/>
    </xf>
    <xf numFmtId="0" fontId="27" fillId="0" borderId="11" xfId="10" applyFont="1" applyFill="1" applyBorder="1" applyAlignment="1">
      <alignment horizontal="left" vertical="center" wrapText="1"/>
    </xf>
    <xf numFmtId="0" fontId="27" fillId="0" borderId="12" xfId="10" applyFont="1" applyFill="1" applyBorder="1" applyAlignment="1">
      <alignment horizontal="left" vertical="center" wrapText="1"/>
    </xf>
    <xf numFmtId="43" fontId="27" fillId="0" borderId="0" xfId="6" applyFont="1" applyFill="1" applyAlignment="1">
      <alignment horizontal="center" vertical="center"/>
    </xf>
    <xf numFmtId="10" fontId="0" fillId="0" borderId="0" xfId="1" applyNumberFormat="1" applyFont="1" applyFill="1" applyAlignment="1">
      <alignment wrapText="1"/>
    </xf>
    <xf numFmtId="0" fontId="12" fillId="0" borderId="13" xfId="0" applyFont="1" applyFill="1" applyBorder="1" applyAlignment="1">
      <alignment horizontal="left" vertical="center" wrapText="1" readingOrder="1"/>
    </xf>
    <xf numFmtId="0" fontId="20" fillId="0" borderId="13" xfId="0" applyFont="1" applyFill="1" applyBorder="1">
      <alignment wrapText="1"/>
    </xf>
    <xf numFmtId="0" fontId="12" fillId="0" borderId="13" xfId="0" applyFont="1" applyFill="1" applyBorder="1" applyAlignment="1">
      <alignment horizontal="right" vertical="center" wrapText="1" readingOrder="1"/>
    </xf>
    <xf numFmtId="0" fontId="0" fillId="0" borderId="13" xfId="0" applyFill="1" applyBorder="1">
      <alignment wrapText="1"/>
    </xf>
    <xf numFmtId="167" fontId="10" fillId="0" borderId="4" xfId="0" applyNumberFormat="1" applyFont="1" applyFill="1" applyBorder="1" applyAlignment="1">
      <alignment horizontal="right" vertical="center" wrapText="1" readingOrder="1"/>
    </xf>
    <xf numFmtId="165" fontId="0" fillId="0" borderId="0" xfId="0" applyNumberFormat="1" applyFill="1">
      <alignment wrapText="1"/>
    </xf>
    <xf numFmtId="0" fontId="10" fillId="0" borderId="0" xfId="0" applyFont="1" applyFill="1" applyAlignment="1">
      <alignment horizontal="justify" vertical="top" wrapText="1" readingOrder="1"/>
    </xf>
    <xf numFmtId="0" fontId="10" fillId="0" borderId="0" xfId="0" quotePrefix="1" applyFont="1" applyFill="1" applyAlignment="1">
      <alignment horizontal="left" vertical="center" wrapText="1" readingOrder="1"/>
    </xf>
    <xf numFmtId="170" fontId="2" fillId="0" borderId="4" xfId="0" applyNumberFormat="1" applyFont="1" applyFill="1" applyBorder="1" applyAlignment="1">
      <alignment horizontal="right" vertical="center" wrapText="1" readingOrder="1"/>
    </xf>
    <xf numFmtId="0" fontId="19" fillId="0" borderId="0" xfId="9" applyFont="1" applyFill="1"/>
    <xf numFmtId="0" fontId="0" fillId="0" borderId="0" xfId="0" applyFill="1" applyAlignment="1">
      <alignment horizontal="center" vertical="center"/>
    </xf>
    <xf numFmtId="0" fontId="21" fillId="0" borderId="7" xfId="0" applyFont="1" applyFill="1" applyBorder="1" applyAlignment="1">
      <alignment horizontal="center" vertical="center" wrapText="1"/>
    </xf>
    <xf numFmtId="0" fontId="22" fillId="0" borderId="7" xfId="0" applyFont="1" applyFill="1" applyBorder="1" applyAlignment="1">
      <alignment horizontal="center" vertical="center" wrapText="1"/>
    </xf>
    <xf numFmtId="10" fontId="0" fillId="0" borderId="0" xfId="1" applyNumberFormat="1" applyFont="1" applyFill="1" applyAlignment="1">
      <alignment horizontal="center" vertical="center" wrapText="1"/>
    </xf>
    <xf numFmtId="0" fontId="0" fillId="0" borderId="0" xfId="0" applyFill="1" applyAlignment="1">
      <alignment vertical="center"/>
    </xf>
    <xf numFmtId="0" fontId="23" fillId="0" borderId="7" xfId="0" applyFont="1" applyFill="1" applyBorder="1" applyAlignment="1">
      <alignment vertical="center"/>
    </xf>
    <xf numFmtId="0" fontId="24" fillId="0" borderId="7" xfId="0" applyFont="1" applyFill="1" applyBorder="1" applyAlignment="1">
      <alignment vertical="center" wrapText="1"/>
    </xf>
    <xf numFmtId="0" fontId="24" fillId="0" borderId="7" xfId="0" applyFont="1" applyFill="1" applyBorder="1" applyAlignment="1">
      <alignment vertical="center"/>
    </xf>
    <xf numFmtId="43" fontId="23" fillId="0" borderId="7" xfId="6" applyFont="1" applyFill="1" applyBorder="1" applyAlignment="1">
      <alignment vertical="center"/>
    </xf>
    <xf numFmtId="175" fontId="23" fillId="0" borderId="7" xfId="0" applyNumberFormat="1" applyFont="1" applyFill="1" applyBorder="1" applyAlignment="1">
      <alignment vertical="center"/>
    </xf>
    <xf numFmtId="164" fontId="13" fillId="0" borderId="4" xfId="0" applyNumberFormat="1" applyFont="1" applyFill="1" applyBorder="1" applyAlignment="1">
      <alignment horizontal="right" vertical="center" wrapText="1" readingOrder="1"/>
    </xf>
    <xf numFmtId="10" fontId="0" fillId="0" borderId="0" xfId="1" applyNumberFormat="1" applyFont="1" applyFill="1" applyAlignment="1">
      <alignment vertical="center" wrapText="1"/>
    </xf>
    <xf numFmtId="10" fontId="25" fillId="0" borderId="0" xfId="1" applyNumberFormat="1" applyFont="1" applyFill="1" applyAlignment="1"/>
    <xf numFmtId="0" fontId="25" fillId="0" borderId="0" xfId="0" applyFont="1" applyFill="1" applyAlignment="1"/>
    <xf numFmtId="0" fontId="14" fillId="0" borderId="0" xfId="0" applyFont="1" applyFill="1" applyAlignment="1">
      <alignment vertical="center" readingOrder="1"/>
    </xf>
    <xf numFmtId="0" fontId="16" fillId="0" borderId="15" xfId="5" applyFont="1" applyFill="1" applyBorder="1" applyAlignment="1">
      <alignment horizontal="center" vertical="center"/>
    </xf>
    <xf numFmtId="0" fontId="16" fillId="0" borderId="10" xfId="5" applyFont="1" applyFill="1" applyBorder="1" applyAlignment="1">
      <alignment horizontal="center" vertical="center"/>
    </xf>
    <xf numFmtId="0" fontId="16" fillId="0" borderId="11" xfId="5" applyFont="1" applyFill="1" applyBorder="1" applyAlignment="1">
      <alignment horizontal="center" vertical="center"/>
    </xf>
    <xf numFmtId="0" fontId="16" fillId="0" borderId="12" xfId="5" applyFont="1" applyFill="1" applyBorder="1" applyAlignment="1">
      <alignment horizontal="center" vertical="center"/>
    </xf>
    <xf numFmtId="0" fontId="16" fillId="0" borderId="10" xfId="5" applyFont="1" applyFill="1" applyBorder="1" applyAlignment="1">
      <alignment horizontal="center" vertical="center" wrapText="1"/>
    </xf>
    <xf numFmtId="0" fontId="16" fillId="0" borderId="11" xfId="5" applyFont="1" applyFill="1" applyBorder="1" applyAlignment="1">
      <alignment horizontal="center" vertical="center" wrapText="1"/>
    </xf>
    <xf numFmtId="0" fontId="16" fillId="0" borderId="12" xfId="5" applyFont="1" applyFill="1" applyBorder="1" applyAlignment="1">
      <alignment horizontal="center" vertical="center" wrapText="1"/>
    </xf>
    <xf numFmtId="0" fontId="16" fillId="0" borderId="16" xfId="5" applyFont="1" applyFill="1" applyBorder="1" applyAlignment="1">
      <alignment horizontal="center" vertical="center"/>
    </xf>
    <xf numFmtId="0" fontId="16" fillId="0" borderId="15" xfId="5" applyFont="1" applyFill="1" applyBorder="1" applyAlignment="1">
      <alignment horizontal="center" vertical="center" wrapText="1"/>
    </xf>
    <xf numFmtId="0" fontId="16" fillId="0" borderId="8" xfId="5" applyFont="1" applyFill="1" applyBorder="1" applyAlignment="1">
      <alignment horizontal="center" vertical="center"/>
    </xf>
    <xf numFmtId="0" fontId="16" fillId="0" borderId="8" xfId="5" applyFont="1" applyFill="1" applyBorder="1" applyAlignment="1">
      <alignment horizontal="center" vertical="center" wrapText="1"/>
    </xf>
    <xf numFmtId="4" fontId="13" fillId="0" borderId="13" xfId="0" applyNumberFormat="1" applyFont="1" applyFill="1" applyBorder="1" applyAlignment="1">
      <alignment vertical="center"/>
    </xf>
    <xf numFmtId="174" fontId="17" fillId="0" borderId="13" xfId="5" applyNumberFormat="1" applyFont="1" applyFill="1" applyBorder="1"/>
    <xf numFmtId="0" fontId="17" fillId="0" borderId="0" xfId="5" applyFont="1" applyFill="1"/>
    <xf numFmtId="0" fontId="17" fillId="0" borderId="0" xfId="5" applyFont="1" applyFill="1" applyAlignment="1">
      <alignment wrapText="1"/>
    </xf>
    <xf numFmtId="4" fontId="13" fillId="0" borderId="0" xfId="0" applyNumberFormat="1" applyFont="1" applyFill="1" applyAlignment="1">
      <alignment vertical="center"/>
    </xf>
    <xf numFmtId="174" fontId="17" fillId="0" borderId="0" xfId="5" applyNumberFormat="1" applyFont="1" applyFill="1"/>
    <xf numFmtId="0" fontId="17" fillId="0" borderId="0" xfId="5" applyFont="1" applyFill="1" applyAlignment="1">
      <alignment horizontal="left" vertical="center" wrapText="1"/>
    </xf>
    <xf numFmtId="0" fontId="17" fillId="0" borderId="0" xfId="5" applyFont="1" applyFill="1" applyAlignment="1">
      <alignment vertical="center" wrapText="1"/>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1" fillId="0" borderId="13" xfId="0" applyFont="1" applyFill="1" applyBorder="1" applyAlignment="1">
      <alignment horizontal="center" vertical="center" wrapText="1" readingOrder="1"/>
    </xf>
    <xf numFmtId="0" fontId="10" fillId="0" borderId="13" xfId="0" applyFont="1" applyFill="1" applyBorder="1" applyAlignment="1">
      <alignment horizontal="left" vertical="center" wrapText="1" readingOrder="1"/>
    </xf>
    <xf numFmtId="0" fontId="10" fillId="0" borderId="10" xfId="0" applyFont="1" applyFill="1" applyBorder="1" applyAlignment="1">
      <alignment horizontal="left" vertical="center" wrapText="1" readingOrder="1"/>
    </xf>
    <xf numFmtId="0" fontId="10" fillId="0" borderId="11" xfId="0" applyFont="1" applyFill="1" applyBorder="1" applyAlignment="1">
      <alignment horizontal="left" vertical="center" wrapText="1" readingOrder="1"/>
    </xf>
    <xf numFmtId="0" fontId="10" fillId="0" borderId="12" xfId="0" applyFont="1" applyFill="1" applyBorder="1" applyAlignment="1">
      <alignment horizontal="left" vertical="center" wrapText="1" readingOrder="1"/>
    </xf>
    <xf numFmtId="0" fontId="37" fillId="0" borderId="0" xfId="0" applyFont="1" applyFill="1" applyAlignment="1"/>
    <xf numFmtId="0" fontId="19" fillId="0" borderId="0" xfId="0" applyFont="1" applyFill="1" applyAlignment="1">
      <alignment horizontal="center"/>
    </xf>
    <xf numFmtId="2" fontId="37" fillId="0" borderId="0" xfId="0" applyNumberFormat="1" applyFont="1" applyFill="1" applyAlignment="1"/>
    <xf numFmtId="171" fontId="37" fillId="0" borderId="0" xfId="0" applyNumberFormat="1" applyFont="1" applyFill="1" applyAlignment="1"/>
    <xf numFmtId="0" fontId="37" fillId="0" borderId="0" xfId="0" applyFont="1" applyFill="1" applyAlignment="1">
      <alignment horizontal="left" vertical="top"/>
    </xf>
    <xf numFmtId="171" fontId="38" fillId="0" borderId="0" xfId="0" applyNumberFormat="1" applyFont="1" applyFill="1" applyAlignment="1">
      <alignment horizontal="center" vertical="center" wrapText="1" readingOrder="1"/>
    </xf>
    <xf numFmtId="39" fontId="37" fillId="0" borderId="0" xfId="0" applyNumberFormat="1" applyFont="1" applyFill="1" applyAlignment="1"/>
    <xf numFmtId="37" fontId="37" fillId="0" borderId="0" xfId="0" applyNumberFormat="1" applyFont="1" applyFill="1" applyAlignment="1"/>
    <xf numFmtId="0" fontId="37" fillId="0" borderId="0" xfId="0" applyFont="1" applyFill="1" applyAlignment="1">
      <alignment horizontal="right" vertical="top" wrapText="1"/>
    </xf>
    <xf numFmtId="177" fontId="37" fillId="0" borderId="0" xfId="0" applyNumberFormat="1" applyFont="1" applyFill="1" applyAlignment="1">
      <alignment horizontal="right" vertical="top" wrapText="1"/>
    </xf>
    <xf numFmtId="0" fontId="16" fillId="0" borderId="13" xfId="0" applyFont="1" applyFill="1" applyBorder="1" applyAlignment="1">
      <alignment horizontal="center" vertical="center"/>
    </xf>
    <xf numFmtId="0" fontId="16" fillId="0" borderId="13" xfId="0" applyFont="1" applyFill="1" applyBorder="1" applyAlignment="1">
      <alignment horizontal="center" vertical="center" wrapText="1"/>
    </xf>
    <xf numFmtId="0" fontId="39" fillId="0" borderId="13" xfId="0" applyFont="1" applyFill="1" applyBorder="1" applyAlignment="1">
      <alignment horizontal="center" vertical="center" wrapText="1"/>
    </xf>
    <xf numFmtId="4" fontId="37" fillId="0" borderId="0" xfId="0" applyNumberFormat="1" applyFont="1" applyFill="1" applyAlignment="1"/>
    <xf numFmtId="43" fontId="37" fillId="0" borderId="0" xfId="12" applyFont="1" applyFill="1"/>
    <xf numFmtId="0" fontId="19" fillId="0" borderId="0" xfId="0" applyFont="1" applyFill="1" applyAlignment="1">
      <alignment horizontal="left" vertical="top" readingOrder="1"/>
    </xf>
    <xf numFmtId="0" fontId="19" fillId="0" borderId="0" xfId="0" applyFont="1" applyFill="1" applyAlignment="1">
      <alignment horizontal="left" vertical="top" readingOrder="1"/>
    </xf>
    <xf numFmtId="0" fontId="16" fillId="0" borderId="13" xfId="5" applyFont="1" applyFill="1" applyBorder="1" applyAlignment="1">
      <alignment horizontal="center"/>
    </xf>
    <xf numFmtId="0" fontId="16" fillId="0" borderId="10" xfId="5" applyFont="1" applyFill="1" applyBorder="1" applyAlignment="1">
      <alignment horizontal="center" wrapText="1"/>
    </xf>
    <xf numFmtId="0" fontId="16" fillId="0" borderId="11" xfId="5" applyFont="1" applyFill="1" applyBorder="1" applyAlignment="1">
      <alignment horizontal="center" wrapText="1"/>
    </xf>
    <xf numFmtId="0" fontId="16" fillId="0" borderId="12" xfId="5" applyFont="1" applyFill="1" applyBorder="1" applyAlignment="1">
      <alignment horizontal="center" wrapText="1"/>
    </xf>
    <xf numFmtId="0" fontId="16" fillId="0" borderId="10" xfId="5" applyFont="1" applyFill="1" applyBorder="1" applyAlignment="1">
      <alignment horizontal="center"/>
    </xf>
    <xf numFmtId="0" fontId="16" fillId="0" borderId="12" xfId="5" applyFont="1" applyFill="1" applyBorder="1" applyAlignment="1">
      <alignment horizontal="center"/>
    </xf>
    <xf numFmtId="43" fontId="17" fillId="0" borderId="10" xfId="6" applyFont="1" applyFill="1" applyBorder="1" applyAlignment="1">
      <alignment horizontal="center"/>
    </xf>
    <xf numFmtId="43" fontId="17" fillId="0" borderId="11" xfId="6" applyFont="1" applyFill="1" applyBorder="1" applyAlignment="1">
      <alignment horizontal="center"/>
    </xf>
    <xf numFmtId="43" fontId="17" fillId="0" borderId="12" xfId="6" applyFont="1" applyFill="1" applyBorder="1" applyAlignment="1">
      <alignment horizontal="center"/>
    </xf>
    <xf numFmtId="0" fontId="17" fillId="0" borderId="0" xfId="5" applyFont="1" applyFill="1" applyAlignment="1">
      <alignment horizontal="center"/>
    </xf>
    <xf numFmtId="0" fontId="16" fillId="0" borderId="0" xfId="5" applyFont="1" applyFill="1" applyAlignment="1">
      <alignment horizontal="center"/>
    </xf>
    <xf numFmtId="43" fontId="17" fillId="0" borderId="13" xfId="6" applyFont="1" applyFill="1" applyBorder="1"/>
    <xf numFmtId="4" fontId="17" fillId="0" borderId="0" xfId="5" applyNumberFormat="1" applyFont="1" applyFill="1"/>
    <xf numFmtId="0" fontId="16" fillId="0" borderId="17" xfId="5" applyFont="1" applyFill="1" applyBorder="1" applyAlignment="1">
      <alignment horizontal="center" vertical="center" wrapText="1"/>
    </xf>
    <xf numFmtId="0" fontId="16" fillId="0" borderId="18" xfId="5" applyFont="1" applyFill="1" applyBorder="1" applyAlignment="1">
      <alignment horizontal="center" vertical="center" wrapText="1"/>
    </xf>
    <xf numFmtId="0" fontId="17" fillId="0" borderId="0" xfId="5" applyFont="1" applyFill="1" applyAlignment="1">
      <alignment horizontal="justify" vertical="center" wrapText="1"/>
    </xf>
    <xf numFmtId="0" fontId="11" fillId="0" borderId="0" xfId="0" applyFont="1" applyFill="1" applyAlignment="1">
      <alignment horizontal="left" vertical="center" wrapText="1" readingOrder="1"/>
    </xf>
    <xf numFmtId="0" fontId="16" fillId="0" borderId="13" xfId="5" applyFont="1" applyFill="1" applyBorder="1" applyAlignment="1">
      <alignment horizontal="center" wrapText="1"/>
    </xf>
    <xf numFmtId="0" fontId="11" fillId="0" borderId="10" xfId="0" applyFont="1" applyFill="1" applyBorder="1" applyAlignment="1">
      <alignment horizontal="center" vertical="center" wrapText="1" readingOrder="1"/>
    </xf>
    <xf numFmtId="0" fontId="11" fillId="0" borderId="12" xfId="0" applyFont="1" applyFill="1" applyBorder="1" applyAlignment="1">
      <alignment horizontal="center" vertical="center" wrapText="1" readingOrder="1"/>
    </xf>
    <xf numFmtId="0" fontId="10" fillId="0" borderId="14" xfId="0" applyFont="1" applyFill="1" applyBorder="1" applyAlignment="1">
      <alignment horizontal="left" vertical="center" wrapText="1" readingOrder="1"/>
    </xf>
    <xf numFmtId="0" fontId="7" fillId="0" borderId="13" xfId="0" applyFont="1" applyFill="1" applyBorder="1" applyAlignment="1">
      <alignment horizontal="center" vertical="center" wrapText="1" readingOrder="1"/>
    </xf>
    <xf numFmtId="0" fontId="7" fillId="0" borderId="13" xfId="0" applyFont="1" applyFill="1" applyBorder="1" applyAlignment="1">
      <alignment horizontal="center" vertical="center" wrapText="1" readingOrder="1"/>
    </xf>
    <xf numFmtId="43" fontId="7" fillId="0" borderId="13" xfId="2" applyFont="1" applyFill="1" applyBorder="1" applyAlignment="1">
      <alignment horizontal="center" vertical="center" wrapText="1" readingOrder="1"/>
    </xf>
  </cellXfs>
  <cellStyles count="14">
    <cellStyle name="Comma" xfId="12" builtinId="3"/>
    <cellStyle name="Comma 2" xfId="6" xr:uid="{915DB83F-BB63-4A8E-8441-DBBFE838066E}"/>
    <cellStyle name="Comma 2 2" xfId="8" xr:uid="{9C7E2265-E4CA-466B-97C1-50C7D4D0F13A}"/>
    <cellStyle name="Comma 3" xfId="2" xr:uid="{7E89BA70-254B-4222-9E76-FCF9B2E87D5F}"/>
    <cellStyle name="Hyperlink 2" xfId="3" xr:uid="{542A5F6E-EEF9-4648-AE0D-85E4D3F1F706}"/>
    <cellStyle name="Normal" xfId="0" builtinId="0"/>
    <cellStyle name="Normal 2" xfId="13" xr:uid="{DCA87E7A-2FC3-4CB1-A383-7ED88BD7046F}"/>
    <cellStyle name="Normal 2 2 2 2" xfId="5" xr:uid="{6BA81A23-350F-4160-ABEC-438328BC3EA7}"/>
    <cellStyle name="Normal 2 2 3" xfId="10" xr:uid="{B1DFC279-4947-4A75-AF82-42A24E4B4C4F}"/>
    <cellStyle name="Normal 2 3" xfId="11" xr:uid="{0B52B303-33ED-40DD-A9C9-0C23D88FF5E7}"/>
    <cellStyle name="Normal 3" xfId="4" xr:uid="{FC162EA5-E094-4A63-8E54-78DCEA72A460}"/>
    <cellStyle name="Normal 4" xfId="9" xr:uid="{E32F3E86-528B-4A74-8713-2E65C2374D2B}"/>
    <cellStyle name="Percent" xfId="1" builtinId="5"/>
    <cellStyle name="Percent 2" xfId="7" xr:uid="{86FF396A-3EB6-47F1-B58F-D5221C20FC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0</xdr:colOff>
      <xdr:row>143</xdr:row>
      <xdr:rowOff>0</xdr:rowOff>
    </xdr:from>
    <xdr:to>
      <xdr:col>2</xdr:col>
      <xdr:colOff>2247450</xdr:colOff>
      <xdr:row>144</xdr:row>
      <xdr:rowOff>27375</xdr:rowOff>
    </xdr:to>
    <xdr:pic>
      <xdr:nvPicPr>
        <xdr:cNvPr id="2" name="Picture 1">
          <a:extLst>
            <a:ext uri="{FF2B5EF4-FFF2-40B4-BE49-F238E27FC236}">
              <a16:creationId xmlns:a16="http://schemas.microsoft.com/office/drawing/2014/main" id="{7B62EBE7-0FE7-42D9-9BFD-DF59DA51C215}"/>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136350"/>
          <a:ext cx="411435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371475</xdr:colOff>
      <xdr:row>148</xdr:row>
      <xdr:rowOff>66675</xdr:rowOff>
    </xdr:from>
    <xdr:to>
      <xdr:col>2</xdr:col>
      <xdr:colOff>2228400</xdr:colOff>
      <xdr:row>148</xdr:row>
      <xdr:rowOff>2046675</xdr:rowOff>
    </xdr:to>
    <xdr:pic>
      <xdr:nvPicPr>
        <xdr:cNvPr id="3" name="Picture 2">
          <a:extLst>
            <a:ext uri="{FF2B5EF4-FFF2-40B4-BE49-F238E27FC236}">
              <a16:creationId xmlns:a16="http://schemas.microsoft.com/office/drawing/2014/main" id="{9631E13C-6F92-4F60-A454-5ADC5A368533}"/>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26803350"/>
          <a:ext cx="411435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361948</xdr:colOff>
      <xdr:row>114</xdr:row>
      <xdr:rowOff>95249</xdr:rowOff>
    </xdr:from>
    <xdr:to>
      <xdr:col>2</xdr:col>
      <xdr:colOff>2216923</xdr:colOff>
      <xdr:row>126</xdr:row>
      <xdr:rowOff>132149</xdr:rowOff>
    </xdr:to>
    <xdr:pic>
      <xdr:nvPicPr>
        <xdr:cNvPr id="2" name="Picture 1">
          <a:extLst>
            <a:ext uri="{FF2B5EF4-FFF2-40B4-BE49-F238E27FC236}">
              <a16:creationId xmlns:a16="http://schemas.microsoft.com/office/drawing/2014/main" id="{87C281A8-2069-4DC2-A0E2-8E8DFA0C3342}"/>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48" y="21135974"/>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19048</xdr:colOff>
      <xdr:row>108</xdr:row>
      <xdr:rowOff>95249</xdr:rowOff>
    </xdr:from>
    <xdr:to>
      <xdr:col>2</xdr:col>
      <xdr:colOff>2264548</xdr:colOff>
      <xdr:row>109</xdr:row>
      <xdr:rowOff>1913324</xdr:rowOff>
    </xdr:to>
    <xdr:pic>
      <xdr:nvPicPr>
        <xdr:cNvPr id="3" name="Picture 2">
          <a:extLst>
            <a:ext uri="{FF2B5EF4-FFF2-40B4-BE49-F238E27FC236}">
              <a16:creationId xmlns:a16="http://schemas.microsoft.com/office/drawing/2014/main" id="{8841444C-92BD-486C-B870-D3D53B824B55}"/>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409573" y="18373724"/>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143</xdr:row>
      <xdr:rowOff>0</xdr:rowOff>
    </xdr:from>
    <xdr:to>
      <xdr:col>2</xdr:col>
      <xdr:colOff>2159776</xdr:colOff>
      <xdr:row>155</xdr:row>
      <xdr:rowOff>36900</xdr:rowOff>
    </xdr:to>
    <xdr:pic>
      <xdr:nvPicPr>
        <xdr:cNvPr id="2" name="Picture 1">
          <a:extLst>
            <a:ext uri="{FF2B5EF4-FFF2-40B4-BE49-F238E27FC236}">
              <a16:creationId xmlns:a16="http://schemas.microsoft.com/office/drawing/2014/main" id="{AA81E361-DDCA-4A83-A8FA-9CB79E8D2E72}"/>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6" y="255079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137</xdr:row>
      <xdr:rowOff>66674</xdr:rowOff>
    </xdr:from>
    <xdr:to>
      <xdr:col>2</xdr:col>
      <xdr:colOff>2159775</xdr:colOff>
      <xdr:row>138</xdr:row>
      <xdr:rowOff>1979999</xdr:rowOff>
    </xdr:to>
    <xdr:pic>
      <xdr:nvPicPr>
        <xdr:cNvPr id="3" name="Picture 2">
          <a:extLst>
            <a:ext uri="{FF2B5EF4-FFF2-40B4-BE49-F238E27FC236}">
              <a16:creationId xmlns:a16="http://schemas.microsoft.com/office/drawing/2014/main" id="{F15711FE-1067-4E18-80F9-6EA5F6DB3912}"/>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22726649"/>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390524</xdr:colOff>
      <xdr:row>149</xdr:row>
      <xdr:rowOff>0</xdr:rowOff>
    </xdr:from>
    <xdr:to>
      <xdr:col>2</xdr:col>
      <xdr:colOff>2159774</xdr:colOff>
      <xdr:row>149</xdr:row>
      <xdr:rowOff>1980000</xdr:rowOff>
    </xdr:to>
    <xdr:pic>
      <xdr:nvPicPr>
        <xdr:cNvPr id="2" name="Picture 1">
          <a:extLst>
            <a:ext uri="{FF2B5EF4-FFF2-40B4-BE49-F238E27FC236}">
              <a16:creationId xmlns:a16="http://schemas.microsoft.com/office/drawing/2014/main" id="{76F6C7CA-B352-4599-8AF5-65080FF0A5AC}"/>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64795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143</xdr:row>
      <xdr:rowOff>0</xdr:rowOff>
    </xdr:from>
    <xdr:to>
      <xdr:col>2</xdr:col>
      <xdr:colOff>2159775</xdr:colOff>
      <xdr:row>144</xdr:row>
      <xdr:rowOff>27375</xdr:rowOff>
    </xdr:to>
    <xdr:pic>
      <xdr:nvPicPr>
        <xdr:cNvPr id="3" name="Picture 2">
          <a:extLst>
            <a:ext uri="{FF2B5EF4-FFF2-40B4-BE49-F238E27FC236}">
              <a16:creationId xmlns:a16="http://schemas.microsoft.com/office/drawing/2014/main" id="{6E4E4032-95DF-45D9-83A4-1558D7C76FCA}"/>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237172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390524</xdr:colOff>
      <xdr:row>176</xdr:row>
      <xdr:rowOff>76200</xdr:rowOff>
    </xdr:from>
    <xdr:to>
      <xdr:col>2</xdr:col>
      <xdr:colOff>2159774</xdr:colOff>
      <xdr:row>177</xdr:row>
      <xdr:rowOff>103575</xdr:rowOff>
    </xdr:to>
    <xdr:pic>
      <xdr:nvPicPr>
        <xdr:cNvPr id="2" name="Picture 1">
          <a:extLst>
            <a:ext uri="{FF2B5EF4-FFF2-40B4-BE49-F238E27FC236}">
              <a16:creationId xmlns:a16="http://schemas.microsoft.com/office/drawing/2014/main" id="{759684BC-7B0F-4944-9AF1-BE327C56EF5A}"/>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305943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181</xdr:row>
      <xdr:rowOff>114300</xdr:rowOff>
    </xdr:from>
    <xdr:to>
      <xdr:col>2</xdr:col>
      <xdr:colOff>2169300</xdr:colOff>
      <xdr:row>181</xdr:row>
      <xdr:rowOff>2094300</xdr:rowOff>
    </xdr:to>
    <xdr:pic>
      <xdr:nvPicPr>
        <xdr:cNvPr id="3" name="Picture 2">
          <a:extLst>
            <a:ext uri="{FF2B5EF4-FFF2-40B4-BE49-F238E27FC236}">
              <a16:creationId xmlns:a16="http://schemas.microsoft.com/office/drawing/2014/main" id="{A0A50D48-579A-4449-A759-F9C64610ADEF}"/>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50" y="3323272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352425</xdr:colOff>
      <xdr:row>213</xdr:row>
      <xdr:rowOff>66675</xdr:rowOff>
    </xdr:from>
    <xdr:to>
      <xdr:col>2</xdr:col>
      <xdr:colOff>2207400</xdr:colOff>
      <xdr:row>213</xdr:row>
      <xdr:rowOff>2046675</xdr:rowOff>
    </xdr:to>
    <xdr:pic>
      <xdr:nvPicPr>
        <xdr:cNvPr id="2" name="Picture 1">
          <a:extLst>
            <a:ext uri="{FF2B5EF4-FFF2-40B4-BE49-F238E27FC236}">
              <a16:creationId xmlns:a16="http://schemas.microsoft.com/office/drawing/2014/main" id="{B288509F-A623-401E-BCB8-7A226573A9E8}"/>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379666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208</xdr:row>
      <xdr:rowOff>19050</xdr:rowOff>
    </xdr:from>
    <xdr:to>
      <xdr:col>2</xdr:col>
      <xdr:colOff>2188350</xdr:colOff>
      <xdr:row>209</xdr:row>
      <xdr:rowOff>46425</xdr:rowOff>
    </xdr:to>
    <xdr:pic>
      <xdr:nvPicPr>
        <xdr:cNvPr id="4" name="Picture 3">
          <a:extLst>
            <a:ext uri="{FF2B5EF4-FFF2-40B4-BE49-F238E27FC236}">
              <a16:creationId xmlns:a16="http://schemas.microsoft.com/office/drawing/2014/main" id="{C56E7BC4-3FB7-4FAF-9C3A-CBCD9B8E6480}"/>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9100" y="35318700"/>
          <a:ext cx="3874275"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19049</xdr:colOff>
      <xdr:row>161</xdr:row>
      <xdr:rowOff>22860</xdr:rowOff>
    </xdr:from>
    <xdr:to>
      <xdr:col>2</xdr:col>
      <xdr:colOff>2264549</xdr:colOff>
      <xdr:row>162</xdr:row>
      <xdr:rowOff>50235</xdr:rowOff>
    </xdr:to>
    <xdr:pic>
      <xdr:nvPicPr>
        <xdr:cNvPr id="2" name="Picture 1">
          <a:extLst>
            <a:ext uri="{FF2B5EF4-FFF2-40B4-BE49-F238E27FC236}">
              <a16:creationId xmlns:a16="http://schemas.microsoft.com/office/drawing/2014/main" id="{F670F9F7-931E-4B66-A7A1-8C8282CBB60C}"/>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4" y="29559885"/>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166</xdr:row>
      <xdr:rowOff>0</xdr:rowOff>
    </xdr:from>
    <xdr:to>
      <xdr:col>2</xdr:col>
      <xdr:colOff>2245500</xdr:colOff>
      <xdr:row>166</xdr:row>
      <xdr:rowOff>1980000</xdr:rowOff>
    </xdr:to>
    <xdr:pic>
      <xdr:nvPicPr>
        <xdr:cNvPr id="3" name="Picture 2">
          <a:extLst>
            <a:ext uri="{FF2B5EF4-FFF2-40B4-BE49-F238E27FC236}">
              <a16:creationId xmlns:a16="http://schemas.microsoft.com/office/drawing/2014/main" id="{76697105-5211-4DDE-84FC-3EE91B543841}"/>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321373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390524</xdr:colOff>
      <xdr:row>200</xdr:row>
      <xdr:rowOff>0</xdr:rowOff>
    </xdr:from>
    <xdr:to>
      <xdr:col>2</xdr:col>
      <xdr:colOff>2161724</xdr:colOff>
      <xdr:row>200</xdr:row>
      <xdr:rowOff>1980000</xdr:rowOff>
    </xdr:to>
    <xdr:pic>
      <xdr:nvPicPr>
        <xdr:cNvPr id="2" name="Picture 1">
          <a:extLst>
            <a:ext uri="{FF2B5EF4-FFF2-40B4-BE49-F238E27FC236}">
              <a16:creationId xmlns:a16="http://schemas.microsoft.com/office/drawing/2014/main" id="{1ECA039C-B779-40FD-A3AC-18D7EBB89E2B}"/>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37623750"/>
          <a:ext cx="396195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390524</xdr:colOff>
      <xdr:row>194</xdr:row>
      <xdr:rowOff>0</xdr:rowOff>
    </xdr:from>
    <xdr:to>
      <xdr:col>2</xdr:col>
      <xdr:colOff>2161724</xdr:colOff>
      <xdr:row>195</xdr:row>
      <xdr:rowOff>27375</xdr:rowOff>
    </xdr:to>
    <xdr:pic>
      <xdr:nvPicPr>
        <xdr:cNvPr id="3" name="Picture 2">
          <a:extLst>
            <a:ext uri="{FF2B5EF4-FFF2-40B4-BE49-F238E27FC236}">
              <a16:creationId xmlns:a16="http://schemas.microsoft.com/office/drawing/2014/main" id="{0733F21F-A837-4B9E-BE5E-96FAFEE88A7B}"/>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4" y="34699575"/>
          <a:ext cx="396195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390524</xdr:colOff>
      <xdr:row>130</xdr:row>
      <xdr:rowOff>0</xdr:rowOff>
    </xdr:from>
    <xdr:to>
      <xdr:col>2</xdr:col>
      <xdr:colOff>2245499</xdr:colOff>
      <xdr:row>131</xdr:row>
      <xdr:rowOff>27375</xdr:rowOff>
    </xdr:to>
    <xdr:pic>
      <xdr:nvPicPr>
        <xdr:cNvPr id="2" name="Picture 1">
          <a:extLst>
            <a:ext uri="{FF2B5EF4-FFF2-40B4-BE49-F238E27FC236}">
              <a16:creationId xmlns:a16="http://schemas.microsoft.com/office/drawing/2014/main" id="{60651CD5-A90A-427D-9DFB-875334DA565B}"/>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4" y="2394585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135</xdr:row>
      <xdr:rowOff>38101</xdr:rowOff>
    </xdr:from>
    <xdr:to>
      <xdr:col>2</xdr:col>
      <xdr:colOff>2255025</xdr:colOff>
      <xdr:row>135</xdr:row>
      <xdr:rowOff>2018101</xdr:rowOff>
    </xdr:to>
    <xdr:pic>
      <xdr:nvPicPr>
        <xdr:cNvPr id="3" name="Picture 2">
          <a:extLst>
            <a:ext uri="{FF2B5EF4-FFF2-40B4-BE49-F238E27FC236}">
              <a16:creationId xmlns:a16="http://schemas.microsoft.com/office/drawing/2014/main" id="{F4042401-7C3E-4145-9C45-418F53693520}"/>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50" y="26584276"/>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28574</xdr:colOff>
      <xdr:row>159</xdr:row>
      <xdr:rowOff>161925</xdr:rowOff>
    </xdr:from>
    <xdr:to>
      <xdr:col>2</xdr:col>
      <xdr:colOff>2274074</xdr:colOff>
      <xdr:row>160</xdr:row>
      <xdr:rowOff>46425</xdr:rowOff>
    </xdr:to>
    <xdr:pic>
      <xdr:nvPicPr>
        <xdr:cNvPr id="4" name="Picture 3">
          <a:extLst>
            <a:ext uri="{FF2B5EF4-FFF2-40B4-BE49-F238E27FC236}">
              <a16:creationId xmlns:a16="http://schemas.microsoft.com/office/drawing/2014/main" id="{801FF7D7-5B78-4731-9E0B-79F1F74DB334}"/>
            </a:ext>
          </a:extLst>
        </xdr:cNvPr>
        <xdr:cNvPicPr>
          <a:picLocks/>
        </xdr:cNvPicPr>
      </xdr:nvPicPr>
      <xdr:blipFill>
        <a:blip xmlns:r="http://schemas.openxmlformats.org/officeDocument/2006/relationships" r:embed="rId1"/>
        <a:stretch>
          <a:fillRect/>
        </a:stretch>
      </xdr:blipFill>
      <xdr:spPr>
        <a:xfrm>
          <a:off x="419099" y="30918150"/>
          <a:ext cx="3960000" cy="1980000"/>
        </a:xfrm>
        <a:prstGeom prst="rect">
          <a:avLst/>
        </a:prstGeom>
        <a:noFill/>
      </xdr:spPr>
    </xdr:pic>
    <xdr:clientData/>
  </xdr:twoCellAnchor>
  <xdr:twoCellAnchor>
    <xdr:from>
      <xdr:col>1</xdr:col>
      <xdr:colOff>0</xdr:colOff>
      <xdr:row>154</xdr:row>
      <xdr:rowOff>0</xdr:rowOff>
    </xdr:from>
    <xdr:to>
      <xdr:col>2</xdr:col>
      <xdr:colOff>2245500</xdr:colOff>
      <xdr:row>155</xdr:row>
      <xdr:rowOff>27375</xdr:rowOff>
    </xdr:to>
    <xdr:pic>
      <xdr:nvPicPr>
        <xdr:cNvPr id="5" name="Picture 4">
          <a:extLst>
            <a:ext uri="{FF2B5EF4-FFF2-40B4-BE49-F238E27FC236}">
              <a16:creationId xmlns:a16="http://schemas.microsoft.com/office/drawing/2014/main" id="{64ADE22A-C762-4DE4-B4CE-508B4F9B56FA}"/>
            </a:ext>
          </a:extLst>
        </xdr:cNvPr>
        <xdr:cNvPicPr>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0525" y="28155900"/>
          <a:ext cx="396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www.sundarammutual.com/pdf2/2024/Rationale_for_Valuation/Update_on_DHFL_Recovery_31_Aug_2024_V1.pdf" TargetMode="External"/><Relationship Id="rId2" Type="http://schemas.openxmlformats.org/officeDocument/2006/relationships/hyperlink" Target="https://www.sundarammutual.com/pdf2/2021/Rationale_for_Valuation/Update_on_DHFL_Recovery_30_sep_2021.pdf" TargetMode="External"/><Relationship Id="rId1" Type="http://schemas.openxmlformats.org/officeDocument/2006/relationships/hyperlink" Target="https://www.sundarammutual.com/pdf2/2021/Rationale_for_Valuation/DHFL_Valuation_impact_22_Sep_2021.pdf"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undarammutual.com/pdf2/2024/Rationale_for_Valuation/Update_on_DHFL_Recovery_31_Aug_2024_V1.pdf" TargetMode="External"/><Relationship Id="rId2" Type="http://schemas.openxmlformats.org/officeDocument/2006/relationships/hyperlink" Target="https://www.sundarammutual.com/pdf2/2021/Rationale_for_Valuation/Update_on_DHFL_Recovery_30_sep_2021.pdf" TargetMode="External"/><Relationship Id="rId1" Type="http://schemas.openxmlformats.org/officeDocument/2006/relationships/hyperlink" Target="https://www.sundarammutual.com/pdf2/2021/Rationale_for_Valuation/DHFL_Valuation_impact_22_Sep_2021.pdf"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sundarammutual.com/pdf2/2024/Rationale_for_Valuation/Update_on_DHFL_Recovery_31_Aug_2024_V1.pdf" TargetMode="External"/><Relationship Id="rId2" Type="http://schemas.openxmlformats.org/officeDocument/2006/relationships/hyperlink" Target="https://www.sundarammutual.com/pdf2/2021/Rationale_for_Valuation/Update_on_DHFL_Recovery_30_sep_2021.pdf" TargetMode="External"/><Relationship Id="rId1" Type="http://schemas.openxmlformats.org/officeDocument/2006/relationships/hyperlink" Target="https://www.sundarammutual.com/pdf2/2021/Rationale_for_Valuation/DHFL_Valuation_impact_22_Sep_2021.pdf"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DB023-8E35-45CF-9406-957C9D65AD75}">
  <dimension ref="A1:C11"/>
  <sheetViews>
    <sheetView tabSelected="1" workbookViewId="0"/>
  </sheetViews>
  <sheetFormatPr defaultColWidth="8.85546875" defaultRowHeight="15" x14ac:dyDescent="0.25"/>
  <cols>
    <col min="1" max="1" width="6.140625" style="8" bestFit="1" customWidth="1"/>
    <col min="2" max="2" width="10.85546875" style="8" bestFit="1" customWidth="1"/>
    <col min="3" max="3" width="35" style="8" bestFit="1" customWidth="1"/>
    <col min="4" max="16384" width="8.85546875" style="8"/>
  </cols>
  <sheetData>
    <row r="1" spans="1:3" x14ac:dyDescent="0.25">
      <c r="A1" s="6" t="s">
        <v>534</v>
      </c>
      <c r="B1" s="7" t="s">
        <v>535</v>
      </c>
      <c r="C1" s="7" t="s">
        <v>536</v>
      </c>
    </row>
    <row r="2" spans="1:3" x14ac:dyDescent="0.25">
      <c r="A2" s="9">
        <v>1</v>
      </c>
      <c r="B2" s="10" t="s">
        <v>537</v>
      </c>
      <c r="C2" s="11" t="s">
        <v>1</v>
      </c>
    </row>
    <row r="3" spans="1:3" x14ac:dyDescent="0.25">
      <c r="A3" s="9">
        <v>2</v>
      </c>
      <c r="B3" s="10" t="s">
        <v>538</v>
      </c>
      <c r="C3" s="11" t="s">
        <v>105</v>
      </c>
    </row>
    <row r="4" spans="1:3" x14ac:dyDescent="0.25">
      <c r="A4" s="9">
        <v>3</v>
      </c>
      <c r="B4" s="10" t="s">
        <v>539</v>
      </c>
      <c r="C4" s="11" t="s">
        <v>122</v>
      </c>
    </row>
    <row r="5" spans="1:3" x14ac:dyDescent="0.25">
      <c r="A5" s="9">
        <v>4</v>
      </c>
      <c r="B5" s="10" t="s">
        <v>540</v>
      </c>
      <c r="C5" s="11" t="s">
        <v>164</v>
      </c>
    </row>
    <row r="6" spans="1:3" x14ac:dyDescent="0.25">
      <c r="A6" s="9">
        <v>5</v>
      </c>
      <c r="B6" s="10" t="s">
        <v>541</v>
      </c>
      <c r="C6" s="11" t="s">
        <v>191</v>
      </c>
    </row>
    <row r="7" spans="1:3" x14ac:dyDescent="0.25">
      <c r="A7" s="9">
        <v>6</v>
      </c>
      <c r="B7" s="10" t="s">
        <v>542</v>
      </c>
      <c r="C7" s="11" t="s">
        <v>281</v>
      </c>
    </row>
    <row r="8" spans="1:3" x14ac:dyDescent="0.25">
      <c r="A8" s="9">
        <v>7</v>
      </c>
      <c r="B8" s="10" t="s">
        <v>543</v>
      </c>
      <c r="C8" s="11" t="s">
        <v>294</v>
      </c>
    </row>
    <row r="9" spans="1:3" x14ac:dyDescent="0.25">
      <c r="A9" s="9">
        <v>8</v>
      </c>
      <c r="B9" s="10" t="s">
        <v>544</v>
      </c>
      <c r="C9" s="11" t="s">
        <v>334</v>
      </c>
    </row>
    <row r="10" spans="1:3" x14ac:dyDescent="0.25">
      <c r="A10" s="9">
        <v>9</v>
      </c>
      <c r="B10" s="10" t="s">
        <v>545</v>
      </c>
      <c r="C10" s="11" t="s">
        <v>336</v>
      </c>
    </row>
    <row r="11" spans="1:3" x14ac:dyDescent="0.25">
      <c r="A11" s="9">
        <v>10</v>
      </c>
      <c r="B11" s="10" t="s">
        <v>546</v>
      </c>
      <c r="C11" s="11" t="s">
        <v>395</v>
      </c>
    </row>
  </sheetData>
  <hyperlinks>
    <hyperlink ref="B3" location="SFRSTP!A1" display="SFRSTP" xr:uid="{FF05B9B8-CAC0-488B-8E49-D86B2A1232A7}"/>
    <hyperlink ref="B4" location="SMMF!A1" display="SMMF" xr:uid="{A2637A8E-4F54-489A-890F-CEDC8E3FB5A3}"/>
    <hyperlink ref="B5" location="SPLDF!A1" display="SPLDF" xr:uid="{64F350E6-E053-4E3D-BF7F-82DA37544650}"/>
    <hyperlink ref="B6" location="SPMON!A1" display="SPMON" xr:uid="{29507AEA-C019-4E54-8736-DEB14A4C5976}"/>
    <hyperlink ref="B7" location="SPSDF!A1" display="SPSDF" xr:uid="{46E8CBE6-9501-47E2-8024-8797996A7ABC}"/>
    <hyperlink ref="B8" location="SPUSDF!A1" display="SPUSDF" xr:uid="{B74852AA-F8C5-45E6-9D2A-92C933D22536}"/>
    <hyperlink ref="B9" location="SUNBDS!A1" display="SUNBDS" xr:uid="{F421F7A9-56DC-4138-A22B-A72BFB168533}"/>
    <hyperlink ref="B10" location="SUNMIA!A1" display="SUNMIA" xr:uid="{7B0592DD-844A-45EB-9D31-AFD50249C503}"/>
    <hyperlink ref="B11" location="SUNONF!A1" display="SUNONF" xr:uid="{680CBFB5-6DCF-43A3-94B4-7D2CB6110D4C}"/>
    <hyperlink ref="B2" location="SFRLTP!A1" display="SFRLTP" xr:uid="{30286084-D0F6-4424-9B31-3595C620DEE4}"/>
  </hyperlinks>
  <pageMargins left="0.7" right="0.7" top="0.75" bottom="0.75" header="0.3" footer="0.3"/>
  <headerFooter>
    <oddHeader>&amp;L&amp;"Calibri"&amp;10&amp;KFF0000 "Sensitivity: Public"&amp;1#_x000D_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7BA08-967A-45C7-AFBD-DD5E058F29B8}">
  <sheetPr>
    <outlinePr summaryBelow="0" summaryRight="0"/>
  </sheetPr>
  <dimension ref="A1:R160"/>
  <sheetViews>
    <sheetView showGridLines="0" workbookViewId="0">
      <selection sqref="A1:H1"/>
    </sheetView>
  </sheetViews>
  <sheetFormatPr defaultRowHeight="12.75" x14ac:dyDescent="0.2"/>
  <cols>
    <col min="1" max="1" width="5.85546875" style="17" bestFit="1" customWidth="1"/>
    <col min="2" max="2" width="25.7109375" style="17" customWidth="1"/>
    <col min="3" max="3" width="57" style="17" customWidth="1"/>
    <col min="4" max="4" width="19" style="17" customWidth="1"/>
    <col min="5" max="5" width="8.7109375" style="17" bestFit="1" customWidth="1"/>
    <col min="6" max="6" width="12.5703125" style="17" customWidth="1"/>
    <col min="7" max="7" width="14" style="17" bestFit="1" customWidth="1"/>
    <col min="8" max="8" width="9.85546875" style="17" bestFit="1" customWidth="1"/>
    <col min="9" max="9" width="10.28515625" style="17" customWidth="1"/>
    <col min="10" max="16384" width="9.140625" style="17"/>
  </cols>
  <sheetData>
    <row r="1" spans="1:9" ht="15" x14ac:dyDescent="0.2">
      <c r="A1" s="16" t="s">
        <v>0</v>
      </c>
      <c r="B1" s="16"/>
      <c r="C1" s="16"/>
      <c r="D1" s="16"/>
      <c r="E1" s="16"/>
      <c r="F1" s="16"/>
      <c r="G1" s="16"/>
      <c r="H1" s="16"/>
      <c r="I1" s="1" t="s">
        <v>404</v>
      </c>
    </row>
    <row r="2" spans="1:9" ht="15" x14ac:dyDescent="0.2">
      <c r="A2" s="16" t="s">
        <v>336</v>
      </c>
      <c r="B2" s="16"/>
      <c r="C2" s="16"/>
      <c r="D2" s="16"/>
      <c r="E2" s="16"/>
      <c r="F2" s="16"/>
      <c r="G2" s="16"/>
      <c r="H2" s="16"/>
    </row>
    <row r="3" spans="1:9" ht="15" x14ac:dyDescent="0.2">
      <c r="A3" s="16" t="s">
        <v>705</v>
      </c>
      <c r="B3" s="16"/>
      <c r="C3" s="16"/>
      <c r="D3" s="16"/>
      <c r="E3" s="16"/>
      <c r="F3" s="16"/>
      <c r="G3" s="16"/>
      <c r="H3" s="16"/>
    </row>
    <row r="4" spans="1:9" s="20" customFormat="1" ht="30" x14ac:dyDescent="0.2">
      <c r="A4" s="18" t="s">
        <v>2</v>
      </c>
      <c r="B4" s="18" t="s">
        <v>3</v>
      </c>
      <c r="C4" s="18" t="s">
        <v>4</v>
      </c>
      <c r="D4" s="18" t="s">
        <v>5</v>
      </c>
      <c r="E4" s="18" t="s">
        <v>6</v>
      </c>
      <c r="F4" s="18" t="s">
        <v>7</v>
      </c>
      <c r="G4" s="18" t="s">
        <v>8</v>
      </c>
      <c r="H4" s="19" t="s">
        <v>403</v>
      </c>
    </row>
    <row r="5" spans="1:9" x14ac:dyDescent="0.2">
      <c r="A5" s="21"/>
      <c r="B5" s="21"/>
      <c r="C5" s="22" t="s">
        <v>9</v>
      </c>
      <c r="D5" s="21"/>
      <c r="E5" s="21"/>
      <c r="F5" s="21"/>
      <c r="G5" s="21"/>
      <c r="H5" s="23" t="s">
        <v>12</v>
      </c>
    </row>
    <row r="6" spans="1:9" x14ac:dyDescent="0.2">
      <c r="A6" s="21"/>
      <c r="B6" s="21"/>
      <c r="C6" s="22" t="s">
        <v>10</v>
      </c>
      <c r="D6" s="21"/>
      <c r="E6" s="21"/>
      <c r="F6" s="21"/>
      <c r="G6" s="21"/>
      <c r="H6" s="23" t="s">
        <v>12</v>
      </c>
    </row>
    <row r="7" spans="1:9" x14ac:dyDescent="0.2">
      <c r="A7" s="31">
        <v>1</v>
      </c>
      <c r="B7" s="32" t="s">
        <v>337</v>
      </c>
      <c r="C7" s="32" t="s">
        <v>338</v>
      </c>
      <c r="D7" s="32" t="s">
        <v>339</v>
      </c>
      <c r="E7" s="33">
        <v>2400</v>
      </c>
      <c r="F7" s="34">
        <v>44.448</v>
      </c>
      <c r="G7" s="35">
        <v>2.378599E-2</v>
      </c>
      <c r="H7" s="23" t="s">
        <v>12</v>
      </c>
    </row>
    <row r="8" spans="1:9" x14ac:dyDescent="0.2">
      <c r="A8" s="31">
        <v>2</v>
      </c>
      <c r="B8" s="32" t="s">
        <v>340</v>
      </c>
      <c r="C8" s="32" t="s">
        <v>341</v>
      </c>
      <c r="D8" s="32" t="s">
        <v>342</v>
      </c>
      <c r="E8" s="33">
        <v>5000</v>
      </c>
      <c r="F8" s="34">
        <v>39.897500000000001</v>
      </c>
      <c r="G8" s="35">
        <v>2.135082E-2</v>
      </c>
      <c r="H8" s="23" t="s">
        <v>12</v>
      </c>
    </row>
    <row r="9" spans="1:9" x14ac:dyDescent="0.2">
      <c r="A9" s="31">
        <v>3</v>
      </c>
      <c r="B9" s="32" t="s">
        <v>343</v>
      </c>
      <c r="C9" s="32" t="s">
        <v>344</v>
      </c>
      <c r="D9" s="32" t="s">
        <v>345</v>
      </c>
      <c r="E9" s="33">
        <v>3000</v>
      </c>
      <c r="F9" s="34">
        <v>38.817</v>
      </c>
      <c r="G9" s="35">
        <v>2.0772599999999999E-2</v>
      </c>
      <c r="H9" s="23" t="s">
        <v>12</v>
      </c>
    </row>
    <row r="10" spans="1:9" x14ac:dyDescent="0.2">
      <c r="A10" s="31">
        <v>4</v>
      </c>
      <c r="B10" s="32" t="s">
        <v>346</v>
      </c>
      <c r="C10" s="32" t="s">
        <v>347</v>
      </c>
      <c r="D10" s="32" t="s">
        <v>342</v>
      </c>
      <c r="E10" s="33">
        <v>2400</v>
      </c>
      <c r="F10" s="34">
        <v>24.645600000000002</v>
      </c>
      <c r="G10" s="35">
        <v>1.318889E-2</v>
      </c>
      <c r="H10" s="23" t="s">
        <v>12</v>
      </c>
    </row>
    <row r="11" spans="1:9" x14ac:dyDescent="0.2">
      <c r="A11" s="31">
        <v>5</v>
      </c>
      <c r="B11" s="32" t="s">
        <v>348</v>
      </c>
      <c r="C11" s="32" t="s">
        <v>349</v>
      </c>
      <c r="D11" s="32" t="s">
        <v>342</v>
      </c>
      <c r="E11" s="33">
        <v>1600</v>
      </c>
      <c r="F11" s="34">
        <v>22.0032</v>
      </c>
      <c r="G11" s="35">
        <v>1.177483E-2</v>
      </c>
      <c r="H11" s="23" t="s">
        <v>12</v>
      </c>
    </row>
    <row r="12" spans="1:9" x14ac:dyDescent="0.2">
      <c r="A12" s="31">
        <v>6</v>
      </c>
      <c r="B12" s="32" t="s">
        <v>350</v>
      </c>
      <c r="C12" s="32" t="s">
        <v>351</v>
      </c>
      <c r="D12" s="32" t="s">
        <v>352</v>
      </c>
      <c r="E12" s="33">
        <v>1707</v>
      </c>
      <c r="F12" s="34">
        <v>17.076827999999999</v>
      </c>
      <c r="G12" s="35">
        <v>9.1385300000000006E-3</v>
      </c>
      <c r="H12" s="23" t="s">
        <v>12</v>
      </c>
    </row>
    <row r="13" spans="1:9" x14ac:dyDescent="0.2">
      <c r="A13" s="31">
        <v>7</v>
      </c>
      <c r="B13" s="32" t="s">
        <v>353</v>
      </c>
      <c r="C13" s="32" t="s">
        <v>354</v>
      </c>
      <c r="D13" s="32" t="s">
        <v>342</v>
      </c>
      <c r="E13" s="33">
        <v>1200</v>
      </c>
      <c r="F13" s="34">
        <v>16.148399999999999</v>
      </c>
      <c r="G13" s="35">
        <v>8.6416900000000005E-3</v>
      </c>
      <c r="H13" s="23" t="s">
        <v>12</v>
      </c>
    </row>
    <row r="14" spans="1:9" x14ac:dyDescent="0.2">
      <c r="A14" s="31">
        <v>8</v>
      </c>
      <c r="B14" s="32" t="s">
        <v>355</v>
      </c>
      <c r="C14" s="32" t="s">
        <v>356</v>
      </c>
      <c r="D14" s="32" t="s">
        <v>357</v>
      </c>
      <c r="E14" s="33">
        <v>160</v>
      </c>
      <c r="F14" s="34">
        <v>15.5456</v>
      </c>
      <c r="G14" s="35">
        <v>8.3190999999999994E-3</v>
      </c>
      <c r="H14" s="23" t="s">
        <v>12</v>
      </c>
    </row>
    <row r="15" spans="1:9" x14ac:dyDescent="0.2">
      <c r="A15" s="31">
        <v>9</v>
      </c>
      <c r="B15" s="32" t="s">
        <v>358</v>
      </c>
      <c r="C15" s="32" t="s">
        <v>359</v>
      </c>
      <c r="D15" s="32" t="s">
        <v>352</v>
      </c>
      <c r="E15" s="33">
        <v>1400</v>
      </c>
      <c r="F15" s="34">
        <v>15.0052</v>
      </c>
      <c r="G15" s="35">
        <v>8.0299099999999995E-3</v>
      </c>
      <c r="H15" s="23" t="s">
        <v>12</v>
      </c>
    </row>
    <row r="16" spans="1:9" ht="25.5" x14ac:dyDescent="0.2">
      <c r="A16" s="31">
        <v>10</v>
      </c>
      <c r="B16" s="32" t="s">
        <v>360</v>
      </c>
      <c r="C16" s="32" t="s">
        <v>361</v>
      </c>
      <c r="D16" s="32" t="s">
        <v>362</v>
      </c>
      <c r="E16" s="33">
        <v>125</v>
      </c>
      <c r="F16" s="34">
        <v>14.06625</v>
      </c>
      <c r="G16" s="35">
        <v>7.5274399999999998E-3</v>
      </c>
      <c r="H16" s="23" t="s">
        <v>12</v>
      </c>
    </row>
    <row r="17" spans="1:8" x14ac:dyDescent="0.2">
      <c r="A17" s="31">
        <v>11</v>
      </c>
      <c r="B17" s="32" t="s">
        <v>363</v>
      </c>
      <c r="C17" s="32" t="s">
        <v>364</v>
      </c>
      <c r="D17" s="32" t="s">
        <v>352</v>
      </c>
      <c r="E17" s="33">
        <v>1000</v>
      </c>
      <c r="F17" s="34">
        <v>14.047000000000001</v>
      </c>
      <c r="G17" s="35">
        <v>7.5171400000000003E-3</v>
      </c>
      <c r="H17" s="23" t="s">
        <v>12</v>
      </c>
    </row>
    <row r="18" spans="1:8" ht="25.5" x14ac:dyDescent="0.2">
      <c r="A18" s="31">
        <v>12</v>
      </c>
      <c r="B18" s="32" t="s">
        <v>365</v>
      </c>
      <c r="C18" s="32" t="s">
        <v>366</v>
      </c>
      <c r="D18" s="32" t="s">
        <v>367</v>
      </c>
      <c r="E18" s="33">
        <v>250</v>
      </c>
      <c r="F18" s="34">
        <v>13.925000000000001</v>
      </c>
      <c r="G18" s="35">
        <v>7.4518500000000003E-3</v>
      </c>
      <c r="H18" s="23" t="s">
        <v>12</v>
      </c>
    </row>
    <row r="19" spans="1:8" x14ac:dyDescent="0.2">
      <c r="A19" s="31">
        <v>13</v>
      </c>
      <c r="B19" s="32" t="s">
        <v>368</v>
      </c>
      <c r="C19" s="32" t="s">
        <v>369</v>
      </c>
      <c r="D19" s="32" t="s">
        <v>342</v>
      </c>
      <c r="E19" s="33">
        <v>3375</v>
      </c>
      <c r="F19" s="34">
        <v>13.2384375</v>
      </c>
      <c r="G19" s="35">
        <v>7.08444E-3</v>
      </c>
      <c r="H19" s="23" t="s">
        <v>12</v>
      </c>
    </row>
    <row r="20" spans="1:8" x14ac:dyDescent="0.2">
      <c r="A20" s="31">
        <v>14</v>
      </c>
      <c r="B20" s="32" t="s">
        <v>370</v>
      </c>
      <c r="C20" s="32" t="s">
        <v>371</v>
      </c>
      <c r="D20" s="32" t="s">
        <v>372</v>
      </c>
      <c r="E20" s="33">
        <v>250</v>
      </c>
      <c r="F20" s="34">
        <v>10.952999999999999</v>
      </c>
      <c r="G20" s="35">
        <v>5.8614100000000001E-3</v>
      </c>
      <c r="H20" s="23" t="s">
        <v>12</v>
      </c>
    </row>
    <row r="21" spans="1:8" x14ac:dyDescent="0.2">
      <c r="A21" s="31">
        <v>15</v>
      </c>
      <c r="B21" s="32" t="s">
        <v>373</v>
      </c>
      <c r="C21" s="32" t="s">
        <v>374</v>
      </c>
      <c r="D21" s="32" t="s">
        <v>357</v>
      </c>
      <c r="E21" s="33">
        <v>350</v>
      </c>
      <c r="F21" s="34">
        <v>10.7408</v>
      </c>
      <c r="G21" s="35">
        <v>5.7478499999999997E-3</v>
      </c>
      <c r="H21" s="23" t="s">
        <v>12</v>
      </c>
    </row>
    <row r="22" spans="1:8" x14ac:dyDescent="0.2">
      <c r="A22" s="31">
        <v>16</v>
      </c>
      <c r="B22" s="32" t="s">
        <v>375</v>
      </c>
      <c r="C22" s="32" t="s">
        <v>376</v>
      </c>
      <c r="D22" s="32" t="s">
        <v>377</v>
      </c>
      <c r="E22" s="33">
        <v>250</v>
      </c>
      <c r="F22" s="34">
        <v>10.358499999999999</v>
      </c>
      <c r="G22" s="35">
        <v>5.5432700000000003E-3</v>
      </c>
      <c r="H22" s="23" t="s">
        <v>12</v>
      </c>
    </row>
    <row r="23" spans="1:8" ht="25.5" x14ac:dyDescent="0.2">
      <c r="A23" s="31">
        <v>17</v>
      </c>
      <c r="B23" s="32" t="s">
        <v>378</v>
      </c>
      <c r="C23" s="32" t="s">
        <v>379</v>
      </c>
      <c r="D23" s="32" t="s">
        <v>380</v>
      </c>
      <c r="E23" s="33">
        <v>1100</v>
      </c>
      <c r="F23" s="34">
        <v>9.1987500000000004</v>
      </c>
      <c r="G23" s="35">
        <v>4.9226399999999998E-3</v>
      </c>
      <c r="H23" s="23" t="s">
        <v>12</v>
      </c>
    </row>
    <row r="24" spans="1:8" x14ac:dyDescent="0.2">
      <c r="A24" s="31">
        <v>18</v>
      </c>
      <c r="B24" s="32" t="s">
        <v>381</v>
      </c>
      <c r="C24" s="32" t="s">
        <v>382</v>
      </c>
      <c r="D24" s="32" t="s">
        <v>383</v>
      </c>
      <c r="E24" s="33">
        <v>150</v>
      </c>
      <c r="F24" s="34">
        <v>8.4892500000000002</v>
      </c>
      <c r="G24" s="35">
        <v>4.5429499999999996E-3</v>
      </c>
      <c r="H24" s="23" t="s">
        <v>12</v>
      </c>
    </row>
    <row r="25" spans="1:8" ht="38.25" x14ac:dyDescent="0.2">
      <c r="A25" s="31">
        <v>19</v>
      </c>
      <c r="B25" s="32" t="s">
        <v>384</v>
      </c>
      <c r="C25" s="32" t="s">
        <v>385</v>
      </c>
      <c r="D25" s="32" t="s">
        <v>386</v>
      </c>
      <c r="E25" s="33">
        <v>2000</v>
      </c>
      <c r="F25" s="34">
        <v>8.4589999999999996</v>
      </c>
      <c r="G25" s="35">
        <v>4.5267700000000003E-3</v>
      </c>
      <c r="H25" s="23" t="s">
        <v>12</v>
      </c>
    </row>
    <row r="26" spans="1:8" x14ac:dyDescent="0.2">
      <c r="A26" s="31">
        <v>20</v>
      </c>
      <c r="B26" s="32" t="s">
        <v>387</v>
      </c>
      <c r="C26" s="32" t="s">
        <v>388</v>
      </c>
      <c r="D26" s="32" t="s">
        <v>389</v>
      </c>
      <c r="E26" s="33">
        <v>2000</v>
      </c>
      <c r="F26" s="34">
        <v>8.3520000000000003</v>
      </c>
      <c r="G26" s="35">
        <v>4.4695100000000003E-3</v>
      </c>
      <c r="H26" s="23" t="s">
        <v>12</v>
      </c>
    </row>
    <row r="27" spans="1:8" ht="25.5" x14ac:dyDescent="0.2">
      <c r="A27" s="31">
        <v>21</v>
      </c>
      <c r="B27" s="32" t="s">
        <v>390</v>
      </c>
      <c r="C27" s="32" t="s">
        <v>391</v>
      </c>
      <c r="D27" s="32" t="s">
        <v>392</v>
      </c>
      <c r="E27" s="33">
        <v>320</v>
      </c>
      <c r="F27" s="34">
        <v>8.1763200000000005</v>
      </c>
      <c r="G27" s="35">
        <v>4.3754900000000001E-3</v>
      </c>
      <c r="H27" s="23" t="s">
        <v>12</v>
      </c>
    </row>
    <row r="28" spans="1:8" ht="25.5" x14ac:dyDescent="0.2">
      <c r="A28" s="31">
        <v>22</v>
      </c>
      <c r="B28" s="32" t="s">
        <v>393</v>
      </c>
      <c r="C28" s="32" t="s">
        <v>394</v>
      </c>
      <c r="D28" s="32" t="s">
        <v>367</v>
      </c>
      <c r="E28" s="33">
        <v>200</v>
      </c>
      <c r="F28" s="34">
        <v>4.8380000000000001</v>
      </c>
      <c r="G28" s="35">
        <v>2.58902E-3</v>
      </c>
      <c r="H28" s="23" t="s">
        <v>12</v>
      </c>
    </row>
    <row r="29" spans="1:8" x14ac:dyDescent="0.2">
      <c r="A29" s="24"/>
      <c r="B29" s="24"/>
      <c r="C29" s="25" t="s">
        <v>11</v>
      </c>
      <c r="D29" s="24"/>
      <c r="E29" s="24" t="s">
        <v>12</v>
      </c>
      <c r="F29" s="30">
        <v>368.42963550000002</v>
      </c>
      <c r="G29" s="27">
        <v>0.19716214000000001</v>
      </c>
      <c r="H29" s="23" t="s">
        <v>12</v>
      </c>
    </row>
    <row r="30" spans="1:8" x14ac:dyDescent="0.2">
      <c r="A30" s="24"/>
      <c r="B30" s="24"/>
      <c r="C30" s="28"/>
      <c r="D30" s="24"/>
      <c r="E30" s="24"/>
      <c r="F30" s="29"/>
      <c r="G30" s="29"/>
      <c r="H30" s="23" t="s">
        <v>12</v>
      </c>
    </row>
    <row r="31" spans="1:8" x14ac:dyDescent="0.2">
      <c r="A31" s="24"/>
      <c r="B31" s="24"/>
      <c r="C31" s="25" t="s">
        <v>14</v>
      </c>
      <c r="D31" s="24"/>
      <c r="E31" s="24"/>
      <c r="F31" s="24"/>
      <c r="G31" s="24"/>
      <c r="H31" s="23" t="s">
        <v>12</v>
      </c>
    </row>
    <row r="32" spans="1:8" x14ac:dyDescent="0.2">
      <c r="A32" s="24"/>
      <c r="B32" s="24"/>
      <c r="C32" s="25" t="s">
        <v>11</v>
      </c>
      <c r="D32" s="24"/>
      <c r="E32" s="24" t="s">
        <v>12</v>
      </c>
      <c r="F32" s="26" t="s">
        <v>13</v>
      </c>
      <c r="G32" s="27">
        <v>0</v>
      </c>
      <c r="H32" s="23" t="s">
        <v>12</v>
      </c>
    </row>
    <row r="33" spans="1:8" x14ac:dyDescent="0.2">
      <c r="A33" s="24"/>
      <c r="B33" s="24"/>
      <c r="C33" s="28"/>
      <c r="D33" s="24"/>
      <c r="E33" s="24"/>
      <c r="F33" s="29"/>
      <c r="G33" s="29"/>
      <c r="H33" s="23" t="s">
        <v>12</v>
      </c>
    </row>
    <row r="34" spans="1:8" x14ac:dyDescent="0.2">
      <c r="A34" s="24"/>
      <c r="B34" s="24"/>
      <c r="C34" s="25" t="s">
        <v>15</v>
      </c>
      <c r="D34" s="24"/>
      <c r="E34" s="24"/>
      <c r="F34" s="24"/>
      <c r="G34" s="24"/>
      <c r="H34" s="23" t="s">
        <v>12</v>
      </c>
    </row>
    <row r="35" spans="1:8" x14ac:dyDescent="0.2">
      <c r="A35" s="24"/>
      <c r="B35" s="24"/>
      <c r="C35" s="25" t="s">
        <v>11</v>
      </c>
      <c r="D35" s="24"/>
      <c r="E35" s="24" t="s">
        <v>12</v>
      </c>
      <c r="F35" s="26" t="s">
        <v>13</v>
      </c>
      <c r="G35" s="27">
        <v>0</v>
      </c>
      <c r="H35" s="23" t="s">
        <v>12</v>
      </c>
    </row>
    <row r="36" spans="1:8" x14ac:dyDescent="0.2">
      <c r="A36" s="24"/>
      <c r="B36" s="24"/>
      <c r="C36" s="28"/>
      <c r="D36" s="24"/>
      <c r="E36" s="24"/>
      <c r="F36" s="29"/>
      <c r="G36" s="29"/>
      <c r="H36" s="23" t="s">
        <v>12</v>
      </c>
    </row>
    <row r="37" spans="1:8" x14ac:dyDescent="0.2">
      <c r="A37" s="24"/>
      <c r="B37" s="24"/>
      <c r="C37" s="25" t="s">
        <v>16</v>
      </c>
      <c r="D37" s="24"/>
      <c r="E37" s="24"/>
      <c r="F37" s="24"/>
      <c r="G37" s="24"/>
      <c r="H37" s="23" t="s">
        <v>12</v>
      </c>
    </row>
    <row r="38" spans="1:8" x14ac:dyDescent="0.2">
      <c r="A38" s="24"/>
      <c r="B38" s="24"/>
      <c r="C38" s="25" t="s">
        <v>11</v>
      </c>
      <c r="D38" s="24"/>
      <c r="E38" s="24" t="s">
        <v>12</v>
      </c>
      <c r="F38" s="26" t="s">
        <v>13</v>
      </c>
      <c r="G38" s="27">
        <v>0</v>
      </c>
      <c r="H38" s="23" t="s">
        <v>12</v>
      </c>
    </row>
    <row r="39" spans="1:8" x14ac:dyDescent="0.2">
      <c r="A39" s="24"/>
      <c r="B39" s="24"/>
      <c r="C39" s="28"/>
      <c r="D39" s="24"/>
      <c r="E39" s="24"/>
      <c r="F39" s="29"/>
      <c r="G39" s="29"/>
      <c r="H39" s="23" t="s">
        <v>12</v>
      </c>
    </row>
    <row r="40" spans="1:8" x14ac:dyDescent="0.2">
      <c r="A40" s="24"/>
      <c r="B40" s="24"/>
      <c r="C40" s="25" t="s">
        <v>17</v>
      </c>
      <c r="D40" s="24"/>
      <c r="E40" s="24"/>
      <c r="F40" s="29"/>
      <c r="G40" s="29"/>
      <c r="H40" s="23" t="s">
        <v>12</v>
      </c>
    </row>
    <row r="41" spans="1:8" x14ac:dyDescent="0.2">
      <c r="A41" s="24"/>
      <c r="B41" s="24"/>
      <c r="C41" s="25" t="s">
        <v>11</v>
      </c>
      <c r="D41" s="24"/>
      <c r="E41" s="24" t="s">
        <v>12</v>
      </c>
      <c r="F41" s="26" t="s">
        <v>13</v>
      </c>
      <c r="G41" s="27">
        <v>0</v>
      </c>
      <c r="H41" s="23" t="s">
        <v>12</v>
      </c>
    </row>
    <row r="42" spans="1:8" x14ac:dyDescent="0.2">
      <c r="A42" s="24"/>
      <c r="B42" s="24"/>
      <c r="C42" s="28"/>
      <c r="D42" s="24"/>
      <c r="E42" s="24"/>
      <c r="F42" s="29"/>
      <c r="G42" s="29"/>
      <c r="H42" s="23" t="s">
        <v>12</v>
      </c>
    </row>
    <row r="43" spans="1:8" x14ac:dyDescent="0.2">
      <c r="A43" s="24"/>
      <c r="B43" s="24"/>
      <c r="C43" s="25" t="s">
        <v>18</v>
      </c>
      <c r="D43" s="24"/>
      <c r="E43" s="24"/>
      <c r="F43" s="29"/>
      <c r="G43" s="29"/>
      <c r="H43" s="23" t="s">
        <v>12</v>
      </c>
    </row>
    <row r="44" spans="1:8" x14ac:dyDescent="0.2">
      <c r="A44" s="24"/>
      <c r="B44" s="24"/>
      <c r="C44" s="25" t="s">
        <v>11</v>
      </c>
      <c r="D44" s="24"/>
      <c r="E44" s="24" t="s">
        <v>12</v>
      </c>
      <c r="F44" s="26" t="s">
        <v>13</v>
      </c>
      <c r="G44" s="27">
        <v>0</v>
      </c>
      <c r="H44" s="23" t="s">
        <v>12</v>
      </c>
    </row>
    <row r="45" spans="1:8" x14ac:dyDescent="0.2">
      <c r="A45" s="24"/>
      <c r="B45" s="24"/>
      <c r="C45" s="28"/>
      <c r="D45" s="24"/>
      <c r="E45" s="24"/>
      <c r="F45" s="29"/>
      <c r="G45" s="29"/>
      <c r="H45" s="23" t="s">
        <v>12</v>
      </c>
    </row>
    <row r="46" spans="1:8" x14ac:dyDescent="0.2">
      <c r="A46" s="24"/>
      <c r="B46" s="24"/>
      <c r="C46" s="25" t="s">
        <v>19</v>
      </c>
      <c r="D46" s="24"/>
      <c r="E46" s="24"/>
      <c r="F46" s="30">
        <v>368.42963550000002</v>
      </c>
      <c r="G46" s="27">
        <v>0.19716214000000001</v>
      </c>
      <c r="H46" s="23" t="s">
        <v>12</v>
      </c>
    </row>
    <row r="47" spans="1:8" x14ac:dyDescent="0.2">
      <c r="A47" s="24"/>
      <c r="B47" s="24"/>
      <c r="C47" s="28"/>
      <c r="D47" s="24"/>
      <c r="E47" s="24"/>
      <c r="F47" s="29"/>
      <c r="G47" s="29"/>
      <c r="H47" s="23" t="s">
        <v>12</v>
      </c>
    </row>
    <row r="48" spans="1:8" x14ac:dyDescent="0.2">
      <c r="A48" s="24"/>
      <c r="B48" s="24"/>
      <c r="C48" s="25" t="s">
        <v>20</v>
      </c>
      <c r="D48" s="24"/>
      <c r="E48" s="24"/>
      <c r="F48" s="29"/>
      <c r="G48" s="29"/>
      <c r="H48" s="23" t="s">
        <v>12</v>
      </c>
    </row>
    <row r="49" spans="1:8" x14ac:dyDescent="0.2">
      <c r="A49" s="24"/>
      <c r="B49" s="24"/>
      <c r="C49" s="25" t="s">
        <v>10</v>
      </c>
      <c r="D49" s="24"/>
      <c r="E49" s="24"/>
      <c r="F49" s="29"/>
      <c r="G49" s="29"/>
      <c r="H49" s="23" t="s">
        <v>12</v>
      </c>
    </row>
    <row r="50" spans="1:8" x14ac:dyDescent="0.2">
      <c r="A50" s="24"/>
      <c r="B50" s="24"/>
      <c r="C50" s="25" t="s">
        <v>11</v>
      </c>
      <c r="D50" s="24"/>
      <c r="E50" s="24" t="s">
        <v>12</v>
      </c>
      <c r="F50" s="26" t="s">
        <v>13</v>
      </c>
      <c r="G50" s="27">
        <v>0</v>
      </c>
      <c r="H50" s="23" t="s">
        <v>12</v>
      </c>
    </row>
    <row r="51" spans="1:8" x14ac:dyDescent="0.2">
      <c r="A51" s="24"/>
      <c r="B51" s="24"/>
      <c r="C51" s="28"/>
      <c r="D51" s="24"/>
      <c r="E51" s="24"/>
      <c r="F51" s="29"/>
      <c r="G51" s="29"/>
      <c r="H51" s="23" t="s">
        <v>12</v>
      </c>
    </row>
    <row r="52" spans="1:8" x14ac:dyDescent="0.2">
      <c r="A52" s="24"/>
      <c r="B52" s="24"/>
      <c r="C52" s="25" t="s">
        <v>54</v>
      </c>
      <c r="D52" s="24"/>
      <c r="E52" s="24"/>
      <c r="F52" s="24"/>
      <c r="G52" s="24"/>
      <c r="H52" s="23" t="s">
        <v>12</v>
      </c>
    </row>
    <row r="53" spans="1:8" x14ac:dyDescent="0.2">
      <c r="A53" s="24"/>
      <c r="B53" s="24"/>
      <c r="C53" s="25" t="s">
        <v>11</v>
      </c>
      <c r="D53" s="24"/>
      <c r="E53" s="24" t="s">
        <v>12</v>
      </c>
      <c r="F53" s="26" t="s">
        <v>13</v>
      </c>
      <c r="G53" s="27">
        <v>0</v>
      </c>
      <c r="H53" s="23" t="s">
        <v>12</v>
      </c>
    </row>
    <row r="54" spans="1:8" x14ac:dyDescent="0.2">
      <c r="A54" s="24"/>
      <c r="B54" s="24"/>
      <c r="C54" s="28"/>
      <c r="D54" s="24"/>
      <c r="E54" s="24"/>
      <c r="F54" s="29"/>
      <c r="G54" s="29"/>
      <c r="H54" s="23" t="s">
        <v>12</v>
      </c>
    </row>
    <row r="55" spans="1:8" x14ac:dyDescent="0.2">
      <c r="A55" s="24"/>
      <c r="B55" s="24"/>
      <c r="C55" s="25" t="s">
        <v>55</v>
      </c>
      <c r="D55" s="24"/>
      <c r="E55" s="24"/>
      <c r="F55" s="24"/>
      <c r="G55" s="24"/>
      <c r="H55" s="23" t="s">
        <v>12</v>
      </c>
    </row>
    <row r="56" spans="1:8" x14ac:dyDescent="0.2">
      <c r="A56" s="31">
        <v>1</v>
      </c>
      <c r="B56" s="32" t="s">
        <v>59</v>
      </c>
      <c r="C56" s="32" t="s">
        <v>60</v>
      </c>
      <c r="D56" s="32" t="s">
        <v>58</v>
      </c>
      <c r="E56" s="33">
        <v>500000</v>
      </c>
      <c r="F56" s="34">
        <v>498.77800000000002</v>
      </c>
      <c r="G56" s="35">
        <v>0.26691701000000001</v>
      </c>
      <c r="H56" s="23">
        <v>6.5225</v>
      </c>
    </row>
    <row r="57" spans="1:8" x14ac:dyDescent="0.2">
      <c r="A57" s="24"/>
      <c r="B57" s="24"/>
      <c r="C57" s="25" t="s">
        <v>11</v>
      </c>
      <c r="D57" s="24"/>
      <c r="E57" s="24" t="s">
        <v>12</v>
      </c>
      <c r="F57" s="30">
        <v>498.77800000000002</v>
      </c>
      <c r="G57" s="27">
        <v>0.26691701000000001</v>
      </c>
      <c r="H57" s="23" t="s">
        <v>12</v>
      </c>
    </row>
    <row r="58" spans="1:8" x14ac:dyDescent="0.2">
      <c r="A58" s="24"/>
      <c r="B58" s="24"/>
      <c r="C58" s="28"/>
      <c r="D58" s="24"/>
      <c r="E58" s="24"/>
      <c r="F58" s="29"/>
      <c r="G58" s="29"/>
      <c r="H58" s="23" t="s">
        <v>12</v>
      </c>
    </row>
    <row r="59" spans="1:8" x14ac:dyDescent="0.2">
      <c r="A59" s="24"/>
      <c r="B59" s="24"/>
      <c r="C59" s="25" t="s">
        <v>65</v>
      </c>
      <c r="D59" s="24"/>
      <c r="E59" s="24"/>
      <c r="F59" s="29"/>
      <c r="G59" s="29"/>
      <c r="H59" s="23" t="s">
        <v>12</v>
      </c>
    </row>
    <row r="60" spans="1:8" x14ac:dyDescent="0.2">
      <c r="A60" s="24"/>
      <c r="B60" s="24"/>
      <c r="C60" s="25" t="s">
        <v>11</v>
      </c>
      <c r="D60" s="24"/>
      <c r="E60" s="24" t="s">
        <v>12</v>
      </c>
      <c r="F60" s="26" t="s">
        <v>13</v>
      </c>
      <c r="G60" s="27">
        <v>0</v>
      </c>
      <c r="H60" s="23" t="s">
        <v>12</v>
      </c>
    </row>
    <row r="61" spans="1:8" x14ac:dyDescent="0.2">
      <c r="A61" s="24"/>
      <c r="B61" s="24"/>
      <c r="C61" s="28"/>
      <c r="D61" s="24"/>
      <c r="E61" s="24"/>
      <c r="F61" s="29"/>
      <c r="G61" s="29"/>
      <c r="H61" s="23" t="s">
        <v>12</v>
      </c>
    </row>
    <row r="62" spans="1:8" x14ac:dyDescent="0.2">
      <c r="A62" s="24"/>
      <c r="B62" s="24"/>
      <c r="C62" s="25" t="s">
        <v>66</v>
      </c>
      <c r="D62" s="24"/>
      <c r="E62" s="24"/>
      <c r="F62" s="30">
        <v>498.77800000000002</v>
      </c>
      <c r="G62" s="27">
        <v>0.26691701000000001</v>
      </c>
      <c r="H62" s="23" t="s">
        <v>12</v>
      </c>
    </row>
    <row r="63" spans="1:8" x14ac:dyDescent="0.2">
      <c r="A63" s="24"/>
      <c r="B63" s="24"/>
      <c r="C63" s="28"/>
      <c r="D63" s="24"/>
      <c r="E63" s="24"/>
      <c r="F63" s="29"/>
      <c r="G63" s="29"/>
      <c r="H63" s="23" t="s">
        <v>12</v>
      </c>
    </row>
    <row r="64" spans="1:8" x14ac:dyDescent="0.2">
      <c r="A64" s="24"/>
      <c r="B64" s="24"/>
      <c r="C64" s="25" t="s">
        <v>67</v>
      </c>
      <c r="D64" s="24"/>
      <c r="E64" s="24"/>
      <c r="F64" s="29"/>
      <c r="G64" s="29"/>
      <c r="H64" s="23" t="s">
        <v>12</v>
      </c>
    </row>
    <row r="65" spans="1:8" x14ac:dyDescent="0.2">
      <c r="A65" s="24"/>
      <c r="B65" s="24"/>
      <c r="C65" s="25" t="s">
        <v>68</v>
      </c>
      <c r="D65" s="24"/>
      <c r="E65" s="24"/>
      <c r="F65" s="29"/>
      <c r="G65" s="29"/>
      <c r="H65" s="23" t="s">
        <v>12</v>
      </c>
    </row>
    <row r="66" spans="1:8" x14ac:dyDescent="0.2">
      <c r="A66" s="24"/>
      <c r="B66" s="24"/>
      <c r="C66" s="25" t="s">
        <v>11</v>
      </c>
      <c r="D66" s="24"/>
      <c r="E66" s="24" t="s">
        <v>12</v>
      </c>
      <c r="F66" s="26" t="s">
        <v>13</v>
      </c>
      <c r="G66" s="27">
        <v>0</v>
      </c>
      <c r="H66" s="23" t="s">
        <v>12</v>
      </c>
    </row>
    <row r="67" spans="1:8" x14ac:dyDescent="0.2">
      <c r="A67" s="24"/>
      <c r="B67" s="24"/>
      <c r="C67" s="28"/>
      <c r="D67" s="24"/>
      <c r="E67" s="24"/>
      <c r="F67" s="29"/>
      <c r="G67" s="29"/>
      <c r="H67" s="23" t="s">
        <v>12</v>
      </c>
    </row>
    <row r="68" spans="1:8" x14ac:dyDescent="0.2">
      <c r="A68" s="24"/>
      <c r="B68" s="24"/>
      <c r="C68" s="25" t="s">
        <v>79</v>
      </c>
      <c r="D68" s="24"/>
      <c r="E68" s="24"/>
      <c r="F68" s="29"/>
      <c r="G68" s="29"/>
      <c r="H68" s="23" t="s">
        <v>12</v>
      </c>
    </row>
    <row r="69" spans="1:8" x14ac:dyDescent="0.2">
      <c r="A69" s="24"/>
      <c r="B69" s="24"/>
      <c r="C69" s="25" t="s">
        <v>11</v>
      </c>
      <c r="D69" s="24"/>
      <c r="E69" s="24" t="s">
        <v>12</v>
      </c>
      <c r="F69" s="26" t="s">
        <v>13</v>
      </c>
      <c r="G69" s="27">
        <v>0</v>
      </c>
      <c r="H69" s="23" t="s">
        <v>12</v>
      </c>
    </row>
    <row r="70" spans="1:8" x14ac:dyDescent="0.2">
      <c r="A70" s="24"/>
      <c r="B70" s="24"/>
      <c r="C70" s="28"/>
      <c r="D70" s="24"/>
      <c r="E70" s="24"/>
      <c r="F70" s="29"/>
      <c r="G70" s="29"/>
      <c r="H70" s="23" t="s">
        <v>12</v>
      </c>
    </row>
    <row r="71" spans="1:8" x14ac:dyDescent="0.2">
      <c r="A71" s="24"/>
      <c r="B71" s="24"/>
      <c r="C71" s="25" t="s">
        <v>80</v>
      </c>
      <c r="D71" s="24"/>
      <c r="E71" s="24"/>
      <c r="F71" s="29"/>
      <c r="G71" s="29"/>
      <c r="H71" s="23" t="s">
        <v>12</v>
      </c>
    </row>
    <row r="72" spans="1:8" x14ac:dyDescent="0.2">
      <c r="A72" s="24"/>
      <c r="B72" s="24"/>
      <c r="C72" s="25" t="s">
        <v>11</v>
      </c>
      <c r="D72" s="24"/>
      <c r="E72" s="24" t="s">
        <v>12</v>
      </c>
      <c r="F72" s="26" t="s">
        <v>13</v>
      </c>
      <c r="G72" s="27">
        <v>0</v>
      </c>
      <c r="H72" s="23" t="s">
        <v>12</v>
      </c>
    </row>
    <row r="73" spans="1:8" x14ac:dyDescent="0.2">
      <c r="A73" s="24"/>
      <c r="B73" s="24"/>
      <c r="C73" s="28"/>
      <c r="D73" s="24"/>
      <c r="E73" s="24"/>
      <c r="F73" s="29"/>
      <c r="G73" s="29"/>
      <c r="H73" s="23" t="s">
        <v>12</v>
      </c>
    </row>
    <row r="74" spans="1:8" x14ac:dyDescent="0.2">
      <c r="A74" s="24"/>
      <c r="B74" s="24"/>
      <c r="C74" s="25" t="s">
        <v>81</v>
      </c>
      <c r="D74" s="24"/>
      <c r="E74" s="24"/>
      <c r="F74" s="29"/>
      <c r="G74" s="29"/>
      <c r="H74" s="23" t="s">
        <v>12</v>
      </c>
    </row>
    <row r="75" spans="1:8" x14ac:dyDescent="0.2">
      <c r="A75" s="31">
        <v>1</v>
      </c>
      <c r="B75" s="32"/>
      <c r="C75" s="32" t="s">
        <v>82</v>
      </c>
      <c r="D75" s="32"/>
      <c r="E75" s="36"/>
      <c r="F75" s="34">
        <v>958.50880699699997</v>
      </c>
      <c r="G75" s="35">
        <v>0.51293823000000005</v>
      </c>
      <c r="H75" s="23">
        <v>5.42</v>
      </c>
    </row>
    <row r="76" spans="1:8" x14ac:dyDescent="0.2">
      <c r="A76" s="24"/>
      <c r="B76" s="24"/>
      <c r="C76" s="25" t="s">
        <v>11</v>
      </c>
      <c r="D76" s="24"/>
      <c r="E76" s="24" t="s">
        <v>12</v>
      </c>
      <c r="F76" s="30">
        <v>958.50880699699997</v>
      </c>
      <c r="G76" s="27">
        <v>0.51293823000000005</v>
      </c>
      <c r="H76" s="23" t="s">
        <v>12</v>
      </c>
    </row>
    <row r="77" spans="1:8" x14ac:dyDescent="0.2">
      <c r="A77" s="24"/>
      <c r="B77" s="24"/>
      <c r="C77" s="28"/>
      <c r="D77" s="24"/>
      <c r="E77" s="24"/>
      <c r="F77" s="29"/>
      <c r="G77" s="29"/>
      <c r="H77" s="23" t="s">
        <v>12</v>
      </c>
    </row>
    <row r="78" spans="1:8" x14ac:dyDescent="0.2">
      <c r="A78" s="24"/>
      <c r="B78" s="24"/>
      <c r="C78" s="25" t="s">
        <v>83</v>
      </c>
      <c r="D78" s="24"/>
      <c r="E78" s="24"/>
      <c r="F78" s="30">
        <v>958.50880699699997</v>
      </c>
      <c r="G78" s="27">
        <v>0.51293823000000005</v>
      </c>
      <c r="H78" s="23" t="s">
        <v>12</v>
      </c>
    </row>
    <row r="79" spans="1:8" x14ac:dyDescent="0.2">
      <c r="A79" s="24"/>
      <c r="B79" s="24"/>
      <c r="C79" s="29"/>
      <c r="D79" s="24"/>
      <c r="E79" s="24"/>
      <c r="F79" s="24"/>
      <c r="G79" s="24"/>
      <c r="H79" s="23" t="s">
        <v>12</v>
      </c>
    </row>
    <row r="80" spans="1:8" x14ac:dyDescent="0.2">
      <c r="A80" s="24"/>
      <c r="B80" s="24"/>
      <c r="C80" s="25" t="s">
        <v>84</v>
      </c>
      <c r="D80" s="24"/>
      <c r="E80" s="24"/>
      <c r="F80" s="24"/>
      <c r="G80" s="24"/>
      <c r="H80" s="23" t="s">
        <v>12</v>
      </c>
    </row>
    <row r="81" spans="1:16" x14ac:dyDescent="0.2">
      <c r="A81" s="24"/>
      <c r="B81" s="24"/>
      <c r="C81" s="25" t="s">
        <v>85</v>
      </c>
      <c r="D81" s="24"/>
      <c r="E81" s="24"/>
      <c r="F81" s="24"/>
      <c r="G81" s="24"/>
      <c r="H81" s="23" t="s">
        <v>12</v>
      </c>
    </row>
    <row r="82" spans="1:16" x14ac:dyDescent="0.2">
      <c r="A82" s="24"/>
      <c r="B82" s="24"/>
      <c r="C82" s="25" t="s">
        <v>11</v>
      </c>
      <c r="D82" s="24"/>
      <c r="E82" s="24" t="s">
        <v>12</v>
      </c>
      <c r="F82" s="26" t="s">
        <v>13</v>
      </c>
      <c r="G82" s="27">
        <v>0</v>
      </c>
      <c r="H82" s="23" t="s">
        <v>12</v>
      </c>
    </row>
    <row r="83" spans="1:16" x14ac:dyDescent="0.2">
      <c r="A83" s="21"/>
      <c r="B83" s="21"/>
      <c r="C83" s="86"/>
      <c r="D83" s="21"/>
      <c r="E83" s="21"/>
      <c r="F83" s="49"/>
      <c r="G83" s="49"/>
      <c r="H83" s="23" t="s">
        <v>12</v>
      </c>
    </row>
    <row r="84" spans="1:16" x14ac:dyDescent="0.2">
      <c r="A84" s="21"/>
      <c r="B84" s="21"/>
      <c r="C84" s="22" t="s">
        <v>407</v>
      </c>
      <c r="D84" s="21"/>
      <c r="E84" s="21"/>
      <c r="F84" s="49"/>
      <c r="G84" s="49"/>
      <c r="H84" s="23" t="s">
        <v>12</v>
      </c>
      <c r="I84" s="65"/>
      <c r="J84" s="65"/>
      <c r="K84" s="65"/>
      <c r="L84" s="65"/>
      <c r="M84" s="65"/>
      <c r="N84" s="87"/>
      <c r="O84" s="87"/>
      <c r="P84" s="87"/>
    </row>
    <row r="85" spans="1:16" x14ac:dyDescent="0.2">
      <c r="A85" s="88">
        <v>1</v>
      </c>
      <c r="B85" s="54" t="s">
        <v>86</v>
      </c>
      <c r="C85" s="54" t="s">
        <v>87</v>
      </c>
      <c r="D85" s="54"/>
      <c r="E85" s="89">
        <v>76.796000000000006</v>
      </c>
      <c r="F85" s="90">
        <v>9.1167534319999994</v>
      </c>
      <c r="G85" s="91">
        <v>4.8787600000000002E-3</v>
      </c>
      <c r="H85" s="23"/>
    </row>
    <row r="86" spans="1:16" x14ac:dyDescent="0.2">
      <c r="A86" s="21"/>
      <c r="B86" s="21"/>
      <c r="C86" s="22" t="s">
        <v>11</v>
      </c>
      <c r="D86" s="21"/>
      <c r="E86" s="21" t="s">
        <v>12</v>
      </c>
      <c r="F86" s="92">
        <f>SUM(F85)</f>
        <v>9.1167534319999994</v>
      </c>
      <c r="G86" s="93">
        <f>SUM(G85)</f>
        <v>4.8787600000000002E-3</v>
      </c>
      <c r="H86" s="23" t="s">
        <v>12</v>
      </c>
    </row>
    <row r="87" spans="1:16" x14ac:dyDescent="0.2">
      <c r="A87" s="21"/>
      <c r="B87" s="21"/>
      <c r="C87" s="86"/>
      <c r="D87" s="21"/>
      <c r="E87" s="21"/>
      <c r="F87" s="49"/>
      <c r="G87" s="49"/>
      <c r="H87" s="23" t="s">
        <v>12</v>
      </c>
    </row>
    <row r="88" spans="1:16" x14ac:dyDescent="0.2">
      <c r="A88" s="24"/>
      <c r="B88" s="24"/>
      <c r="C88" s="25" t="s">
        <v>88</v>
      </c>
      <c r="D88" s="24"/>
      <c r="E88" s="24"/>
      <c r="F88" s="24"/>
      <c r="G88" s="24"/>
      <c r="H88" s="23" t="s">
        <v>12</v>
      </c>
    </row>
    <row r="89" spans="1:16" x14ac:dyDescent="0.2">
      <c r="A89" s="24"/>
      <c r="B89" s="24"/>
      <c r="C89" s="25" t="s">
        <v>89</v>
      </c>
      <c r="D89" s="24"/>
      <c r="E89" s="24"/>
      <c r="F89" s="24"/>
      <c r="G89" s="24"/>
      <c r="H89" s="23" t="s">
        <v>12</v>
      </c>
    </row>
    <row r="90" spans="1:16" x14ac:dyDescent="0.2">
      <c r="A90" s="24"/>
      <c r="B90" s="24"/>
      <c r="C90" s="25" t="s">
        <v>11</v>
      </c>
      <c r="D90" s="24"/>
      <c r="E90" s="24" t="s">
        <v>12</v>
      </c>
      <c r="F90" s="26" t="s">
        <v>13</v>
      </c>
      <c r="G90" s="27">
        <v>0</v>
      </c>
      <c r="H90" s="23" t="s">
        <v>12</v>
      </c>
    </row>
    <row r="91" spans="1:16" x14ac:dyDescent="0.2">
      <c r="A91" s="24"/>
      <c r="B91" s="24"/>
      <c r="C91" s="28"/>
      <c r="D91" s="24"/>
      <c r="E91" s="24"/>
      <c r="F91" s="29"/>
      <c r="G91" s="29"/>
      <c r="H91" s="23" t="s">
        <v>12</v>
      </c>
    </row>
    <row r="92" spans="1:16" x14ac:dyDescent="0.2">
      <c r="A92" s="24"/>
      <c r="B92" s="24"/>
      <c r="C92" s="25" t="s">
        <v>90</v>
      </c>
      <c r="D92" s="24"/>
      <c r="E92" s="24"/>
      <c r="F92" s="29"/>
      <c r="G92" s="29"/>
      <c r="H92" s="23" t="s">
        <v>12</v>
      </c>
    </row>
    <row r="93" spans="1:16" x14ac:dyDescent="0.2">
      <c r="A93" s="24"/>
      <c r="B93" s="24"/>
      <c r="C93" s="25" t="s">
        <v>11</v>
      </c>
      <c r="D93" s="24"/>
      <c r="E93" s="24" t="s">
        <v>12</v>
      </c>
      <c r="F93" s="26" t="s">
        <v>13</v>
      </c>
      <c r="G93" s="27">
        <v>0</v>
      </c>
      <c r="H93" s="23" t="s">
        <v>12</v>
      </c>
    </row>
    <row r="94" spans="1:16" x14ac:dyDescent="0.2">
      <c r="A94" s="24"/>
      <c r="B94" s="32"/>
      <c r="C94" s="32"/>
      <c r="D94" s="25"/>
      <c r="E94" s="24"/>
      <c r="F94" s="32"/>
      <c r="G94" s="36"/>
      <c r="H94" s="23" t="s">
        <v>12</v>
      </c>
    </row>
    <row r="95" spans="1:16" x14ac:dyDescent="0.2">
      <c r="A95" s="36"/>
      <c r="B95" s="32"/>
      <c r="C95" s="32" t="s">
        <v>91</v>
      </c>
      <c r="D95" s="32"/>
      <c r="E95" s="36"/>
      <c r="F95" s="34">
        <v>33.830048509999997</v>
      </c>
      <c r="G95" s="35">
        <v>1.8103879999999999E-2</v>
      </c>
      <c r="H95" s="23" t="s">
        <v>12</v>
      </c>
    </row>
    <row r="96" spans="1:16" x14ac:dyDescent="0.2">
      <c r="A96" s="28"/>
      <c r="B96" s="28"/>
      <c r="C96" s="25" t="s">
        <v>92</v>
      </c>
      <c r="D96" s="29"/>
      <c r="E96" s="29"/>
      <c r="F96" s="30">
        <v>1868.663244439</v>
      </c>
      <c r="G96" s="37">
        <v>1.0000000200000001</v>
      </c>
      <c r="H96" s="23" t="s">
        <v>12</v>
      </c>
    </row>
    <row r="97" spans="1:8" x14ac:dyDescent="0.2">
      <c r="A97" s="38"/>
      <c r="B97" s="38"/>
      <c r="C97" s="38"/>
      <c r="D97" s="39"/>
      <c r="E97" s="39"/>
      <c r="F97" s="39"/>
      <c r="G97" s="39"/>
    </row>
    <row r="98" spans="1:8" x14ac:dyDescent="0.2">
      <c r="A98" s="40"/>
      <c r="B98" s="41" t="s">
        <v>408</v>
      </c>
      <c r="C98" s="41"/>
      <c r="D98" s="41"/>
      <c r="E98" s="41"/>
      <c r="F98" s="41"/>
      <c r="G98" s="41"/>
      <c r="H98" s="41"/>
    </row>
    <row r="99" spans="1:8" x14ac:dyDescent="0.2">
      <c r="A99" s="40"/>
      <c r="B99" s="41" t="s">
        <v>409</v>
      </c>
      <c r="C99" s="41"/>
      <c r="D99" s="41"/>
      <c r="E99" s="41"/>
      <c r="F99" s="41"/>
      <c r="G99" s="41"/>
      <c r="H99" s="41"/>
    </row>
    <row r="100" spans="1:8" x14ac:dyDescent="0.2">
      <c r="A100" s="40"/>
      <c r="B100" s="41" t="s">
        <v>410</v>
      </c>
      <c r="C100" s="41"/>
      <c r="D100" s="41"/>
      <c r="E100" s="41"/>
      <c r="F100" s="41"/>
      <c r="G100" s="41"/>
      <c r="H100" s="41"/>
    </row>
    <row r="101" spans="1:8" x14ac:dyDescent="0.2">
      <c r="A101" s="40"/>
      <c r="B101" s="40"/>
      <c r="C101" s="40"/>
      <c r="D101" s="42"/>
      <c r="E101" s="42"/>
      <c r="F101" s="42"/>
      <c r="G101" s="42"/>
    </row>
    <row r="102" spans="1:8" x14ac:dyDescent="0.2">
      <c r="A102" s="40"/>
      <c r="B102" s="43" t="s">
        <v>93</v>
      </c>
      <c r="C102" s="44"/>
      <c r="D102" s="45"/>
      <c r="E102" s="46"/>
      <c r="F102" s="42"/>
      <c r="G102" s="42"/>
    </row>
    <row r="103" spans="1:8" x14ac:dyDescent="0.2">
      <c r="A103" s="40"/>
      <c r="B103" s="47" t="s">
        <v>94</v>
      </c>
      <c r="C103" s="48"/>
      <c r="D103" s="22" t="s">
        <v>430</v>
      </c>
      <c r="E103" s="46"/>
      <c r="F103" s="42"/>
      <c r="G103" s="42"/>
    </row>
    <row r="104" spans="1:8" x14ac:dyDescent="0.2">
      <c r="A104" s="40"/>
      <c r="B104" s="47" t="s">
        <v>96</v>
      </c>
      <c r="C104" s="48"/>
      <c r="D104" s="22" t="s">
        <v>95</v>
      </c>
      <c r="E104" s="46"/>
      <c r="F104" s="42"/>
      <c r="G104" s="42"/>
    </row>
    <row r="105" spans="1:8" x14ac:dyDescent="0.2">
      <c r="A105" s="40"/>
      <c r="B105" s="47" t="s">
        <v>97</v>
      </c>
      <c r="C105" s="48"/>
      <c r="D105" s="49" t="s">
        <v>12</v>
      </c>
      <c r="E105" s="46"/>
      <c r="F105" s="42"/>
      <c r="G105" s="42"/>
    </row>
    <row r="106" spans="1:8" x14ac:dyDescent="0.2">
      <c r="A106" s="50"/>
      <c r="B106" s="51" t="s">
        <v>12</v>
      </c>
      <c r="C106" s="51" t="s">
        <v>411</v>
      </c>
      <c r="D106" s="51" t="s">
        <v>98</v>
      </c>
      <c r="E106" s="50"/>
      <c r="F106" s="50"/>
      <c r="G106" s="50"/>
    </row>
    <row r="107" spans="1:8" x14ac:dyDescent="0.2">
      <c r="A107" s="50"/>
      <c r="B107" s="52" t="s">
        <v>99</v>
      </c>
      <c r="C107" s="84">
        <v>46173</v>
      </c>
      <c r="D107" s="53">
        <v>46203</v>
      </c>
      <c r="E107" s="50"/>
      <c r="F107" s="50"/>
      <c r="G107" s="50"/>
    </row>
    <row r="108" spans="1:8" x14ac:dyDescent="0.2">
      <c r="A108" s="50"/>
      <c r="B108" s="54" t="s">
        <v>100</v>
      </c>
      <c r="C108" s="85">
        <v>32.224899999999998</v>
      </c>
      <c r="D108" s="55">
        <v>32.490900000000003</v>
      </c>
      <c r="E108" s="50"/>
      <c r="F108" s="56"/>
      <c r="G108" s="57"/>
    </row>
    <row r="109" spans="1:8" x14ac:dyDescent="0.2">
      <c r="A109" s="50"/>
      <c r="B109" s="54" t="s">
        <v>412</v>
      </c>
      <c r="C109" s="85">
        <v>20.2456</v>
      </c>
      <c r="D109" s="55">
        <v>20.412700000000001</v>
      </c>
      <c r="E109" s="50"/>
      <c r="F109" s="56"/>
      <c r="G109" s="57"/>
    </row>
    <row r="110" spans="1:8" x14ac:dyDescent="0.2">
      <c r="A110" s="50"/>
      <c r="B110" s="54" t="s">
        <v>101</v>
      </c>
      <c r="C110" s="85">
        <v>29.032900000000001</v>
      </c>
      <c r="D110" s="55">
        <v>29.254899999999999</v>
      </c>
      <c r="E110" s="50"/>
      <c r="F110" s="56"/>
      <c r="G110" s="57"/>
    </row>
    <row r="111" spans="1:8" x14ac:dyDescent="0.2">
      <c r="A111" s="50"/>
      <c r="B111" s="54" t="s">
        <v>413</v>
      </c>
      <c r="C111" s="85">
        <v>18.130400000000002</v>
      </c>
      <c r="D111" s="55">
        <v>18.268999999999998</v>
      </c>
      <c r="E111" s="50"/>
      <c r="F111" s="56"/>
      <c r="G111" s="57"/>
    </row>
    <row r="112" spans="1:8" x14ac:dyDescent="0.2">
      <c r="A112" s="50"/>
      <c r="B112" s="50"/>
      <c r="C112" s="50"/>
      <c r="D112" s="50"/>
      <c r="E112" s="50"/>
      <c r="F112" s="50"/>
      <c r="G112" s="50"/>
    </row>
    <row r="113" spans="1:18" x14ac:dyDescent="0.2">
      <c r="A113" s="50"/>
      <c r="B113" s="47" t="s">
        <v>414</v>
      </c>
      <c r="C113" s="48"/>
      <c r="D113" s="22" t="s">
        <v>95</v>
      </c>
      <c r="E113" s="50"/>
      <c r="F113" s="50"/>
      <c r="G113" s="50"/>
    </row>
    <row r="114" spans="1:18" x14ac:dyDescent="0.2">
      <c r="A114" s="50"/>
      <c r="B114" s="59"/>
      <c r="C114" s="59"/>
      <c r="D114" s="59"/>
      <c r="E114" s="50"/>
      <c r="F114" s="50"/>
      <c r="G114" s="50"/>
    </row>
    <row r="115" spans="1:18" x14ac:dyDescent="0.2">
      <c r="A115" s="50"/>
      <c r="B115" s="47" t="s">
        <v>103</v>
      </c>
      <c r="C115" s="48"/>
      <c r="D115" s="22" t="s">
        <v>95</v>
      </c>
      <c r="E115" s="64"/>
      <c r="F115" s="50"/>
      <c r="G115" s="50"/>
      <c r="J115" s="20"/>
    </row>
    <row r="116" spans="1:18" x14ac:dyDescent="0.2">
      <c r="A116" s="50"/>
      <c r="B116" s="47" t="s">
        <v>104</v>
      </c>
      <c r="C116" s="48"/>
      <c r="D116" s="22" t="s">
        <v>95</v>
      </c>
      <c r="E116" s="64"/>
      <c r="F116" s="50"/>
      <c r="G116" s="50"/>
      <c r="J116" s="20"/>
    </row>
    <row r="117" spans="1:18" x14ac:dyDescent="0.2">
      <c r="A117" s="50"/>
      <c r="B117" s="47" t="s">
        <v>415</v>
      </c>
      <c r="C117" s="48"/>
      <c r="D117" s="22" t="s">
        <v>95</v>
      </c>
      <c r="E117" s="64"/>
      <c r="F117" s="50"/>
      <c r="G117" s="50"/>
      <c r="J117" s="20"/>
    </row>
    <row r="118" spans="1:18" x14ac:dyDescent="0.2">
      <c r="A118" s="59"/>
      <c r="B118" s="59"/>
      <c r="C118" s="59"/>
      <c r="D118" s="59"/>
      <c r="E118" s="59"/>
      <c r="F118" s="59"/>
      <c r="G118" s="59"/>
      <c r="J118" s="20"/>
    </row>
    <row r="119" spans="1:18" s="66" customFormat="1" x14ac:dyDescent="0.2">
      <c r="B119" s="67" t="s">
        <v>416</v>
      </c>
      <c r="C119" s="68"/>
      <c r="D119" s="69"/>
      <c r="I119" s="17"/>
      <c r="J119" s="20"/>
      <c r="K119" s="65"/>
      <c r="L119" s="65"/>
      <c r="M119" s="65"/>
      <c r="N119" s="65"/>
      <c r="O119" s="17"/>
      <c r="R119" s="17"/>
    </row>
    <row r="120" spans="1:18" s="66" customFormat="1" ht="38.25" x14ac:dyDescent="0.2">
      <c r="B120" s="71" t="s">
        <v>417</v>
      </c>
      <c r="C120" s="71"/>
      <c r="D120" s="72" t="s">
        <v>336</v>
      </c>
      <c r="I120" s="17"/>
      <c r="J120" s="20"/>
      <c r="K120" s="65"/>
      <c r="L120" s="65"/>
      <c r="M120" s="65"/>
      <c r="N120" s="65"/>
      <c r="O120" s="17"/>
      <c r="R120" s="17"/>
    </row>
    <row r="121" spans="1:18" s="66" customFormat="1" x14ac:dyDescent="0.2">
      <c r="B121" s="60" t="s">
        <v>418</v>
      </c>
      <c r="C121" s="60"/>
      <c r="D121" s="73"/>
      <c r="I121" s="17"/>
      <c r="J121" s="20"/>
      <c r="K121" s="65"/>
      <c r="L121" s="65"/>
      <c r="M121" s="65"/>
      <c r="N121" s="65"/>
      <c r="O121" s="17"/>
      <c r="R121" s="17"/>
    </row>
    <row r="122" spans="1:18" s="66" customFormat="1" x14ac:dyDescent="0.2">
      <c r="B122" s="60"/>
      <c r="C122" s="60"/>
      <c r="D122" s="74"/>
      <c r="I122" s="17"/>
      <c r="J122" s="20"/>
      <c r="K122" s="65"/>
      <c r="L122" s="65"/>
      <c r="M122" s="65"/>
      <c r="N122" s="65"/>
      <c r="O122" s="17"/>
    </row>
    <row r="123" spans="1:18" s="66" customFormat="1" x14ac:dyDescent="0.2">
      <c r="B123" s="60" t="s">
        <v>419</v>
      </c>
      <c r="C123" s="60"/>
      <c r="D123" s="75">
        <v>5.8001445525444248</v>
      </c>
      <c r="I123" s="17"/>
      <c r="J123" s="20"/>
      <c r="K123" s="65"/>
      <c r="L123" s="65"/>
      <c r="M123" s="65"/>
      <c r="N123" s="65"/>
      <c r="O123" s="17"/>
    </row>
    <row r="124" spans="1:18" s="66" customFormat="1" x14ac:dyDescent="0.2">
      <c r="B124" s="60"/>
      <c r="C124" s="60"/>
      <c r="D124" s="74"/>
      <c r="I124" s="17"/>
      <c r="J124" s="20"/>
      <c r="K124" s="65"/>
      <c r="L124" s="65"/>
      <c r="M124" s="65"/>
      <c r="N124" s="65"/>
      <c r="O124" s="17"/>
    </row>
    <row r="125" spans="1:18" s="66" customFormat="1" x14ac:dyDescent="0.2">
      <c r="B125" s="60" t="s">
        <v>521</v>
      </c>
      <c r="C125" s="60"/>
      <c r="D125" s="75">
        <v>1.3851994962901901</v>
      </c>
      <c r="I125" s="17"/>
      <c r="J125" s="20"/>
      <c r="K125" s="65"/>
      <c r="L125" s="65"/>
      <c r="M125" s="65"/>
      <c r="N125" s="65"/>
      <c r="O125" s="17"/>
    </row>
    <row r="126" spans="1:18" s="66" customFormat="1" x14ac:dyDescent="0.2">
      <c r="B126" s="60" t="s">
        <v>522</v>
      </c>
      <c r="C126" s="60"/>
      <c r="D126" s="75">
        <v>1.6128797146264697</v>
      </c>
      <c r="I126" s="17"/>
      <c r="J126" s="20"/>
      <c r="K126" s="65"/>
      <c r="L126" s="65"/>
      <c r="M126" s="65"/>
      <c r="N126" s="65"/>
      <c r="O126" s="17"/>
    </row>
    <row r="127" spans="1:18" s="66" customFormat="1" x14ac:dyDescent="0.2">
      <c r="B127" s="60"/>
      <c r="C127" s="60"/>
      <c r="D127" s="74"/>
      <c r="I127" s="17"/>
      <c r="J127" s="20"/>
      <c r="K127" s="65"/>
      <c r="L127" s="65"/>
      <c r="M127" s="65"/>
      <c r="N127" s="65"/>
      <c r="O127" s="17"/>
    </row>
    <row r="128" spans="1:18" s="66" customFormat="1" x14ac:dyDescent="0.2">
      <c r="B128" s="60" t="s">
        <v>422</v>
      </c>
      <c r="C128" s="60"/>
      <c r="D128" s="77" t="s">
        <v>706</v>
      </c>
      <c r="I128" s="17"/>
      <c r="J128" s="20"/>
      <c r="K128" s="65"/>
      <c r="L128" s="65"/>
      <c r="M128" s="65"/>
      <c r="N128" s="65"/>
      <c r="O128" s="17"/>
    </row>
    <row r="129" spans="2:16" s="66" customFormat="1" x14ac:dyDescent="0.2">
      <c r="B129" s="78" t="s">
        <v>423</v>
      </c>
      <c r="C129" s="79"/>
      <c r="D129" s="80"/>
      <c r="I129" s="17"/>
      <c r="J129" s="20"/>
      <c r="K129" s="65"/>
      <c r="L129" s="65"/>
      <c r="M129" s="65"/>
      <c r="N129" s="65"/>
      <c r="O129" s="17"/>
    </row>
    <row r="130" spans="2:16" x14ac:dyDescent="0.2">
      <c r="J130" s="20"/>
    </row>
    <row r="131" spans="2:16" ht="13.5" x14ac:dyDescent="0.2">
      <c r="B131" s="94" t="s">
        <v>707</v>
      </c>
      <c r="C131" s="94"/>
      <c r="D131" s="94"/>
      <c r="E131" s="94"/>
      <c r="F131" s="94"/>
      <c r="G131" s="94"/>
      <c r="H131" s="94"/>
      <c r="I131" s="65"/>
      <c r="J131" s="20"/>
      <c r="K131" s="65"/>
      <c r="L131" s="65"/>
      <c r="M131" s="65"/>
      <c r="N131" s="65"/>
      <c r="O131" s="65"/>
      <c r="P131" s="65"/>
    </row>
    <row r="132" spans="2:16" s="70" customFormat="1" ht="13.5" x14ac:dyDescent="0.2">
      <c r="B132" s="95" t="s">
        <v>432</v>
      </c>
      <c r="C132" s="95" t="s">
        <v>433</v>
      </c>
      <c r="D132" s="96" t="s">
        <v>523</v>
      </c>
      <c r="E132" s="96"/>
      <c r="F132" s="96"/>
      <c r="G132" s="97" t="s">
        <v>435</v>
      </c>
      <c r="H132" s="97"/>
      <c r="J132" s="20"/>
      <c r="K132" s="98"/>
      <c r="L132" s="98"/>
      <c r="M132" s="98"/>
      <c r="N132" s="98"/>
      <c r="O132" s="98"/>
      <c r="P132" s="98"/>
    </row>
    <row r="133" spans="2:16" ht="13.5" x14ac:dyDescent="0.25">
      <c r="B133" s="99" t="s">
        <v>476</v>
      </c>
      <c r="C133" s="100" t="s">
        <v>524</v>
      </c>
      <c r="D133" s="101">
        <v>0</v>
      </c>
      <c r="E133" s="101"/>
      <c r="F133" s="101"/>
      <c r="G133" s="101">
        <v>0</v>
      </c>
      <c r="H133" s="101"/>
      <c r="J133" s="20"/>
      <c r="K133" s="65"/>
      <c r="L133" s="65"/>
      <c r="M133" s="65"/>
      <c r="N133" s="65"/>
      <c r="O133" s="65"/>
      <c r="P133" s="65"/>
    </row>
    <row r="134" spans="2:16" ht="13.5" x14ac:dyDescent="0.25">
      <c r="B134" s="102"/>
      <c r="C134" s="102"/>
      <c r="D134" s="103"/>
      <c r="E134" s="103"/>
      <c r="F134" s="103"/>
      <c r="G134" s="103"/>
      <c r="H134" s="103"/>
      <c r="J134" s="20"/>
      <c r="K134" s="65"/>
      <c r="L134" s="65"/>
      <c r="M134" s="65"/>
      <c r="N134" s="65"/>
      <c r="O134" s="65"/>
      <c r="P134" s="65"/>
    </row>
    <row r="135" spans="2:16" ht="13.5" x14ac:dyDescent="0.25">
      <c r="B135" s="104" t="s">
        <v>442</v>
      </c>
      <c r="C135" s="104"/>
      <c r="D135" s="104"/>
      <c r="E135" s="104"/>
      <c r="F135" s="104"/>
      <c r="G135" s="104"/>
      <c r="H135" s="104"/>
      <c r="J135" s="20"/>
      <c r="K135" s="65"/>
      <c r="L135" s="65"/>
      <c r="M135" s="65"/>
      <c r="N135" s="65"/>
      <c r="O135" s="65"/>
      <c r="P135" s="65"/>
    </row>
    <row r="136" spans="2:16" ht="13.5" x14ac:dyDescent="0.2">
      <c r="B136" s="97" t="s">
        <v>432</v>
      </c>
      <c r="C136" s="97" t="s">
        <v>433</v>
      </c>
      <c r="D136" s="97" t="s">
        <v>479</v>
      </c>
      <c r="E136" s="97"/>
      <c r="F136" s="97"/>
      <c r="G136" s="97"/>
      <c r="H136" s="96" t="s">
        <v>525</v>
      </c>
      <c r="I136" s="96" t="s">
        <v>526</v>
      </c>
      <c r="J136" s="96" t="s">
        <v>482</v>
      </c>
      <c r="K136" s="65"/>
      <c r="L136" s="65"/>
      <c r="M136" s="65"/>
      <c r="N136" s="65"/>
      <c r="O136" s="65"/>
      <c r="P136" s="65"/>
    </row>
    <row r="137" spans="2:16" ht="94.5" x14ac:dyDescent="0.2">
      <c r="B137" s="97"/>
      <c r="C137" s="97"/>
      <c r="D137" s="105" t="s">
        <v>483</v>
      </c>
      <c r="E137" s="105" t="s">
        <v>484</v>
      </c>
      <c r="F137" s="105" t="s">
        <v>485</v>
      </c>
      <c r="G137" s="105" t="s">
        <v>518</v>
      </c>
      <c r="H137" s="96"/>
      <c r="I137" s="96"/>
      <c r="J137" s="96"/>
      <c r="K137" s="65"/>
      <c r="L137" s="65"/>
      <c r="M137" s="65"/>
      <c r="N137" s="65"/>
      <c r="O137" s="65"/>
    </row>
    <row r="138" spans="2:16" ht="13.5" x14ac:dyDescent="0.25">
      <c r="B138" s="102" t="s">
        <v>476</v>
      </c>
      <c r="C138" s="100" t="s">
        <v>527</v>
      </c>
      <c r="D138" s="106">
        <v>500</v>
      </c>
      <c r="E138" s="106">
        <v>9.9405737999999992</v>
      </c>
      <c r="F138" s="107">
        <v>16.00737140547945</v>
      </c>
      <c r="G138" s="106">
        <v>525.94794520547941</v>
      </c>
      <c r="H138" s="2">
        <v>233.40679</v>
      </c>
      <c r="I138" s="2">
        <v>4.01</v>
      </c>
      <c r="J138" s="108">
        <f>H138+I138</f>
        <v>237.41678999999999</v>
      </c>
      <c r="K138" s="65"/>
      <c r="L138" s="65"/>
      <c r="M138" s="65"/>
      <c r="N138" s="65"/>
      <c r="O138" s="65"/>
      <c r="P138" s="65"/>
    </row>
    <row r="139" spans="2:16" x14ac:dyDescent="0.2">
      <c r="J139" s="20"/>
      <c r="P139" s="65"/>
    </row>
    <row r="140" spans="2:16" x14ac:dyDescent="0.2">
      <c r="J140" s="20"/>
      <c r="K140" s="65"/>
      <c r="L140" s="65"/>
      <c r="M140" s="65"/>
      <c r="N140" s="65"/>
      <c r="O140" s="65"/>
      <c r="P140" s="65"/>
    </row>
    <row r="141" spans="2:16" ht="13.5" x14ac:dyDescent="0.25">
      <c r="B141" s="109" t="s">
        <v>462</v>
      </c>
      <c r="J141" s="20"/>
      <c r="K141" s="65"/>
      <c r="L141" s="65"/>
      <c r="M141" s="65"/>
      <c r="N141" s="65"/>
      <c r="O141" s="65"/>
      <c r="P141" s="65"/>
    </row>
    <row r="142" spans="2:16" x14ac:dyDescent="0.2">
      <c r="B142" s="65"/>
      <c r="C142" s="65"/>
      <c r="D142" s="65"/>
      <c r="E142" s="65"/>
      <c r="F142" s="65"/>
      <c r="G142" s="65"/>
      <c r="H142" s="65"/>
      <c r="J142" s="20"/>
      <c r="K142" s="65"/>
      <c r="L142" s="65"/>
      <c r="M142" s="65"/>
      <c r="N142" s="65"/>
      <c r="O142" s="65"/>
      <c r="P142" s="65"/>
    </row>
    <row r="143" spans="2:16" x14ac:dyDescent="0.2">
      <c r="B143" s="110" t="s">
        <v>463</v>
      </c>
      <c r="C143" s="65"/>
      <c r="D143" s="65"/>
      <c r="E143" s="65"/>
      <c r="F143" s="65"/>
      <c r="G143" s="65"/>
      <c r="H143" s="65"/>
      <c r="J143" s="20"/>
      <c r="K143" s="65"/>
      <c r="L143" s="65"/>
      <c r="M143" s="65"/>
      <c r="N143" s="65"/>
      <c r="O143" s="65"/>
      <c r="P143" s="65"/>
    </row>
    <row r="144" spans="2:16" x14ac:dyDescent="0.2">
      <c r="B144" s="65"/>
      <c r="C144" s="65"/>
      <c r="D144" s="65"/>
      <c r="E144" s="65"/>
      <c r="F144" s="65"/>
      <c r="G144" s="65"/>
      <c r="H144" s="65"/>
      <c r="J144" s="20"/>
      <c r="K144" s="65"/>
      <c r="L144" s="65"/>
      <c r="M144" s="65"/>
      <c r="N144" s="65"/>
      <c r="O144" s="65"/>
      <c r="P144" s="65"/>
    </row>
    <row r="145" spans="2:16" x14ac:dyDescent="0.2">
      <c r="B145" s="110" t="s">
        <v>464</v>
      </c>
      <c r="C145" s="65"/>
      <c r="D145" s="65"/>
      <c r="E145" s="65"/>
      <c r="F145" s="65"/>
      <c r="G145" s="65"/>
      <c r="H145" s="65"/>
      <c r="J145" s="20"/>
      <c r="K145" s="65"/>
      <c r="L145" s="65"/>
      <c r="M145" s="65"/>
      <c r="N145" s="65"/>
      <c r="O145" s="65"/>
      <c r="P145" s="65"/>
    </row>
    <row r="146" spans="2:16" x14ac:dyDescent="0.2">
      <c r="J146" s="20"/>
      <c r="K146" s="65"/>
      <c r="L146" s="65"/>
      <c r="M146" s="65"/>
      <c r="N146" s="65"/>
      <c r="O146" s="65"/>
    </row>
    <row r="147" spans="2:16" x14ac:dyDescent="0.2">
      <c r="B147" s="110" t="s">
        <v>465</v>
      </c>
      <c r="J147" s="20"/>
      <c r="K147" s="65"/>
      <c r="L147" s="65"/>
      <c r="M147" s="65"/>
      <c r="N147" s="65"/>
      <c r="O147" s="65"/>
    </row>
    <row r="148" spans="2:16" x14ac:dyDescent="0.2">
      <c r="B148" s="110"/>
      <c r="J148" s="20"/>
      <c r="K148" s="65"/>
      <c r="L148" s="65"/>
      <c r="M148" s="65"/>
      <c r="N148" s="65"/>
      <c r="O148" s="65"/>
    </row>
    <row r="149" spans="2:16" x14ac:dyDescent="0.2">
      <c r="B149" s="110" t="s">
        <v>467</v>
      </c>
      <c r="J149" s="20"/>
      <c r="L149" s="65"/>
      <c r="M149" s="65"/>
      <c r="N149" s="65"/>
      <c r="O149" s="65"/>
    </row>
    <row r="150" spans="2:16" x14ac:dyDescent="0.2">
      <c r="B150" s="110"/>
      <c r="J150" s="20"/>
      <c r="K150" s="65"/>
      <c r="L150" s="65"/>
      <c r="M150" s="65"/>
      <c r="N150" s="65"/>
      <c r="O150" s="65"/>
    </row>
    <row r="151" spans="2:16" x14ac:dyDescent="0.2">
      <c r="B151" s="110" t="s">
        <v>468</v>
      </c>
      <c r="J151" s="20"/>
    </row>
    <row r="152" spans="2:16" x14ac:dyDescent="0.2">
      <c r="B152" s="110"/>
      <c r="J152" s="20"/>
    </row>
    <row r="153" spans="2:16" x14ac:dyDescent="0.2">
      <c r="B153" s="111" t="s">
        <v>424</v>
      </c>
    </row>
    <row r="155" spans="2:16" ht="153.75" customHeight="1" x14ac:dyDescent="0.2"/>
    <row r="158" spans="2:16" x14ac:dyDescent="0.2">
      <c r="B158" s="82" t="s">
        <v>425</v>
      </c>
      <c r="C158" s="83"/>
      <c r="D158" s="82"/>
    </row>
    <row r="159" spans="2:16" x14ac:dyDescent="0.2">
      <c r="B159" s="82" t="s">
        <v>528</v>
      </c>
      <c r="D159" s="82"/>
    </row>
    <row r="160" spans="2:16" ht="165" customHeight="1" x14ac:dyDescent="0.2"/>
  </sheetData>
  <mergeCells count="39">
    <mergeCell ref="I136:I137"/>
    <mergeCell ref="J136:J137"/>
    <mergeCell ref="B135:H135"/>
    <mergeCell ref="B136:B137"/>
    <mergeCell ref="C136:C137"/>
    <mergeCell ref="D136:G136"/>
    <mergeCell ref="H136:H137"/>
    <mergeCell ref="D132:F132"/>
    <mergeCell ref="G132:H132"/>
    <mergeCell ref="D133:F133"/>
    <mergeCell ref="G133:H133"/>
    <mergeCell ref="D134:F134"/>
    <mergeCell ref="G134:H134"/>
    <mergeCell ref="A1:H1"/>
    <mergeCell ref="A2:H2"/>
    <mergeCell ref="A3:H3"/>
    <mergeCell ref="B98:H98"/>
    <mergeCell ref="B99:H99"/>
    <mergeCell ref="B100:H100"/>
    <mergeCell ref="B102:D102"/>
    <mergeCell ref="B103:C103"/>
    <mergeCell ref="B104:C104"/>
    <mergeCell ref="B105:C105"/>
    <mergeCell ref="B113:C113"/>
    <mergeCell ref="B115:C115"/>
    <mergeCell ref="B116:C116"/>
    <mergeCell ref="B117:C117"/>
    <mergeCell ref="B119:D119"/>
    <mergeCell ref="B120:C120"/>
    <mergeCell ref="B121:C121"/>
    <mergeCell ref="B122:C122"/>
    <mergeCell ref="B123:C123"/>
    <mergeCell ref="B124:C124"/>
    <mergeCell ref="B131:H131"/>
    <mergeCell ref="B125:C125"/>
    <mergeCell ref="B126:C126"/>
    <mergeCell ref="B127:C127"/>
    <mergeCell ref="B128:C128"/>
    <mergeCell ref="B129:D129"/>
  </mergeCells>
  <hyperlinks>
    <hyperlink ref="I1" location="Index!B2" display="Index" xr:uid="{ED3C40A2-9DF0-4B80-BB63-39F2EDFBC8F3}"/>
    <hyperlink ref="B143" r:id="rId1" xr:uid="{69F3CCCC-7CE4-4C09-AD8E-43A85D1BCF18}"/>
    <hyperlink ref="B145" r:id="rId2" xr:uid="{84734BA6-C4AE-4692-A99B-486FADEF7A95}"/>
    <hyperlink ref="B147" r:id="rId3" xr:uid="{A4D1070E-EB0E-4FDC-BFB8-2B53873B308C}"/>
  </hyperlinks>
  <pageMargins left="5.000000074505806E-2" right="5.000000074505806E-2" top="0.30000001192092896" bottom="0.20000000298023224" header="0" footer="0"/>
  <pageSetup paperSize="9" orientation="landscape" r:id="rId4"/>
  <headerFooter alignWithMargins="0">
    <oddHeader>&amp;L&amp;"Aptos"&amp;10&amp;KFF0000 "Sensitivity: Internal Use Only"&amp;1#_x000D_</oddHeader>
  </headerFooter>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4401C-A2C1-4AE3-8BC7-F04DC63FDBED}">
  <sheetPr>
    <outlinePr summaryBelow="0" summaryRight="0"/>
  </sheetPr>
  <dimension ref="A1:U122"/>
  <sheetViews>
    <sheetView showGridLines="0" workbookViewId="0">
      <selection sqref="A1:H1"/>
    </sheetView>
  </sheetViews>
  <sheetFormatPr defaultRowHeight="12.75" x14ac:dyDescent="0.2"/>
  <cols>
    <col min="1" max="1" width="5.85546875" style="17" bestFit="1" customWidth="1"/>
    <col min="2" max="2" width="25.7109375" style="17" customWidth="1"/>
    <col min="3" max="3" width="57" style="17" customWidth="1"/>
    <col min="4" max="4" width="10.7109375" style="17" bestFit="1" customWidth="1"/>
    <col min="5" max="5" width="8.7109375" style="17" bestFit="1" customWidth="1"/>
    <col min="6" max="6" width="10.140625" style="17" bestFit="1" customWidth="1"/>
    <col min="7" max="7" width="14" style="17" bestFit="1" customWidth="1"/>
    <col min="8" max="8" width="9.85546875" style="17" bestFit="1" customWidth="1"/>
    <col min="9" max="9" width="5.7109375" style="17" bestFit="1" customWidth="1"/>
    <col min="10" max="16384" width="9.140625" style="17"/>
  </cols>
  <sheetData>
    <row r="1" spans="1:9" ht="15" x14ac:dyDescent="0.2">
      <c r="A1" s="16" t="s">
        <v>0</v>
      </c>
      <c r="B1" s="16"/>
      <c r="C1" s="16"/>
      <c r="D1" s="16"/>
      <c r="E1" s="16"/>
      <c r="F1" s="16"/>
      <c r="G1" s="16"/>
      <c r="H1" s="16"/>
      <c r="I1" s="1" t="s">
        <v>404</v>
      </c>
    </row>
    <row r="2" spans="1:9" ht="15" x14ac:dyDescent="0.2">
      <c r="A2" s="16" t="s">
        <v>395</v>
      </c>
      <c r="B2" s="16"/>
      <c r="C2" s="16"/>
      <c r="D2" s="16"/>
      <c r="E2" s="16"/>
      <c r="F2" s="16"/>
      <c r="G2" s="16"/>
      <c r="H2" s="16"/>
    </row>
    <row r="3" spans="1:9" ht="15" x14ac:dyDescent="0.2">
      <c r="A3" s="16" t="s">
        <v>705</v>
      </c>
      <c r="B3" s="16"/>
      <c r="C3" s="16"/>
      <c r="D3" s="16"/>
      <c r="E3" s="16"/>
      <c r="F3" s="16"/>
      <c r="G3" s="16"/>
      <c r="H3" s="16"/>
    </row>
    <row r="4" spans="1:9" s="20" customFormat="1" ht="30" x14ac:dyDescent="0.2">
      <c r="A4" s="18" t="s">
        <v>2</v>
      </c>
      <c r="B4" s="18" t="s">
        <v>3</v>
      </c>
      <c r="C4" s="18" t="s">
        <v>4</v>
      </c>
      <c r="D4" s="18" t="s">
        <v>5</v>
      </c>
      <c r="E4" s="18" t="s">
        <v>6</v>
      </c>
      <c r="F4" s="18" t="s">
        <v>7</v>
      </c>
      <c r="G4" s="18" t="s">
        <v>8</v>
      </c>
      <c r="H4" s="19" t="s">
        <v>547</v>
      </c>
    </row>
    <row r="5" spans="1:9" x14ac:dyDescent="0.2">
      <c r="A5" s="21"/>
      <c r="B5" s="21"/>
      <c r="C5" s="22" t="s">
        <v>9</v>
      </c>
      <c r="D5" s="21"/>
      <c r="E5" s="21"/>
      <c r="F5" s="21"/>
      <c r="G5" s="21"/>
      <c r="H5" s="23" t="s">
        <v>12</v>
      </c>
    </row>
    <row r="6" spans="1:9" x14ac:dyDescent="0.2">
      <c r="A6" s="21"/>
      <c r="B6" s="21"/>
      <c r="C6" s="22" t="s">
        <v>10</v>
      </c>
      <c r="D6" s="21"/>
      <c r="E6" s="21"/>
      <c r="F6" s="21"/>
      <c r="G6" s="21"/>
      <c r="H6" s="23" t="s">
        <v>12</v>
      </c>
    </row>
    <row r="7" spans="1:9" x14ac:dyDescent="0.2">
      <c r="A7" s="24"/>
      <c r="B7" s="24"/>
      <c r="C7" s="25" t="s">
        <v>11</v>
      </c>
      <c r="D7" s="24"/>
      <c r="E7" s="24" t="s">
        <v>12</v>
      </c>
      <c r="F7" s="26" t="s">
        <v>13</v>
      </c>
      <c r="G7" s="27">
        <v>0</v>
      </c>
      <c r="H7" s="23" t="s">
        <v>12</v>
      </c>
    </row>
    <row r="8" spans="1:9" x14ac:dyDescent="0.2">
      <c r="A8" s="24"/>
      <c r="B8" s="24"/>
      <c r="C8" s="28"/>
      <c r="D8" s="24"/>
      <c r="E8" s="24"/>
      <c r="F8" s="29"/>
      <c r="G8" s="29"/>
      <c r="H8" s="23" t="s">
        <v>12</v>
      </c>
    </row>
    <row r="9" spans="1:9" x14ac:dyDescent="0.2">
      <c r="A9" s="24"/>
      <c r="B9" s="24"/>
      <c r="C9" s="25" t="s">
        <v>14</v>
      </c>
      <c r="D9" s="24"/>
      <c r="E9" s="24"/>
      <c r="F9" s="24"/>
      <c r="G9" s="24"/>
      <c r="H9" s="23" t="s">
        <v>12</v>
      </c>
    </row>
    <row r="10" spans="1:9" x14ac:dyDescent="0.2">
      <c r="A10" s="24"/>
      <c r="B10" s="24"/>
      <c r="C10" s="25" t="s">
        <v>11</v>
      </c>
      <c r="D10" s="24"/>
      <c r="E10" s="24" t="s">
        <v>12</v>
      </c>
      <c r="F10" s="26" t="s">
        <v>13</v>
      </c>
      <c r="G10" s="27">
        <v>0</v>
      </c>
      <c r="H10" s="23" t="s">
        <v>12</v>
      </c>
    </row>
    <row r="11" spans="1:9" x14ac:dyDescent="0.2">
      <c r="A11" s="24"/>
      <c r="B11" s="24"/>
      <c r="C11" s="28"/>
      <c r="D11" s="24"/>
      <c r="E11" s="24"/>
      <c r="F11" s="29"/>
      <c r="G11" s="29"/>
      <c r="H11" s="23" t="s">
        <v>12</v>
      </c>
    </row>
    <row r="12" spans="1:9" x14ac:dyDescent="0.2">
      <c r="A12" s="24"/>
      <c r="B12" s="24"/>
      <c r="C12" s="25" t="s">
        <v>15</v>
      </c>
      <c r="D12" s="24"/>
      <c r="E12" s="24"/>
      <c r="F12" s="24"/>
      <c r="G12" s="24"/>
      <c r="H12" s="23" t="s">
        <v>12</v>
      </c>
    </row>
    <row r="13" spans="1:9" x14ac:dyDescent="0.2">
      <c r="A13" s="24"/>
      <c r="B13" s="24"/>
      <c r="C13" s="25" t="s">
        <v>11</v>
      </c>
      <c r="D13" s="24"/>
      <c r="E13" s="24" t="s">
        <v>12</v>
      </c>
      <c r="F13" s="26" t="s">
        <v>13</v>
      </c>
      <c r="G13" s="27">
        <v>0</v>
      </c>
      <c r="H13" s="23" t="s">
        <v>12</v>
      </c>
    </row>
    <row r="14" spans="1:9" x14ac:dyDescent="0.2">
      <c r="A14" s="24"/>
      <c r="B14" s="24"/>
      <c r="C14" s="28"/>
      <c r="D14" s="24"/>
      <c r="E14" s="24"/>
      <c r="F14" s="29"/>
      <c r="G14" s="29"/>
      <c r="H14" s="23" t="s">
        <v>12</v>
      </c>
    </row>
    <row r="15" spans="1:9" x14ac:dyDescent="0.2">
      <c r="A15" s="24"/>
      <c r="B15" s="24"/>
      <c r="C15" s="25" t="s">
        <v>16</v>
      </c>
      <c r="D15" s="24"/>
      <c r="E15" s="24"/>
      <c r="F15" s="24"/>
      <c r="G15" s="24"/>
      <c r="H15" s="23" t="s">
        <v>12</v>
      </c>
    </row>
    <row r="16" spans="1:9" x14ac:dyDescent="0.2">
      <c r="A16" s="24"/>
      <c r="B16" s="24"/>
      <c r="C16" s="25" t="s">
        <v>11</v>
      </c>
      <c r="D16" s="24"/>
      <c r="E16" s="24" t="s">
        <v>12</v>
      </c>
      <c r="F16" s="26" t="s">
        <v>13</v>
      </c>
      <c r="G16" s="27">
        <v>0</v>
      </c>
      <c r="H16" s="23" t="s">
        <v>12</v>
      </c>
    </row>
    <row r="17" spans="1:8" x14ac:dyDescent="0.2">
      <c r="A17" s="24"/>
      <c r="B17" s="24"/>
      <c r="C17" s="28"/>
      <c r="D17" s="24"/>
      <c r="E17" s="24"/>
      <c r="F17" s="29"/>
      <c r="G17" s="29"/>
      <c r="H17" s="23" t="s">
        <v>12</v>
      </c>
    </row>
    <row r="18" spans="1:8" x14ac:dyDescent="0.2">
      <c r="A18" s="24"/>
      <c r="B18" s="24"/>
      <c r="C18" s="25" t="s">
        <v>17</v>
      </c>
      <c r="D18" s="24"/>
      <c r="E18" s="24"/>
      <c r="F18" s="29"/>
      <c r="G18" s="29"/>
      <c r="H18" s="23" t="s">
        <v>12</v>
      </c>
    </row>
    <row r="19" spans="1:8" x14ac:dyDescent="0.2">
      <c r="A19" s="24"/>
      <c r="B19" s="24"/>
      <c r="C19" s="25" t="s">
        <v>11</v>
      </c>
      <c r="D19" s="24"/>
      <c r="E19" s="24" t="s">
        <v>12</v>
      </c>
      <c r="F19" s="26" t="s">
        <v>13</v>
      </c>
      <c r="G19" s="27">
        <v>0</v>
      </c>
      <c r="H19" s="23" t="s">
        <v>12</v>
      </c>
    </row>
    <row r="20" spans="1:8" x14ac:dyDescent="0.2">
      <c r="A20" s="24"/>
      <c r="B20" s="24"/>
      <c r="C20" s="28"/>
      <c r="D20" s="24"/>
      <c r="E20" s="24"/>
      <c r="F20" s="29"/>
      <c r="G20" s="29"/>
      <c r="H20" s="23" t="s">
        <v>12</v>
      </c>
    </row>
    <row r="21" spans="1:8" x14ac:dyDescent="0.2">
      <c r="A21" s="24"/>
      <c r="B21" s="24"/>
      <c r="C21" s="25" t="s">
        <v>18</v>
      </c>
      <c r="D21" s="24"/>
      <c r="E21" s="24"/>
      <c r="F21" s="29"/>
      <c r="G21" s="29"/>
      <c r="H21" s="23" t="s">
        <v>12</v>
      </c>
    </row>
    <row r="22" spans="1:8" x14ac:dyDescent="0.2">
      <c r="A22" s="24"/>
      <c r="B22" s="24"/>
      <c r="C22" s="25" t="s">
        <v>11</v>
      </c>
      <c r="D22" s="24"/>
      <c r="E22" s="24" t="s">
        <v>12</v>
      </c>
      <c r="F22" s="26" t="s">
        <v>13</v>
      </c>
      <c r="G22" s="27">
        <v>0</v>
      </c>
      <c r="H22" s="23" t="s">
        <v>12</v>
      </c>
    </row>
    <row r="23" spans="1:8" x14ac:dyDescent="0.2">
      <c r="A23" s="24"/>
      <c r="B23" s="24"/>
      <c r="C23" s="28"/>
      <c r="D23" s="24"/>
      <c r="E23" s="24"/>
      <c r="F23" s="29"/>
      <c r="G23" s="29"/>
      <c r="H23" s="23" t="s">
        <v>12</v>
      </c>
    </row>
    <row r="24" spans="1:8" x14ac:dyDescent="0.2">
      <c r="A24" s="24"/>
      <c r="B24" s="24"/>
      <c r="C24" s="25" t="s">
        <v>19</v>
      </c>
      <c r="D24" s="24"/>
      <c r="E24" s="24"/>
      <c r="F24" s="30">
        <v>0</v>
      </c>
      <c r="G24" s="27">
        <v>0</v>
      </c>
      <c r="H24" s="23" t="s">
        <v>12</v>
      </c>
    </row>
    <row r="25" spans="1:8" x14ac:dyDescent="0.2">
      <c r="A25" s="24"/>
      <c r="B25" s="24"/>
      <c r="C25" s="28"/>
      <c r="D25" s="24"/>
      <c r="E25" s="24"/>
      <c r="F25" s="29"/>
      <c r="G25" s="29"/>
      <c r="H25" s="23" t="s">
        <v>12</v>
      </c>
    </row>
    <row r="26" spans="1:8" x14ac:dyDescent="0.2">
      <c r="A26" s="24"/>
      <c r="B26" s="24"/>
      <c r="C26" s="25" t="s">
        <v>20</v>
      </c>
      <c r="D26" s="24"/>
      <c r="E26" s="24"/>
      <c r="F26" s="29"/>
      <c r="G26" s="29"/>
      <c r="H26" s="23" t="s">
        <v>12</v>
      </c>
    </row>
    <row r="27" spans="1:8" x14ac:dyDescent="0.2">
      <c r="A27" s="24"/>
      <c r="B27" s="24"/>
      <c r="C27" s="25" t="s">
        <v>10</v>
      </c>
      <c r="D27" s="24"/>
      <c r="E27" s="24"/>
      <c r="F27" s="29"/>
      <c r="G27" s="29"/>
      <c r="H27" s="23" t="s">
        <v>12</v>
      </c>
    </row>
    <row r="28" spans="1:8" x14ac:dyDescent="0.2">
      <c r="A28" s="24"/>
      <c r="B28" s="24"/>
      <c r="C28" s="25" t="s">
        <v>11</v>
      </c>
      <c r="D28" s="24"/>
      <c r="E28" s="24" t="s">
        <v>12</v>
      </c>
      <c r="F28" s="26" t="s">
        <v>13</v>
      </c>
      <c r="G28" s="27">
        <v>0</v>
      </c>
      <c r="H28" s="23" t="s">
        <v>12</v>
      </c>
    </row>
    <row r="29" spans="1:8" x14ac:dyDescent="0.2">
      <c r="A29" s="24"/>
      <c r="B29" s="24"/>
      <c r="C29" s="28"/>
      <c r="D29" s="24"/>
      <c r="E29" s="24"/>
      <c r="F29" s="29"/>
      <c r="G29" s="29"/>
      <c r="H29" s="23" t="s">
        <v>12</v>
      </c>
    </row>
    <row r="30" spans="1:8" x14ac:dyDescent="0.2">
      <c r="A30" s="24"/>
      <c r="B30" s="24"/>
      <c r="C30" s="25" t="s">
        <v>54</v>
      </c>
      <c r="D30" s="24"/>
      <c r="E30" s="24"/>
      <c r="F30" s="24"/>
      <c r="G30" s="24"/>
      <c r="H30" s="23" t="s">
        <v>12</v>
      </c>
    </row>
    <row r="31" spans="1:8" x14ac:dyDescent="0.2">
      <c r="A31" s="24"/>
      <c r="B31" s="24"/>
      <c r="C31" s="25" t="s">
        <v>11</v>
      </c>
      <c r="D31" s="24"/>
      <c r="E31" s="24" t="s">
        <v>12</v>
      </c>
      <c r="F31" s="26" t="s">
        <v>13</v>
      </c>
      <c r="G31" s="27">
        <v>0</v>
      </c>
      <c r="H31" s="23" t="s">
        <v>12</v>
      </c>
    </row>
    <row r="32" spans="1:8" x14ac:dyDescent="0.2">
      <c r="A32" s="24"/>
      <c r="B32" s="24"/>
      <c r="C32" s="28"/>
      <c r="D32" s="24"/>
      <c r="E32" s="24"/>
      <c r="F32" s="29"/>
      <c r="G32" s="29"/>
      <c r="H32" s="23" t="s">
        <v>12</v>
      </c>
    </row>
    <row r="33" spans="1:8" x14ac:dyDescent="0.2">
      <c r="A33" s="24"/>
      <c r="B33" s="24"/>
      <c r="C33" s="25" t="s">
        <v>55</v>
      </c>
      <c r="D33" s="24"/>
      <c r="E33" s="24"/>
      <c r="F33" s="24"/>
      <c r="G33" s="24"/>
      <c r="H33" s="23" t="s">
        <v>12</v>
      </c>
    </row>
    <row r="34" spans="1:8" x14ac:dyDescent="0.2">
      <c r="A34" s="24"/>
      <c r="B34" s="24"/>
      <c r="C34" s="25" t="s">
        <v>11</v>
      </c>
      <c r="D34" s="24"/>
      <c r="E34" s="24" t="s">
        <v>12</v>
      </c>
      <c r="F34" s="26" t="s">
        <v>13</v>
      </c>
      <c r="G34" s="27">
        <v>0</v>
      </c>
      <c r="H34" s="23" t="s">
        <v>12</v>
      </c>
    </row>
    <row r="35" spans="1:8" x14ac:dyDescent="0.2">
      <c r="A35" s="24"/>
      <c r="B35" s="24"/>
      <c r="C35" s="28"/>
      <c r="D35" s="24"/>
      <c r="E35" s="24"/>
      <c r="F35" s="29"/>
      <c r="G35" s="29"/>
      <c r="H35" s="23" t="s">
        <v>12</v>
      </c>
    </row>
    <row r="36" spans="1:8" x14ac:dyDescent="0.2">
      <c r="A36" s="24"/>
      <c r="B36" s="24"/>
      <c r="C36" s="25" t="s">
        <v>65</v>
      </c>
      <c r="D36" s="24"/>
      <c r="E36" s="24"/>
      <c r="F36" s="29"/>
      <c r="G36" s="29"/>
      <c r="H36" s="23" t="s">
        <v>12</v>
      </c>
    </row>
    <row r="37" spans="1:8" x14ac:dyDescent="0.2">
      <c r="A37" s="24"/>
      <c r="B37" s="24"/>
      <c r="C37" s="25" t="s">
        <v>11</v>
      </c>
      <c r="D37" s="24"/>
      <c r="E37" s="24" t="s">
        <v>12</v>
      </c>
      <c r="F37" s="26" t="s">
        <v>13</v>
      </c>
      <c r="G37" s="27">
        <v>0</v>
      </c>
      <c r="H37" s="23" t="s">
        <v>12</v>
      </c>
    </row>
    <row r="38" spans="1:8" x14ac:dyDescent="0.2">
      <c r="A38" s="24"/>
      <c r="B38" s="24"/>
      <c r="C38" s="28"/>
      <c r="D38" s="24"/>
      <c r="E38" s="24"/>
      <c r="F38" s="29"/>
      <c r="G38" s="29"/>
      <c r="H38" s="23" t="s">
        <v>12</v>
      </c>
    </row>
    <row r="39" spans="1:8" x14ac:dyDescent="0.2">
      <c r="A39" s="24"/>
      <c r="B39" s="24"/>
      <c r="C39" s="25" t="s">
        <v>66</v>
      </c>
      <c r="D39" s="24"/>
      <c r="E39" s="24"/>
      <c r="F39" s="30">
        <v>0</v>
      </c>
      <c r="G39" s="27">
        <v>0</v>
      </c>
      <c r="H39" s="23" t="s">
        <v>12</v>
      </c>
    </row>
    <row r="40" spans="1:8" x14ac:dyDescent="0.2">
      <c r="A40" s="24"/>
      <c r="B40" s="24"/>
      <c r="C40" s="28"/>
      <c r="D40" s="24"/>
      <c r="E40" s="24"/>
      <c r="F40" s="29"/>
      <c r="G40" s="29"/>
      <c r="H40" s="23" t="s">
        <v>12</v>
      </c>
    </row>
    <row r="41" spans="1:8" x14ac:dyDescent="0.2">
      <c r="A41" s="24"/>
      <c r="B41" s="24"/>
      <c r="C41" s="25" t="s">
        <v>67</v>
      </c>
      <c r="D41" s="24"/>
      <c r="E41" s="24"/>
      <c r="F41" s="29"/>
      <c r="G41" s="29"/>
      <c r="H41" s="23" t="s">
        <v>12</v>
      </c>
    </row>
    <row r="42" spans="1:8" x14ac:dyDescent="0.2">
      <c r="A42" s="24"/>
      <c r="B42" s="24"/>
      <c r="C42" s="25" t="s">
        <v>68</v>
      </c>
      <c r="D42" s="24"/>
      <c r="E42" s="24"/>
      <c r="F42" s="29"/>
      <c r="G42" s="29"/>
      <c r="H42" s="23" t="s">
        <v>12</v>
      </c>
    </row>
    <row r="43" spans="1:8" x14ac:dyDescent="0.2">
      <c r="A43" s="24"/>
      <c r="B43" s="24"/>
      <c r="C43" s="25" t="s">
        <v>11</v>
      </c>
      <c r="D43" s="24"/>
      <c r="E43" s="24" t="s">
        <v>12</v>
      </c>
      <c r="F43" s="26" t="s">
        <v>13</v>
      </c>
      <c r="G43" s="27">
        <v>0</v>
      </c>
      <c r="H43" s="23" t="s">
        <v>12</v>
      </c>
    </row>
    <row r="44" spans="1:8" x14ac:dyDescent="0.2">
      <c r="A44" s="24"/>
      <c r="B44" s="24"/>
      <c r="C44" s="28"/>
      <c r="D44" s="24"/>
      <c r="E44" s="24"/>
      <c r="F44" s="29"/>
      <c r="G44" s="29"/>
      <c r="H44" s="23" t="s">
        <v>12</v>
      </c>
    </row>
    <row r="45" spans="1:8" x14ac:dyDescent="0.2">
      <c r="A45" s="24"/>
      <c r="B45" s="24"/>
      <c r="C45" s="25" t="s">
        <v>79</v>
      </c>
      <c r="D45" s="24"/>
      <c r="E45" s="24"/>
      <c r="F45" s="29"/>
      <c r="G45" s="29"/>
      <c r="H45" s="23" t="s">
        <v>12</v>
      </c>
    </row>
    <row r="46" spans="1:8" x14ac:dyDescent="0.2">
      <c r="A46" s="31">
        <v>1</v>
      </c>
      <c r="B46" s="32" t="s">
        <v>396</v>
      </c>
      <c r="C46" s="32" t="s">
        <v>397</v>
      </c>
      <c r="D46" s="32" t="s">
        <v>71</v>
      </c>
      <c r="E46" s="33">
        <v>1000</v>
      </c>
      <c r="F46" s="34">
        <v>5000</v>
      </c>
      <c r="G46" s="35">
        <v>5.8573239999999999E-2</v>
      </c>
      <c r="H46" s="23">
        <v>5.9874999999999998</v>
      </c>
    </row>
    <row r="47" spans="1:8" x14ac:dyDescent="0.2">
      <c r="A47" s="24"/>
      <c r="B47" s="24"/>
      <c r="C47" s="25" t="s">
        <v>11</v>
      </c>
      <c r="D47" s="24"/>
      <c r="E47" s="24" t="s">
        <v>12</v>
      </c>
      <c r="F47" s="30">
        <v>5000</v>
      </c>
      <c r="G47" s="27">
        <v>5.8573239999999999E-2</v>
      </c>
      <c r="H47" s="23" t="s">
        <v>12</v>
      </c>
    </row>
    <row r="48" spans="1:8" x14ac:dyDescent="0.2">
      <c r="A48" s="24"/>
      <c r="B48" s="24"/>
      <c r="C48" s="28"/>
      <c r="D48" s="24"/>
      <c r="E48" s="24"/>
      <c r="F48" s="29"/>
      <c r="G48" s="29"/>
      <c r="H48" s="23" t="s">
        <v>12</v>
      </c>
    </row>
    <row r="49" spans="1:8" x14ac:dyDescent="0.2">
      <c r="A49" s="24"/>
      <c r="B49" s="24"/>
      <c r="C49" s="25" t="s">
        <v>80</v>
      </c>
      <c r="D49" s="24"/>
      <c r="E49" s="24"/>
      <c r="F49" s="29"/>
      <c r="G49" s="29"/>
      <c r="H49" s="23" t="s">
        <v>12</v>
      </c>
    </row>
    <row r="50" spans="1:8" x14ac:dyDescent="0.2">
      <c r="A50" s="31">
        <v>1</v>
      </c>
      <c r="B50" s="32" t="s">
        <v>398</v>
      </c>
      <c r="C50" s="32" t="s">
        <v>399</v>
      </c>
      <c r="D50" s="32" t="s">
        <v>58</v>
      </c>
      <c r="E50" s="33">
        <v>5000000</v>
      </c>
      <c r="F50" s="34">
        <v>4994.34</v>
      </c>
      <c r="G50" s="35">
        <v>5.8506929999999999E-2</v>
      </c>
      <c r="H50" s="23">
        <v>5.1714000000000002</v>
      </c>
    </row>
    <row r="51" spans="1:8" x14ac:dyDescent="0.2">
      <c r="A51" s="31">
        <v>2</v>
      </c>
      <c r="B51" s="32" t="s">
        <v>400</v>
      </c>
      <c r="C51" s="32" t="s">
        <v>401</v>
      </c>
      <c r="D51" s="32" t="s">
        <v>58</v>
      </c>
      <c r="E51" s="33">
        <v>2500000</v>
      </c>
      <c r="F51" s="34">
        <v>2494.3674999999998</v>
      </c>
      <c r="G51" s="35">
        <v>2.9220639999999999E-2</v>
      </c>
      <c r="H51" s="23">
        <v>5.1519000000000004</v>
      </c>
    </row>
    <row r="52" spans="1:8" x14ac:dyDescent="0.2">
      <c r="A52" s="24"/>
      <c r="B52" s="24"/>
      <c r="C52" s="25" t="s">
        <v>11</v>
      </c>
      <c r="D52" s="24"/>
      <c r="E52" s="24" t="s">
        <v>12</v>
      </c>
      <c r="F52" s="30">
        <v>7488.7075000000004</v>
      </c>
      <c r="G52" s="27">
        <v>8.7727570000000005E-2</v>
      </c>
      <c r="H52" s="23" t="s">
        <v>12</v>
      </c>
    </row>
    <row r="53" spans="1:8" x14ac:dyDescent="0.2">
      <c r="A53" s="24"/>
      <c r="B53" s="24"/>
      <c r="C53" s="28"/>
      <c r="D53" s="24"/>
      <c r="E53" s="24"/>
      <c r="F53" s="29"/>
      <c r="G53" s="29"/>
      <c r="H53" s="23" t="s">
        <v>12</v>
      </c>
    </row>
    <row r="54" spans="1:8" x14ac:dyDescent="0.2">
      <c r="A54" s="24"/>
      <c r="B54" s="24"/>
      <c r="C54" s="25" t="s">
        <v>81</v>
      </c>
      <c r="D54" s="24"/>
      <c r="E54" s="24"/>
      <c r="F54" s="29"/>
      <c r="G54" s="29"/>
      <c r="H54" s="23" t="s">
        <v>12</v>
      </c>
    </row>
    <row r="55" spans="1:8" x14ac:dyDescent="0.2">
      <c r="A55" s="31">
        <v>1</v>
      </c>
      <c r="B55" s="32"/>
      <c r="C55" s="32" t="s">
        <v>402</v>
      </c>
      <c r="D55" s="32"/>
      <c r="E55" s="36"/>
      <c r="F55" s="34">
        <v>60798.0147689</v>
      </c>
      <c r="G55" s="35">
        <v>0.71222730999999995</v>
      </c>
      <c r="H55" s="23">
        <v>5.39</v>
      </c>
    </row>
    <row r="56" spans="1:8" x14ac:dyDescent="0.2">
      <c r="A56" s="31">
        <v>2</v>
      </c>
      <c r="B56" s="32"/>
      <c r="C56" s="32" t="s">
        <v>82</v>
      </c>
      <c r="D56" s="32"/>
      <c r="E56" s="36"/>
      <c r="F56" s="34">
        <v>35415.221496104001</v>
      </c>
      <c r="G56" s="35">
        <v>0.41487682999999997</v>
      </c>
      <c r="H56" s="23">
        <v>5.42</v>
      </c>
    </row>
    <row r="57" spans="1:8" x14ac:dyDescent="0.2">
      <c r="A57" s="24"/>
      <c r="B57" s="24"/>
      <c r="C57" s="25" t="s">
        <v>11</v>
      </c>
      <c r="D57" s="24"/>
      <c r="E57" s="24" t="s">
        <v>12</v>
      </c>
      <c r="F57" s="30">
        <v>96213.236265004001</v>
      </c>
      <c r="G57" s="27">
        <v>1.1271041399999999</v>
      </c>
      <c r="H57" s="23" t="s">
        <v>12</v>
      </c>
    </row>
    <row r="58" spans="1:8" x14ac:dyDescent="0.2">
      <c r="A58" s="24"/>
      <c r="B58" s="24"/>
      <c r="C58" s="28"/>
      <c r="D58" s="24"/>
      <c r="E58" s="24"/>
      <c r="F58" s="29"/>
      <c r="G58" s="29"/>
      <c r="H58" s="23" t="s">
        <v>12</v>
      </c>
    </row>
    <row r="59" spans="1:8" x14ac:dyDescent="0.2">
      <c r="A59" s="24"/>
      <c r="B59" s="24"/>
      <c r="C59" s="25" t="s">
        <v>83</v>
      </c>
      <c r="D59" s="24"/>
      <c r="E59" s="24"/>
      <c r="F59" s="30">
        <v>108701.94376500401</v>
      </c>
      <c r="G59" s="27">
        <v>1.27340495</v>
      </c>
      <c r="H59" s="23" t="s">
        <v>12</v>
      </c>
    </row>
    <row r="60" spans="1:8" x14ac:dyDescent="0.2">
      <c r="A60" s="24"/>
      <c r="B60" s="24"/>
      <c r="C60" s="29"/>
      <c r="D60" s="24"/>
      <c r="E60" s="24"/>
      <c r="F60" s="24"/>
      <c r="G60" s="24"/>
      <c r="H60" s="23" t="s">
        <v>12</v>
      </c>
    </row>
    <row r="61" spans="1:8" x14ac:dyDescent="0.2">
      <c r="A61" s="24"/>
      <c r="B61" s="24"/>
      <c r="C61" s="25" t="s">
        <v>84</v>
      </c>
      <c r="D61" s="24"/>
      <c r="E61" s="24"/>
      <c r="F61" s="24"/>
      <c r="G61" s="24"/>
      <c r="H61" s="23" t="s">
        <v>12</v>
      </c>
    </row>
    <row r="62" spans="1:8" x14ac:dyDescent="0.2">
      <c r="A62" s="24"/>
      <c r="B62" s="24"/>
      <c r="C62" s="25" t="s">
        <v>85</v>
      </c>
      <c r="D62" s="24"/>
      <c r="E62" s="24"/>
      <c r="F62" s="24"/>
      <c r="G62" s="24"/>
      <c r="H62" s="23" t="s">
        <v>12</v>
      </c>
    </row>
    <row r="63" spans="1:8" x14ac:dyDescent="0.2">
      <c r="A63" s="24"/>
      <c r="B63" s="24"/>
      <c r="C63" s="25" t="s">
        <v>11</v>
      </c>
      <c r="D63" s="24"/>
      <c r="E63" s="24" t="s">
        <v>12</v>
      </c>
      <c r="F63" s="26" t="s">
        <v>13</v>
      </c>
      <c r="G63" s="27">
        <v>0</v>
      </c>
      <c r="H63" s="23" t="s">
        <v>12</v>
      </c>
    </row>
    <row r="64" spans="1:8" x14ac:dyDescent="0.2">
      <c r="A64" s="24"/>
      <c r="B64" s="24"/>
      <c r="C64" s="28"/>
      <c r="D64" s="24"/>
      <c r="E64" s="24"/>
      <c r="F64" s="29"/>
      <c r="G64" s="29"/>
      <c r="H64" s="23" t="s">
        <v>12</v>
      </c>
    </row>
    <row r="65" spans="1:8" x14ac:dyDescent="0.2">
      <c r="A65" s="24"/>
      <c r="B65" s="24"/>
      <c r="C65" s="25" t="s">
        <v>88</v>
      </c>
      <c r="D65" s="24"/>
      <c r="E65" s="24"/>
      <c r="F65" s="24"/>
      <c r="G65" s="24"/>
      <c r="H65" s="23" t="s">
        <v>12</v>
      </c>
    </row>
    <row r="66" spans="1:8" x14ac:dyDescent="0.2">
      <c r="A66" s="24"/>
      <c r="B66" s="24"/>
      <c r="C66" s="25" t="s">
        <v>89</v>
      </c>
      <c r="D66" s="24"/>
      <c r="E66" s="24"/>
      <c r="F66" s="24"/>
      <c r="G66" s="24"/>
      <c r="H66" s="23" t="s">
        <v>12</v>
      </c>
    </row>
    <row r="67" spans="1:8" x14ac:dyDescent="0.2">
      <c r="A67" s="24"/>
      <c r="B67" s="24"/>
      <c r="C67" s="25" t="s">
        <v>11</v>
      </c>
      <c r="D67" s="24"/>
      <c r="E67" s="24" t="s">
        <v>12</v>
      </c>
      <c r="F67" s="26" t="s">
        <v>13</v>
      </c>
      <c r="G67" s="27">
        <v>0</v>
      </c>
      <c r="H67" s="23" t="s">
        <v>12</v>
      </c>
    </row>
    <row r="68" spans="1:8" x14ac:dyDescent="0.2">
      <c r="A68" s="24"/>
      <c r="B68" s="24"/>
      <c r="C68" s="28"/>
      <c r="D68" s="24"/>
      <c r="E68" s="24"/>
      <c r="F68" s="29"/>
      <c r="G68" s="29"/>
      <c r="H68" s="23" t="s">
        <v>12</v>
      </c>
    </row>
    <row r="69" spans="1:8" x14ac:dyDescent="0.2">
      <c r="A69" s="24"/>
      <c r="B69" s="24"/>
      <c r="C69" s="25" t="s">
        <v>90</v>
      </c>
      <c r="D69" s="24"/>
      <c r="E69" s="24"/>
      <c r="F69" s="29"/>
      <c r="G69" s="29"/>
      <c r="H69" s="23" t="s">
        <v>12</v>
      </c>
    </row>
    <row r="70" spans="1:8" x14ac:dyDescent="0.2">
      <c r="A70" s="24"/>
      <c r="B70" s="24"/>
      <c r="C70" s="25" t="s">
        <v>11</v>
      </c>
      <c r="D70" s="24"/>
      <c r="E70" s="24" t="s">
        <v>12</v>
      </c>
      <c r="F70" s="26" t="s">
        <v>13</v>
      </c>
      <c r="G70" s="27">
        <v>0</v>
      </c>
      <c r="H70" s="23" t="s">
        <v>12</v>
      </c>
    </row>
    <row r="71" spans="1:8" x14ac:dyDescent="0.2">
      <c r="A71" s="24"/>
      <c r="B71" s="24"/>
      <c r="C71" s="28"/>
      <c r="D71" s="24"/>
      <c r="E71" s="24"/>
      <c r="F71" s="29"/>
      <c r="G71" s="29"/>
      <c r="H71" s="23" t="s">
        <v>12</v>
      </c>
    </row>
    <row r="72" spans="1:8" x14ac:dyDescent="0.2">
      <c r="A72" s="36"/>
      <c r="B72" s="32"/>
      <c r="C72" s="32" t="s">
        <v>91</v>
      </c>
      <c r="D72" s="32"/>
      <c r="E72" s="36"/>
      <c r="F72" s="34">
        <v>-23338.725798449999</v>
      </c>
      <c r="G72" s="35">
        <v>-0.27340493999999999</v>
      </c>
      <c r="H72" s="23" t="s">
        <v>12</v>
      </c>
    </row>
    <row r="73" spans="1:8" x14ac:dyDescent="0.2">
      <c r="A73" s="28"/>
      <c r="B73" s="28"/>
      <c r="C73" s="25" t="s">
        <v>92</v>
      </c>
      <c r="D73" s="29"/>
      <c r="E73" s="29"/>
      <c r="F73" s="30">
        <v>85363.217966554002</v>
      </c>
      <c r="G73" s="37">
        <v>1.0000000099999999</v>
      </c>
      <c r="H73" s="23" t="s">
        <v>12</v>
      </c>
    </row>
    <row r="74" spans="1:8" x14ac:dyDescent="0.2">
      <c r="A74" s="38"/>
      <c r="B74" s="38"/>
      <c r="C74" s="38"/>
      <c r="D74" s="39"/>
      <c r="E74" s="39"/>
      <c r="F74" s="39"/>
      <c r="G74" s="39"/>
    </row>
    <row r="75" spans="1:8" x14ac:dyDescent="0.2">
      <c r="A75" s="40"/>
      <c r="B75" s="41" t="s">
        <v>408</v>
      </c>
      <c r="C75" s="41"/>
      <c r="D75" s="41"/>
      <c r="E75" s="41"/>
      <c r="F75" s="41"/>
      <c r="G75" s="41"/>
      <c r="H75" s="41"/>
    </row>
    <row r="76" spans="1:8" x14ac:dyDescent="0.2">
      <c r="A76" s="40"/>
      <c r="B76" s="41" t="s">
        <v>409</v>
      </c>
      <c r="C76" s="41"/>
      <c r="D76" s="41"/>
      <c r="E76" s="41"/>
      <c r="F76" s="41"/>
      <c r="G76" s="41"/>
      <c r="H76" s="41"/>
    </row>
    <row r="77" spans="1:8" x14ac:dyDescent="0.2">
      <c r="A77" s="40"/>
      <c r="B77" s="41" t="s">
        <v>410</v>
      </c>
      <c r="C77" s="41"/>
      <c r="D77" s="41"/>
      <c r="E77" s="41"/>
      <c r="F77" s="41"/>
      <c r="G77" s="41"/>
      <c r="H77" s="41"/>
    </row>
    <row r="78" spans="1:8" x14ac:dyDescent="0.2">
      <c r="A78" s="40"/>
      <c r="B78" s="40"/>
      <c r="C78" s="40"/>
      <c r="D78" s="42"/>
      <c r="E78" s="42"/>
      <c r="F78" s="42"/>
      <c r="G78" s="42"/>
    </row>
    <row r="79" spans="1:8" x14ac:dyDescent="0.2">
      <c r="A79" s="40"/>
      <c r="B79" s="43" t="s">
        <v>93</v>
      </c>
      <c r="C79" s="44"/>
      <c r="D79" s="45"/>
      <c r="E79" s="46"/>
      <c r="F79" s="42"/>
      <c r="G79" s="42"/>
    </row>
    <row r="80" spans="1:8" x14ac:dyDescent="0.2">
      <c r="A80" s="40"/>
      <c r="B80" s="47" t="s">
        <v>94</v>
      </c>
      <c r="C80" s="48"/>
      <c r="D80" s="22" t="s">
        <v>95</v>
      </c>
      <c r="E80" s="46"/>
      <c r="F80" s="42"/>
      <c r="G80" s="42"/>
    </row>
    <row r="81" spans="1:21" x14ac:dyDescent="0.2">
      <c r="A81" s="40"/>
      <c r="B81" s="47" t="s">
        <v>96</v>
      </c>
      <c r="C81" s="48"/>
      <c r="D81" s="22" t="s">
        <v>95</v>
      </c>
      <c r="E81" s="46"/>
      <c r="F81" s="42"/>
      <c r="G81" s="42"/>
    </row>
    <row r="82" spans="1:21" x14ac:dyDescent="0.2">
      <c r="A82" s="40"/>
      <c r="B82" s="47" t="s">
        <v>97</v>
      </c>
      <c r="C82" s="48"/>
      <c r="D82" s="49" t="s">
        <v>12</v>
      </c>
      <c r="E82" s="46"/>
      <c r="F82" s="42"/>
      <c r="G82" s="42"/>
    </row>
    <row r="83" spans="1:21" x14ac:dyDescent="0.2">
      <c r="A83" s="50"/>
      <c r="B83" s="51" t="s">
        <v>12</v>
      </c>
      <c r="C83" s="51" t="s">
        <v>411</v>
      </c>
      <c r="D83" s="51" t="s">
        <v>98</v>
      </c>
      <c r="E83" s="50"/>
      <c r="F83" s="50"/>
      <c r="G83" s="50"/>
    </row>
    <row r="84" spans="1:21" x14ac:dyDescent="0.2">
      <c r="A84" s="50"/>
      <c r="B84" s="52" t="s">
        <v>99</v>
      </c>
      <c r="C84" s="53">
        <v>46173</v>
      </c>
      <c r="D84" s="53">
        <v>46203</v>
      </c>
      <c r="E84" s="50"/>
      <c r="F84" s="50"/>
      <c r="G84" s="50"/>
    </row>
    <row r="85" spans="1:21" x14ac:dyDescent="0.2">
      <c r="A85" s="50"/>
      <c r="B85" s="54" t="s">
        <v>100</v>
      </c>
      <c r="C85" s="55">
        <v>1442.6274000000001</v>
      </c>
      <c r="D85" s="55">
        <v>1448.798</v>
      </c>
      <c r="E85" s="50"/>
      <c r="F85" s="56"/>
      <c r="G85" s="57"/>
    </row>
    <row r="86" spans="1:21" x14ac:dyDescent="0.2">
      <c r="A86" s="50"/>
      <c r="B86" s="54" t="s">
        <v>529</v>
      </c>
      <c r="C86" s="55">
        <v>1042.6519000000001</v>
      </c>
      <c r="D86" s="55">
        <v>1047.1085</v>
      </c>
      <c r="E86" s="50"/>
      <c r="F86" s="56"/>
      <c r="G86" s="57"/>
    </row>
    <row r="87" spans="1:21" x14ac:dyDescent="0.2">
      <c r="A87" s="50"/>
      <c r="B87" s="54" t="s">
        <v>101</v>
      </c>
      <c r="C87" s="55">
        <v>1432.5642</v>
      </c>
      <c r="D87" s="55">
        <v>1438.5707</v>
      </c>
      <c r="E87" s="50"/>
      <c r="F87" s="56"/>
      <c r="G87" s="57"/>
    </row>
    <row r="88" spans="1:21" x14ac:dyDescent="0.2">
      <c r="A88" s="50"/>
      <c r="B88" s="54" t="s">
        <v>530</v>
      </c>
      <c r="C88" s="55">
        <v>1037.5835</v>
      </c>
      <c r="D88" s="55">
        <v>1041.9331</v>
      </c>
      <c r="E88" s="50"/>
      <c r="F88" s="56"/>
      <c r="G88" s="57"/>
    </row>
    <row r="89" spans="1:21" x14ac:dyDescent="0.2">
      <c r="A89" s="50"/>
      <c r="B89" s="50"/>
      <c r="C89" s="50"/>
      <c r="D89" s="50"/>
      <c r="E89" s="50"/>
      <c r="F89" s="50"/>
      <c r="G89" s="50"/>
    </row>
    <row r="90" spans="1:21" x14ac:dyDescent="0.2">
      <c r="A90" s="50"/>
      <c r="B90" s="47" t="s">
        <v>414</v>
      </c>
      <c r="C90" s="48"/>
      <c r="D90" s="58" t="s">
        <v>95</v>
      </c>
      <c r="E90" s="50"/>
      <c r="F90" s="50"/>
      <c r="G90" s="50"/>
    </row>
    <row r="91" spans="1:21" x14ac:dyDescent="0.2">
      <c r="A91" s="50"/>
      <c r="B91" s="59"/>
      <c r="C91" s="59"/>
      <c r="D91" s="59"/>
      <c r="E91" s="50"/>
      <c r="F91" s="50"/>
      <c r="G91" s="50"/>
    </row>
    <row r="92" spans="1:21" x14ac:dyDescent="0.2">
      <c r="A92" s="50"/>
      <c r="B92" s="60" t="s">
        <v>103</v>
      </c>
      <c r="C92" s="60"/>
      <c r="D92" s="58" t="s">
        <v>95</v>
      </c>
      <c r="E92" s="50"/>
      <c r="F92" s="50"/>
      <c r="G92" s="50"/>
    </row>
    <row r="93" spans="1:21" x14ac:dyDescent="0.2">
      <c r="A93" s="50"/>
      <c r="B93" s="61" t="s">
        <v>104</v>
      </c>
      <c r="C93" s="62"/>
      <c r="D93" s="63" t="s">
        <v>95</v>
      </c>
      <c r="E93" s="64"/>
      <c r="F93" s="50"/>
      <c r="G93" s="50"/>
    </row>
    <row r="94" spans="1:21" x14ac:dyDescent="0.2">
      <c r="A94" s="50"/>
      <c r="B94" s="47" t="s">
        <v>415</v>
      </c>
      <c r="C94" s="48"/>
      <c r="D94" s="22" t="s">
        <v>95</v>
      </c>
      <c r="E94" s="64"/>
      <c r="F94" s="50"/>
      <c r="G94" s="50"/>
      <c r="I94" s="65"/>
    </row>
    <row r="95" spans="1:21" x14ac:dyDescent="0.2">
      <c r="A95" s="59"/>
      <c r="B95" s="59"/>
      <c r="C95" s="59"/>
      <c r="D95" s="59"/>
      <c r="E95" s="59"/>
      <c r="F95" s="59"/>
      <c r="G95" s="59"/>
      <c r="I95" s="65"/>
    </row>
    <row r="96" spans="1:21" s="66" customFormat="1" x14ac:dyDescent="0.2">
      <c r="B96" s="67" t="s">
        <v>416</v>
      </c>
      <c r="C96" s="68"/>
      <c r="D96" s="69"/>
      <c r="I96" s="65"/>
      <c r="J96" s="17"/>
      <c r="K96" s="65"/>
      <c r="L96" s="65"/>
      <c r="M96" s="65"/>
      <c r="N96" s="70"/>
      <c r="Q96" s="17"/>
      <c r="R96" s="17"/>
      <c r="S96" s="17"/>
      <c r="T96" s="17"/>
      <c r="U96" s="17"/>
    </row>
    <row r="97" spans="2:21" s="66" customFormat="1" ht="38.25" x14ac:dyDescent="0.2">
      <c r="B97" s="71" t="s">
        <v>417</v>
      </c>
      <c r="C97" s="71"/>
      <c r="D97" s="72" t="s">
        <v>395</v>
      </c>
      <c r="I97" s="65"/>
      <c r="J97" s="17"/>
      <c r="K97" s="65"/>
      <c r="L97" s="65"/>
      <c r="M97" s="65"/>
      <c r="N97" s="70"/>
      <c r="Q97" s="17"/>
      <c r="R97" s="17"/>
      <c r="S97" s="17"/>
      <c r="T97" s="17"/>
      <c r="U97" s="17"/>
    </row>
    <row r="98" spans="2:21" s="66" customFormat="1" x14ac:dyDescent="0.2">
      <c r="B98" s="60" t="s">
        <v>418</v>
      </c>
      <c r="C98" s="60"/>
      <c r="D98" s="73"/>
      <c r="I98" s="65"/>
      <c r="J98" s="17"/>
      <c r="K98" s="65"/>
      <c r="L98" s="65"/>
      <c r="M98" s="65"/>
      <c r="N98" s="70"/>
    </row>
    <row r="99" spans="2:21" s="66" customFormat="1" x14ac:dyDescent="0.2">
      <c r="B99" s="60"/>
      <c r="C99" s="60"/>
      <c r="D99" s="74"/>
      <c r="I99" s="17"/>
      <c r="J99" s="17"/>
      <c r="K99" s="65"/>
      <c r="L99" s="65"/>
      <c r="M99" s="65"/>
      <c r="N99" s="70"/>
    </row>
    <row r="100" spans="2:21" s="66" customFormat="1" x14ac:dyDescent="0.2">
      <c r="B100" s="60" t="s">
        <v>419</v>
      </c>
      <c r="C100" s="60"/>
      <c r="D100" s="75">
        <v>6.8875979100278002</v>
      </c>
      <c r="I100" s="17"/>
      <c r="J100" s="17"/>
      <c r="K100" s="65"/>
      <c r="L100" s="65"/>
      <c r="M100" s="65"/>
      <c r="N100" s="70"/>
    </row>
    <row r="101" spans="2:21" s="66" customFormat="1" x14ac:dyDescent="0.2">
      <c r="B101" s="60"/>
      <c r="C101" s="60"/>
      <c r="D101" s="74"/>
      <c r="I101" s="17"/>
      <c r="J101" s="17"/>
      <c r="K101" s="65"/>
      <c r="L101" s="65"/>
      <c r="M101" s="65"/>
      <c r="N101" s="70"/>
    </row>
    <row r="102" spans="2:21" s="66" customFormat="1" x14ac:dyDescent="0.2">
      <c r="B102" s="60" t="s">
        <v>531</v>
      </c>
      <c r="C102" s="60"/>
      <c r="D102" s="76">
        <v>1</v>
      </c>
      <c r="I102" s="17"/>
      <c r="J102" s="17"/>
      <c r="K102" s="65"/>
      <c r="L102" s="65"/>
      <c r="M102" s="65"/>
      <c r="N102" s="70"/>
    </row>
    <row r="103" spans="2:21" s="66" customFormat="1" x14ac:dyDescent="0.2">
      <c r="B103" s="60" t="s">
        <v>532</v>
      </c>
      <c r="C103" s="60"/>
      <c r="D103" s="76">
        <v>1</v>
      </c>
      <c r="I103" s="17"/>
      <c r="J103" s="17"/>
      <c r="K103" s="65"/>
      <c r="L103" s="65"/>
      <c r="M103" s="65"/>
      <c r="N103" s="70"/>
    </row>
    <row r="104" spans="2:21" s="66" customFormat="1" x14ac:dyDescent="0.2">
      <c r="B104" s="60"/>
      <c r="C104" s="60"/>
      <c r="D104" s="74"/>
      <c r="I104" s="17"/>
      <c r="J104" s="17"/>
      <c r="K104" s="65"/>
      <c r="L104" s="65"/>
      <c r="M104" s="65"/>
      <c r="N104" s="70"/>
    </row>
    <row r="105" spans="2:21" s="66" customFormat="1" x14ac:dyDescent="0.2">
      <c r="B105" s="60" t="s">
        <v>422</v>
      </c>
      <c r="C105" s="60"/>
      <c r="D105" s="77" t="s">
        <v>706</v>
      </c>
      <c r="I105" s="17"/>
      <c r="J105" s="17"/>
      <c r="K105" s="65"/>
      <c r="L105" s="65"/>
      <c r="M105" s="65"/>
      <c r="N105" s="70"/>
    </row>
    <row r="106" spans="2:21" s="66" customFormat="1" x14ac:dyDescent="0.2">
      <c r="B106" s="78" t="s">
        <v>423</v>
      </c>
      <c r="C106" s="79"/>
      <c r="D106" s="80"/>
      <c r="I106" s="17"/>
      <c r="J106" s="17"/>
      <c r="K106" s="65"/>
      <c r="L106" s="65"/>
      <c r="M106" s="65"/>
      <c r="N106" s="70"/>
    </row>
    <row r="107" spans="2:21" x14ac:dyDescent="0.2">
      <c r="H107" s="81"/>
    </row>
    <row r="108" spans="2:21" x14ac:dyDescent="0.2">
      <c r="B108" s="82" t="s">
        <v>424</v>
      </c>
    </row>
    <row r="110" spans="2:21" ht="153.75" customHeight="1" x14ac:dyDescent="0.2"/>
    <row r="113" spans="2:10" x14ac:dyDescent="0.2">
      <c r="B113" s="82" t="s">
        <v>425</v>
      </c>
      <c r="C113" s="83"/>
      <c r="D113" s="82"/>
    </row>
    <row r="114" spans="2:10" x14ac:dyDescent="0.2">
      <c r="B114" s="82" t="s">
        <v>533</v>
      </c>
      <c r="D114" s="82"/>
    </row>
    <row r="117" spans="2:10" x14ac:dyDescent="0.2">
      <c r="J117" s="20"/>
    </row>
    <row r="118" spans="2:10" x14ac:dyDescent="0.2">
      <c r="C118" s="84">
        <v>46173</v>
      </c>
    </row>
    <row r="119" spans="2:10" x14ac:dyDescent="0.2">
      <c r="C119" s="85">
        <v>43.170900000000003</v>
      </c>
    </row>
    <row r="120" spans="2:10" x14ac:dyDescent="0.2">
      <c r="C120" s="85">
        <v>19.2714</v>
      </c>
    </row>
    <row r="121" spans="2:10" x14ac:dyDescent="0.2">
      <c r="C121" s="85">
        <v>41.651800000000001</v>
      </c>
    </row>
    <row r="122" spans="2:10" x14ac:dyDescent="0.2">
      <c r="C122" s="85">
        <v>18.625299999999999</v>
      </c>
    </row>
  </sheetData>
  <mergeCells count="25">
    <mergeCell ref="A1:H1"/>
    <mergeCell ref="A2:H2"/>
    <mergeCell ref="A3:H3"/>
    <mergeCell ref="B75:H75"/>
    <mergeCell ref="B76:H76"/>
    <mergeCell ref="B77:H77"/>
    <mergeCell ref="B79:D79"/>
    <mergeCell ref="B80:C80"/>
    <mergeCell ref="B81:C81"/>
    <mergeCell ref="B82:C82"/>
    <mergeCell ref="B90:C90"/>
    <mergeCell ref="B92:C92"/>
    <mergeCell ref="B93:C93"/>
    <mergeCell ref="B94:C94"/>
    <mergeCell ref="B96:D96"/>
    <mergeCell ref="B97:C97"/>
    <mergeCell ref="B98:C98"/>
    <mergeCell ref="B99:C99"/>
    <mergeCell ref="B100:C100"/>
    <mergeCell ref="B101:C101"/>
    <mergeCell ref="B102:C102"/>
    <mergeCell ref="B103:C103"/>
    <mergeCell ref="B104:C104"/>
    <mergeCell ref="B105:C105"/>
    <mergeCell ref="B106:D106"/>
  </mergeCells>
  <hyperlinks>
    <hyperlink ref="I1" location="Index!B2" display="Index" xr:uid="{D5D1FE03-BE68-40E0-B248-84DFCFC8F020}"/>
  </hyperlinks>
  <pageMargins left="5.000000074505806E-2" right="5.000000074505806E-2" top="0.30000001192092896" bottom="0.20000000298023224" header="0" footer="0"/>
  <pageSetup paperSize="9" orientation="landscape" r:id="rId1"/>
  <headerFooter alignWithMargins="0">
    <oddHeader>&amp;L&amp;"Aptos"&amp;10&amp;KFF0000 "Sensitivity: Internal Use Only"&amp;1#_x000D_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48266-0C13-48A0-A7CD-6690AC13E0AB}">
  <sheetPr>
    <outlinePr summaryBelow="0" summaryRight="0"/>
  </sheetPr>
  <dimension ref="A1:O151"/>
  <sheetViews>
    <sheetView showGridLines="0" workbookViewId="0">
      <selection sqref="A1:I1"/>
    </sheetView>
  </sheetViews>
  <sheetFormatPr defaultRowHeight="15" customHeight="1" x14ac:dyDescent="0.2"/>
  <cols>
    <col min="1" max="1" width="5.85546875" style="17" bestFit="1" customWidth="1"/>
    <col min="2" max="2" width="25.7109375" style="17" customWidth="1"/>
    <col min="3" max="3" width="57" style="17" customWidth="1"/>
    <col min="4" max="4" width="10.7109375" style="17" bestFit="1" customWidth="1"/>
    <col min="5" max="5" width="9.42578125" style="17" bestFit="1" customWidth="1"/>
    <col min="6" max="6" width="10.140625" style="17" bestFit="1" customWidth="1"/>
    <col min="7" max="7" width="14" style="17" bestFit="1" customWidth="1"/>
    <col min="8" max="8" width="9.85546875" style="17" bestFit="1" customWidth="1"/>
    <col min="9" max="9" width="9" style="17" customWidth="1"/>
    <col min="10" max="16384" width="9.140625" style="17"/>
  </cols>
  <sheetData>
    <row r="1" spans="1:10" x14ac:dyDescent="0.2">
      <c r="A1" s="16" t="s">
        <v>0</v>
      </c>
      <c r="B1" s="16"/>
      <c r="C1" s="16"/>
      <c r="D1" s="16"/>
      <c r="E1" s="16"/>
      <c r="F1" s="16"/>
      <c r="G1" s="16"/>
      <c r="H1" s="16"/>
      <c r="I1" s="16"/>
      <c r="J1" s="1" t="s">
        <v>404</v>
      </c>
    </row>
    <row r="2" spans="1:10" x14ac:dyDescent="0.2">
      <c r="A2" s="16" t="s">
        <v>1</v>
      </c>
      <c r="B2" s="16"/>
      <c r="C2" s="16"/>
      <c r="D2" s="16"/>
      <c r="E2" s="16"/>
      <c r="F2" s="16"/>
      <c r="G2" s="16"/>
      <c r="H2" s="16"/>
      <c r="I2" s="16"/>
    </row>
    <row r="3" spans="1:10" x14ac:dyDescent="0.2">
      <c r="A3" s="16" t="s">
        <v>705</v>
      </c>
      <c r="B3" s="16"/>
      <c r="C3" s="16"/>
      <c r="D3" s="16"/>
      <c r="E3" s="16"/>
      <c r="F3" s="16"/>
      <c r="G3" s="16"/>
      <c r="H3" s="16"/>
      <c r="I3" s="16"/>
    </row>
    <row r="4" spans="1:10" s="20" customFormat="1" ht="45" x14ac:dyDescent="0.2">
      <c r="A4" s="18" t="s">
        <v>2</v>
      </c>
      <c r="B4" s="18" t="s">
        <v>3</v>
      </c>
      <c r="C4" s="18" t="s">
        <v>4</v>
      </c>
      <c r="D4" s="18" t="s">
        <v>5</v>
      </c>
      <c r="E4" s="18" t="s">
        <v>6</v>
      </c>
      <c r="F4" s="18" t="s">
        <v>7</v>
      </c>
      <c r="G4" s="18" t="s">
        <v>8</v>
      </c>
      <c r="H4" s="19" t="s">
        <v>403</v>
      </c>
      <c r="I4" s="18" t="s">
        <v>405</v>
      </c>
    </row>
    <row r="5" spans="1:10" ht="12.75" x14ac:dyDescent="0.2">
      <c r="A5" s="21"/>
      <c r="B5" s="21"/>
      <c r="C5" s="22" t="s">
        <v>9</v>
      </c>
      <c r="D5" s="21"/>
      <c r="E5" s="21"/>
      <c r="F5" s="21"/>
      <c r="G5" s="21"/>
      <c r="H5" s="23" t="s">
        <v>12</v>
      </c>
      <c r="I5" s="23"/>
    </row>
    <row r="6" spans="1:10" ht="12.75" x14ac:dyDescent="0.2">
      <c r="A6" s="21"/>
      <c r="B6" s="21"/>
      <c r="C6" s="22" t="s">
        <v>10</v>
      </c>
      <c r="D6" s="21"/>
      <c r="E6" s="21"/>
      <c r="F6" s="21"/>
      <c r="G6" s="21"/>
      <c r="H6" s="23" t="s">
        <v>12</v>
      </c>
      <c r="I6" s="23"/>
    </row>
    <row r="7" spans="1:10" ht="15" customHeight="1" x14ac:dyDescent="0.2">
      <c r="A7" s="24"/>
      <c r="B7" s="24"/>
      <c r="C7" s="25" t="s">
        <v>11</v>
      </c>
      <c r="D7" s="24"/>
      <c r="E7" s="24" t="s">
        <v>12</v>
      </c>
      <c r="F7" s="26" t="s">
        <v>13</v>
      </c>
      <c r="G7" s="27">
        <v>0</v>
      </c>
      <c r="H7" s="23" t="s">
        <v>12</v>
      </c>
      <c r="I7" s="23"/>
    </row>
    <row r="8" spans="1:10" ht="15" customHeight="1" x14ac:dyDescent="0.2">
      <c r="A8" s="24"/>
      <c r="B8" s="24"/>
      <c r="C8" s="28"/>
      <c r="D8" s="24"/>
      <c r="E8" s="24"/>
      <c r="F8" s="29"/>
      <c r="G8" s="29"/>
      <c r="H8" s="23" t="s">
        <v>12</v>
      </c>
      <c r="I8" s="23"/>
    </row>
    <row r="9" spans="1:10" ht="15" customHeight="1" x14ac:dyDescent="0.2">
      <c r="A9" s="24"/>
      <c r="B9" s="24"/>
      <c r="C9" s="25" t="s">
        <v>14</v>
      </c>
      <c r="D9" s="24"/>
      <c r="E9" s="24"/>
      <c r="F9" s="24"/>
      <c r="G9" s="24"/>
      <c r="H9" s="23" t="s">
        <v>12</v>
      </c>
      <c r="I9" s="23"/>
    </row>
    <row r="10" spans="1:10" ht="15" customHeight="1" x14ac:dyDescent="0.2">
      <c r="A10" s="24"/>
      <c r="B10" s="24"/>
      <c r="C10" s="25" t="s">
        <v>11</v>
      </c>
      <c r="D10" s="24"/>
      <c r="E10" s="24" t="s">
        <v>12</v>
      </c>
      <c r="F10" s="26" t="s">
        <v>13</v>
      </c>
      <c r="G10" s="27">
        <v>0</v>
      </c>
      <c r="H10" s="23" t="s">
        <v>12</v>
      </c>
      <c r="I10" s="23"/>
    </row>
    <row r="11" spans="1:10" ht="15" customHeight="1" x14ac:dyDescent="0.2">
      <c r="A11" s="24"/>
      <c r="B11" s="24"/>
      <c r="C11" s="28"/>
      <c r="D11" s="24"/>
      <c r="E11" s="24"/>
      <c r="F11" s="29"/>
      <c r="G11" s="29"/>
      <c r="H11" s="23" t="s">
        <v>12</v>
      </c>
      <c r="I11" s="23"/>
    </row>
    <row r="12" spans="1:10" ht="15" customHeight="1" x14ac:dyDescent="0.2">
      <c r="A12" s="24"/>
      <c r="B12" s="24"/>
      <c r="C12" s="25" t="s">
        <v>15</v>
      </c>
      <c r="D12" s="24"/>
      <c r="E12" s="24"/>
      <c r="F12" s="24"/>
      <c r="G12" s="24"/>
      <c r="H12" s="23" t="s">
        <v>12</v>
      </c>
      <c r="I12" s="23"/>
    </row>
    <row r="13" spans="1:10" ht="15" customHeight="1" x14ac:dyDescent="0.2">
      <c r="A13" s="24"/>
      <c r="B13" s="24"/>
      <c r="C13" s="25" t="s">
        <v>11</v>
      </c>
      <c r="D13" s="24"/>
      <c r="E13" s="24" t="s">
        <v>12</v>
      </c>
      <c r="F13" s="26" t="s">
        <v>13</v>
      </c>
      <c r="G13" s="27">
        <v>0</v>
      </c>
      <c r="H13" s="23" t="s">
        <v>12</v>
      </c>
      <c r="I13" s="23"/>
    </row>
    <row r="14" spans="1:10" ht="15" customHeight="1" x14ac:dyDescent="0.2">
      <c r="A14" s="24"/>
      <c r="B14" s="24"/>
      <c r="C14" s="28"/>
      <c r="D14" s="24"/>
      <c r="E14" s="24"/>
      <c r="F14" s="29"/>
      <c r="G14" s="29"/>
      <c r="H14" s="23" t="s">
        <v>12</v>
      </c>
      <c r="I14" s="23"/>
    </row>
    <row r="15" spans="1:10" ht="15" customHeight="1" x14ac:dyDescent="0.2">
      <c r="A15" s="24"/>
      <c r="B15" s="24"/>
      <c r="C15" s="25" t="s">
        <v>16</v>
      </c>
      <c r="D15" s="24"/>
      <c r="E15" s="24"/>
      <c r="F15" s="24"/>
      <c r="G15" s="24"/>
      <c r="H15" s="23" t="s">
        <v>12</v>
      </c>
      <c r="I15" s="23"/>
    </row>
    <row r="16" spans="1:10" ht="15" customHeight="1" x14ac:dyDescent="0.2">
      <c r="A16" s="24"/>
      <c r="B16" s="24"/>
      <c r="C16" s="25" t="s">
        <v>11</v>
      </c>
      <c r="D16" s="24"/>
      <c r="E16" s="24" t="s">
        <v>12</v>
      </c>
      <c r="F16" s="26" t="s">
        <v>13</v>
      </c>
      <c r="G16" s="27">
        <v>0</v>
      </c>
      <c r="H16" s="23" t="s">
        <v>12</v>
      </c>
      <c r="I16" s="23"/>
    </row>
    <row r="17" spans="1:9" ht="15" customHeight="1" x14ac:dyDescent="0.2">
      <c r="A17" s="24"/>
      <c r="B17" s="24"/>
      <c r="C17" s="28"/>
      <c r="D17" s="24"/>
      <c r="E17" s="24"/>
      <c r="F17" s="29"/>
      <c r="G17" s="29"/>
      <c r="H17" s="23" t="s">
        <v>12</v>
      </c>
      <c r="I17" s="23"/>
    </row>
    <row r="18" spans="1:9" ht="15" customHeight="1" x14ac:dyDescent="0.2">
      <c r="A18" s="24"/>
      <c r="B18" s="24"/>
      <c r="C18" s="25" t="s">
        <v>17</v>
      </c>
      <c r="D18" s="24"/>
      <c r="E18" s="24"/>
      <c r="F18" s="29"/>
      <c r="G18" s="29"/>
      <c r="H18" s="23" t="s">
        <v>12</v>
      </c>
      <c r="I18" s="23"/>
    </row>
    <row r="19" spans="1:9" ht="15" customHeight="1" x14ac:dyDescent="0.2">
      <c r="A19" s="24"/>
      <c r="B19" s="24"/>
      <c r="C19" s="25" t="s">
        <v>11</v>
      </c>
      <c r="D19" s="24"/>
      <c r="E19" s="24" t="s">
        <v>12</v>
      </c>
      <c r="F19" s="26" t="s">
        <v>13</v>
      </c>
      <c r="G19" s="27">
        <v>0</v>
      </c>
      <c r="H19" s="23" t="s">
        <v>12</v>
      </c>
      <c r="I19" s="23"/>
    </row>
    <row r="20" spans="1:9" ht="15" customHeight="1" x14ac:dyDescent="0.2">
      <c r="A20" s="24"/>
      <c r="B20" s="24"/>
      <c r="C20" s="28"/>
      <c r="D20" s="24"/>
      <c r="E20" s="24"/>
      <c r="F20" s="29"/>
      <c r="G20" s="29"/>
      <c r="H20" s="23" t="s">
        <v>12</v>
      </c>
      <c r="I20" s="23"/>
    </row>
    <row r="21" spans="1:9" ht="15" customHeight="1" x14ac:dyDescent="0.2">
      <c r="A21" s="24"/>
      <c r="B21" s="24"/>
      <c r="C21" s="25" t="s">
        <v>18</v>
      </c>
      <c r="D21" s="24"/>
      <c r="E21" s="24"/>
      <c r="F21" s="29"/>
      <c r="G21" s="29"/>
      <c r="H21" s="23" t="s">
        <v>12</v>
      </c>
      <c r="I21" s="23"/>
    </row>
    <row r="22" spans="1:9" ht="15" customHeight="1" x14ac:dyDescent="0.2">
      <c r="A22" s="24"/>
      <c r="B22" s="24"/>
      <c r="C22" s="25" t="s">
        <v>11</v>
      </c>
      <c r="D22" s="24"/>
      <c r="E22" s="24" t="s">
        <v>12</v>
      </c>
      <c r="F22" s="26" t="s">
        <v>13</v>
      </c>
      <c r="G22" s="27">
        <v>0</v>
      </c>
      <c r="H22" s="23" t="s">
        <v>12</v>
      </c>
      <c r="I22" s="23"/>
    </row>
    <row r="23" spans="1:9" ht="15" customHeight="1" x14ac:dyDescent="0.2">
      <c r="A23" s="24"/>
      <c r="B23" s="24"/>
      <c r="C23" s="28"/>
      <c r="D23" s="24"/>
      <c r="E23" s="24"/>
      <c r="F23" s="29"/>
      <c r="G23" s="29"/>
      <c r="H23" s="23" t="s">
        <v>12</v>
      </c>
      <c r="I23" s="23"/>
    </row>
    <row r="24" spans="1:9" ht="15" customHeight="1" x14ac:dyDescent="0.2">
      <c r="A24" s="24"/>
      <c r="B24" s="24"/>
      <c r="C24" s="25" t="s">
        <v>19</v>
      </c>
      <c r="D24" s="24"/>
      <c r="E24" s="24"/>
      <c r="F24" s="30">
        <v>0</v>
      </c>
      <c r="G24" s="27">
        <v>0</v>
      </c>
      <c r="H24" s="23" t="s">
        <v>12</v>
      </c>
      <c r="I24" s="23"/>
    </row>
    <row r="25" spans="1:9" ht="15" customHeight="1" x14ac:dyDescent="0.2">
      <c r="A25" s="24"/>
      <c r="B25" s="24"/>
      <c r="C25" s="28"/>
      <c r="D25" s="24"/>
      <c r="E25" s="24"/>
      <c r="F25" s="29"/>
      <c r="G25" s="29"/>
      <c r="H25" s="23" t="s">
        <v>12</v>
      </c>
      <c r="I25" s="23"/>
    </row>
    <row r="26" spans="1:9" ht="15" customHeight="1" x14ac:dyDescent="0.2">
      <c r="A26" s="24"/>
      <c r="B26" s="24"/>
      <c r="C26" s="25" t="s">
        <v>20</v>
      </c>
      <c r="D26" s="24"/>
      <c r="E26" s="24"/>
      <c r="F26" s="29"/>
      <c r="G26" s="29"/>
      <c r="H26" s="23" t="s">
        <v>12</v>
      </c>
      <c r="I26" s="23"/>
    </row>
    <row r="27" spans="1:9" ht="15" customHeight="1" x14ac:dyDescent="0.2">
      <c r="A27" s="24"/>
      <c r="B27" s="24"/>
      <c r="C27" s="25" t="s">
        <v>10</v>
      </c>
      <c r="D27" s="24"/>
      <c r="E27" s="24"/>
      <c r="F27" s="29"/>
      <c r="G27" s="29"/>
      <c r="H27" s="23" t="s">
        <v>12</v>
      </c>
      <c r="I27" s="23"/>
    </row>
    <row r="28" spans="1:9" ht="12.75" x14ac:dyDescent="0.2">
      <c r="A28" s="31">
        <v>1</v>
      </c>
      <c r="B28" s="32" t="s">
        <v>21</v>
      </c>
      <c r="C28" s="32" t="s">
        <v>22</v>
      </c>
      <c r="D28" s="32" t="s">
        <v>23</v>
      </c>
      <c r="E28" s="33">
        <v>4000</v>
      </c>
      <c r="F28" s="34">
        <v>4043.0680000000002</v>
      </c>
      <c r="G28" s="35">
        <v>6.4355499999999996E-2</v>
      </c>
      <c r="H28" s="23">
        <v>6.97</v>
      </c>
      <c r="I28" s="23"/>
    </row>
    <row r="29" spans="1:9" ht="12.75" x14ac:dyDescent="0.2">
      <c r="A29" s="31">
        <v>2</v>
      </c>
      <c r="B29" s="32" t="s">
        <v>24</v>
      </c>
      <c r="C29" s="32" t="s">
        <v>548</v>
      </c>
      <c r="D29" s="32" t="s">
        <v>25</v>
      </c>
      <c r="E29" s="33">
        <v>300</v>
      </c>
      <c r="F29" s="34">
        <v>3011.268</v>
      </c>
      <c r="G29" s="35">
        <v>4.7931830000000002E-2</v>
      </c>
      <c r="H29" s="23">
        <v>7.46</v>
      </c>
      <c r="I29" s="23"/>
    </row>
    <row r="30" spans="1:9" ht="25.5" x14ac:dyDescent="0.2">
      <c r="A30" s="31">
        <v>3</v>
      </c>
      <c r="B30" s="32" t="s">
        <v>26</v>
      </c>
      <c r="C30" s="32" t="s">
        <v>549</v>
      </c>
      <c r="D30" s="32" t="s">
        <v>23</v>
      </c>
      <c r="E30" s="33">
        <v>3000</v>
      </c>
      <c r="F30" s="34">
        <v>2967.096</v>
      </c>
      <c r="G30" s="35">
        <v>4.7228729999999997E-2</v>
      </c>
      <c r="H30" s="23">
        <v>7.1749999999999998</v>
      </c>
      <c r="I30" s="23"/>
    </row>
    <row r="31" spans="1:9" ht="12.75" x14ac:dyDescent="0.2">
      <c r="A31" s="31">
        <v>4</v>
      </c>
      <c r="B31" s="32" t="s">
        <v>27</v>
      </c>
      <c r="C31" s="32" t="s">
        <v>550</v>
      </c>
      <c r="D31" s="32" t="s">
        <v>25</v>
      </c>
      <c r="E31" s="33">
        <v>2500</v>
      </c>
      <c r="F31" s="34">
        <v>2531.7125000000001</v>
      </c>
      <c r="G31" s="35">
        <v>4.0298510000000003E-2</v>
      </c>
      <c r="H31" s="23">
        <v>7.2050000000000001</v>
      </c>
      <c r="I31" s="23"/>
    </row>
    <row r="32" spans="1:9" ht="12.75" x14ac:dyDescent="0.2">
      <c r="A32" s="31">
        <v>5</v>
      </c>
      <c r="B32" s="32" t="s">
        <v>28</v>
      </c>
      <c r="C32" s="32" t="s">
        <v>551</v>
      </c>
      <c r="D32" s="32" t="s">
        <v>23</v>
      </c>
      <c r="E32" s="33">
        <v>2500</v>
      </c>
      <c r="F32" s="34">
        <v>2517.5725000000002</v>
      </c>
      <c r="G32" s="35">
        <v>4.0073440000000002E-2</v>
      </c>
      <c r="H32" s="23">
        <v>7.07</v>
      </c>
      <c r="I32" s="23"/>
    </row>
    <row r="33" spans="1:9" ht="25.5" x14ac:dyDescent="0.2">
      <c r="A33" s="31">
        <v>6</v>
      </c>
      <c r="B33" s="32" t="s">
        <v>29</v>
      </c>
      <c r="C33" s="32" t="s">
        <v>30</v>
      </c>
      <c r="D33" s="32" t="s">
        <v>25</v>
      </c>
      <c r="E33" s="33">
        <v>2500</v>
      </c>
      <c r="F33" s="34">
        <v>2512.0925000000002</v>
      </c>
      <c r="G33" s="35">
        <v>3.9986210000000001E-2</v>
      </c>
      <c r="H33" s="23">
        <v>7.2134</v>
      </c>
      <c r="I33" s="23"/>
    </row>
    <row r="34" spans="1:9" ht="12.75" x14ac:dyDescent="0.2">
      <c r="A34" s="31">
        <v>7</v>
      </c>
      <c r="B34" s="32" t="s">
        <v>31</v>
      </c>
      <c r="C34" s="32" t="s">
        <v>552</v>
      </c>
      <c r="D34" s="32" t="s">
        <v>25</v>
      </c>
      <c r="E34" s="33">
        <v>2500</v>
      </c>
      <c r="F34" s="34">
        <v>2505.65</v>
      </c>
      <c r="G34" s="35">
        <v>3.9883660000000001E-2</v>
      </c>
      <c r="H34" s="23">
        <v>7.47</v>
      </c>
      <c r="I34" s="23"/>
    </row>
    <row r="35" spans="1:9" ht="12.75" x14ac:dyDescent="0.2">
      <c r="A35" s="31">
        <v>8</v>
      </c>
      <c r="B35" s="32" t="s">
        <v>32</v>
      </c>
      <c r="C35" s="32" t="s">
        <v>553</v>
      </c>
      <c r="D35" s="32" t="s">
        <v>25</v>
      </c>
      <c r="E35" s="33">
        <v>2500</v>
      </c>
      <c r="F35" s="34">
        <v>2492.8024999999998</v>
      </c>
      <c r="G35" s="35">
        <v>3.9679159999999998E-2</v>
      </c>
      <c r="H35" s="23">
        <v>7.59</v>
      </c>
      <c r="I35" s="23"/>
    </row>
    <row r="36" spans="1:9" ht="12.75" x14ac:dyDescent="0.2">
      <c r="A36" s="31">
        <v>9</v>
      </c>
      <c r="B36" s="32" t="s">
        <v>33</v>
      </c>
      <c r="C36" s="32" t="s">
        <v>554</v>
      </c>
      <c r="D36" s="32" t="s">
        <v>23</v>
      </c>
      <c r="E36" s="33">
        <v>2500</v>
      </c>
      <c r="F36" s="34">
        <v>2485.375</v>
      </c>
      <c r="G36" s="35">
        <v>3.9560940000000003E-2</v>
      </c>
      <c r="H36" s="23">
        <v>7.08</v>
      </c>
      <c r="I36" s="23"/>
    </row>
    <row r="37" spans="1:9" ht="12.75" x14ac:dyDescent="0.2">
      <c r="A37" s="31">
        <v>10</v>
      </c>
      <c r="B37" s="32" t="s">
        <v>34</v>
      </c>
      <c r="C37" s="32" t="s">
        <v>555</v>
      </c>
      <c r="D37" s="32" t="s">
        <v>25</v>
      </c>
      <c r="E37" s="33">
        <v>2500</v>
      </c>
      <c r="F37" s="34">
        <v>2483.4875000000002</v>
      </c>
      <c r="G37" s="35">
        <v>3.9530889999999999E-2</v>
      </c>
      <c r="H37" s="23">
        <v>7.6074999999999999</v>
      </c>
      <c r="I37" s="23"/>
    </row>
    <row r="38" spans="1:9" ht="12.75" x14ac:dyDescent="0.2">
      <c r="A38" s="31">
        <v>11</v>
      </c>
      <c r="B38" s="32" t="s">
        <v>35</v>
      </c>
      <c r="C38" s="32" t="s">
        <v>556</v>
      </c>
      <c r="D38" s="32" t="s">
        <v>23</v>
      </c>
      <c r="E38" s="33">
        <v>2000</v>
      </c>
      <c r="F38" s="34">
        <v>2024.048</v>
      </c>
      <c r="G38" s="35">
        <v>3.221777E-2</v>
      </c>
      <c r="H38" s="23">
        <v>7.0949999999999998</v>
      </c>
      <c r="I38" s="23"/>
    </row>
    <row r="39" spans="1:9" ht="12.75" x14ac:dyDescent="0.2">
      <c r="A39" s="31">
        <v>12</v>
      </c>
      <c r="B39" s="32" t="s">
        <v>36</v>
      </c>
      <c r="C39" s="32" t="s">
        <v>37</v>
      </c>
      <c r="D39" s="32" t="s">
        <v>25</v>
      </c>
      <c r="E39" s="33">
        <v>2000</v>
      </c>
      <c r="F39" s="34">
        <v>2005.664</v>
      </c>
      <c r="G39" s="35">
        <v>3.1925139999999998E-2</v>
      </c>
      <c r="H39" s="23">
        <v>7.7026000000000003</v>
      </c>
      <c r="I39" s="23"/>
    </row>
    <row r="40" spans="1:9" ht="12.75" x14ac:dyDescent="0.2">
      <c r="A40" s="31">
        <v>13</v>
      </c>
      <c r="B40" s="32" t="s">
        <v>38</v>
      </c>
      <c r="C40" s="32" t="s">
        <v>557</v>
      </c>
      <c r="D40" s="32" t="s">
        <v>25</v>
      </c>
      <c r="E40" s="33">
        <v>2000</v>
      </c>
      <c r="F40" s="34">
        <v>2002.2739999999999</v>
      </c>
      <c r="G40" s="35">
        <v>3.1871179999999999E-2</v>
      </c>
      <c r="H40" s="23">
        <v>7.625</v>
      </c>
      <c r="I40" s="23"/>
    </row>
    <row r="41" spans="1:9" ht="12.75" x14ac:dyDescent="0.2">
      <c r="A41" s="31">
        <v>14</v>
      </c>
      <c r="B41" s="32" t="s">
        <v>39</v>
      </c>
      <c r="C41" s="32" t="s">
        <v>40</v>
      </c>
      <c r="D41" s="32" t="s">
        <v>25</v>
      </c>
      <c r="E41" s="33">
        <v>2000</v>
      </c>
      <c r="F41" s="34">
        <v>1991.924</v>
      </c>
      <c r="G41" s="35">
        <v>3.1706430000000001E-2</v>
      </c>
      <c r="H41" s="23">
        <v>7.6009000000000002</v>
      </c>
      <c r="I41" s="23"/>
    </row>
    <row r="42" spans="1:9" ht="12.75" x14ac:dyDescent="0.2">
      <c r="A42" s="31">
        <v>15</v>
      </c>
      <c r="B42" s="32" t="s">
        <v>41</v>
      </c>
      <c r="C42" s="32" t="s">
        <v>558</v>
      </c>
      <c r="D42" s="32" t="s">
        <v>23</v>
      </c>
      <c r="E42" s="33">
        <v>1500</v>
      </c>
      <c r="F42" s="34">
        <v>1511.1255000000001</v>
      </c>
      <c r="G42" s="35">
        <v>2.4053330000000001E-2</v>
      </c>
      <c r="H42" s="23">
        <v>6.95</v>
      </c>
      <c r="I42" s="23"/>
    </row>
    <row r="43" spans="1:9" ht="12.75" x14ac:dyDescent="0.2">
      <c r="A43" s="31">
        <v>16</v>
      </c>
      <c r="B43" s="32" t="s">
        <v>42</v>
      </c>
      <c r="C43" s="54" t="s">
        <v>406</v>
      </c>
      <c r="D43" s="32" t="s">
        <v>23</v>
      </c>
      <c r="E43" s="33">
        <v>15</v>
      </c>
      <c r="F43" s="34">
        <v>1500.2850000000001</v>
      </c>
      <c r="G43" s="35">
        <v>2.3880769999999999E-2</v>
      </c>
      <c r="H43" s="23">
        <v>6.92</v>
      </c>
      <c r="I43" s="23">
        <v>7.02</v>
      </c>
    </row>
    <row r="44" spans="1:9" ht="12.75" x14ac:dyDescent="0.2">
      <c r="A44" s="31">
        <v>17</v>
      </c>
      <c r="B44" s="32" t="s">
        <v>43</v>
      </c>
      <c r="C44" s="32" t="s">
        <v>559</v>
      </c>
      <c r="D44" s="32" t="s">
        <v>25</v>
      </c>
      <c r="E44" s="33">
        <v>1500</v>
      </c>
      <c r="F44" s="34">
        <v>1477.299</v>
      </c>
      <c r="G44" s="35">
        <v>2.351489E-2</v>
      </c>
      <c r="H44" s="23">
        <v>8.0399999999999991</v>
      </c>
      <c r="I44" s="23"/>
    </row>
    <row r="45" spans="1:9" ht="12.75" x14ac:dyDescent="0.2">
      <c r="A45" s="31">
        <v>18</v>
      </c>
      <c r="B45" s="32" t="s">
        <v>44</v>
      </c>
      <c r="C45" s="32" t="s">
        <v>45</v>
      </c>
      <c r="D45" s="32" t="s">
        <v>25</v>
      </c>
      <c r="E45" s="33">
        <v>1400</v>
      </c>
      <c r="F45" s="34">
        <v>1392.6976</v>
      </c>
      <c r="G45" s="35">
        <v>2.216825E-2</v>
      </c>
      <c r="H45" s="23">
        <v>7.7</v>
      </c>
      <c r="I45" s="23"/>
    </row>
    <row r="46" spans="1:9" ht="12.75" x14ac:dyDescent="0.2">
      <c r="A46" s="31">
        <v>19</v>
      </c>
      <c r="B46" s="32" t="s">
        <v>46</v>
      </c>
      <c r="C46" s="32" t="s">
        <v>560</v>
      </c>
      <c r="D46" s="32" t="s">
        <v>23</v>
      </c>
      <c r="E46" s="33">
        <v>1300</v>
      </c>
      <c r="F46" s="34">
        <v>1287.4992</v>
      </c>
      <c r="G46" s="35">
        <v>2.049376E-2</v>
      </c>
      <c r="H46" s="23">
        <v>7.1349999999999998</v>
      </c>
      <c r="I46" s="23"/>
    </row>
    <row r="47" spans="1:9" ht="12.75" x14ac:dyDescent="0.2">
      <c r="A47" s="31">
        <v>20</v>
      </c>
      <c r="B47" s="32" t="s">
        <v>47</v>
      </c>
      <c r="C47" s="32" t="s">
        <v>561</v>
      </c>
      <c r="D47" s="32" t="s">
        <v>25</v>
      </c>
      <c r="E47" s="33">
        <v>1000</v>
      </c>
      <c r="F47" s="34">
        <v>1007.054</v>
      </c>
      <c r="G47" s="35">
        <v>1.6029769999999999E-2</v>
      </c>
      <c r="H47" s="23">
        <v>7.2</v>
      </c>
      <c r="I47" s="23"/>
    </row>
    <row r="48" spans="1:9" ht="12.75" x14ac:dyDescent="0.2">
      <c r="A48" s="31">
        <v>21</v>
      </c>
      <c r="B48" s="32" t="s">
        <v>48</v>
      </c>
      <c r="C48" s="32" t="s">
        <v>562</v>
      </c>
      <c r="D48" s="32" t="s">
        <v>23</v>
      </c>
      <c r="E48" s="33">
        <v>100</v>
      </c>
      <c r="F48" s="34">
        <v>1005.15</v>
      </c>
      <c r="G48" s="35">
        <v>1.5999469999999998E-2</v>
      </c>
      <c r="H48" s="23">
        <v>6.9950000000000001</v>
      </c>
      <c r="I48" s="23"/>
    </row>
    <row r="49" spans="1:9" ht="12.75" x14ac:dyDescent="0.2">
      <c r="A49" s="31">
        <v>22</v>
      </c>
      <c r="B49" s="32" t="s">
        <v>49</v>
      </c>
      <c r="C49" s="32" t="s">
        <v>563</v>
      </c>
      <c r="D49" s="32" t="s">
        <v>25</v>
      </c>
      <c r="E49" s="33">
        <v>550</v>
      </c>
      <c r="F49" s="34">
        <v>552.21209999999996</v>
      </c>
      <c r="G49" s="35">
        <v>8.7898300000000002E-3</v>
      </c>
      <c r="H49" s="23">
        <v>7.2953999999999999</v>
      </c>
      <c r="I49" s="23"/>
    </row>
    <row r="50" spans="1:9" ht="12.75" x14ac:dyDescent="0.2">
      <c r="A50" s="31">
        <v>23</v>
      </c>
      <c r="B50" s="32" t="s">
        <v>50</v>
      </c>
      <c r="C50" s="32" t="s">
        <v>564</v>
      </c>
      <c r="D50" s="32" t="s">
        <v>25</v>
      </c>
      <c r="E50" s="33">
        <v>500</v>
      </c>
      <c r="F50" s="34">
        <v>506.33100000000002</v>
      </c>
      <c r="G50" s="35">
        <v>8.0595200000000006E-3</v>
      </c>
      <c r="H50" s="23">
        <v>6.97</v>
      </c>
      <c r="I50" s="23"/>
    </row>
    <row r="51" spans="1:9" ht="25.5" x14ac:dyDescent="0.2">
      <c r="A51" s="31">
        <v>24</v>
      </c>
      <c r="B51" s="32" t="s">
        <v>51</v>
      </c>
      <c r="C51" s="32" t="s">
        <v>52</v>
      </c>
      <c r="D51" s="32" t="s">
        <v>25</v>
      </c>
      <c r="E51" s="33">
        <v>500</v>
      </c>
      <c r="F51" s="34">
        <v>501.63200000000001</v>
      </c>
      <c r="G51" s="35">
        <v>7.9847200000000007E-3</v>
      </c>
      <c r="H51" s="23">
        <v>7.25</v>
      </c>
      <c r="I51" s="23"/>
    </row>
    <row r="52" spans="1:9" ht="12.75" x14ac:dyDescent="0.2">
      <c r="A52" s="31">
        <v>25</v>
      </c>
      <c r="B52" s="32" t="s">
        <v>53</v>
      </c>
      <c r="C52" s="32" t="s">
        <v>565</v>
      </c>
      <c r="D52" s="32" t="s">
        <v>23</v>
      </c>
      <c r="E52" s="33">
        <v>500</v>
      </c>
      <c r="F52" s="34">
        <v>495.6635</v>
      </c>
      <c r="G52" s="35">
        <v>7.8897199999999994E-3</v>
      </c>
      <c r="H52" s="23">
        <v>7.08</v>
      </c>
      <c r="I52" s="23"/>
    </row>
    <row r="53" spans="1:9" ht="15" customHeight="1" x14ac:dyDescent="0.2">
      <c r="A53" s="24"/>
      <c r="B53" s="24"/>
      <c r="C53" s="25" t="s">
        <v>11</v>
      </c>
      <c r="D53" s="24"/>
      <c r="E53" s="24" t="s">
        <v>12</v>
      </c>
      <c r="F53" s="30">
        <v>46810.983399999997</v>
      </c>
      <c r="G53" s="27">
        <v>0.74511342000000003</v>
      </c>
      <c r="H53" s="23" t="s">
        <v>12</v>
      </c>
      <c r="I53" s="23"/>
    </row>
    <row r="54" spans="1:9" ht="15" customHeight="1" x14ac:dyDescent="0.2">
      <c r="A54" s="24"/>
      <c r="B54" s="24"/>
      <c r="C54" s="28"/>
      <c r="D54" s="24"/>
      <c r="E54" s="24"/>
      <c r="F54" s="29"/>
      <c r="G54" s="29"/>
      <c r="H54" s="23" t="s">
        <v>12</v>
      </c>
      <c r="I54" s="23"/>
    </row>
    <row r="55" spans="1:9" ht="15" customHeight="1" x14ac:dyDescent="0.2">
      <c r="A55" s="24"/>
      <c r="B55" s="24"/>
      <c r="C55" s="25" t="s">
        <v>54</v>
      </c>
      <c r="D55" s="24"/>
      <c r="E55" s="24"/>
      <c r="F55" s="24"/>
      <c r="G55" s="24"/>
      <c r="H55" s="23" t="s">
        <v>12</v>
      </c>
      <c r="I55" s="23"/>
    </row>
    <row r="56" spans="1:9" ht="15" customHeight="1" x14ac:dyDescent="0.2">
      <c r="A56" s="24"/>
      <c r="B56" s="24"/>
      <c r="C56" s="25" t="s">
        <v>11</v>
      </c>
      <c r="D56" s="24"/>
      <c r="E56" s="24" t="s">
        <v>12</v>
      </c>
      <c r="F56" s="26" t="s">
        <v>13</v>
      </c>
      <c r="G56" s="27">
        <v>0</v>
      </c>
      <c r="H56" s="23" t="s">
        <v>12</v>
      </c>
      <c r="I56" s="23"/>
    </row>
    <row r="57" spans="1:9" ht="15" customHeight="1" x14ac:dyDescent="0.2">
      <c r="A57" s="24"/>
      <c r="B57" s="24"/>
      <c r="C57" s="28"/>
      <c r="D57" s="24"/>
      <c r="E57" s="24"/>
      <c r="F57" s="29"/>
      <c r="G57" s="29"/>
      <c r="H57" s="23" t="s">
        <v>12</v>
      </c>
      <c r="I57" s="23"/>
    </row>
    <row r="58" spans="1:9" ht="15" customHeight="1" x14ac:dyDescent="0.2">
      <c r="A58" s="24"/>
      <c r="B58" s="24"/>
      <c r="C58" s="25" t="s">
        <v>55</v>
      </c>
      <c r="D58" s="24"/>
      <c r="E58" s="24"/>
      <c r="F58" s="24"/>
      <c r="G58" s="24"/>
      <c r="H58" s="23" t="s">
        <v>12</v>
      </c>
      <c r="I58" s="23"/>
    </row>
    <row r="59" spans="1:9" ht="15" customHeight="1" x14ac:dyDescent="0.2">
      <c r="A59" s="31">
        <v>1</v>
      </c>
      <c r="B59" s="32" t="s">
        <v>56</v>
      </c>
      <c r="C59" s="32" t="s">
        <v>57</v>
      </c>
      <c r="D59" s="32" t="s">
        <v>58</v>
      </c>
      <c r="E59" s="33">
        <v>3000000</v>
      </c>
      <c r="F59" s="34">
        <v>3043.53</v>
      </c>
      <c r="G59" s="35">
        <v>4.844536E-2</v>
      </c>
      <c r="H59" s="23">
        <v>6.8480999999999996</v>
      </c>
      <c r="I59" s="23"/>
    </row>
    <row r="60" spans="1:9" ht="15" customHeight="1" x14ac:dyDescent="0.2">
      <c r="A60" s="31">
        <v>2</v>
      </c>
      <c r="B60" s="32" t="s">
        <v>59</v>
      </c>
      <c r="C60" s="32" t="s">
        <v>60</v>
      </c>
      <c r="D60" s="32" t="s">
        <v>58</v>
      </c>
      <c r="E60" s="33">
        <v>1982800</v>
      </c>
      <c r="F60" s="34">
        <v>1977.9540368</v>
      </c>
      <c r="G60" s="35">
        <v>3.1484070000000003E-2</v>
      </c>
      <c r="H60" s="23">
        <v>6.5225</v>
      </c>
      <c r="I60" s="23"/>
    </row>
    <row r="61" spans="1:9" ht="15" customHeight="1" x14ac:dyDescent="0.2">
      <c r="A61" s="31">
        <v>3</v>
      </c>
      <c r="B61" s="32" t="s">
        <v>61</v>
      </c>
      <c r="C61" s="32" t="s">
        <v>62</v>
      </c>
      <c r="D61" s="32" t="s">
        <v>58</v>
      </c>
      <c r="E61" s="33">
        <v>1000000</v>
      </c>
      <c r="F61" s="34">
        <v>1021.479</v>
      </c>
      <c r="G61" s="35">
        <v>1.625938E-2</v>
      </c>
      <c r="H61" s="23">
        <v>7.5351999999999997</v>
      </c>
      <c r="I61" s="23"/>
    </row>
    <row r="62" spans="1:9" ht="15" customHeight="1" x14ac:dyDescent="0.2">
      <c r="A62" s="31">
        <v>4</v>
      </c>
      <c r="B62" s="32" t="s">
        <v>63</v>
      </c>
      <c r="C62" s="32" t="s">
        <v>64</v>
      </c>
      <c r="D62" s="32" t="s">
        <v>58</v>
      </c>
      <c r="E62" s="33">
        <v>1000000</v>
      </c>
      <c r="F62" s="34">
        <v>929.79499999999996</v>
      </c>
      <c r="G62" s="35">
        <v>1.4800000000000001E-2</v>
      </c>
      <c r="H62" s="23">
        <v>7.5936000000000003</v>
      </c>
      <c r="I62" s="23"/>
    </row>
    <row r="63" spans="1:9" ht="15" customHeight="1" x14ac:dyDescent="0.2">
      <c r="A63" s="24"/>
      <c r="B63" s="24"/>
      <c r="C63" s="25" t="s">
        <v>11</v>
      </c>
      <c r="D63" s="24"/>
      <c r="E63" s="24" t="s">
        <v>12</v>
      </c>
      <c r="F63" s="30">
        <v>6972.7580367999999</v>
      </c>
      <c r="G63" s="27">
        <v>0.11098880999999999</v>
      </c>
      <c r="H63" s="23" t="s">
        <v>12</v>
      </c>
      <c r="I63" s="23"/>
    </row>
    <row r="64" spans="1:9" ht="15" customHeight="1" x14ac:dyDescent="0.2">
      <c r="A64" s="24"/>
      <c r="B64" s="24"/>
      <c r="C64" s="28"/>
      <c r="D64" s="24"/>
      <c r="E64" s="24"/>
      <c r="F64" s="29"/>
      <c r="G64" s="29"/>
      <c r="H64" s="23" t="s">
        <v>12</v>
      </c>
      <c r="I64" s="23"/>
    </row>
    <row r="65" spans="1:9" ht="15" customHeight="1" x14ac:dyDescent="0.2">
      <c r="A65" s="24"/>
      <c r="B65" s="24"/>
      <c r="C65" s="25" t="s">
        <v>65</v>
      </c>
      <c r="D65" s="24"/>
      <c r="E65" s="24"/>
      <c r="F65" s="29"/>
      <c r="G65" s="29"/>
      <c r="H65" s="23" t="s">
        <v>12</v>
      </c>
      <c r="I65" s="23"/>
    </row>
    <row r="66" spans="1:9" ht="15" customHeight="1" x14ac:dyDescent="0.2">
      <c r="A66" s="24"/>
      <c r="B66" s="24"/>
      <c r="C66" s="25" t="s">
        <v>11</v>
      </c>
      <c r="D66" s="24"/>
      <c r="E66" s="24" t="s">
        <v>12</v>
      </c>
      <c r="F66" s="26" t="s">
        <v>13</v>
      </c>
      <c r="G66" s="27">
        <v>0</v>
      </c>
      <c r="H66" s="23" t="s">
        <v>12</v>
      </c>
      <c r="I66" s="23"/>
    </row>
    <row r="67" spans="1:9" ht="15" customHeight="1" x14ac:dyDescent="0.2">
      <c r="A67" s="24"/>
      <c r="B67" s="24"/>
      <c r="C67" s="28"/>
      <c r="D67" s="24"/>
      <c r="E67" s="24"/>
      <c r="F67" s="29"/>
      <c r="G67" s="29"/>
      <c r="H67" s="23" t="s">
        <v>12</v>
      </c>
      <c r="I67" s="23"/>
    </row>
    <row r="68" spans="1:9" ht="15" customHeight="1" x14ac:dyDescent="0.2">
      <c r="A68" s="24"/>
      <c r="B68" s="24"/>
      <c r="C68" s="25" t="s">
        <v>66</v>
      </c>
      <c r="D68" s="24"/>
      <c r="E68" s="24"/>
      <c r="F68" s="30">
        <v>53783.741436800003</v>
      </c>
      <c r="G68" s="27">
        <v>0.85610222999999996</v>
      </c>
      <c r="H68" s="23" t="s">
        <v>12</v>
      </c>
      <c r="I68" s="23"/>
    </row>
    <row r="69" spans="1:9" ht="15" customHeight="1" x14ac:dyDescent="0.2">
      <c r="A69" s="24"/>
      <c r="B69" s="24"/>
      <c r="C69" s="28"/>
      <c r="D69" s="24"/>
      <c r="E69" s="24"/>
      <c r="F69" s="29"/>
      <c r="G69" s="29"/>
      <c r="H69" s="23" t="s">
        <v>12</v>
      </c>
      <c r="I69" s="23"/>
    </row>
    <row r="70" spans="1:9" ht="15" customHeight="1" x14ac:dyDescent="0.2">
      <c r="A70" s="24"/>
      <c r="B70" s="24"/>
      <c r="C70" s="25" t="s">
        <v>67</v>
      </c>
      <c r="D70" s="24"/>
      <c r="E70" s="24"/>
      <c r="F70" s="29"/>
      <c r="G70" s="29"/>
      <c r="H70" s="23" t="s">
        <v>12</v>
      </c>
      <c r="I70" s="23"/>
    </row>
    <row r="71" spans="1:9" ht="15" customHeight="1" x14ac:dyDescent="0.2">
      <c r="A71" s="24"/>
      <c r="B71" s="24"/>
      <c r="C71" s="25" t="s">
        <v>68</v>
      </c>
      <c r="D71" s="24"/>
      <c r="E71" s="24"/>
      <c r="F71" s="29"/>
      <c r="G71" s="29"/>
      <c r="H71" s="23" t="s">
        <v>12</v>
      </c>
      <c r="I71" s="23"/>
    </row>
    <row r="72" spans="1:9" ht="15" customHeight="1" x14ac:dyDescent="0.2">
      <c r="A72" s="31">
        <v>1</v>
      </c>
      <c r="B72" s="32" t="s">
        <v>69</v>
      </c>
      <c r="C72" s="32" t="s">
        <v>70</v>
      </c>
      <c r="D72" s="32" t="s">
        <v>71</v>
      </c>
      <c r="E72" s="33">
        <v>500</v>
      </c>
      <c r="F72" s="34">
        <v>2469.0725000000002</v>
      </c>
      <c r="G72" s="35">
        <v>3.930144E-2</v>
      </c>
      <c r="H72" s="23">
        <v>6.35</v>
      </c>
      <c r="I72" s="23"/>
    </row>
    <row r="73" spans="1:9" ht="15" customHeight="1" x14ac:dyDescent="0.2">
      <c r="A73" s="31">
        <v>2</v>
      </c>
      <c r="B73" s="32" t="s">
        <v>72</v>
      </c>
      <c r="C73" s="32" t="s">
        <v>566</v>
      </c>
      <c r="D73" s="32" t="s">
        <v>73</v>
      </c>
      <c r="E73" s="33">
        <v>400</v>
      </c>
      <c r="F73" s="34">
        <v>1921.71</v>
      </c>
      <c r="G73" s="35">
        <v>3.0588799999999999E-2</v>
      </c>
      <c r="H73" s="23">
        <v>6.7900999999999998</v>
      </c>
      <c r="I73" s="23"/>
    </row>
    <row r="74" spans="1:9" ht="15" customHeight="1" x14ac:dyDescent="0.2">
      <c r="A74" s="31">
        <v>3</v>
      </c>
      <c r="B74" s="32" t="s">
        <v>74</v>
      </c>
      <c r="C74" s="32" t="s">
        <v>75</v>
      </c>
      <c r="D74" s="32" t="s">
        <v>73</v>
      </c>
      <c r="E74" s="33">
        <v>200</v>
      </c>
      <c r="F74" s="34">
        <v>960.971</v>
      </c>
      <c r="G74" s="35">
        <v>1.5296250000000001E-2</v>
      </c>
      <c r="H74" s="23">
        <v>6.8000999999999996</v>
      </c>
      <c r="I74" s="23"/>
    </row>
    <row r="75" spans="1:9" ht="15" customHeight="1" x14ac:dyDescent="0.2">
      <c r="A75" s="31">
        <v>4</v>
      </c>
      <c r="B75" s="32" t="s">
        <v>76</v>
      </c>
      <c r="C75" s="32" t="s">
        <v>77</v>
      </c>
      <c r="D75" s="32" t="s">
        <v>78</v>
      </c>
      <c r="E75" s="33">
        <v>200</v>
      </c>
      <c r="F75" s="34">
        <v>954.18200000000002</v>
      </c>
      <c r="G75" s="35">
        <v>1.5188180000000001E-2</v>
      </c>
      <c r="H75" s="23">
        <v>6.7934000000000001</v>
      </c>
      <c r="I75" s="23"/>
    </row>
    <row r="76" spans="1:9" ht="15" customHeight="1" x14ac:dyDescent="0.2">
      <c r="A76" s="24"/>
      <c r="B76" s="24"/>
      <c r="C76" s="25" t="s">
        <v>11</v>
      </c>
      <c r="D76" s="24"/>
      <c r="E76" s="24" t="s">
        <v>12</v>
      </c>
      <c r="F76" s="30">
        <v>6305.9354999999996</v>
      </c>
      <c r="G76" s="27">
        <v>0.10037467</v>
      </c>
      <c r="H76" s="23" t="s">
        <v>12</v>
      </c>
      <c r="I76" s="23"/>
    </row>
    <row r="77" spans="1:9" ht="15" customHeight="1" x14ac:dyDescent="0.2">
      <c r="A77" s="24"/>
      <c r="B77" s="24"/>
      <c r="C77" s="28"/>
      <c r="D77" s="24"/>
      <c r="E77" s="24"/>
      <c r="F77" s="29"/>
      <c r="G77" s="29"/>
      <c r="H77" s="23" t="s">
        <v>12</v>
      </c>
      <c r="I77" s="23"/>
    </row>
    <row r="78" spans="1:9" ht="15" customHeight="1" x14ac:dyDescent="0.2">
      <c r="A78" s="24"/>
      <c r="B78" s="24"/>
      <c r="C78" s="25" t="s">
        <v>79</v>
      </c>
      <c r="D78" s="24"/>
      <c r="E78" s="24"/>
      <c r="F78" s="29"/>
      <c r="G78" s="29"/>
      <c r="H78" s="23" t="s">
        <v>12</v>
      </c>
      <c r="I78" s="23"/>
    </row>
    <row r="79" spans="1:9" ht="15" customHeight="1" x14ac:dyDescent="0.2">
      <c r="A79" s="24"/>
      <c r="B79" s="24"/>
      <c r="C79" s="25" t="s">
        <v>11</v>
      </c>
      <c r="D79" s="24"/>
      <c r="E79" s="24" t="s">
        <v>12</v>
      </c>
      <c r="F79" s="26" t="s">
        <v>13</v>
      </c>
      <c r="G79" s="27">
        <v>0</v>
      </c>
      <c r="H79" s="23" t="s">
        <v>12</v>
      </c>
      <c r="I79" s="23"/>
    </row>
    <row r="80" spans="1:9" ht="15" customHeight="1" x14ac:dyDescent="0.2">
      <c r="A80" s="24"/>
      <c r="B80" s="24"/>
      <c r="C80" s="28"/>
      <c r="D80" s="24"/>
      <c r="E80" s="24"/>
      <c r="F80" s="29"/>
      <c r="G80" s="29"/>
      <c r="H80" s="23" t="s">
        <v>12</v>
      </c>
      <c r="I80" s="23"/>
    </row>
    <row r="81" spans="1:15" ht="15" customHeight="1" x14ac:dyDescent="0.2">
      <c r="A81" s="24"/>
      <c r="B81" s="24"/>
      <c r="C81" s="25" t="s">
        <v>80</v>
      </c>
      <c r="D81" s="24"/>
      <c r="E81" s="24"/>
      <c r="F81" s="29"/>
      <c r="G81" s="29"/>
      <c r="H81" s="23" t="s">
        <v>12</v>
      </c>
      <c r="I81" s="23"/>
    </row>
    <row r="82" spans="1:15" ht="15" customHeight="1" x14ac:dyDescent="0.2">
      <c r="A82" s="24"/>
      <c r="B82" s="24"/>
      <c r="C82" s="25" t="s">
        <v>11</v>
      </c>
      <c r="D82" s="24"/>
      <c r="E82" s="24" t="s">
        <v>12</v>
      </c>
      <c r="F82" s="26" t="s">
        <v>13</v>
      </c>
      <c r="G82" s="27">
        <v>0</v>
      </c>
      <c r="H82" s="23" t="s">
        <v>12</v>
      </c>
      <c r="I82" s="23"/>
    </row>
    <row r="83" spans="1:15" ht="15" customHeight="1" x14ac:dyDescent="0.2">
      <c r="A83" s="24"/>
      <c r="B83" s="24"/>
      <c r="C83" s="28"/>
      <c r="D83" s="24"/>
      <c r="E83" s="24"/>
      <c r="F83" s="29"/>
      <c r="G83" s="29"/>
      <c r="H83" s="23" t="s">
        <v>12</v>
      </c>
      <c r="I83" s="23"/>
    </row>
    <row r="84" spans="1:15" ht="15" customHeight="1" x14ac:dyDescent="0.2">
      <c r="A84" s="24"/>
      <c r="B84" s="24"/>
      <c r="C84" s="25" t="s">
        <v>81</v>
      </c>
      <c r="D84" s="24"/>
      <c r="E84" s="24"/>
      <c r="F84" s="29"/>
      <c r="G84" s="29"/>
      <c r="H84" s="23" t="s">
        <v>12</v>
      </c>
      <c r="I84" s="23"/>
    </row>
    <row r="85" spans="1:15" ht="15" customHeight="1" x14ac:dyDescent="0.2">
      <c r="A85" s="31">
        <v>1</v>
      </c>
      <c r="B85" s="32"/>
      <c r="C85" s="32" t="s">
        <v>82</v>
      </c>
      <c r="D85" s="32"/>
      <c r="E85" s="36"/>
      <c r="F85" s="34">
        <v>1938.037730001</v>
      </c>
      <c r="G85" s="35">
        <v>3.08487E-2</v>
      </c>
      <c r="H85" s="23">
        <v>5.42</v>
      </c>
      <c r="I85" s="23"/>
    </row>
    <row r="86" spans="1:15" ht="15" customHeight="1" x14ac:dyDescent="0.2">
      <c r="A86" s="24"/>
      <c r="B86" s="24"/>
      <c r="C86" s="25" t="s">
        <v>11</v>
      </c>
      <c r="D86" s="24"/>
      <c r="E86" s="24" t="s">
        <v>12</v>
      </c>
      <c r="F86" s="30">
        <v>1938.037730001</v>
      </c>
      <c r="G86" s="27">
        <v>3.08487E-2</v>
      </c>
      <c r="H86" s="23" t="s">
        <v>12</v>
      </c>
      <c r="I86" s="23"/>
    </row>
    <row r="87" spans="1:15" ht="15" customHeight="1" x14ac:dyDescent="0.2">
      <c r="A87" s="24"/>
      <c r="B87" s="24"/>
      <c r="C87" s="28"/>
      <c r="D87" s="24"/>
      <c r="E87" s="24"/>
      <c r="F87" s="29"/>
      <c r="G87" s="29"/>
      <c r="H87" s="23" t="s">
        <v>12</v>
      </c>
      <c r="I87" s="23"/>
    </row>
    <row r="88" spans="1:15" ht="15" customHeight="1" x14ac:dyDescent="0.2">
      <c r="A88" s="24"/>
      <c r="B88" s="24"/>
      <c r="C88" s="25" t="s">
        <v>83</v>
      </c>
      <c r="D88" s="24"/>
      <c r="E88" s="24"/>
      <c r="F88" s="30">
        <v>8243.973230001</v>
      </c>
      <c r="G88" s="27">
        <v>0.13122337000000001</v>
      </c>
      <c r="H88" s="23" t="s">
        <v>12</v>
      </c>
      <c r="I88" s="23"/>
    </row>
    <row r="89" spans="1:15" ht="15" customHeight="1" x14ac:dyDescent="0.2">
      <c r="A89" s="24"/>
      <c r="B89" s="24"/>
      <c r="C89" s="29"/>
      <c r="D89" s="24"/>
      <c r="E89" s="24"/>
      <c r="F89" s="24"/>
      <c r="G89" s="24"/>
      <c r="H89" s="23" t="s">
        <v>12</v>
      </c>
      <c r="I89" s="23"/>
    </row>
    <row r="90" spans="1:15" ht="15" customHeight="1" x14ac:dyDescent="0.2">
      <c r="A90" s="24"/>
      <c r="B90" s="24"/>
      <c r="C90" s="25" t="s">
        <v>84</v>
      </c>
      <c r="D90" s="24"/>
      <c r="E90" s="24"/>
      <c r="F90" s="24"/>
      <c r="G90" s="24"/>
      <c r="H90" s="23" t="s">
        <v>12</v>
      </c>
      <c r="I90" s="23"/>
    </row>
    <row r="91" spans="1:15" ht="15" customHeight="1" x14ac:dyDescent="0.2">
      <c r="A91" s="24"/>
      <c r="B91" s="24"/>
      <c r="C91" s="25" t="s">
        <v>85</v>
      </c>
      <c r="D91" s="24"/>
      <c r="E91" s="24"/>
      <c r="F91" s="24"/>
      <c r="G91" s="24"/>
      <c r="H91" s="23" t="s">
        <v>12</v>
      </c>
      <c r="I91" s="23"/>
    </row>
    <row r="92" spans="1:15" ht="15" customHeight="1" x14ac:dyDescent="0.2">
      <c r="A92" s="24"/>
      <c r="B92" s="24"/>
      <c r="C92" s="25" t="s">
        <v>11</v>
      </c>
      <c r="D92" s="24"/>
      <c r="E92" s="24" t="s">
        <v>12</v>
      </c>
      <c r="F92" s="26" t="s">
        <v>13</v>
      </c>
      <c r="G92" s="27">
        <v>0</v>
      </c>
      <c r="H92" s="23" t="s">
        <v>12</v>
      </c>
      <c r="I92" s="23"/>
    </row>
    <row r="93" spans="1:15" ht="12.75" x14ac:dyDescent="0.2">
      <c r="A93" s="21"/>
      <c r="B93" s="21"/>
      <c r="C93" s="86"/>
      <c r="D93" s="21"/>
      <c r="E93" s="21"/>
      <c r="F93" s="49"/>
      <c r="G93" s="49"/>
      <c r="H93" s="23" t="s">
        <v>12</v>
      </c>
      <c r="I93" s="23" t="s">
        <v>12</v>
      </c>
    </row>
    <row r="94" spans="1:15" ht="12.75" x14ac:dyDescent="0.2">
      <c r="A94" s="21"/>
      <c r="B94" s="21"/>
      <c r="C94" s="22" t="s">
        <v>407</v>
      </c>
      <c r="D94" s="21"/>
      <c r="E94" s="21"/>
      <c r="F94" s="49"/>
      <c r="G94" s="49"/>
      <c r="H94" s="23"/>
      <c r="I94" s="23" t="s">
        <v>12</v>
      </c>
      <c r="J94" s="65"/>
      <c r="K94" s="65"/>
      <c r="L94" s="65"/>
      <c r="M94" s="87"/>
      <c r="N94" s="87"/>
      <c r="O94" s="87"/>
    </row>
    <row r="95" spans="1:15" ht="12.75" x14ac:dyDescent="0.2">
      <c r="A95" s="88">
        <v>1</v>
      </c>
      <c r="B95" s="54" t="s">
        <v>86</v>
      </c>
      <c r="C95" s="54" t="s">
        <v>87</v>
      </c>
      <c r="D95" s="54"/>
      <c r="E95" s="89">
        <v>2586.3710000000001</v>
      </c>
      <c r="F95" s="90">
        <v>307.03821412100001</v>
      </c>
      <c r="G95" s="91">
        <v>4.8872799999999999E-3</v>
      </c>
      <c r="H95" s="23"/>
      <c r="I95" s="23" t="s">
        <v>12</v>
      </c>
    </row>
    <row r="96" spans="1:15" ht="12.75" x14ac:dyDescent="0.2">
      <c r="A96" s="21"/>
      <c r="B96" s="21"/>
      <c r="C96" s="22" t="s">
        <v>11</v>
      </c>
      <c r="D96" s="21"/>
      <c r="E96" s="21" t="s">
        <v>12</v>
      </c>
      <c r="F96" s="92">
        <f>SUM(F95)</f>
        <v>307.03821412100001</v>
      </c>
      <c r="G96" s="93">
        <f>SUM(G95)</f>
        <v>4.8872799999999999E-3</v>
      </c>
      <c r="H96" s="23"/>
      <c r="I96" s="23" t="s">
        <v>12</v>
      </c>
    </row>
    <row r="97" spans="1:9" ht="12.75" customHeight="1" x14ac:dyDescent="0.2">
      <c r="A97" s="21"/>
      <c r="B97" s="21"/>
      <c r="C97" s="86"/>
      <c r="D97" s="21"/>
      <c r="E97" s="21"/>
      <c r="F97" s="49"/>
      <c r="G97" s="49"/>
      <c r="H97" s="23" t="s">
        <v>12</v>
      </c>
      <c r="I97" s="23"/>
    </row>
    <row r="98" spans="1:9" ht="15" customHeight="1" x14ac:dyDescent="0.2">
      <c r="A98" s="24"/>
      <c r="B98" s="24"/>
      <c r="C98" s="25" t="s">
        <v>88</v>
      </c>
      <c r="D98" s="24"/>
      <c r="E98" s="24"/>
      <c r="F98" s="24"/>
      <c r="G98" s="24"/>
      <c r="H98" s="23" t="s">
        <v>12</v>
      </c>
      <c r="I98" s="23"/>
    </row>
    <row r="99" spans="1:9" ht="15" customHeight="1" x14ac:dyDescent="0.2">
      <c r="A99" s="24"/>
      <c r="B99" s="24"/>
      <c r="C99" s="25" t="s">
        <v>89</v>
      </c>
      <c r="D99" s="24"/>
      <c r="E99" s="24"/>
      <c r="F99" s="24"/>
      <c r="G99" s="24"/>
      <c r="H99" s="23" t="s">
        <v>12</v>
      </c>
      <c r="I99" s="23"/>
    </row>
    <row r="100" spans="1:9" ht="15" customHeight="1" x14ac:dyDescent="0.2">
      <c r="A100" s="24"/>
      <c r="B100" s="24"/>
      <c r="C100" s="25" t="s">
        <v>11</v>
      </c>
      <c r="D100" s="24"/>
      <c r="E100" s="24" t="s">
        <v>12</v>
      </c>
      <c r="F100" s="26" t="s">
        <v>13</v>
      </c>
      <c r="G100" s="27">
        <v>0</v>
      </c>
      <c r="H100" s="23" t="s">
        <v>12</v>
      </c>
      <c r="I100" s="23"/>
    </row>
    <row r="101" spans="1:9" ht="15" customHeight="1" x14ac:dyDescent="0.2">
      <c r="A101" s="24"/>
      <c r="B101" s="24"/>
      <c r="C101" s="28"/>
      <c r="D101" s="24"/>
      <c r="E101" s="24"/>
      <c r="F101" s="29"/>
      <c r="G101" s="29"/>
      <c r="H101" s="23" t="s">
        <v>12</v>
      </c>
      <c r="I101" s="23"/>
    </row>
    <row r="102" spans="1:9" ht="15" customHeight="1" x14ac:dyDescent="0.2">
      <c r="A102" s="24"/>
      <c r="B102" s="24"/>
      <c r="C102" s="25" t="s">
        <v>90</v>
      </c>
      <c r="D102" s="24"/>
      <c r="E102" s="24"/>
      <c r="F102" s="29"/>
      <c r="G102" s="29"/>
      <c r="H102" s="23" t="s">
        <v>12</v>
      </c>
      <c r="I102" s="23"/>
    </row>
    <row r="103" spans="1:9" ht="15" customHeight="1" x14ac:dyDescent="0.2">
      <c r="A103" s="24"/>
      <c r="B103" s="24"/>
      <c r="C103" s="25" t="s">
        <v>11</v>
      </c>
      <c r="D103" s="24"/>
      <c r="E103" s="24" t="s">
        <v>12</v>
      </c>
      <c r="F103" s="26" t="s">
        <v>13</v>
      </c>
      <c r="G103" s="27">
        <v>0</v>
      </c>
      <c r="H103" s="23" t="s">
        <v>12</v>
      </c>
      <c r="I103" s="23"/>
    </row>
    <row r="104" spans="1:9" ht="15" customHeight="1" x14ac:dyDescent="0.2">
      <c r="A104" s="24"/>
      <c r="B104" s="24"/>
      <c r="C104" s="28"/>
      <c r="D104" s="24"/>
      <c r="E104" s="24"/>
      <c r="F104" s="29"/>
      <c r="G104" s="29"/>
      <c r="H104" s="23" t="s">
        <v>12</v>
      </c>
      <c r="I104" s="23"/>
    </row>
    <row r="105" spans="1:9" ht="15" customHeight="1" x14ac:dyDescent="0.2">
      <c r="A105" s="24"/>
      <c r="B105" s="32"/>
      <c r="C105" s="32"/>
      <c r="D105" s="25"/>
      <c r="E105" s="24"/>
      <c r="F105" s="32"/>
      <c r="G105" s="36"/>
      <c r="H105" s="23" t="s">
        <v>12</v>
      </c>
      <c r="I105" s="23"/>
    </row>
    <row r="106" spans="1:9" ht="15" customHeight="1" x14ac:dyDescent="0.2">
      <c r="A106" s="36"/>
      <c r="B106" s="32"/>
      <c r="C106" s="32" t="s">
        <v>91</v>
      </c>
      <c r="D106" s="32"/>
      <c r="E106" s="36"/>
      <c r="F106" s="34">
        <v>489.21700071999999</v>
      </c>
      <c r="G106" s="35">
        <v>7.7871099999999999E-3</v>
      </c>
      <c r="H106" s="23" t="s">
        <v>12</v>
      </c>
      <c r="I106" s="23"/>
    </row>
    <row r="107" spans="1:9" ht="15" customHeight="1" x14ac:dyDescent="0.2">
      <c r="A107" s="28"/>
      <c r="B107" s="28"/>
      <c r="C107" s="25" t="s">
        <v>92</v>
      </c>
      <c r="D107" s="29"/>
      <c r="E107" s="29"/>
      <c r="F107" s="30">
        <v>62823.969881641999</v>
      </c>
      <c r="G107" s="37">
        <v>0.99999998999999995</v>
      </c>
      <c r="H107" s="23" t="s">
        <v>12</v>
      </c>
      <c r="I107" s="23"/>
    </row>
    <row r="108" spans="1:9" ht="12.75" x14ac:dyDescent="0.2">
      <c r="A108" s="38"/>
      <c r="B108" s="38"/>
      <c r="C108" s="38"/>
      <c r="D108" s="39"/>
      <c r="E108" s="39"/>
      <c r="F108" s="39"/>
      <c r="G108" s="39"/>
    </row>
    <row r="109" spans="1:9" ht="12.75" x14ac:dyDescent="0.2">
      <c r="A109" s="40"/>
      <c r="B109" s="41" t="s">
        <v>408</v>
      </c>
      <c r="C109" s="41"/>
      <c r="D109" s="41"/>
      <c r="E109" s="41"/>
      <c r="F109" s="41"/>
      <c r="G109" s="41"/>
      <c r="H109" s="41"/>
    </row>
    <row r="110" spans="1:9" ht="12.75" x14ac:dyDescent="0.2">
      <c r="A110" s="40"/>
      <c r="B110" s="41" t="s">
        <v>409</v>
      </c>
      <c r="C110" s="41"/>
      <c r="D110" s="41"/>
      <c r="E110" s="41"/>
      <c r="F110" s="41"/>
      <c r="G110" s="41"/>
      <c r="H110" s="41"/>
    </row>
    <row r="111" spans="1:9" ht="12.75" x14ac:dyDescent="0.2">
      <c r="A111" s="40"/>
      <c r="B111" s="41" t="s">
        <v>410</v>
      </c>
      <c r="C111" s="41"/>
      <c r="D111" s="41"/>
      <c r="E111" s="41"/>
      <c r="F111" s="41"/>
      <c r="G111" s="41"/>
      <c r="H111" s="41"/>
    </row>
    <row r="112" spans="1:9" ht="12.75" x14ac:dyDescent="0.2">
      <c r="A112" s="40"/>
      <c r="B112" s="40"/>
      <c r="C112" s="40"/>
      <c r="D112" s="42"/>
      <c r="E112" s="42"/>
      <c r="F112" s="42"/>
      <c r="G112" s="42"/>
    </row>
    <row r="113" spans="1:7" ht="12.75" x14ac:dyDescent="0.2">
      <c r="A113" s="40"/>
      <c r="B113" s="43" t="s">
        <v>93</v>
      </c>
      <c r="C113" s="44"/>
      <c r="D113" s="45"/>
      <c r="E113" s="46"/>
      <c r="F113" s="42"/>
      <c r="G113" s="42"/>
    </row>
    <row r="114" spans="1:7" ht="25.5" customHeight="1" x14ac:dyDescent="0.2">
      <c r="A114" s="40"/>
      <c r="B114" s="47" t="s">
        <v>94</v>
      </c>
      <c r="C114" s="48"/>
      <c r="D114" s="22" t="s">
        <v>95</v>
      </c>
      <c r="E114" s="46"/>
      <c r="F114" s="42"/>
      <c r="G114" s="42"/>
    </row>
    <row r="115" spans="1:7" ht="12.75" x14ac:dyDescent="0.2">
      <c r="A115" s="40"/>
      <c r="B115" s="47" t="s">
        <v>96</v>
      </c>
      <c r="C115" s="48"/>
      <c r="D115" s="22" t="s">
        <v>95</v>
      </c>
      <c r="E115" s="46"/>
      <c r="F115" s="42"/>
      <c r="G115" s="42"/>
    </row>
    <row r="116" spans="1:7" ht="12.75" x14ac:dyDescent="0.2">
      <c r="A116" s="40"/>
      <c r="B116" s="47" t="s">
        <v>97</v>
      </c>
      <c r="C116" s="48"/>
      <c r="D116" s="49" t="s">
        <v>12</v>
      </c>
      <c r="E116" s="46"/>
      <c r="F116" s="42"/>
      <c r="G116" s="42"/>
    </row>
    <row r="117" spans="1:7" ht="12.75" x14ac:dyDescent="0.2">
      <c r="A117" s="50"/>
      <c r="B117" s="51" t="s">
        <v>12</v>
      </c>
      <c r="C117" s="51" t="s">
        <v>411</v>
      </c>
      <c r="D117" s="51" t="s">
        <v>98</v>
      </c>
      <c r="E117" s="50"/>
      <c r="F117" s="50"/>
      <c r="G117" s="50"/>
    </row>
    <row r="118" spans="1:7" ht="12.75" x14ac:dyDescent="0.2">
      <c r="A118" s="50"/>
      <c r="B118" s="52" t="s">
        <v>99</v>
      </c>
      <c r="C118" s="84">
        <v>46173</v>
      </c>
      <c r="D118" s="53">
        <v>46203</v>
      </c>
      <c r="E118" s="50"/>
      <c r="F118" s="50"/>
      <c r="G118" s="50"/>
    </row>
    <row r="119" spans="1:7" ht="12.75" x14ac:dyDescent="0.2">
      <c r="A119" s="50"/>
      <c r="B119" s="54" t="s">
        <v>100</v>
      </c>
      <c r="C119" s="85">
        <v>43.170900000000003</v>
      </c>
      <c r="D119" s="55">
        <v>43.891300000000001</v>
      </c>
      <c r="E119" s="50"/>
      <c r="F119" s="56"/>
      <c r="G119" s="57"/>
    </row>
    <row r="120" spans="1:7" ht="12.75" x14ac:dyDescent="0.2">
      <c r="A120" s="50"/>
      <c r="B120" s="54" t="s">
        <v>412</v>
      </c>
      <c r="C120" s="85">
        <v>19.2714</v>
      </c>
      <c r="D120" s="55">
        <v>19.5929</v>
      </c>
      <c r="E120" s="50"/>
      <c r="F120" s="56"/>
      <c r="G120" s="57"/>
    </row>
    <row r="121" spans="1:7" ht="12.75" x14ac:dyDescent="0.2">
      <c r="A121" s="50"/>
      <c r="B121" s="54" t="s">
        <v>101</v>
      </c>
      <c r="C121" s="85">
        <v>41.651800000000001</v>
      </c>
      <c r="D121" s="55">
        <v>42.3386</v>
      </c>
      <c r="E121" s="50"/>
      <c r="F121" s="56"/>
      <c r="G121" s="57"/>
    </row>
    <row r="122" spans="1:7" ht="12.75" x14ac:dyDescent="0.2">
      <c r="A122" s="50"/>
      <c r="B122" s="54" t="s">
        <v>413</v>
      </c>
      <c r="C122" s="85">
        <v>18.625299999999999</v>
      </c>
      <c r="D122" s="55">
        <v>18.932400000000001</v>
      </c>
      <c r="E122" s="50"/>
      <c r="F122" s="56"/>
      <c r="G122" s="57"/>
    </row>
    <row r="123" spans="1:7" ht="12.75" x14ac:dyDescent="0.2">
      <c r="A123" s="50"/>
      <c r="B123" s="50"/>
      <c r="C123" s="50"/>
      <c r="D123" s="50"/>
      <c r="E123" s="50"/>
      <c r="F123" s="50"/>
      <c r="G123" s="50"/>
    </row>
    <row r="124" spans="1:7" ht="12.75" x14ac:dyDescent="0.2">
      <c r="A124" s="50"/>
      <c r="B124" s="47" t="s">
        <v>414</v>
      </c>
      <c r="C124" s="48"/>
      <c r="D124" s="22" t="s">
        <v>95</v>
      </c>
      <c r="E124" s="50"/>
      <c r="F124" s="50"/>
      <c r="G124" s="50"/>
    </row>
    <row r="125" spans="1:7" ht="12.75" x14ac:dyDescent="0.2">
      <c r="A125" s="50"/>
      <c r="B125" s="59"/>
      <c r="C125" s="59"/>
      <c r="D125" s="59"/>
      <c r="E125" s="50"/>
      <c r="F125" s="50"/>
      <c r="G125" s="50"/>
    </row>
    <row r="126" spans="1:7" ht="12.75" x14ac:dyDescent="0.2">
      <c r="A126" s="50"/>
      <c r="B126" s="47" t="s">
        <v>103</v>
      </c>
      <c r="C126" s="48"/>
      <c r="D126" s="22" t="s">
        <v>95</v>
      </c>
      <c r="E126" s="64"/>
      <c r="F126" s="50"/>
      <c r="G126" s="50"/>
    </row>
    <row r="127" spans="1:7" ht="12.75" x14ac:dyDescent="0.2">
      <c r="A127" s="50"/>
      <c r="B127" s="47" t="s">
        <v>104</v>
      </c>
      <c r="C127" s="48"/>
      <c r="D127" s="22" t="s">
        <v>95</v>
      </c>
      <c r="E127" s="64"/>
      <c r="F127" s="50"/>
      <c r="G127" s="50"/>
    </row>
    <row r="128" spans="1:7" ht="12.75" x14ac:dyDescent="0.2">
      <c r="A128" s="50"/>
      <c r="B128" s="47" t="s">
        <v>415</v>
      </c>
      <c r="C128" s="48"/>
      <c r="D128" s="22" t="s">
        <v>95</v>
      </c>
      <c r="E128" s="64"/>
      <c r="F128" s="50"/>
      <c r="G128" s="50"/>
    </row>
    <row r="129" spans="1:12" ht="12.75" x14ac:dyDescent="0.2">
      <c r="A129" s="59"/>
      <c r="B129" s="59"/>
      <c r="C129" s="59"/>
      <c r="D129" s="59"/>
      <c r="E129" s="59"/>
      <c r="F129" s="59"/>
      <c r="G129" s="59"/>
    </row>
    <row r="130" spans="1:12" s="66" customFormat="1" ht="12.75" x14ac:dyDescent="0.2">
      <c r="B130" s="67" t="s">
        <v>416</v>
      </c>
      <c r="C130" s="68"/>
      <c r="D130" s="69"/>
      <c r="H130" s="17"/>
      <c r="I130" s="65"/>
      <c r="J130" s="65"/>
      <c r="K130" s="65"/>
      <c r="L130" s="65"/>
    </row>
    <row r="131" spans="1:12" s="66" customFormat="1" ht="38.25" x14ac:dyDescent="0.2">
      <c r="B131" s="71" t="s">
        <v>417</v>
      </c>
      <c r="C131" s="71"/>
      <c r="D131" s="72" t="s">
        <v>1</v>
      </c>
      <c r="H131" s="17"/>
      <c r="I131" s="65"/>
      <c r="J131" s="65"/>
      <c r="K131" s="65"/>
      <c r="L131" s="65"/>
    </row>
    <row r="132" spans="1:12" s="66" customFormat="1" ht="12.75" x14ac:dyDescent="0.2">
      <c r="B132" s="60" t="s">
        <v>418</v>
      </c>
      <c r="C132" s="60"/>
      <c r="D132" s="73"/>
      <c r="H132" s="17"/>
      <c r="I132" s="65"/>
      <c r="J132" s="65"/>
      <c r="K132" s="65"/>
      <c r="L132" s="65"/>
    </row>
    <row r="133" spans="1:12" s="66" customFormat="1" ht="12.75" x14ac:dyDescent="0.2">
      <c r="B133" s="78"/>
      <c r="C133" s="80"/>
      <c r="D133" s="74"/>
      <c r="H133" s="17"/>
      <c r="I133" s="65"/>
      <c r="J133" s="65"/>
      <c r="K133" s="65"/>
      <c r="L133" s="65"/>
    </row>
    <row r="134" spans="1:12" s="66" customFormat="1" ht="12.75" x14ac:dyDescent="0.2">
      <c r="B134" s="60" t="s">
        <v>419</v>
      </c>
      <c r="C134" s="60"/>
      <c r="D134" s="75">
        <v>7.168762429699961</v>
      </c>
      <c r="H134" s="17"/>
      <c r="I134" s="65"/>
      <c r="J134" s="65"/>
      <c r="K134" s="65"/>
      <c r="L134" s="65"/>
    </row>
    <row r="135" spans="1:12" s="66" customFormat="1" ht="12.75" x14ac:dyDescent="0.2">
      <c r="B135" s="78"/>
      <c r="C135" s="80"/>
      <c r="D135" s="74"/>
      <c r="H135" s="17"/>
      <c r="I135" s="65"/>
      <c r="J135" s="65"/>
      <c r="K135" s="65"/>
      <c r="L135" s="65"/>
    </row>
    <row r="136" spans="1:12" s="66" customFormat="1" ht="12.75" x14ac:dyDescent="0.2">
      <c r="B136" s="60" t="s">
        <v>420</v>
      </c>
      <c r="C136" s="60"/>
      <c r="D136" s="75">
        <v>2.5756999901477031</v>
      </c>
      <c r="H136" s="17"/>
      <c r="I136" s="65"/>
      <c r="J136" s="65"/>
      <c r="K136" s="65"/>
      <c r="L136" s="65"/>
    </row>
    <row r="137" spans="1:12" s="66" customFormat="1" ht="12.75" x14ac:dyDescent="0.2">
      <c r="B137" s="60" t="s">
        <v>421</v>
      </c>
      <c r="C137" s="60"/>
      <c r="D137" s="75">
        <v>3.4831690242389333</v>
      </c>
      <c r="H137" s="17"/>
      <c r="I137" s="65"/>
      <c r="J137" s="65"/>
      <c r="K137" s="65"/>
      <c r="L137" s="65"/>
    </row>
    <row r="138" spans="1:12" s="66" customFormat="1" ht="12.75" x14ac:dyDescent="0.2">
      <c r="B138" s="78"/>
      <c r="C138" s="80"/>
      <c r="D138" s="74"/>
      <c r="I138" s="65"/>
      <c r="J138" s="65"/>
      <c r="K138" s="65"/>
      <c r="L138" s="65"/>
    </row>
    <row r="139" spans="1:12" s="66" customFormat="1" ht="12.75" x14ac:dyDescent="0.2">
      <c r="B139" s="60" t="s">
        <v>422</v>
      </c>
      <c r="C139" s="60"/>
      <c r="D139" s="77" t="s">
        <v>706</v>
      </c>
      <c r="I139" s="65"/>
      <c r="J139" s="65"/>
      <c r="K139" s="65"/>
      <c r="L139" s="70"/>
    </row>
    <row r="140" spans="1:12" s="66" customFormat="1" ht="12.75" x14ac:dyDescent="0.2">
      <c r="B140" s="78" t="s">
        <v>423</v>
      </c>
      <c r="C140" s="79"/>
      <c r="D140" s="80"/>
      <c r="I140" s="65"/>
      <c r="J140" s="65"/>
      <c r="K140" s="65"/>
      <c r="L140" s="65"/>
    </row>
    <row r="141" spans="1:12" ht="12.75" x14ac:dyDescent="0.2"/>
    <row r="142" spans="1:12" ht="12.75" x14ac:dyDescent="0.2">
      <c r="B142" s="111" t="s">
        <v>424</v>
      </c>
    </row>
    <row r="143" spans="1:12" ht="12.75" x14ac:dyDescent="0.2"/>
    <row r="144" spans="1:12" ht="153.75" customHeight="1" x14ac:dyDescent="0.2"/>
    <row r="145" spans="2:4" ht="12.75" x14ac:dyDescent="0.2"/>
    <row r="146" spans="2:4" ht="12.75" x14ac:dyDescent="0.2"/>
    <row r="147" spans="2:4" ht="12.75" x14ac:dyDescent="0.2">
      <c r="B147" s="82" t="s">
        <v>425</v>
      </c>
      <c r="C147" s="83"/>
      <c r="D147" s="82"/>
    </row>
    <row r="148" spans="2:4" ht="12.75" x14ac:dyDescent="0.2">
      <c r="B148" s="82" t="s">
        <v>426</v>
      </c>
      <c r="D148" s="82"/>
    </row>
    <row r="149" spans="2:4" ht="165" customHeight="1" x14ac:dyDescent="0.2"/>
    <row r="150" spans="2:4" ht="12.75" x14ac:dyDescent="0.2"/>
    <row r="151" spans="2:4" ht="12.75" customHeight="1" x14ac:dyDescent="0.2"/>
  </sheetData>
  <mergeCells count="25">
    <mergeCell ref="B139:C139"/>
    <mergeCell ref="B140:D140"/>
    <mergeCell ref="A1:I1"/>
    <mergeCell ref="A2:I2"/>
    <mergeCell ref="A3:I3"/>
    <mergeCell ref="B109:H109"/>
    <mergeCell ref="B110:H110"/>
    <mergeCell ref="B111:H111"/>
    <mergeCell ref="B113:D113"/>
    <mergeCell ref="B114:C114"/>
    <mergeCell ref="B115:C115"/>
    <mergeCell ref="B116:C116"/>
    <mergeCell ref="B124:C124"/>
    <mergeCell ref="B126:C126"/>
    <mergeCell ref="B127:C127"/>
    <mergeCell ref="B128:C128"/>
    <mergeCell ref="B135:C135"/>
    <mergeCell ref="B136:C136"/>
    <mergeCell ref="B137:C137"/>
    <mergeCell ref="B138:C138"/>
    <mergeCell ref="B130:D130"/>
    <mergeCell ref="B131:C131"/>
    <mergeCell ref="B132:C132"/>
    <mergeCell ref="B133:C133"/>
    <mergeCell ref="B134:C134"/>
  </mergeCells>
  <hyperlinks>
    <hyperlink ref="J1" location="Index!B2" display="Index" xr:uid="{5F9BFE29-54F6-4034-ABC0-DF1DABC84FD9}"/>
  </hyperlinks>
  <pageMargins left="5.000000074505806E-2" right="5.000000074505806E-2" top="0.30000001192092896" bottom="0.20000000298023224" header="0" footer="0"/>
  <pageSetup paperSize="9" orientation="landscape" r:id="rId1"/>
  <headerFooter alignWithMargins="0">
    <oddHeader>&amp;L&amp;"Aptos"&amp;10&amp;KFF0000 "Sensitivity: Internal Use Only"&amp;1#_x000D_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2E51E-0205-41F6-A9A2-87E41992AB7C}">
  <sheetPr>
    <outlinePr summaryBelow="0" summaryRight="0"/>
  </sheetPr>
  <dimension ref="A1:Q147"/>
  <sheetViews>
    <sheetView showGridLines="0" workbookViewId="0">
      <selection sqref="A1:I1"/>
    </sheetView>
  </sheetViews>
  <sheetFormatPr defaultRowHeight="12.75" x14ac:dyDescent="0.2"/>
  <cols>
    <col min="1" max="1" width="5.85546875" style="17" bestFit="1" customWidth="1"/>
    <col min="2" max="2" width="25.7109375" style="17" customWidth="1"/>
    <col min="3" max="3" width="57" style="17" customWidth="1"/>
    <col min="4" max="4" width="10.7109375" style="17" bestFit="1" customWidth="1"/>
    <col min="5" max="5" width="9.42578125" style="17" bestFit="1" customWidth="1"/>
    <col min="6" max="6" width="10.140625" style="17" bestFit="1" customWidth="1"/>
    <col min="7" max="7" width="14" style="17" bestFit="1" customWidth="1"/>
    <col min="8" max="8" width="9.85546875" style="17" bestFit="1" customWidth="1"/>
    <col min="9" max="9" width="9.42578125" style="17" customWidth="1"/>
    <col min="10" max="16384" width="9.140625" style="17"/>
  </cols>
  <sheetData>
    <row r="1" spans="1:10" ht="15" x14ac:dyDescent="0.2">
      <c r="A1" s="231" t="s">
        <v>0</v>
      </c>
      <c r="B1" s="231"/>
      <c r="C1" s="231"/>
      <c r="D1" s="231"/>
      <c r="E1" s="231"/>
      <c r="F1" s="231"/>
      <c r="G1" s="231"/>
      <c r="H1" s="231"/>
      <c r="I1" s="231"/>
      <c r="J1" s="1" t="s">
        <v>404</v>
      </c>
    </row>
    <row r="2" spans="1:10" ht="15" x14ac:dyDescent="0.2">
      <c r="A2" s="231" t="s">
        <v>105</v>
      </c>
      <c r="B2" s="231"/>
      <c r="C2" s="231"/>
      <c r="D2" s="231"/>
      <c r="E2" s="231"/>
      <c r="F2" s="231"/>
      <c r="G2" s="231"/>
      <c r="H2" s="231"/>
      <c r="I2" s="231"/>
    </row>
    <row r="3" spans="1:10" ht="15" x14ac:dyDescent="0.2">
      <c r="A3" s="231" t="s">
        <v>705</v>
      </c>
      <c r="B3" s="231"/>
      <c r="C3" s="231"/>
      <c r="D3" s="231"/>
      <c r="E3" s="231"/>
      <c r="F3" s="231"/>
      <c r="G3" s="231"/>
      <c r="H3" s="231"/>
      <c r="I3" s="231"/>
    </row>
    <row r="4" spans="1:10" s="20" customFormat="1" ht="45" x14ac:dyDescent="0.2">
      <c r="A4" s="232" t="s">
        <v>2</v>
      </c>
      <c r="B4" s="232" t="s">
        <v>3</v>
      </c>
      <c r="C4" s="232" t="s">
        <v>4</v>
      </c>
      <c r="D4" s="232" t="s">
        <v>5</v>
      </c>
      <c r="E4" s="232" t="s">
        <v>6</v>
      </c>
      <c r="F4" s="232" t="s">
        <v>7</v>
      </c>
      <c r="G4" s="232" t="s">
        <v>8</v>
      </c>
      <c r="H4" s="233" t="s">
        <v>403</v>
      </c>
      <c r="I4" s="232" t="s">
        <v>405</v>
      </c>
    </row>
    <row r="5" spans="1:10" x14ac:dyDescent="0.2">
      <c r="A5" s="21"/>
      <c r="B5" s="21"/>
      <c r="C5" s="22" t="s">
        <v>9</v>
      </c>
      <c r="D5" s="21"/>
      <c r="E5" s="21"/>
      <c r="F5" s="21"/>
      <c r="G5" s="21"/>
      <c r="H5" s="23" t="s">
        <v>12</v>
      </c>
      <c r="I5" s="23"/>
    </row>
    <row r="6" spans="1:10" x14ac:dyDescent="0.2">
      <c r="A6" s="21"/>
      <c r="B6" s="21"/>
      <c r="C6" s="22" t="s">
        <v>10</v>
      </c>
      <c r="D6" s="21"/>
      <c r="E6" s="21"/>
      <c r="F6" s="21"/>
      <c r="G6" s="21"/>
      <c r="H6" s="23" t="s">
        <v>12</v>
      </c>
      <c r="I6" s="23"/>
    </row>
    <row r="7" spans="1:10" x14ac:dyDescent="0.2">
      <c r="A7" s="24"/>
      <c r="B7" s="24"/>
      <c r="C7" s="25" t="s">
        <v>11</v>
      </c>
      <c r="D7" s="24"/>
      <c r="E7" s="24" t="s">
        <v>12</v>
      </c>
      <c r="F7" s="26" t="s">
        <v>13</v>
      </c>
      <c r="G7" s="27">
        <v>0</v>
      </c>
      <c r="H7" s="23" t="s">
        <v>12</v>
      </c>
      <c r="I7" s="23"/>
    </row>
    <row r="8" spans="1:10" x14ac:dyDescent="0.2">
      <c r="A8" s="24"/>
      <c r="B8" s="24"/>
      <c r="C8" s="28"/>
      <c r="D8" s="24"/>
      <c r="E8" s="24"/>
      <c r="F8" s="29"/>
      <c r="G8" s="29"/>
      <c r="H8" s="23" t="s">
        <v>12</v>
      </c>
      <c r="I8" s="23"/>
    </row>
    <row r="9" spans="1:10" x14ac:dyDescent="0.2">
      <c r="A9" s="24"/>
      <c r="B9" s="24"/>
      <c r="C9" s="25" t="s">
        <v>14</v>
      </c>
      <c r="D9" s="24"/>
      <c r="E9" s="24"/>
      <c r="F9" s="24"/>
      <c r="G9" s="24"/>
      <c r="H9" s="23" t="s">
        <v>12</v>
      </c>
      <c r="I9" s="23"/>
    </row>
    <row r="10" spans="1:10" x14ac:dyDescent="0.2">
      <c r="A10" s="24"/>
      <c r="B10" s="24"/>
      <c r="C10" s="25" t="s">
        <v>11</v>
      </c>
      <c r="D10" s="24"/>
      <c r="E10" s="24" t="s">
        <v>12</v>
      </c>
      <c r="F10" s="26" t="s">
        <v>13</v>
      </c>
      <c r="G10" s="27">
        <v>0</v>
      </c>
      <c r="H10" s="23" t="s">
        <v>12</v>
      </c>
      <c r="I10" s="23"/>
    </row>
    <row r="11" spans="1:10" x14ac:dyDescent="0.2">
      <c r="A11" s="24"/>
      <c r="B11" s="24"/>
      <c r="C11" s="28"/>
      <c r="D11" s="24"/>
      <c r="E11" s="24"/>
      <c r="F11" s="29"/>
      <c r="G11" s="29"/>
      <c r="H11" s="23" t="s">
        <v>12</v>
      </c>
      <c r="I11" s="23"/>
    </row>
    <row r="12" spans="1:10" x14ac:dyDescent="0.2">
      <c r="A12" s="24"/>
      <c r="B12" s="24"/>
      <c r="C12" s="25" t="s">
        <v>15</v>
      </c>
      <c r="D12" s="24"/>
      <c r="E12" s="24"/>
      <c r="F12" s="24"/>
      <c r="G12" s="24"/>
      <c r="H12" s="23" t="s">
        <v>12</v>
      </c>
      <c r="I12" s="23"/>
    </row>
    <row r="13" spans="1:10" x14ac:dyDescent="0.2">
      <c r="A13" s="24"/>
      <c r="B13" s="24"/>
      <c r="C13" s="25" t="s">
        <v>11</v>
      </c>
      <c r="D13" s="24"/>
      <c r="E13" s="24" t="s">
        <v>12</v>
      </c>
      <c r="F13" s="26" t="s">
        <v>13</v>
      </c>
      <c r="G13" s="27">
        <v>0</v>
      </c>
      <c r="H13" s="23" t="s">
        <v>12</v>
      </c>
      <c r="I13" s="23"/>
    </row>
    <row r="14" spans="1:10" x14ac:dyDescent="0.2">
      <c r="A14" s="24"/>
      <c r="B14" s="24"/>
      <c r="C14" s="28"/>
      <c r="D14" s="24"/>
      <c r="E14" s="24"/>
      <c r="F14" s="29"/>
      <c r="G14" s="29"/>
      <c r="H14" s="23" t="s">
        <v>12</v>
      </c>
      <c r="I14" s="23"/>
    </row>
    <row r="15" spans="1:10" x14ac:dyDescent="0.2">
      <c r="A15" s="24"/>
      <c r="B15" s="24"/>
      <c r="C15" s="25" t="s">
        <v>16</v>
      </c>
      <c r="D15" s="24"/>
      <c r="E15" s="24"/>
      <c r="F15" s="24"/>
      <c r="G15" s="24"/>
      <c r="H15" s="23" t="s">
        <v>12</v>
      </c>
      <c r="I15" s="23"/>
    </row>
    <row r="16" spans="1:10" x14ac:dyDescent="0.2">
      <c r="A16" s="24"/>
      <c r="B16" s="24"/>
      <c r="C16" s="25" t="s">
        <v>11</v>
      </c>
      <c r="D16" s="24"/>
      <c r="E16" s="24" t="s">
        <v>12</v>
      </c>
      <c r="F16" s="26" t="s">
        <v>13</v>
      </c>
      <c r="G16" s="27">
        <v>0</v>
      </c>
      <c r="H16" s="23" t="s">
        <v>12</v>
      </c>
      <c r="I16" s="23"/>
    </row>
    <row r="17" spans="1:9" x14ac:dyDescent="0.2">
      <c r="A17" s="24"/>
      <c r="B17" s="24"/>
      <c r="C17" s="28"/>
      <c r="D17" s="24"/>
      <c r="E17" s="24"/>
      <c r="F17" s="29"/>
      <c r="G17" s="29"/>
      <c r="H17" s="23" t="s">
        <v>12</v>
      </c>
      <c r="I17" s="23"/>
    </row>
    <row r="18" spans="1:9" x14ac:dyDescent="0.2">
      <c r="A18" s="24"/>
      <c r="B18" s="24"/>
      <c r="C18" s="25" t="s">
        <v>17</v>
      </c>
      <c r="D18" s="24"/>
      <c r="E18" s="24"/>
      <c r="F18" s="29"/>
      <c r="G18" s="29"/>
      <c r="H18" s="23" t="s">
        <v>12</v>
      </c>
      <c r="I18" s="23"/>
    </row>
    <row r="19" spans="1:9" x14ac:dyDescent="0.2">
      <c r="A19" s="24"/>
      <c r="B19" s="24"/>
      <c r="C19" s="25" t="s">
        <v>11</v>
      </c>
      <c r="D19" s="24"/>
      <c r="E19" s="24" t="s">
        <v>12</v>
      </c>
      <c r="F19" s="26" t="s">
        <v>13</v>
      </c>
      <c r="G19" s="27">
        <v>0</v>
      </c>
      <c r="H19" s="23" t="s">
        <v>12</v>
      </c>
      <c r="I19" s="23"/>
    </row>
    <row r="20" spans="1:9" x14ac:dyDescent="0.2">
      <c r="A20" s="24"/>
      <c r="B20" s="24"/>
      <c r="C20" s="28"/>
      <c r="D20" s="24"/>
      <c r="E20" s="24"/>
      <c r="F20" s="29"/>
      <c r="G20" s="29"/>
      <c r="H20" s="23" t="s">
        <v>12</v>
      </c>
      <c r="I20" s="23"/>
    </row>
    <row r="21" spans="1:9" x14ac:dyDescent="0.2">
      <c r="A21" s="24"/>
      <c r="B21" s="24"/>
      <c r="C21" s="25" t="s">
        <v>18</v>
      </c>
      <c r="D21" s="24"/>
      <c r="E21" s="24"/>
      <c r="F21" s="29"/>
      <c r="G21" s="29"/>
      <c r="H21" s="23" t="s">
        <v>12</v>
      </c>
      <c r="I21" s="23"/>
    </row>
    <row r="22" spans="1:9" x14ac:dyDescent="0.2">
      <c r="A22" s="24"/>
      <c r="B22" s="24"/>
      <c r="C22" s="25" t="s">
        <v>11</v>
      </c>
      <c r="D22" s="24"/>
      <c r="E22" s="24" t="s">
        <v>12</v>
      </c>
      <c r="F22" s="26" t="s">
        <v>13</v>
      </c>
      <c r="G22" s="27">
        <v>0</v>
      </c>
      <c r="H22" s="23" t="s">
        <v>12</v>
      </c>
      <c r="I22" s="23"/>
    </row>
    <row r="23" spans="1:9" x14ac:dyDescent="0.2">
      <c r="A23" s="24"/>
      <c r="B23" s="24"/>
      <c r="C23" s="28"/>
      <c r="D23" s="24"/>
      <c r="E23" s="24"/>
      <c r="F23" s="29"/>
      <c r="G23" s="29"/>
      <c r="H23" s="23" t="s">
        <v>12</v>
      </c>
      <c r="I23" s="23"/>
    </row>
    <row r="24" spans="1:9" x14ac:dyDescent="0.2">
      <c r="A24" s="24"/>
      <c r="B24" s="24"/>
      <c r="C24" s="25" t="s">
        <v>19</v>
      </c>
      <c r="D24" s="24"/>
      <c r="E24" s="24"/>
      <c r="F24" s="30">
        <v>0</v>
      </c>
      <c r="G24" s="27">
        <v>0</v>
      </c>
      <c r="H24" s="23" t="s">
        <v>12</v>
      </c>
      <c r="I24" s="23"/>
    </row>
    <row r="25" spans="1:9" x14ac:dyDescent="0.2">
      <c r="A25" s="24"/>
      <c r="B25" s="24"/>
      <c r="C25" s="28"/>
      <c r="D25" s="24"/>
      <c r="E25" s="24"/>
      <c r="F25" s="29"/>
      <c r="G25" s="29"/>
      <c r="H25" s="23" t="s">
        <v>12</v>
      </c>
      <c r="I25" s="23"/>
    </row>
    <row r="26" spans="1:9" x14ac:dyDescent="0.2">
      <c r="A26" s="24"/>
      <c r="B26" s="24"/>
      <c r="C26" s="25" t="s">
        <v>20</v>
      </c>
      <c r="D26" s="24"/>
      <c r="E26" s="24"/>
      <c r="F26" s="29"/>
      <c r="G26" s="29"/>
      <c r="H26" s="23" t="s">
        <v>12</v>
      </c>
      <c r="I26" s="23"/>
    </row>
    <row r="27" spans="1:9" x14ac:dyDescent="0.2">
      <c r="A27" s="24"/>
      <c r="B27" s="24"/>
      <c r="C27" s="25" t="s">
        <v>10</v>
      </c>
      <c r="D27" s="24"/>
      <c r="E27" s="24"/>
      <c r="F27" s="29"/>
      <c r="G27" s="29"/>
      <c r="H27" s="23" t="s">
        <v>12</v>
      </c>
      <c r="I27" s="23"/>
    </row>
    <row r="28" spans="1:9" x14ac:dyDescent="0.2">
      <c r="A28" s="31">
        <v>1</v>
      </c>
      <c r="B28" s="32" t="s">
        <v>106</v>
      </c>
      <c r="C28" s="32" t="s">
        <v>567</v>
      </c>
      <c r="D28" s="32" t="s">
        <v>23</v>
      </c>
      <c r="E28" s="33">
        <v>2500</v>
      </c>
      <c r="F28" s="34">
        <v>2516.2049999999999</v>
      </c>
      <c r="G28" s="35">
        <v>8.9724120000000004E-2</v>
      </c>
      <c r="H28" s="23">
        <v>7.3</v>
      </c>
      <c r="I28" s="23"/>
    </row>
    <row r="29" spans="1:9" x14ac:dyDescent="0.2">
      <c r="A29" s="31">
        <v>2</v>
      </c>
      <c r="B29" s="32" t="s">
        <v>41</v>
      </c>
      <c r="C29" s="32" t="s">
        <v>558</v>
      </c>
      <c r="D29" s="32" t="s">
        <v>23</v>
      </c>
      <c r="E29" s="33">
        <v>2000</v>
      </c>
      <c r="F29" s="34">
        <v>2014.8340000000001</v>
      </c>
      <c r="G29" s="35">
        <v>7.1845980000000004E-2</v>
      </c>
      <c r="H29" s="23">
        <v>6.95</v>
      </c>
      <c r="I29" s="23"/>
    </row>
    <row r="30" spans="1:9" x14ac:dyDescent="0.2">
      <c r="A30" s="31">
        <v>3</v>
      </c>
      <c r="B30" s="32" t="s">
        <v>107</v>
      </c>
      <c r="C30" s="32" t="s">
        <v>568</v>
      </c>
      <c r="D30" s="32" t="s">
        <v>25</v>
      </c>
      <c r="E30" s="33">
        <v>2000</v>
      </c>
      <c r="F30" s="34">
        <v>2012.4860000000001</v>
      </c>
      <c r="G30" s="35">
        <v>7.176225E-2</v>
      </c>
      <c r="H30" s="23">
        <v>6.95</v>
      </c>
      <c r="I30" s="23"/>
    </row>
    <row r="31" spans="1:9" x14ac:dyDescent="0.2">
      <c r="A31" s="31">
        <v>4</v>
      </c>
      <c r="B31" s="32" t="s">
        <v>108</v>
      </c>
      <c r="C31" s="32" t="s">
        <v>569</v>
      </c>
      <c r="D31" s="32" t="s">
        <v>25</v>
      </c>
      <c r="E31" s="33">
        <v>2000</v>
      </c>
      <c r="F31" s="34">
        <v>1999.6179999999999</v>
      </c>
      <c r="G31" s="35">
        <v>7.1303400000000003E-2</v>
      </c>
      <c r="H31" s="23">
        <v>7.21</v>
      </c>
      <c r="I31" s="23"/>
    </row>
    <row r="32" spans="1:9" x14ac:dyDescent="0.2">
      <c r="A32" s="31">
        <v>5</v>
      </c>
      <c r="B32" s="32" t="s">
        <v>48</v>
      </c>
      <c r="C32" s="32" t="s">
        <v>562</v>
      </c>
      <c r="D32" s="32" t="s">
        <v>23</v>
      </c>
      <c r="E32" s="33">
        <v>150</v>
      </c>
      <c r="F32" s="34">
        <v>1507.7249999999999</v>
      </c>
      <c r="G32" s="35">
        <v>5.3763230000000002E-2</v>
      </c>
      <c r="H32" s="23">
        <v>6.9950000000000001</v>
      </c>
      <c r="I32" s="23"/>
    </row>
    <row r="33" spans="1:9" x14ac:dyDescent="0.2">
      <c r="A33" s="31">
        <v>6</v>
      </c>
      <c r="B33" s="32" t="s">
        <v>21</v>
      </c>
      <c r="C33" s="32" t="s">
        <v>22</v>
      </c>
      <c r="D33" s="32" t="s">
        <v>23</v>
      </c>
      <c r="E33" s="33">
        <v>1000</v>
      </c>
      <c r="F33" s="34">
        <v>1010.7670000000001</v>
      </c>
      <c r="G33" s="35">
        <v>3.6042449999999997E-2</v>
      </c>
      <c r="H33" s="23">
        <v>6.97</v>
      </c>
      <c r="I33" s="23"/>
    </row>
    <row r="34" spans="1:9" ht="25.5" x14ac:dyDescent="0.2">
      <c r="A34" s="31">
        <v>7</v>
      </c>
      <c r="B34" s="32" t="s">
        <v>109</v>
      </c>
      <c r="C34" s="32" t="s">
        <v>570</v>
      </c>
      <c r="D34" s="32" t="s">
        <v>23</v>
      </c>
      <c r="E34" s="33">
        <v>1000</v>
      </c>
      <c r="F34" s="34">
        <v>1004.9690000000001</v>
      </c>
      <c r="G34" s="35">
        <v>3.5835699999999998E-2</v>
      </c>
      <c r="H34" s="23">
        <v>7.1816000000000004</v>
      </c>
      <c r="I34" s="23"/>
    </row>
    <row r="35" spans="1:9" ht="25.5" x14ac:dyDescent="0.2">
      <c r="A35" s="31">
        <v>8</v>
      </c>
      <c r="B35" s="32" t="s">
        <v>51</v>
      </c>
      <c r="C35" s="32" t="s">
        <v>52</v>
      </c>
      <c r="D35" s="32" t="s">
        <v>25</v>
      </c>
      <c r="E35" s="33">
        <v>1000</v>
      </c>
      <c r="F35" s="34">
        <v>1003.264</v>
      </c>
      <c r="G35" s="35">
        <v>3.5774899999999998E-2</v>
      </c>
      <c r="H35" s="23">
        <v>7.25</v>
      </c>
      <c r="I35" s="23"/>
    </row>
    <row r="36" spans="1:9" x14ac:dyDescent="0.2">
      <c r="A36" s="31">
        <v>9</v>
      </c>
      <c r="B36" s="32" t="s">
        <v>42</v>
      </c>
      <c r="C36" s="54" t="s">
        <v>406</v>
      </c>
      <c r="D36" s="32" t="s">
        <v>23</v>
      </c>
      <c r="E36" s="33">
        <v>10</v>
      </c>
      <c r="F36" s="34">
        <v>1000.19</v>
      </c>
      <c r="G36" s="35">
        <v>3.5665290000000002E-2</v>
      </c>
      <c r="H36" s="23">
        <v>6.92</v>
      </c>
      <c r="I36" s="23">
        <v>7.02</v>
      </c>
    </row>
    <row r="37" spans="1:9" x14ac:dyDescent="0.2">
      <c r="A37" s="31">
        <v>10</v>
      </c>
      <c r="B37" s="32" t="s">
        <v>110</v>
      </c>
      <c r="C37" s="32" t="s">
        <v>571</v>
      </c>
      <c r="D37" s="32" t="s">
        <v>25</v>
      </c>
      <c r="E37" s="33">
        <v>1000</v>
      </c>
      <c r="F37" s="34">
        <v>994.50099999999998</v>
      </c>
      <c r="G37" s="35">
        <v>3.5462430000000003E-2</v>
      </c>
      <c r="H37" s="23">
        <v>7.165</v>
      </c>
      <c r="I37" s="23"/>
    </row>
    <row r="38" spans="1:9" x14ac:dyDescent="0.2">
      <c r="A38" s="31">
        <v>11</v>
      </c>
      <c r="B38" s="32" t="s">
        <v>111</v>
      </c>
      <c r="C38" s="32" t="s">
        <v>572</v>
      </c>
      <c r="D38" s="32" t="s">
        <v>25</v>
      </c>
      <c r="E38" s="33">
        <v>1000</v>
      </c>
      <c r="F38" s="34">
        <v>990.86900000000003</v>
      </c>
      <c r="G38" s="35">
        <v>3.5332910000000002E-2</v>
      </c>
      <c r="H38" s="23">
        <v>7.61</v>
      </c>
      <c r="I38" s="23"/>
    </row>
    <row r="39" spans="1:9" x14ac:dyDescent="0.2">
      <c r="A39" s="31">
        <v>12</v>
      </c>
      <c r="B39" s="32" t="s">
        <v>46</v>
      </c>
      <c r="C39" s="32" t="s">
        <v>560</v>
      </c>
      <c r="D39" s="32" t="s">
        <v>23</v>
      </c>
      <c r="E39" s="33">
        <v>1000</v>
      </c>
      <c r="F39" s="34">
        <v>990.38400000000001</v>
      </c>
      <c r="G39" s="35">
        <v>3.5315619999999999E-2</v>
      </c>
      <c r="H39" s="23">
        <v>7.1349999999999998</v>
      </c>
      <c r="I39" s="23"/>
    </row>
    <row r="40" spans="1:9" ht="25.5" x14ac:dyDescent="0.2">
      <c r="A40" s="31">
        <v>13</v>
      </c>
      <c r="B40" s="32" t="s">
        <v>26</v>
      </c>
      <c r="C40" s="32" t="s">
        <v>549</v>
      </c>
      <c r="D40" s="32" t="s">
        <v>23</v>
      </c>
      <c r="E40" s="33">
        <v>1000</v>
      </c>
      <c r="F40" s="34">
        <v>989.03200000000004</v>
      </c>
      <c r="G40" s="35">
        <v>3.5267409999999999E-2</v>
      </c>
      <c r="H40" s="23">
        <v>7.1749999999999998</v>
      </c>
      <c r="I40" s="23"/>
    </row>
    <row r="41" spans="1:9" x14ac:dyDescent="0.2">
      <c r="A41" s="31">
        <v>14</v>
      </c>
      <c r="B41" s="32" t="s">
        <v>50</v>
      </c>
      <c r="C41" s="32" t="s">
        <v>564</v>
      </c>
      <c r="D41" s="32" t="s">
        <v>25</v>
      </c>
      <c r="E41" s="33">
        <v>500</v>
      </c>
      <c r="F41" s="34">
        <v>506.33100000000002</v>
      </c>
      <c r="G41" s="35">
        <v>1.805501E-2</v>
      </c>
      <c r="H41" s="23">
        <v>6.97</v>
      </c>
      <c r="I41" s="23"/>
    </row>
    <row r="42" spans="1:9" x14ac:dyDescent="0.2">
      <c r="A42" s="31">
        <v>15</v>
      </c>
      <c r="B42" s="32" t="s">
        <v>35</v>
      </c>
      <c r="C42" s="32" t="s">
        <v>556</v>
      </c>
      <c r="D42" s="32" t="s">
        <v>23</v>
      </c>
      <c r="E42" s="33">
        <v>500</v>
      </c>
      <c r="F42" s="34">
        <v>506.012</v>
      </c>
      <c r="G42" s="35">
        <v>1.8043630000000001E-2</v>
      </c>
      <c r="H42" s="23">
        <v>7.0949999999999998</v>
      </c>
      <c r="I42" s="23"/>
    </row>
    <row r="43" spans="1:9" x14ac:dyDescent="0.2">
      <c r="A43" s="31">
        <v>16</v>
      </c>
      <c r="B43" s="32" t="s">
        <v>112</v>
      </c>
      <c r="C43" s="32" t="s">
        <v>573</v>
      </c>
      <c r="D43" s="32" t="s">
        <v>25</v>
      </c>
      <c r="E43" s="33">
        <v>500</v>
      </c>
      <c r="F43" s="34">
        <v>503.89299999999997</v>
      </c>
      <c r="G43" s="35">
        <v>1.7968069999999999E-2</v>
      </c>
      <c r="H43" s="23">
        <v>7.09</v>
      </c>
      <c r="I43" s="23"/>
    </row>
    <row r="44" spans="1:9" ht="25.5" x14ac:dyDescent="0.2">
      <c r="A44" s="31">
        <v>17</v>
      </c>
      <c r="B44" s="32" t="s">
        <v>113</v>
      </c>
      <c r="C44" s="32" t="s">
        <v>114</v>
      </c>
      <c r="D44" s="32" t="s">
        <v>25</v>
      </c>
      <c r="E44" s="33">
        <v>500</v>
      </c>
      <c r="F44" s="34">
        <v>503.04199999999997</v>
      </c>
      <c r="G44" s="35">
        <v>1.7937729999999999E-2</v>
      </c>
      <c r="H44" s="23">
        <v>7.2119</v>
      </c>
      <c r="I44" s="23"/>
    </row>
    <row r="45" spans="1:9" x14ac:dyDescent="0.2">
      <c r="A45" s="31">
        <v>18</v>
      </c>
      <c r="B45" s="32" t="s">
        <v>36</v>
      </c>
      <c r="C45" s="32" t="s">
        <v>37</v>
      </c>
      <c r="D45" s="32" t="s">
        <v>25</v>
      </c>
      <c r="E45" s="33">
        <v>500</v>
      </c>
      <c r="F45" s="34">
        <v>501.416</v>
      </c>
      <c r="G45" s="35">
        <v>1.787975E-2</v>
      </c>
      <c r="H45" s="23">
        <v>7.7026000000000003</v>
      </c>
      <c r="I45" s="23"/>
    </row>
    <row r="46" spans="1:9" x14ac:dyDescent="0.2">
      <c r="A46" s="31">
        <v>19</v>
      </c>
      <c r="B46" s="32" t="s">
        <v>115</v>
      </c>
      <c r="C46" s="32" t="s">
        <v>574</v>
      </c>
      <c r="D46" s="32" t="s">
        <v>23</v>
      </c>
      <c r="E46" s="33">
        <v>500</v>
      </c>
      <c r="F46" s="34">
        <v>501.20850000000002</v>
      </c>
      <c r="G46" s="35">
        <v>1.7872349999999999E-2</v>
      </c>
      <c r="H46" s="23">
        <v>6.97</v>
      </c>
      <c r="I46" s="23"/>
    </row>
    <row r="47" spans="1:9" x14ac:dyDescent="0.2">
      <c r="A47" s="31">
        <v>20</v>
      </c>
      <c r="B47" s="32" t="s">
        <v>116</v>
      </c>
      <c r="C47" s="32" t="s">
        <v>117</v>
      </c>
      <c r="D47" s="32" t="s">
        <v>23</v>
      </c>
      <c r="E47" s="33">
        <v>500</v>
      </c>
      <c r="F47" s="34">
        <v>500.08699999999999</v>
      </c>
      <c r="G47" s="35">
        <v>1.7832359999999998E-2</v>
      </c>
      <c r="H47" s="23">
        <v>7.2272999999999996</v>
      </c>
      <c r="I47" s="23"/>
    </row>
    <row r="48" spans="1:9" x14ac:dyDescent="0.2">
      <c r="A48" s="31">
        <v>21</v>
      </c>
      <c r="B48" s="32" t="s">
        <v>39</v>
      </c>
      <c r="C48" s="32" t="s">
        <v>40</v>
      </c>
      <c r="D48" s="32" t="s">
        <v>25</v>
      </c>
      <c r="E48" s="33">
        <v>500</v>
      </c>
      <c r="F48" s="34">
        <v>497.98099999999999</v>
      </c>
      <c r="G48" s="35">
        <v>1.775726E-2</v>
      </c>
      <c r="H48" s="23">
        <v>7.6009000000000002</v>
      </c>
      <c r="I48" s="23"/>
    </row>
    <row r="49" spans="1:9" x14ac:dyDescent="0.2">
      <c r="A49" s="31">
        <v>22</v>
      </c>
      <c r="B49" s="32" t="s">
        <v>118</v>
      </c>
      <c r="C49" s="32" t="s">
        <v>119</v>
      </c>
      <c r="D49" s="32" t="s">
        <v>25</v>
      </c>
      <c r="E49" s="33">
        <v>500</v>
      </c>
      <c r="F49" s="34">
        <v>496.66500000000002</v>
      </c>
      <c r="G49" s="35">
        <v>1.771033E-2</v>
      </c>
      <c r="H49" s="23">
        <v>7.8650000000000002</v>
      </c>
      <c r="I49" s="23"/>
    </row>
    <row r="50" spans="1:9" x14ac:dyDescent="0.2">
      <c r="A50" s="31">
        <v>23</v>
      </c>
      <c r="B50" s="32" t="s">
        <v>53</v>
      </c>
      <c r="C50" s="32" t="s">
        <v>565</v>
      </c>
      <c r="D50" s="32" t="s">
        <v>23</v>
      </c>
      <c r="E50" s="33">
        <v>400</v>
      </c>
      <c r="F50" s="34">
        <v>396.5308</v>
      </c>
      <c r="G50" s="35">
        <v>1.41397E-2</v>
      </c>
      <c r="H50" s="23">
        <v>7.08</v>
      </c>
      <c r="I50" s="23"/>
    </row>
    <row r="51" spans="1:9" x14ac:dyDescent="0.2">
      <c r="A51" s="24"/>
      <c r="B51" s="24"/>
      <c r="C51" s="25" t="s">
        <v>11</v>
      </c>
      <c r="D51" s="24"/>
      <c r="E51" s="24" t="s">
        <v>12</v>
      </c>
      <c r="F51" s="30">
        <v>22948.010300000002</v>
      </c>
      <c r="G51" s="27">
        <v>0.81829187999999997</v>
      </c>
      <c r="H51" s="23" t="s">
        <v>12</v>
      </c>
      <c r="I51" s="23"/>
    </row>
    <row r="52" spans="1:9" x14ac:dyDescent="0.2">
      <c r="A52" s="24"/>
      <c r="B52" s="24"/>
      <c r="C52" s="28"/>
      <c r="D52" s="24"/>
      <c r="E52" s="24"/>
      <c r="F52" s="29"/>
      <c r="G52" s="29"/>
      <c r="H52" s="23" t="s">
        <v>12</v>
      </c>
      <c r="I52" s="23"/>
    </row>
    <row r="53" spans="1:9" x14ac:dyDescent="0.2">
      <c r="A53" s="24"/>
      <c r="B53" s="24"/>
      <c r="C53" s="25" t="s">
        <v>54</v>
      </c>
      <c r="D53" s="24"/>
      <c r="E53" s="24"/>
      <c r="F53" s="24"/>
      <c r="G53" s="24"/>
      <c r="H53" s="23" t="s">
        <v>12</v>
      </c>
      <c r="I53" s="23"/>
    </row>
    <row r="54" spans="1:9" x14ac:dyDescent="0.2">
      <c r="A54" s="24"/>
      <c r="B54" s="24"/>
      <c r="C54" s="25" t="s">
        <v>11</v>
      </c>
      <c r="D54" s="24"/>
      <c r="E54" s="24" t="s">
        <v>12</v>
      </c>
      <c r="F54" s="26" t="s">
        <v>13</v>
      </c>
      <c r="G54" s="27">
        <v>0</v>
      </c>
      <c r="H54" s="23" t="s">
        <v>12</v>
      </c>
      <c r="I54" s="23"/>
    </row>
    <row r="55" spans="1:9" x14ac:dyDescent="0.2">
      <c r="A55" s="24"/>
      <c r="B55" s="24"/>
      <c r="C55" s="28"/>
      <c r="D55" s="24"/>
      <c r="E55" s="24"/>
      <c r="F55" s="29"/>
      <c r="G55" s="29"/>
      <c r="H55" s="23" t="s">
        <v>12</v>
      </c>
      <c r="I55" s="23"/>
    </row>
    <row r="56" spans="1:9" x14ac:dyDescent="0.2">
      <c r="A56" s="24"/>
      <c r="B56" s="24"/>
      <c r="C56" s="25" t="s">
        <v>55</v>
      </c>
      <c r="D56" s="24"/>
      <c r="E56" s="24"/>
      <c r="F56" s="24"/>
      <c r="G56" s="24"/>
      <c r="H56" s="23" t="s">
        <v>12</v>
      </c>
      <c r="I56" s="23"/>
    </row>
    <row r="57" spans="1:9" x14ac:dyDescent="0.2">
      <c r="A57" s="31">
        <v>1</v>
      </c>
      <c r="B57" s="32" t="s">
        <v>59</v>
      </c>
      <c r="C57" s="32" t="s">
        <v>60</v>
      </c>
      <c r="D57" s="32" t="s">
        <v>58</v>
      </c>
      <c r="E57" s="33">
        <v>660000</v>
      </c>
      <c r="F57" s="34">
        <v>658.38696000000004</v>
      </c>
      <c r="G57" s="35">
        <v>2.3477100000000001E-2</v>
      </c>
      <c r="H57" s="23">
        <v>6.5225</v>
      </c>
      <c r="I57" s="23"/>
    </row>
    <row r="58" spans="1:9" x14ac:dyDescent="0.2">
      <c r="A58" s="31">
        <v>2</v>
      </c>
      <c r="B58" s="32" t="s">
        <v>61</v>
      </c>
      <c r="C58" s="32" t="s">
        <v>62</v>
      </c>
      <c r="D58" s="32" t="s">
        <v>58</v>
      </c>
      <c r="E58" s="33">
        <v>500000</v>
      </c>
      <c r="F58" s="34">
        <v>510.73950000000002</v>
      </c>
      <c r="G58" s="35">
        <v>1.821221E-2</v>
      </c>
      <c r="H58" s="23">
        <v>7.5351999999999997</v>
      </c>
      <c r="I58" s="23"/>
    </row>
    <row r="59" spans="1:9" x14ac:dyDescent="0.2">
      <c r="A59" s="31">
        <v>3</v>
      </c>
      <c r="B59" s="32" t="s">
        <v>63</v>
      </c>
      <c r="C59" s="32" t="s">
        <v>64</v>
      </c>
      <c r="D59" s="32" t="s">
        <v>58</v>
      </c>
      <c r="E59" s="33">
        <v>500000</v>
      </c>
      <c r="F59" s="34">
        <v>464.89749999999998</v>
      </c>
      <c r="G59" s="35">
        <v>1.657755E-2</v>
      </c>
      <c r="H59" s="23">
        <v>7.5936000000000003</v>
      </c>
      <c r="I59" s="23"/>
    </row>
    <row r="60" spans="1:9" x14ac:dyDescent="0.2">
      <c r="A60" s="31">
        <v>4</v>
      </c>
      <c r="B60" s="32" t="s">
        <v>120</v>
      </c>
      <c r="C60" s="32" t="s">
        <v>121</v>
      </c>
      <c r="D60" s="32" t="s">
        <v>58</v>
      </c>
      <c r="E60" s="33">
        <v>250000</v>
      </c>
      <c r="F60" s="34">
        <v>245.28225</v>
      </c>
      <c r="G60" s="35">
        <v>8.7463999999999997E-3</v>
      </c>
      <c r="H60" s="23">
        <v>6.8695000000000004</v>
      </c>
      <c r="I60" s="23"/>
    </row>
    <row r="61" spans="1:9" x14ac:dyDescent="0.2">
      <c r="A61" s="24"/>
      <c r="B61" s="24"/>
      <c r="C61" s="25" t="s">
        <v>11</v>
      </c>
      <c r="D61" s="24"/>
      <c r="E61" s="24" t="s">
        <v>12</v>
      </c>
      <c r="F61" s="30">
        <v>1879.30621</v>
      </c>
      <c r="G61" s="27">
        <v>6.7013260000000005E-2</v>
      </c>
      <c r="H61" s="23" t="s">
        <v>12</v>
      </c>
      <c r="I61" s="23"/>
    </row>
    <row r="62" spans="1:9" x14ac:dyDescent="0.2">
      <c r="A62" s="24"/>
      <c r="B62" s="24"/>
      <c r="C62" s="28"/>
      <c r="D62" s="24"/>
      <c r="E62" s="24"/>
      <c r="F62" s="29"/>
      <c r="G62" s="29"/>
      <c r="H62" s="23" t="s">
        <v>12</v>
      </c>
      <c r="I62" s="23"/>
    </row>
    <row r="63" spans="1:9" x14ac:dyDescent="0.2">
      <c r="A63" s="24"/>
      <c r="B63" s="24"/>
      <c r="C63" s="25" t="s">
        <v>65</v>
      </c>
      <c r="D63" s="24"/>
      <c r="E63" s="24"/>
      <c r="F63" s="29"/>
      <c r="G63" s="29"/>
      <c r="H63" s="23" t="s">
        <v>12</v>
      </c>
      <c r="I63" s="23"/>
    </row>
    <row r="64" spans="1:9" x14ac:dyDescent="0.2">
      <c r="A64" s="24"/>
      <c r="B64" s="24"/>
      <c r="C64" s="25" t="s">
        <v>11</v>
      </c>
      <c r="D64" s="24"/>
      <c r="E64" s="24" t="s">
        <v>12</v>
      </c>
      <c r="F64" s="26" t="s">
        <v>13</v>
      </c>
      <c r="G64" s="27">
        <v>0</v>
      </c>
      <c r="H64" s="23" t="s">
        <v>12</v>
      </c>
      <c r="I64" s="23"/>
    </row>
    <row r="65" spans="1:9" x14ac:dyDescent="0.2">
      <c r="A65" s="24"/>
      <c r="B65" s="24"/>
      <c r="C65" s="28"/>
      <c r="D65" s="24"/>
      <c r="E65" s="24"/>
      <c r="F65" s="29"/>
      <c r="G65" s="29"/>
      <c r="H65" s="23" t="s">
        <v>12</v>
      </c>
      <c r="I65" s="23"/>
    </row>
    <row r="66" spans="1:9" x14ac:dyDescent="0.2">
      <c r="A66" s="24"/>
      <c r="B66" s="24"/>
      <c r="C66" s="25" t="s">
        <v>66</v>
      </c>
      <c r="D66" s="24"/>
      <c r="E66" s="24"/>
      <c r="F66" s="30">
        <v>24827.316510000001</v>
      </c>
      <c r="G66" s="27">
        <v>0.88530514000000005</v>
      </c>
      <c r="H66" s="23" t="s">
        <v>12</v>
      </c>
      <c r="I66" s="23"/>
    </row>
    <row r="67" spans="1:9" x14ac:dyDescent="0.2">
      <c r="A67" s="24"/>
      <c r="B67" s="24"/>
      <c r="C67" s="28"/>
      <c r="D67" s="24"/>
      <c r="E67" s="24"/>
      <c r="F67" s="29"/>
      <c r="G67" s="29"/>
      <c r="H67" s="23" t="s">
        <v>12</v>
      </c>
      <c r="I67" s="23"/>
    </row>
    <row r="68" spans="1:9" x14ac:dyDescent="0.2">
      <c r="A68" s="24"/>
      <c r="B68" s="24"/>
      <c r="C68" s="25" t="s">
        <v>67</v>
      </c>
      <c r="D68" s="24"/>
      <c r="E68" s="24"/>
      <c r="F68" s="29"/>
      <c r="G68" s="29"/>
      <c r="H68" s="23" t="s">
        <v>12</v>
      </c>
      <c r="I68" s="23"/>
    </row>
    <row r="69" spans="1:9" x14ac:dyDescent="0.2">
      <c r="A69" s="24"/>
      <c r="B69" s="24"/>
      <c r="C69" s="25" t="s">
        <v>68</v>
      </c>
      <c r="D69" s="24"/>
      <c r="E69" s="24"/>
      <c r="F69" s="29"/>
      <c r="G69" s="29"/>
      <c r="H69" s="23" t="s">
        <v>12</v>
      </c>
      <c r="I69" s="23"/>
    </row>
    <row r="70" spans="1:9" x14ac:dyDescent="0.2">
      <c r="A70" s="31">
        <v>1</v>
      </c>
      <c r="B70" s="32" t="s">
        <v>76</v>
      </c>
      <c r="C70" s="32" t="s">
        <v>77</v>
      </c>
      <c r="D70" s="32" t="s">
        <v>78</v>
      </c>
      <c r="E70" s="33">
        <v>200</v>
      </c>
      <c r="F70" s="34">
        <v>954.18200000000002</v>
      </c>
      <c r="G70" s="35">
        <v>3.402471E-2</v>
      </c>
      <c r="H70" s="23">
        <v>6.7934000000000001</v>
      </c>
      <c r="I70" s="23"/>
    </row>
    <row r="71" spans="1:9" x14ac:dyDescent="0.2">
      <c r="A71" s="24"/>
      <c r="B71" s="24"/>
      <c r="C71" s="25" t="s">
        <v>11</v>
      </c>
      <c r="D71" s="24"/>
      <c r="E71" s="24" t="s">
        <v>12</v>
      </c>
      <c r="F71" s="30">
        <v>954.18200000000002</v>
      </c>
      <c r="G71" s="27">
        <v>3.402471E-2</v>
      </c>
      <c r="H71" s="23" t="s">
        <v>12</v>
      </c>
      <c r="I71" s="23"/>
    </row>
    <row r="72" spans="1:9" x14ac:dyDescent="0.2">
      <c r="A72" s="24"/>
      <c r="B72" s="24"/>
      <c r="C72" s="28"/>
      <c r="D72" s="24"/>
      <c r="E72" s="24"/>
      <c r="F72" s="29"/>
      <c r="G72" s="29"/>
      <c r="H72" s="23" t="s">
        <v>12</v>
      </c>
      <c r="I72" s="23"/>
    </row>
    <row r="73" spans="1:9" x14ac:dyDescent="0.2">
      <c r="A73" s="24"/>
      <c r="B73" s="24"/>
      <c r="C73" s="25" t="s">
        <v>79</v>
      </c>
      <c r="D73" s="24"/>
      <c r="E73" s="24"/>
      <c r="F73" s="29"/>
      <c r="G73" s="29"/>
      <c r="H73" s="23" t="s">
        <v>12</v>
      </c>
      <c r="I73" s="23"/>
    </row>
    <row r="74" spans="1:9" x14ac:dyDescent="0.2">
      <c r="A74" s="24"/>
      <c r="B74" s="24"/>
      <c r="C74" s="25" t="s">
        <v>11</v>
      </c>
      <c r="D74" s="24"/>
      <c r="E74" s="24" t="s">
        <v>12</v>
      </c>
      <c r="F74" s="26" t="s">
        <v>13</v>
      </c>
      <c r="G74" s="27">
        <v>0</v>
      </c>
      <c r="H74" s="23" t="s">
        <v>12</v>
      </c>
      <c r="I74" s="23"/>
    </row>
    <row r="75" spans="1:9" x14ac:dyDescent="0.2">
      <c r="A75" s="24"/>
      <c r="B75" s="24"/>
      <c r="C75" s="28"/>
      <c r="D75" s="24"/>
      <c r="E75" s="24"/>
      <c r="F75" s="29"/>
      <c r="G75" s="29"/>
      <c r="H75" s="23" t="s">
        <v>12</v>
      </c>
      <c r="I75" s="23"/>
    </row>
    <row r="76" spans="1:9" x14ac:dyDescent="0.2">
      <c r="A76" s="24"/>
      <c r="B76" s="24"/>
      <c r="C76" s="25" t="s">
        <v>80</v>
      </c>
      <c r="D76" s="24"/>
      <c r="E76" s="24"/>
      <c r="F76" s="29"/>
      <c r="G76" s="29"/>
      <c r="H76" s="23" t="s">
        <v>12</v>
      </c>
      <c r="I76" s="23"/>
    </row>
    <row r="77" spans="1:9" x14ac:dyDescent="0.2">
      <c r="A77" s="24"/>
      <c r="B77" s="24"/>
      <c r="C77" s="25" t="s">
        <v>11</v>
      </c>
      <c r="D77" s="24"/>
      <c r="E77" s="24" t="s">
        <v>12</v>
      </c>
      <c r="F77" s="26" t="s">
        <v>13</v>
      </c>
      <c r="G77" s="27">
        <v>0</v>
      </c>
      <c r="H77" s="23" t="s">
        <v>12</v>
      </c>
      <c r="I77" s="23"/>
    </row>
    <row r="78" spans="1:9" x14ac:dyDescent="0.2">
      <c r="A78" s="24"/>
      <c r="B78" s="24"/>
      <c r="C78" s="28"/>
      <c r="D78" s="24"/>
      <c r="E78" s="24"/>
      <c r="F78" s="29"/>
      <c r="G78" s="29"/>
      <c r="H78" s="23" t="s">
        <v>12</v>
      </c>
      <c r="I78" s="23"/>
    </row>
    <row r="79" spans="1:9" x14ac:dyDescent="0.2">
      <c r="A79" s="24"/>
      <c r="B79" s="24"/>
      <c r="C79" s="25" t="s">
        <v>81</v>
      </c>
      <c r="D79" s="24"/>
      <c r="E79" s="24"/>
      <c r="F79" s="29"/>
      <c r="G79" s="29"/>
      <c r="H79" s="23" t="s">
        <v>12</v>
      </c>
      <c r="I79" s="23"/>
    </row>
    <row r="80" spans="1:9" x14ac:dyDescent="0.2">
      <c r="A80" s="31">
        <v>1</v>
      </c>
      <c r="B80" s="32"/>
      <c r="C80" s="32" t="s">
        <v>82</v>
      </c>
      <c r="D80" s="32"/>
      <c r="E80" s="36"/>
      <c r="F80" s="34">
        <v>1477.4082859939999</v>
      </c>
      <c r="G80" s="35">
        <v>5.2682180000000002E-2</v>
      </c>
      <c r="H80" s="23">
        <v>5.42</v>
      </c>
      <c r="I80" s="23"/>
    </row>
    <row r="81" spans="1:16" x14ac:dyDescent="0.2">
      <c r="A81" s="24"/>
      <c r="B81" s="24"/>
      <c r="C81" s="25" t="s">
        <v>11</v>
      </c>
      <c r="D81" s="24"/>
      <c r="E81" s="24" t="s">
        <v>12</v>
      </c>
      <c r="F81" s="30">
        <v>1477.4082859939999</v>
      </c>
      <c r="G81" s="27">
        <v>5.2682180000000002E-2</v>
      </c>
      <c r="H81" s="23" t="s">
        <v>12</v>
      </c>
      <c r="I81" s="23"/>
    </row>
    <row r="82" spans="1:16" x14ac:dyDescent="0.2">
      <c r="A82" s="24"/>
      <c r="B82" s="24"/>
      <c r="C82" s="28"/>
      <c r="D82" s="24"/>
      <c r="E82" s="24"/>
      <c r="F82" s="29"/>
      <c r="G82" s="29"/>
      <c r="H82" s="23" t="s">
        <v>12</v>
      </c>
      <c r="I82" s="23"/>
    </row>
    <row r="83" spans="1:16" x14ac:dyDescent="0.2">
      <c r="A83" s="24"/>
      <c r="B83" s="24"/>
      <c r="C83" s="25" t="s">
        <v>83</v>
      </c>
      <c r="D83" s="24"/>
      <c r="E83" s="24"/>
      <c r="F83" s="30">
        <v>2431.5902859940002</v>
      </c>
      <c r="G83" s="27">
        <v>8.6706889999999995E-2</v>
      </c>
      <c r="H83" s="23" t="s">
        <v>12</v>
      </c>
      <c r="I83" s="23"/>
    </row>
    <row r="84" spans="1:16" x14ac:dyDescent="0.2">
      <c r="A84" s="24"/>
      <c r="B84" s="24"/>
      <c r="C84" s="29"/>
      <c r="D84" s="24"/>
      <c r="E84" s="24"/>
      <c r="F84" s="24"/>
      <c r="G84" s="24"/>
      <c r="H84" s="23" t="s">
        <v>12</v>
      </c>
      <c r="I84" s="23"/>
    </row>
    <row r="85" spans="1:16" x14ac:dyDescent="0.2">
      <c r="A85" s="24"/>
      <c r="B85" s="24"/>
      <c r="C85" s="25" t="s">
        <v>84</v>
      </c>
      <c r="D85" s="24"/>
      <c r="E85" s="24"/>
      <c r="F85" s="24"/>
      <c r="G85" s="24"/>
      <c r="H85" s="23" t="s">
        <v>12</v>
      </c>
      <c r="I85" s="23"/>
    </row>
    <row r="86" spans="1:16" x14ac:dyDescent="0.2">
      <c r="A86" s="24"/>
      <c r="B86" s="24"/>
      <c r="C86" s="25" t="s">
        <v>85</v>
      </c>
      <c r="D86" s="24"/>
      <c r="E86" s="24"/>
      <c r="F86" s="24"/>
      <c r="G86" s="24"/>
      <c r="H86" s="23" t="s">
        <v>12</v>
      </c>
      <c r="I86" s="23"/>
    </row>
    <row r="87" spans="1:16" x14ac:dyDescent="0.2">
      <c r="A87" s="24"/>
      <c r="B87" s="24"/>
      <c r="C87" s="25" t="s">
        <v>11</v>
      </c>
      <c r="D87" s="24"/>
      <c r="E87" s="24" t="s">
        <v>12</v>
      </c>
      <c r="F87" s="26" t="s">
        <v>13</v>
      </c>
      <c r="G87" s="27">
        <v>0</v>
      </c>
      <c r="H87" s="23" t="s">
        <v>12</v>
      </c>
      <c r="I87" s="23"/>
    </row>
    <row r="88" spans="1:16" x14ac:dyDescent="0.2">
      <c r="A88" s="21"/>
      <c r="B88" s="21"/>
      <c r="C88" s="86"/>
      <c r="D88" s="21"/>
      <c r="E88" s="21"/>
      <c r="F88" s="49"/>
      <c r="G88" s="49"/>
      <c r="H88" s="23" t="s">
        <v>12</v>
      </c>
      <c r="I88" s="23"/>
    </row>
    <row r="89" spans="1:16" x14ac:dyDescent="0.2">
      <c r="A89" s="21"/>
      <c r="B89" s="21"/>
      <c r="C89" s="22" t="s">
        <v>407</v>
      </c>
      <c r="D89" s="21"/>
      <c r="E89" s="21"/>
      <c r="F89" s="49"/>
      <c r="G89" s="49"/>
      <c r="H89" s="23" t="s">
        <v>12</v>
      </c>
      <c r="I89" s="23"/>
      <c r="J89" s="65"/>
      <c r="K89" s="65"/>
      <c r="L89" s="65"/>
      <c r="M89" s="65"/>
      <c r="N89" s="87"/>
      <c r="O89" s="87"/>
      <c r="P89" s="87"/>
    </row>
    <row r="90" spans="1:16" x14ac:dyDescent="0.2">
      <c r="A90" s="88">
        <v>1</v>
      </c>
      <c r="B90" s="54" t="s">
        <v>86</v>
      </c>
      <c r="C90" s="54" t="s">
        <v>87</v>
      </c>
      <c r="D90" s="54"/>
      <c r="E90" s="89">
        <v>1167.5340000000001</v>
      </c>
      <c r="F90" s="90">
        <v>138.60252619799999</v>
      </c>
      <c r="G90" s="91">
        <v>4.9423599999999998E-3</v>
      </c>
      <c r="H90" s="23"/>
      <c r="I90" s="23"/>
    </row>
    <row r="91" spans="1:16" x14ac:dyDescent="0.2">
      <c r="A91" s="21"/>
      <c r="B91" s="21"/>
      <c r="C91" s="22" t="s">
        <v>11</v>
      </c>
      <c r="D91" s="21"/>
      <c r="E91" s="21" t="s">
        <v>12</v>
      </c>
      <c r="F91" s="92">
        <f>SUM(F90)</f>
        <v>138.60252619799999</v>
      </c>
      <c r="G91" s="93">
        <f>SUM(G90)</f>
        <v>4.9423599999999998E-3</v>
      </c>
      <c r="H91" s="23" t="s">
        <v>12</v>
      </c>
      <c r="I91" s="23"/>
    </row>
    <row r="92" spans="1:16" ht="12.75" customHeight="1" x14ac:dyDescent="0.2">
      <c r="A92" s="21"/>
      <c r="B92" s="21"/>
      <c r="C92" s="86"/>
      <c r="D92" s="21"/>
      <c r="E92" s="21"/>
      <c r="F92" s="49"/>
      <c r="G92" s="49"/>
      <c r="H92" s="23" t="s">
        <v>12</v>
      </c>
      <c r="I92" s="23"/>
    </row>
    <row r="93" spans="1:16" x14ac:dyDescent="0.2">
      <c r="A93" s="24"/>
      <c r="B93" s="24"/>
      <c r="C93" s="25" t="s">
        <v>88</v>
      </c>
      <c r="D93" s="24"/>
      <c r="E93" s="24"/>
      <c r="F93" s="24"/>
      <c r="G93" s="24"/>
      <c r="H93" s="23" t="s">
        <v>12</v>
      </c>
      <c r="I93" s="23"/>
    </row>
    <row r="94" spans="1:16" x14ac:dyDescent="0.2">
      <c r="A94" s="24"/>
      <c r="B94" s="24"/>
      <c r="C94" s="25" t="s">
        <v>89</v>
      </c>
      <c r="D94" s="24"/>
      <c r="E94" s="24"/>
      <c r="F94" s="24"/>
      <c r="G94" s="24"/>
      <c r="H94" s="23" t="s">
        <v>12</v>
      </c>
      <c r="I94" s="23"/>
    </row>
    <row r="95" spans="1:16" x14ac:dyDescent="0.2">
      <c r="A95" s="24"/>
      <c r="B95" s="24"/>
      <c r="C95" s="25" t="s">
        <v>11</v>
      </c>
      <c r="D95" s="24"/>
      <c r="E95" s="24" t="s">
        <v>12</v>
      </c>
      <c r="F95" s="26" t="s">
        <v>13</v>
      </c>
      <c r="G95" s="27">
        <v>0</v>
      </c>
      <c r="H95" s="23" t="s">
        <v>12</v>
      </c>
      <c r="I95" s="23"/>
    </row>
    <row r="96" spans="1:16" x14ac:dyDescent="0.2">
      <c r="A96" s="24"/>
      <c r="B96" s="24"/>
      <c r="C96" s="28"/>
      <c r="D96" s="24"/>
      <c r="E96" s="24"/>
      <c r="F96" s="29"/>
      <c r="G96" s="29"/>
      <c r="H96" s="23" t="s">
        <v>12</v>
      </c>
      <c r="I96" s="23"/>
    </row>
    <row r="97" spans="1:9" x14ac:dyDescent="0.2">
      <c r="A97" s="24"/>
      <c r="B97" s="24"/>
      <c r="C97" s="25" t="s">
        <v>90</v>
      </c>
      <c r="D97" s="24"/>
      <c r="E97" s="24"/>
      <c r="F97" s="29"/>
      <c r="G97" s="29"/>
      <c r="H97" s="23" t="s">
        <v>12</v>
      </c>
      <c r="I97" s="23"/>
    </row>
    <row r="98" spans="1:9" x14ac:dyDescent="0.2">
      <c r="A98" s="24"/>
      <c r="B98" s="24"/>
      <c r="C98" s="25" t="s">
        <v>11</v>
      </c>
      <c r="D98" s="24"/>
      <c r="E98" s="24" t="s">
        <v>12</v>
      </c>
      <c r="F98" s="26" t="s">
        <v>13</v>
      </c>
      <c r="G98" s="27">
        <v>0</v>
      </c>
      <c r="H98" s="23" t="s">
        <v>12</v>
      </c>
      <c r="I98" s="23"/>
    </row>
    <row r="99" spans="1:9" x14ac:dyDescent="0.2">
      <c r="A99" s="24"/>
      <c r="B99" s="24"/>
      <c r="C99" s="28"/>
      <c r="D99" s="24"/>
      <c r="E99" s="24"/>
      <c r="F99" s="29"/>
      <c r="G99" s="29"/>
      <c r="H99" s="23" t="s">
        <v>12</v>
      </c>
      <c r="I99" s="23"/>
    </row>
    <row r="100" spans="1:9" x14ac:dyDescent="0.2">
      <c r="A100" s="24"/>
      <c r="B100" s="32"/>
      <c r="C100" s="32"/>
      <c r="D100" s="25"/>
      <c r="E100" s="24"/>
      <c r="F100" s="32"/>
      <c r="G100" s="36"/>
      <c r="H100" s="23" t="s">
        <v>12</v>
      </c>
      <c r="I100" s="23"/>
    </row>
    <row r="101" spans="1:9" x14ac:dyDescent="0.2">
      <c r="A101" s="36"/>
      <c r="B101" s="32"/>
      <c r="C101" s="32" t="s">
        <v>91</v>
      </c>
      <c r="D101" s="32"/>
      <c r="E101" s="36"/>
      <c r="F101" s="34">
        <v>646.28654229000006</v>
      </c>
      <c r="G101" s="35">
        <v>2.3045619999999999E-2</v>
      </c>
      <c r="H101" s="23" t="s">
        <v>12</v>
      </c>
      <c r="I101" s="23"/>
    </row>
    <row r="102" spans="1:9" x14ac:dyDescent="0.2">
      <c r="A102" s="28"/>
      <c r="B102" s="28"/>
      <c r="C102" s="25" t="s">
        <v>92</v>
      </c>
      <c r="D102" s="29"/>
      <c r="E102" s="29"/>
      <c r="F102" s="30">
        <v>28043.795864481999</v>
      </c>
      <c r="G102" s="37">
        <v>1.0000000099999999</v>
      </c>
      <c r="H102" s="23" t="s">
        <v>12</v>
      </c>
      <c r="I102" s="23"/>
    </row>
    <row r="103" spans="1:9" x14ac:dyDescent="0.2">
      <c r="A103" s="38"/>
      <c r="B103" s="38"/>
      <c r="C103" s="38"/>
      <c r="D103" s="39"/>
      <c r="E103" s="39"/>
      <c r="F103" s="39"/>
      <c r="G103" s="39"/>
    </row>
    <row r="104" spans="1:9" x14ac:dyDescent="0.2">
      <c r="A104" s="40"/>
      <c r="B104" s="41" t="s">
        <v>408</v>
      </c>
      <c r="C104" s="41"/>
      <c r="D104" s="41"/>
      <c r="E104" s="41"/>
      <c r="F104" s="41"/>
      <c r="G104" s="41"/>
      <c r="H104" s="41"/>
    </row>
    <row r="105" spans="1:9" x14ac:dyDescent="0.2">
      <c r="A105" s="40"/>
      <c r="B105" s="41" t="s">
        <v>409</v>
      </c>
      <c r="C105" s="41"/>
      <c r="D105" s="41"/>
      <c r="E105" s="41"/>
      <c r="F105" s="41"/>
      <c r="G105" s="41"/>
      <c r="H105" s="41"/>
    </row>
    <row r="106" spans="1:9" x14ac:dyDescent="0.2">
      <c r="A106" s="40"/>
      <c r="B106" s="41" t="s">
        <v>410</v>
      </c>
      <c r="C106" s="41"/>
      <c r="D106" s="41"/>
      <c r="E106" s="41"/>
      <c r="F106" s="41"/>
      <c r="G106" s="41"/>
      <c r="H106" s="41"/>
    </row>
    <row r="107" spans="1:9" x14ac:dyDescent="0.2">
      <c r="A107" s="40"/>
      <c r="B107" s="40"/>
      <c r="C107" s="40"/>
      <c r="D107" s="42"/>
      <c r="E107" s="42"/>
      <c r="F107" s="42"/>
      <c r="G107" s="42"/>
    </row>
    <row r="108" spans="1:9" x14ac:dyDescent="0.2">
      <c r="A108" s="40"/>
      <c r="B108" s="43" t="s">
        <v>93</v>
      </c>
      <c r="C108" s="44"/>
      <c r="D108" s="45"/>
      <c r="E108" s="46"/>
      <c r="F108" s="42"/>
      <c r="G108" s="42"/>
    </row>
    <row r="109" spans="1:9" ht="25.5" customHeight="1" x14ac:dyDescent="0.2">
      <c r="A109" s="40"/>
      <c r="B109" s="47" t="s">
        <v>94</v>
      </c>
      <c r="C109" s="48"/>
      <c r="D109" s="22" t="s">
        <v>95</v>
      </c>
      <c r="E109" s="46"/>
      <c r="F109" s="42"/>
      <c r="G109" s="42"/>
    </row>
    <row r="110" spans="1:9" x14ac:dyDescent="0.2">
      <c r="A110" s="40"/>
      <c r="B110" s="47" t="s">
        <v>96</v>
      </c>
      <c r="C110" s="48"/>
      <c r="D110" s="22" t="s">
        <v>95</v>
      </c>
      <c r="E110" s="46"/>
      <c r="F110" s="42"/>
      <c r="G110" s="42"/>
    </row>
    <row r="111" spans="1:9" x14ac:dyDescent="0.2">
      <c r="A111" s="40"/>
      <c r="B111" s="47" t="s">
        <v>97</v>
      </c>
      <c r="C111" s="48"/>
      <c r="D111" s="49" t="s">
        <v>12</v>
      </c>
      <c r="E111" s="46"/>
      <c r="F111" s="42"/>
      <c r="G111" s="42"/>
    </row>
    <row r="112" spans="1:9" x14ac:dyDescent="0.2">
      <c r="A112" s="50"/>
      <c r="B112" s="51" t="s">
        <v>12</v>
      </c>
      <c r="C112" s="51" t="s">
        <v>411</v>
      </c>
      <c r="D112" s="51" t="s">
        <v>98</v>
      </c>
      <c r="E112" s="50"/>
      <c r="F112" s="50"/>
      <c r="G112" s="50"/>
    </row>
    <row r="113" spans="1:14" x14ac:dyDescent="0.2">
      <c r="A113" s="50"/>
      <c r="B113" s="52" t="s">
        <v>99</v>
      </c>
      <c r="C113" s="84">
        <v>46173</v>
      </c>
      <c r="D113" s="53">
        <v>46203</v>
      </c>
      <c r="E113" s="50"/>
      <c r="F113" s="50"/>
      <c r="G113" s="50"/>
    </row>
    <row r="114" spans="1:14" x14ac:dyDescent="0.2">
      <c r="A114" s="50"/>
      <c r="B114" s="54" t="s">
        <v>100</v>
      </c>
      <c r="C114" s="85">
        <v>45.474499999999999</v>
      </c>
      <c r="D114" s="55">
        <v>46.207700000000003</v>
      </c>
      <c r="E114" s="50"/>
      <c r="F114" s="56"/>
      <c r="G114" s="57"/>
    </row>
    <row r="115" spans="1:14" x14ac:dyDescent="0.2">
      <c r="A115" s="50"/>
      <c r="B115" s="54" t="s">
        <v>412</v>
      </c>
      <c r="C115" s="85">
        <v>11.321</v>
      </c>
      <c r="D115" s="55">
        <v>11.503500000000001</v>
      </c>
      <c r="E115" s="50"/>
      <c r="F115" s="56"/>
      <c r="G115" s="57"/>
    </row>
    <row r="116" spans="1:14" x14ac:dyDescent="0.2">
      <c r="A116" s="50"/>
      <c r="B116" s="54" t="s">
        <v>101</v>
      </c>
      <c r="C116" s="85">
        <v>44.775199999999998</v>
      </c>
      <c r="D116" s="55">
        <v>45.491399999999999</v>
      </c>
      <c r="E116" s="50"/>
      <c r="F116" s="56"/>
      <c r="G116" s="57"/>
    </row>
    <row r="117" spans="1:14" x14ac:dyDescent="0.2">
      <c r="A117" s="50"/>
      <c r="B117" s="54" t="s">
        <v>413</v>
      </c>
      <c r="C117" s="85">
        <v>11.3469</v>
      </c>
      <c r="D117" s="55">
        <v>11.5284</v>
      </c>
      <c r="E117" s="50"/>
      <c r="F117" s="56"/>
      <c r="G117" s="57"/>
    </row>
    <row r="118" spans="1:14" x14ac:dyDescent="0.2">
      <c r="A118" s="50"/>
      <c r="B118" s="50"/>
      <c r="C118" s="50"/>
      <c r="D118" s="50"/>
      <c r="E118" s="50"/>
      <c r="F118" s="50"/>
      <c r="G118" s="50"/>
    </row>
    <row r="119" spans="1:14" x14ac:dyDescent="0.2">
      <c r="A119" s="50"/>
      <c r="B119" s="47" t="s">
        <v>414</v>
      </c>
      <c r="C119" s="48"/>
      <c r="D119" s="22" t="s">
        <v>95</v>
      </c>
      <c r="E119" s="50"/>
      <c r="F119" s="50"/>
      <c r="G119" s="50"/>
    </row>
    <row r="120" spans="1:14" x14ac:dyDescent="0.2">
      <c r="A120" s="50"/>
      <c r="B120" s="59"/>
      <c r="C120" s="59"/>
      <c r="D120" s="59"/>
      <c r="E120" s="50"/>
      <c r="F120" s="50"/>
      <c r="G120" s="50"/>
    </row>
    <row r="121" spans="1:14" x14ac:dyDescent="0.2">
      <c r="A121" s="50"/>
      <c r="B121" s="47" t="s">
        <v>103</v>
      </c>
      <c r="C121" s="48"/>
      <c r="D121" s="22" t="s">
        <v>95</v>
      </c>
      <c r="E121" s="64"/>
      <c r="F121" s="50"/>
      <c r="G121" s="50"/>
    </row>
    <row r="122" spans="1:14" x14ac:dyDescent="0.2">
      <c r="A122" s="50"/>
      <c r="B122" s="47" t="s">
        <v>104</v>
      </c>
      <c r="C122" s="48"/>
      <c r="D122" s="22" t="s">
        <v>95</v>
      </c>
      <c r="E122" s="64"/>
      <c r="F122" s="50"/>
      <c r="G122" s="50"/>
    </row>
    <row r="123" spans="1:14" x14ac:dyDescent="0.2">
      <c r="A123" s="50"/>
      <c r="B123" s="47" t="s">
        <v>415</v>
      </c>
      <c r="C123" s="48"/>
      <c r="D123" s="22" t="s">
        <v>95</v>
      </c>
      <c r="E123" s="64"/>
      <c r="F123" s="50"/>
      <c r="G123" s="50"/>
    </row>
    <row r="124" spans="1:14" x14ac:dyDescent="0.2">
      <c r="A124" s="59"/>
      <c r="B124" s="59"/>
      <c r="C124" s="59"/>
      <c r="D124" s="59"/>
      <c r="E124" s="59"/>
      <c r="F124" s="59"/>
      <c r="G124" s="59"/>
    </row>
    <row r="125" spans="1:14" s="66" customFormat="1" x14ac:dyDescent="0.2">
      <c r="B125" s="67" t="s">
        <v>416</v>
      </c>
      <c r="C125" s="68"/>
      <c r="D125" s="69"/>
      <c r="I125" s="20"/>
      <c r="J125" s="65"/>
      <c r="K125" s="65"/>
      <c r="L125" s="65"/>
      <c r="M125" s="65"/>
      <c r="N125" s="70"/>
    </row>
    <row r="126" spans="1:14" s="66" customFormat="1" ht="38.25" x14ac:dyDescent="0.2">
      <c r="B126" s="71" t="s">
        <v>417</v>
      </c>
      <c r="C126" s="71"/>
      <c r="D126" s="72" t="s">
        <v>105</v>
      </c>
      <c r="I126" s="20"/>
      <c r="J126" s="65"/>
      <c r="K126" s="65"/>
      <c r="L126" s="65"/>
      <c r="M126" s="65"/>
      <c r="N126" s="70"/>
    </row>
    <row r="127" spans="1:14" s="66" customFormat="1" x14ac:dyDescent="0.2">
      <c r="B127" s="60" t="s">
        <v>418</v>
      </c>
      <c r="C127" s="60"/>
      <c r="D127" s="73"/>
      <c r="I127" s="20"/>
      <c r="J127" s="65"/>
      <c r="K127" s="65"/>
      <c r="L127" s="65"/>
      <c r="M127" s="65"/>
      <c r="N127" s="70"/>
    </row>
    <row r="128" spans="1:14" s="66" customFormat="1" x14ac:dyDescent="0.2">
      <c r="B128" s="60"/>
      <c r="C128" s="60"/>
      <c r="D128" s="74"/>
      <c r="I128" s="17"/>
      <c r="J128" s="65"/>
      <c r="K128" s="65"/>
      <c r="L128" s="65"/>
      <c r="M128" s="65"/>
      <c r="N128" s="70"/>
    </row>
    <row r="129" spans="2:17" s="66" customFormat="1" x14ac:dyDescent="0.2">
      <c r="B129" s="60" t="s">
        <v>419</v>
      </c>
      <c r="C129" s="60"/>
      <c r="D129" s="75">
        <v>7.0542889515998528</v>
      </c>
      <c r="I129" s="17"/>
      <c r="J129" s="65"/>
      <c r="K129" s="65"/>
      <c r="L129" s="65"/>
      <c r="M129" s="65"/>
      <c r="N129" s="70"/>
    </row>
    <row r="130" spans="2:17" s="66" customFormat="1" x14ac:dyDescent="0.2">
      <c r="B130" s="60"/>
      <c r="C130" s="60"/>
      <c r="D130" s="74"/>
      <c r="I130" s="20"/>
      <c r="J130" s="65"/>
      <c r="K130" s="65"/>
      <c r="L130" s="65"/>
      <c r="M130" s="65"/>
      <c r="N130" s="70"/>
    </row>
    <row r="131" spans="2:17" s="66" customFormat="1" x14ac:dyDescent="0.2">
      <c r="B131" s="60" t="s">
        <v>420</v>
      </c>
      <c r="C131" s="60"/>
      <c r="D131" s="75">
        <v>2.3386596226387057</v>
      </c>
      <c r="I131" s="20"/>
      <c r="J131" s="65"/>
      <c r="K131" s="65"/>
      <c r="L131" s="65"/>
      <c r="M131" s="65"/>
      <c r="N131" s="70"/>
    </row>
    <row r="132" spans="2:17" s="66" customFormat="1" x14ac:dyDescent="0.2">
      <c r="B132" s="60" t="s">
        <v>421</v>
      </c>
      <c r="C132" s="60"/>
      <c r="D132" s="75">
        <v>3.0623477205942908</v>
      </c>
      <c r="I132" s="20"/>
      <c r="J132" s="65"/>
      <c r="K132" s="65"/>
      <c r="L132" s="65"/>
      <c r="M132" s="65"/>
      <c r="N132" s="70"/>
    </row>
    <row r="133" spans="2:17" s="66" customFormat="1" x14ac:dyDescent="0.2">
      <c r="B133" s="60"/>
      <c r="C133" s="60"/>
      <c r="D133" s="74"/>
      <c r="I133" s="20"/>
      <c r="J133" s="65"/>
      <c r="K133" s="65"/>
      <c r="L133" s="65"/>
      <c r="M133" s="65"/>
      <c r="N133" s="70"/>
      <c r="Q133" s="17"/>
    </row>
    <row r="134" spans="2:17" s="66" customFormat="1" ht="13.5" customHeight="1" x14ac:dyDescent="0.2">
      <c r="B134" s="60" t="s">
        <v>422</v>
      </c>
      <c r="C134" s="60"/>
      <c r="D134" s="77" t="s">
        <v>706</v>
      </c>
      <c r="I134" s="20"/>
      <c r="J134" s="65"/>
      <c r="K134" s="65"/>
      <c r="L134" s="65"/>
      <c r="M134" s="65"/>
      <c r="N134" s="70"/>
    </row>
    <row r="135" spans="2:17" s="66" customFormat="1" x14ac:dyDescent="0.2">
      <c r="B135" s="78" t="s">
        <v>423</v>
      </c>
      <c r="C135" s="79"/>
      <c r="D135" s="80"/>
      <c r="I135" s="20"/>
      <c r="J135" s="65"/>
      <c r="K135" s="65"/>
      <c r="L135" s="65"/>
      <c r="M135" s="65"/>
      <c r="N135" s="70"/>
      <c r="Q135" s="17"/>
    </row>
    <row r="136" spans="2:17" x14ac:dyDescent="0.2">
      <c r="I136" s="20"/>
    </row>
    <row r="137" spans="2:17" x14ac:dyDescent="0.2">
      <c r="B137" s="82" t="s">
        <v>424</v>
      </c>
    </row>
    <row r="138" spans="2:17" ht="5.25" customHeight="1" x14ac:dyDescent="0.2"/>
    <row r="139" spans="2:17" ht="168" customHeight="1" x14ac:dyDescent="0.2"/>
    <row r="142" spans="2:17" x14ac:dyDescent="0.2">
      <c r="B142" s="82" t="s">
        <v>425</v>
      </c>
      <c r="C142" s="83"/>
      <c r="D142" s="82"/>
    </row>
    <row r="143" spans="2:17" x14ac:dyDescent="0.2">
      <c r="B143" s="82" t="s">
        <v>427</v>
      </c>
      <c r="D143" s="82"/>
    </row>
    <row r="145" spans="9:9" x14ac:dyDescent="0.2">
      <c r="I145" s="20"/>
    </row>
    <row r="146" spans="9:9" x14ac:dyDescent="0.2">
      <c r="I146" s="20"/>
    </row>
    <row r="147" spans="9:9" x14ac:dyDescent="0.2">
      <c r="I147" s="20"/>
    </row>
  </sheetData>
  <mergeCells count="25">
    <mergeCell ref="B132:C132"/>
    <mergeCell ref="B133:C133"/>
    <mergeCell ref="B134:C134"/>
    <mergeCell ref="B135:D135"/>
    <mergeCell ref="B127:C127"/>
    <mergeCell ref="B128:C128"/>
    <mergeCell ref="B129:C129"/>
    <mergeCell ref="B130:C130"/>
    <mergeCell ref="B131:C131"/>
    <mergeCell ref="B121:C121"/>
    <mergeCell ref="B122:C122"/>
    <mergeCell ref="B123:C123"/>
    <mergeCell ref="B125:D125"/>
    <mergeCell ref="B126:C126"/>
    <mergeCell ref="B108:D108"/>
    <mergeCell ref="B109:C109"/>
    <mergeCell ref="B110:C110"/>
    <mergeCell ref="B111:C111"/>
    <mergeCell ref="B119:C119"/>
    <mergeCell ref="B106:H106"/>
    <mergeCell ref="A1:I1"/>
    <mergeCell ref="A2:I2"/>
    <mergeCell ref="A3:I3"/>
    <mergeCell ref="B104:H104"/>
    <mergeCell ref="B105:H105"/>
  </mergeCells>
  <hyperlinks>
    <hyperlink ref="J1" location="Index!B2" display="Index" xr:uid="{82C042E0-93F9-4F6B-82E4-6D4CC43A5238}"/>
  </hyperlinks>
  <pageMargins left="5.000000074505806E-2" right="5.000000074505806E-2" top="0.30000001192092896" bottom="0.20000000298023224" header="0" footer="0"/>
  <pageSetup paperSize="9" orientation="landscape" r:id="rId1"/>
  <headerFooter alignWithMargins="0">
    <oddHeader>&amp;L&amp;"Aptos"&amp;10&amp;KFF0000 "Sensitivity: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65C03-5FBA-4DF2-AD70-617180BB9CAE}">
  <sheetPr>
    <outlinePr summaryBelow="0" summaryRight="0"/>
  </sheetPr>
  <dimension ref="A1:P151"/>
  <sheetViews>
    <sheetView showGridLines="0" workbookViewId="0">
      <selection sqref="A1:H1"/>
    </sheetView>
  </sheetViews>
  <sheetFormatPr defaultRowHeight="12.75" x14ac:dyDescent="0.2"/>
  <cols>
    <col min="1" max="1" width="5.85546875" style="17" bestFit="1" customWidth="1"/>
    <col min="2" max="2" width="25.7109375" style="17" customWidth="1"/>
    <col min="3" max="3" width="57" style="17" customWidth="1"/>
    <col min="4" max="4" width="10.7109375" style="17" bestFit="1" customWidth="1"/>
    <col min="5" max="5" width="9.42578125" style="17" bestFit="1" customWidth="1"/>
    <col min="6" max="6" width="10.140625" style="17" bestFit="1" customWidth="1"/>
    <col min="7" max="7" width="14" style="17" bestFit="1" customWidth="1"/>
    <col min="8" max="8" width="9.85546875" style="17" bestFit="1" customWidth="1"/>
    <col min="9" max="9" width="5.7109375" style="17" bestFit="1" customWidth="1"/>
    <col min="10" max="16384" width="9.140625" style="17"/>
  </cols>
  <sheetData>
    <row r="1" spans="1:9" ht="15" x14ac:dyDescent="0.2">
      <c r="A1" s="16" t="s">
        <v>0</v>
      </c>
      <c r="B1" s="16"/>
      <c r="C1" s="16"/>
      <c r="D1" s="16"/>
      <c r="E1" s="16"/>
      <c r="F1" s="16"/>
      <c r="G1" s="16"/>
      <c r="H1" s="16"/>
      <c r="I1" s="1" t="s">
        <v>404</v>
      </c>
    </row>
    <row r="2" spans="1:9" ht="15" x14ac:dyDescent="0.2">
      <c r="A2" s="16" t="s">
        <v>122</v>
      </c>
      <c r="B2" s="16"/>
      <c r="C2" s="16"/>
      <c r="D2" s="16"/>
      <c r="E2" s="16"/>
      <c r="F2" s="16"/>
      <c r="G2" s="16"/>
      <c r="H2" s="16"/>
    </row>
    <row r="3" spans="1:9" ht="15" x14ac:dyDescent="0.2">
      <c r="A3" s="16" t="s">
        <v>705</v>
      </c>
      <c r="B3" s="16"/>
      <c r="C3" s="16"/>
      <c r="D3" s="16"/>
      <c r="E3" s="16"/>
      <c r="F3" s="16"/>
      <c r="G3" s="16"/>
      <c r="H3" s="16"/>
    </row>
    <row r="4" spans="1:9" s="20" customFormat="1" ht="30" x14ac:dyDescent="0.2">
      <c r="A4" s="18" t="s">
        <v>2</v>
      </c>
      <c r="B4" s="18" t="s">
        <v>3</v>
      </c>
      <c r="C4" s="18" t="s">
        <v>4</v>
      </c>
      <c r="D4" s="18" t="s">
        <v>5</v>
      </c>
      <c r="E4" s="18" t="s">
        <v>6</v>
      </c>
      <c r="F4" s="18" t="s">
        <v>7</v>
      </c>
      <c r="G4" s="18" t="s">
        <v>8</v>
      </c>
      <c r="H4" s="19" t="s">
        <v>547</v>
      </c>
    </row>
    <row r="5" spans="1:9" x14ac:dyDescent="0.2">
      <c r="A5" s="21"/>
      <c r="B5" s="21"/>
      <c r="C5" s="22" t="s">
        <v>9</v>
      </c>
      <c r="D5" s="21"/>
      <c r="E5" s="21"/>
      <c r="F5" s="21"/>
      <c r="G5" s="21"/>
      <c r="H5" s="23" t="s">
        <v>12</v>
      </c>
    </row>
    <row r="6" spans="1:9" x14ac:dyDescent="0.2">
      <c r="A6" s="21"/>
      <c r="B6" s="21"/>
      <c r="C6" s="22" t="s">
        <v>10</v>
      </c>
      <c r="D6" s="21"/>
      <c r="E6" s="21"/>
      <c r="F6" s="21"/>
      <c r="G6" s="21"/>
      <c r="H6" s="23" t="s">
        <v>12</v>
      </c>
    </row>
    <row r="7" spans="1:9" x14ac:dyDescent="0.2">
      <c r="A7" s="24"/>
      <c r="B7" s="24"/>
      <c r="C7" s="25" t="s">
        <v>11</v>
      </c>
      <c r="D7" s="24"/>
      <c r="E7" s="24" t="s">
        <v>12</v>
      </c>
      <c r="F7" s="26" t="s">
        <v>13</v>
      </c>
      <c r="G7" s="27">
        <v>0</v>
      </c>
      <c r="H7" s="23" t="s">
        <v>12</v>
      </c>
    </row>
    <row r="8" spans="1:9" x14ac:dyDescent="0.2">
      <c r="A8" s="24"/>
      <c r="B8" s="24"/>
      <c r="C8" s="28"/>
      <c r="D8" s="24"/>
      <c r="E8" s="24"/>
      <c r="F8" s="29"/>
      <c r="G8" s="29"/>
      <c r="H8" s="23" t="s">
        <v>12</v>
      </c>
    </row>
    <row r="9" spans="1:9" x14ac:dyDescent="0.2">
      <c r="A9" s="24"/>
      <c r="B9" s="24"/>
      <c r="C9" s="25" t="s">
        <v>14</v>
      </c>
      <c r="D9" s="24"/>
      <c r="E9" s="24"/>
      <c r="F9" s="24"/>
      <c r="G9" s="24"/>
      <c r="H9" s="23" t="s">
        <v>12</v>
      </c>
    </row>
    <row r="10" spans="1:9" x14ac:dyDescent="0.2">
      <c r="A10" s="24"/>
      <c r="B10" s="24"/>
      <c r="C10" s="25" t="s">
        <v>11</v>
      </c>
      <c r="D10" s="24"/>
      <c r="E10" s="24" t="s">
        <v>12</v>
      </c>
      <c r="F10" s="26" t="s">
        <v>13</v>
      </c>
      <c r="G10" s="27">
        <v>0</v>
      </c>
      <c r="H10" s="23" t="s">
        <v>12</v>
      </c>
    </row>
    <row r="11" spans="1:9" x14ac:dyDescent="0.2">
      <c r="A11" s="24"/>
      <c r="B11" s="24"/>
      <c r="C11" s="28"/>
      <c r="D11" s="24"/>
      <c r="E11" s="24"/>
      <c r="F11" s="29"/>
      <c r="G11" s="29"/>
      <c r="H11" s="23" t="s">
        <v>12</v>
      </c>
    </row>
    <row r="12" spans="1:9" x14ac:dyDescent="0.2">
      <c r="A12" s="24"/>
      <c r="B12" s="24"/>
      <c r="C12" s="25" t="s">
        <v>15</v>
      </c>
      <c r="D12" s="24"/>
      <c r="E12" s="24"/>
      <c r="F12" s="24"/>
      <c r="G12" s="24"/>
      <c r="H12" s="23" t="s">
        <v>12</v>
      </c>
    </row>
    <row r="13" spans="1:9" x14ac:dyDescent="0.2">
      <c r="A13" s="24"/>
      <c r="B13" s="24"/>
      <c r="C13" s="25" t="s">
        <v>11</v>
      </c>
      <c r="D13" s="24"/>
      <c r="E13" s="24" t="s">
        <v>12</v>
      </c>
      <c r="F13" s="26" t="s">
        <v>13</v>
      </c>
      <c r="G13" s="27">
        <v>0</v>
      </c>
      <c r="H13" s="23" t="s">
        <v>12</v>
      </c>
    </row>
    <row r="14" spans="1:9" x14ac:dyDescent="0.2">
      <c r="A14" s="24"/>
      <c r="B14" s="24"/>
      <c r="C14" s="28"/>
      <c r="D14" s="24"/>
      <c r="E14" s="24"/>
      <c r="F14" s="29"/>
      <c r="G14" s="29"/>
      <c r="H14" s="23" t="s">
        <v>12</v>
      </c>
    </row>
    <row r="15" spans="1:9" x14ac:dyDescent="0.2">
      <c r="A15" s="24"/>
      <c r="B15" s="24"/>
      <c r="C15" s="25" t="s">
        <v>16</v>
      </c>
      <c r="D15" s="24"/>
      <c r="E15" s="24"/>
      <c r="F15" s="24"/>
      <c r="G15" s="24"/>
      <c r="H15" s="23" t="s">
        <v>12</v>
      </c>
    </row>
    <row r="16" spans="1:9" x14ac:dyDescent="0.2">
      <c r="A16" s="24"/>
      <c r="B16" s="24"/>
      <c r="C16" s="25" t="s">
        <v>11</v>
      </c>
      <c r="D16" s="24"/>
      <c r="E16" s="24" t="s">
        <v>12</v>
      </c>
      <c r="F16" s="26" t="s">
        <v>13</v>
      </c>
      <c r="G16" s="27">
        <v>0</v>
      </c>
      <c r="H16" s="23" t="s">
        <v>12</v>
      </c>
    </row>
    <row r="17" spans="1:8" x14ac:dyDescent="0.2">
      <c r="A17" s="24"/>
      <c r="B17" s="24"/>
      <c r="C17" s="28"/>
      <c r="D17" s="24"/>
      <c r="E17" s="24"/>
      <c r="F17" s="29"/>
      <c r="G17" s="29"/>
      <c r="H17" s="23" t="s">
        <v>12</v>
      </c>
    </row>
    <row r="18" spans="1:8" x14ac:dyDescent="0.2">
      <c r="A18" s="24"/>
      <c r="B18" s="24"/>
      <c r="C18" s="25" t="s">
        <v>17</v>
      </c>
      <c r="D18" s="24"/>
      <c r="E18" s="24"/>
      <c r="F18" s="29"/>
      <c r="G18" s="29"/>
      <c r="H18" s="23" t="s">
        <v>12</v>
      </c>
    </row>
    <row r="19" spans="1:8" x14ac:dyDescent="0.2">
      <c r="A19" s="24"/>
      <c r="B19" s="24"/>
      <c r="C19" s="25" t="s">
        <v>11</v>
      </c>
      <c r="D19" s="24"/>
      <c r="E19" s="24" t="s">
        <v>12</v>
      </c>
      <c r="F19" s="26" t="s">
        <v>13</v>
      </c>
      <c r="G19" s="27">
        <v>0</v>
      </c>
      <c r="H19" s="23" t="s">
        <v>12</v>
      </c>
    </row>
    <row r="20" spans="1:8" x14ac:dyDescent="0.2">
      <c r="A20" s="24"/>
      <c r="B20" s="24"/>
      <c r="C20" s="28"/>
      <c r="D20" s="24"/>
      <c r="E20" s="24"/>
      <c r="F20" s="29"/>
      <c r="G20" s="29"/>
      <c r="H20" s="23" t="s">
        <v>12</v>
      </c>
    </row>
    <row r="21" spans="1:8" x14ac:dyDescent="0.2">
      <c r="A21" s="24"/>
      <c r="B21" s="24"/>
      <c r="C21" s="25" t="s">
        <v>18</v>
      </c>
      <c r="D21" s="24"/>
      <c r="E21" s="24"/>
      <c r="F21" s="29"/>
      <c r="G21" s="29"/>
      <c r="H21" s="23" t="s">
        <v>12</v>
      </c>
    </row>
    <row r="22" spans="1:8" x14ac:dyDescent="0.2">
      <c r="A22" s="24"/>
      <c r="B22" s="24"/>
      <c r="C22" s="25" t="s">
        <v>11</v>
      </c>
      <c r="D22" s="24"/>
      <c r="E22" s="24" t="s">
        <v>12</v>
      </c>
      <c r="F22" s="26" t="s">
        <v>13</v>
      </c>
      <c r="G22" s="27">
        <v>0</v>
      </c>
      <c r="H22" s="23" t="s">
        <v>12</v>
      </c>
    </row>
    <row r="23" spans="1:8" x14ac:dyDescent="0.2">
      <c r="A23" s="24"/>
      <c r="B23" s="24"/>
      <c r="C23" s="28"/>
      <c r="D23" s="24"/>
      <c r="E23" s="24"/>
      <c r="F23" s="29"/>
      <c r="G23" s="29"/>
      <c r="H23" s="23" t="s">
        <v>12</v>
      </c>
    </row>
    <row r="24" spans="1:8" x14ac:dyDescent="0.2">
      <c r="A24" s="24"/>
      <c r="B24" s="24"/>
      <c r="C24" s="25" t="s">
        <v>19</v>
      </c>
      <c r="D24" s="24"/>
      <c r="E24" s="24"/>
      <c r="F24" s="30">
        <v>0</v>
      </c>
      <c r="G24" s="27">
        <v>0</v>
      </c>
      <c r="H24" s="23" t="s">
        <v>12</v>
      </c>
    </row>
    <row r="25" spans="1:8" x14ac:dyDescent="0.2">
      <c r="A25" s="24"/>
      <c r="B25" s="24"/>
      <c r="C25" s="28"/>
      <c r="D25" s="24"/>
      <c r="E25" s="24"/>
      <c r="F25" s="29"/>
      <c r="G25" s="29"/>
      <c r="H25" s="23" t="s">
        <v>12</v>
      </c>
    </row>
    <row r="26" spans="1:8" x14ac:dyDescent="0.2">
      <c r="A26" s="24"/>
      <c r="B26" s="24"/>
      <c r="C26" s="25" t="s">
        <v>20</v>
      </c>
      <c r="D26" s="24"/>
      <c r="E26" s="24"/>
      <c r="F26" s="29"/>
      <c r="G26" s="29"/>
      <c r="H26" s="23" t="s">
        <v>12</v>
      </c>
    </row>
    <row r="27" spans="1:8" x14ac:dyDescent="0.2">
      <c r="A27" s="24"/>
      <c r="B27" s="24"/>
      <c r="C27" s="25" t="s">
        <v>10</v>
      </c>
      <c r="D27" s="24"/>
      <c r="E27" s="24"/>
      <c r="F27" s="29"/>
      <c r="G27" s="29"/>
      <c r="H27" s="23" t="s">
        <v>12</v>
      </c>
    </row>
    <row r="28" spans="1:8" x14ac:dyDescent="0.2">
      <c r="A28" s="24"/>
      <c r="B28" s="24"/>
      <c r="C28" s="25" t="s">
        <v>11</v>
      </c>
      <c r="D28" s="24"/>
      <c r="E28" s="24" t="s">
        <v>12</v>
      </c>
      <c r="F28" s="26" t="s">
        <v>13</v>
      </c>
      <c r="G28" s="27">
        <v>0</v>
      </c>
      <c r="H28" s="23" t="s">
        <v>12</v>
      </c>
    </row>
    <row r="29" spans="1:8" x14ac:dyDescent="0.2">
      <c r="A29" s="24"/>
      <c r="B29" s="24"/>
      <c r="C29" s="28"/>
      <c r="D29" s="24"/>
      <c r="E29" s="24"/>
      <c r="F29" s="29"/>
      <c r="G29" s="29"/>
      <c r="H29" s="23" t="s">
        <v>12</v>
      </c>
    </row>
    <row r="30" spans="1:8" x14ac:dyDescent="0.2">
      <c r="A30" s="24"/>
      <c r="B30" s="24"/>
      <c r="C30" s="25" t="s">
        <v>54</v>
      </c>
      <c r="D30" s="24"/>
      <c r="E30" s="24"/>
      <c r="F30" s="24"/>
      <c r="G30" s="24"/>
      <c r="H30" s="23" t="s">
        <v>12</v>
      </c>
    </row>
    <row r="31" spans="1:8" x14ac:dyDescent="0.2">
      <c r="A31" s="24"/>
      <c r="B31" s="24"/>
      <c r="C31" s="25" t="s">
        <v>11</v>
      </c>
      <c r="D31" s="24"/>
      <c r="E31" s="24" t="s">
        <v>12</v>
      </c>
      <c r="F31" s="26" t="s">
        <v>13</v>
      </c>
      <c r="G31" s="27">
        <v>0</v>
      </c>
      <c r="H31" s="23" t="s">
        <v>12</v>
      </c>
    </row>
    <row r="32" spans="1:8" x14ac:dyDescent="0.2">
      <c r="A32" s="24"/>
      <c r="B32" s="24"/>
      <c r="C32" s="28"/>
      <c r="D32" s="24"/>
      <c r="E32" s="24"/>
      <c r="F32" s="29"/>
      <c r="G32" s="29"/>
      <c r="H32" s="23" t="s">
        <v>12</v>
      </c>
    </row>
    <row r="33" spans="1:8" x14ac:dyDescent="0.2">
      <c r="A33" s="24"/>
      <c r="B33" s="24"/>
      <c r="C33" s="25" t="s">
        <v>55</v>
      </c>
      <c r="D33" s="24"/>
      <c r="E33" s="24"/>
      <c r="F33" s="24"/>
      <c r="G33" s="24"/>
      <c r="H33" s="23" t="s">
        <v>12</v>
      </c>
    </row>
    <row r="34" spans="1:8" x14ac:dyDescent="0.2">
      <c r="A34" s="24"/>
      <c r="B34" s="24"/>
      <c r="C34" s="25" t="s">
        <v>11</v>
      </c>
      <c r="D34" s="24"/>
      <c r="E34" s="24" t="s">
        <v>12</v>
      </c>
      <c r="F34" s="26" t="s">
        <v>13</v>
      </c>
      <c r="G34" s="27">
        <v>0</v>
      </c>
      <c r="H34" s="23" t="s">
        <v>12</v>
      </c>
    </row>
    <row r="35" spans="1:8" x14ac:dyDescent="0.2">
      <c r="A35" s="24"/>
      <c r="B35" s="24"/>
      <c r="C35" s="28"/>
      <c r="D35" s="24"/>
      <c r="E35" s="24"/>
      <c r="F35" s="29"/>
      <c r="G35" s="29"/>
      <c r="H35" s="23" t="s">
        <v>12</v>
      </c>
    </row>
    <row r="36" spans="1:8" x14ac:dyDescent="0.2">
      <c r="A36" s="24"/>
      <c r="B36" s="24"/>
      <c r="C36" s="25" t="s">
        <v>65</v>
      </c>
      <c r="D36" s="24"/>
      <c r="E36" s="24"/>
      <c r="F36" s="29"/>
      <c r="G36" s="29"/>
      <c r="H36" s="23" t="s">
        <v>12</v>
      </c>
    </row>
    <row r="37" spans="1:8" x14ac:dyDescent="0.2">
      <c r="A37" s="24"/>
      <c r="B37" s="24"/>
      <c r="C37" s="25" t="s">
        <v>11</v>
      </c>
      <c r="D37" s="24"/>
      <c r="E37" s="24" t="s">
        <v>12</v>
      </c>
      <c r="F37" s="26" t="s">
        <v>13</v>
      </c>
      <c r="G37" s="27">
        <v>0</v>
      </c>
      <c r="H37" s="23" t="s">
        <v>12</v>
      </c>
    </row>
    <row r="38" spans="1:8" x14ac:dyDescent="0.2">
      <c r="A38" s="24"/>
      <c r="B38" s="24"/>
      <c r="C38" s="28"/>
      <c r="D38" s="24"/>
      <c r="E38" s="24"/>
      <c r="F38" s="29"/>
      <c r="G38" s="29"/>
      <c r="H38" s="23" t="s">
        <v>12</v>
      </c>
    </row>
    <row r="39" spans="1:8" x14ac:dyDescent="0.2">
      <c r="A39" s="24"/>
      <c r="B39" s="24"/>
      <c r="C39" s="25" t="s">
        <v>66</v>
      </c>
      <c r="D39" s="24"/>
      <c r="E39" s="24"/>
      <c r="F39" s="30">
        <v>0</v>
      </c>
      <c r="G39" s="27">
        <v>0</v>
      </c>
      <c r="H39" s="23" t="s">
        <v>12</v>
      </c>
    </row>
    <row r="40" spans="1:8" x14ac:dyDescent="0.2">
      <c r="A40" s="24"/>
      <c r="B40" s="24"/>
      <c r="C40" s="28"/>
      <c r="D40" s="24"/>
      <c r="E40" s="24"/>
      <c r="F40" s="29"/>
      <c r="G40" s="29"/>
      <c r="H40" s="23" t="s">
        <v>12</v>
      </c>
    </row>
    <row r="41" spans="1:8" x14ac:dyDescent="0.2">
      <c r="A41" s="24"/>
      <c r="B41" s="24"/>
      <c r="C41" s="25" t="s">
        <v>67</v>
      </c>
      <c r="D41" s="24"/>
      <c r="E41" s="24"/>
      <c r="F41" s="29"/>
      <c r="G41" s="29"/>
      <c r="H41" s="23" t="s">
        <v>12</v>
      </c>
    </row>
    <row r="42" spans="1:8" x14ac:dyDescent="0.2">
      <c r="A42" s="24"/>
      <c r="B42" s="24"/>
      <c r="C42" s="25" t="s">
        <v>68</v>
      </c>
      <c r="D42" s="24"/>
      <c r="E42" s="24"/>
      <c r="F42" s="29"/>
      <c r="G42" s="29"/>
      <c r="H42" s="23" t="s">
        <v>12</v>
      </c>
    </row>
    <row r="43" spans="1:8" x14ac:dyDescent="0.2">
      <c r="A43" s="31">
        <v>1</v>
      </c>
      <c r="B43" s="32" t="s">
        <v>123</v>
      </c>
      <c r="C43" s="32" t="s">
        <v>575</v>
      </c>
      <c r="D43" s="32" t="s">
        <v>124</v>
      </c>
      <c r="E43" s="33">
        <v>2000</v>
      </c>
      <c r="F43" s="34">
        <v>9571.25</v>
      </c>
      <c r="G43" s="35">
        <v>7.7177469999999998E-2</v>
      </c>
      <c r="H43" s="23">
        <v>6.87</v>
      </c>
    </row>
    <row r="44" spans="1:8" x14ac:dyDescent="0.2">
      <c r="A44" s="31">
        <v>2</v>
      </c>
      <c r="B44" s="32" t="s">
        <v>125</v>
      </c>
      <c r="C44" s="32" t="s">
        <v>576</v>
      </c>
      <c r="D44" s="32" t="s">
        <v>71</v>
      </c>
      <c r="E44" s="33">
        <v>1500</v>
      </c>
      <c r="F44" s="34">
        <v>7211.01</v>
      </c>
      <c r="G44" s="35">
        <v>5.8145750000000003E-2</v>
      </c>
      <c r="H44" s="23">
        <v>6.9</v>
      </c>
    </row>
    <row r="45" spans="1:8" x14ac:dyDescent="0.2">
      <c r="A45" s="31">
        <v>3</v>
      </c>
      <c r="B45" s="32" t="s">
        <v>126</v>
      </c>
      <c r="C45" s="32" t="s">
        <v>577</v>
      </c>
      <c r="D45" s="32" t="s">
        <v>71</v>
      </c>
      <c r="E45" s="33">
        <v>1300</v>
      </c>
      <c r="F45" s="34">
        <v>6296.9530000000004</v>
      </c>
      <c r="G45" s="35">
        <v>5.0775279999999999E-2</v>
      </c>
      <c r="H45" s="23">
        <v>7.09</v>
      </c>
    </row>
    <row r="46" spans="1:8" x14ac:dyDescent="0.2">
      <c r="A46" s="31">
        <v>4</v>
      </c>
      <c r="B46" s="32" t="s">
        <v>72</v>
      </c>
      <c r="C46" s="32" t="s">
        <v>566</v>
      </c>
      <c r="D46" s="32" t="s">
        <v>73</v>
      </c>
      <c r="E46" s="33">
        <v>1100</v>
      </c>
      <c r="F46" s="34">
        <v>5284.7025000000003</v>
      </c>
      <c r="G46" s="35">
        <v>4.2613030000000003E-2</v>
      </c>
      <c r="H46" s="23">
        <v>6.7900999999999998</v>
      </c>
    </row>
    <row r="47" spans="1:8" x14ac:dyDescent="0.2">
      <c r="A47" s="31">
        <v>5</v>
      </c>
      <c r="B47" s="32" t="s">
        <v>127</v>
      </c>
      <c r="C47" s="32" t="s">
        <v>128</v>
      </c>
      <c r="D47" s="32" t="s">
        <v>71</v>
      </c>
      <c r="E47" s="33">
        <v>1000</v>
      </c>
      <c r="F47" s="34">
        <v>4802.6149999999998</v>
      </c>
      <c r="G47" s="35">
        <v>3.872573E-2</v>
      </c>
      <c r="H47" s="23">
        <v>6.85</v>
      </c>
    </row>
    <row r="48" spans="1:8" x14ac:dyDescent="0.2">
      <c r="A48" s="31">
        <v>6</v>
      </c>
      <c r="B48" s="32" t="s">
        <v>129</v>
      </c>
      <c r="C48" s="32" t="s">
        <v>578</v>
      </c>
      <c r="D48" s="32" t="s">
        <v>71</v>
      </c>
      <c r="E48" s="33">
        <v>1000</v>
      </c>
      <c r="F48" s="34">
        <v>4797.2849999999999</v>
      </c>
      <c r="G48" s="35">
        <v>3.8682750000000002E-2</v>
      </c>
      <c r="H48" s="23">
        <v>7.0750999999999999</v>
      </c>
    </row>
    <row r="49" spans="1:8" x14ac:dyDescent="0.2">
      <c r="A49" s="31">
        <v>7</v>
      </c>
      <c r="B49" s="32" t="s">
        <v>130</v>
      </c>
      <c r="C49" s="32" t="s">
        <v>131</v>
      </c>
      <c r="D49" s="32" t="s">
        <v>71</v>
      </c>
      <c r="E49" s="33">
        <v>1000</v>
      </c>
      <c r="F49" s="34">
        <v>4789.54</v>
      </c>
      <c r="G49" s="35">
        <v>3.8620300000000003E-2</v>
      </c>
      <c r="H49" s="23">
        <v>6.9132999999999996</v>
      </c>
    </row>
    <row r="50" spans="1:8" x14ac:dyDescent="0.2">
      <c r="A50" s="31">
        <v>8</v>
      </c>
      <c r="B50" s="32" t="s">
        <v>132</v>
      </c>
      <c r="C50" s="32" t="s">
        <v>579</v>
      </c>
      <c r="D50" s="32" t="s">
        <v>71</v>
      </c>
      <c r="E50" s="33">
        <v>1000</v>
      </c>
      <c r="F50" s="34">
        <v>4781.28</v>
      </c>
      <c r="G50" s="35">
        <v>3.8553700000000003E-2</v>
      </c>
      <c r="H50" s="23">
        <v>6.76</v>
      </c>
    </row>
    <row r="51" spans="1:8" x14ac:dyDescent="0.2">
      <c r="A51" s="31">
        <v>9</v>
      </c>
      <c r="B51" s="32" t="s">
        <v>133</v>
      </c>
      <c r="C51" s="32" t="s">
        <v>580</v>
      </c>
      <c r="D51" s="32" t="s">
        <v>71</v>
      </c>
      <c r="E51" s="33">
        <v>1000</v>
      </c>
      <c r="F51" s="34">
        <v>4777.0649999999996</v>
      </c>
      <c r="G51" s="35">
        <v>3.8519709999999999E-2</v>
      </c>
      <c r="H51" s="23">
        <v>6.7865000000000002</v>
      </c>
    </row>
    <row r="52" spans="1:8" x14ac:dyDescent="0.2">
      <c r="A52" s="31">
        <v>10</v>
      </c>
      <c r="B52" s="32" t="s">
        <v>134</v>
      </c>
      <c r="C52" s="32" t="s">
        <v>135</v>
      </c>
      <c r="D52" s="32" t="s">
        <v>71</v>
      </c>
      <c r="E52" s="33">
        <v>1000</v>
      </c>
      <c r="F52" s="34">
        <v>4775.07</v>
      </c>
      <c r="G52" s="35">
        <v>3.8503620000000002E-2</v>
      </c>
      <c r="H52" s="23">
        <v>6.85</v>
      </c>
    </row>
    <row r="53" spans="1:8" x14ac:dyDescent="0.2">
      <c r="A53" s="31">
        <v>11</v>
      </c>
      <c r="B53" s="32" t="s">
        <v>136</v>
      </c>
      <c r="C53" s="32" t="s">
        <v>137</v>
      </c>
      <c r="D53" s="32" t="s">
        <v>71</v>
      </c>
      <c r="E53" s="33">
        <v>800</v>
      </c>
      <c r="F53" s="34">
        <v>3846.0360000000001</v>
      </c>
      <c r="G53" s="35">
        <v>3.1012390000000001E-2</v>
      </c>
      <c r="H53" s="23">
        <v>6.9249999999999998</v>
      </c>
    </row>
    <row r="54" spans="1:8" x14ac:dyDescent="0.2">
      <c r="A54" s="31">
        <v>12</v>
      </c>
      <c r="B54" s="32" t="s">
        <v>138</v>
      </c>
      <c r="C54" s="32" t="s">
        <v>139</v>
      </c>
      <c r="D54" s="32" t="s">
        <v>71</v>
      </c>
      <c r="E54" s="33">
        <v>800</v>
      </c>
      <c r="F54" s="34">
        <v>3813.424</v>
      </c>
      <c r="G54" s="35">
        <v>3.074942E-2</v>
      </c>
      <c r="H54" s="23">
        <v>6.8949999999999996</v>
      </c>
    </row>
    <row r="55" spans="1:8" x14ac:dyDescent="0.2">
      <c r="A55" s="31">
        <v>13</v>
      </c>
      <c r="B55" s="32" t="s">
        <v>140</v>
      </c>
      <c r="C55" s="32" t="s">
        <v>581</v>
      </c>
      <c r="D55" s="32" t="s">
        <v>71</v>
      </c>
      <c r="E55" s="33">
        <v>500</v>
      </c>
      <c r="F55" s="34">
        <v>2430.61</v>
      </c>
      <c r="G55" s="35">
        <v>1.9599149999999999E-2</v>
      </c>
      <c r="H55" s="23">
        <v>7.0888</v>
      </c>
    </row>
    <row r="56" spans="1:8" x14ac:dyDescent="0.2">
      <c r="A56" s="31">
        <v>14</v>
      </c>
      <c r="B56" s="32" t="s">
        <v>141</v>
      </c>
      <c r="C56" s="32" t="s">
        <v>582</v>
      </c>
      <c r="D56" s="32" t="s">
        <v>71</v>
      </c>
      <c r="E56" s="33">
        <v>500</v>
      </c>
      <c r="F56" s="34">
        <v>2423.9124999999999</v>
      </c>
      <c r="G56" s="35">
        <v>1.9545139999999999E-2</v>
      </c>
      <c r="H56" s="23">
        <v>6.82</v>
      </c>
    </row>
    <row r="57" spans="1:8" x14ac:dyDescent="0.2">
      <c r="A57" s="31">
        <v>15</v>
      </c>
      <c r="B57" s="32" t="s">
        <v>142</v>
      </c>
      <c r="C57" s="32" t="s">
        <v>583</v>
      </c>
      <c r="D57" s="32" t="s">
        <v>71</v>
      </c>
      <c r="E57" s="33">
        <v>500</v>
      </c>
      <c r="F57" s="34">
        <v>2398.4924999999998</v>
      </c>
      <c r="G57" s="35">
        <v>1.934017E-2</v>
      </c>
      <c r="H57" s="23">
        <v>6.8350999999999997</v>
      </c>
    </row>
    <row r="58" spans="1:8" x14ac:dyDescent="0.2">
      <c r="A58" s="31">
        <v>16</v>
      </c>
      <c r="B58" s="32" t="s">
        <v>143</v>
      </c>
      <c r="C58" s="32" t="s">
        <v>584</v>
      </c>
      <c r="D58" s="32" t="s">
        <v>71</v>
      </c>
      <c r="E58" s="33">
        <v>500</v>
      </c>
      <c r="F58" s="34">
        <v>2388.7075</v>
      </c>
      <c r="G58" s="35">
        <v>1.926127E-2</v>
      </c>
      <c r="H58" s="23">
        <v>6.8849999999999998</v>
      </c>
    </row>
    <row r="59" spans="1:8" x14ac:dyDescent="0.2">
      <c r="A59" s="31">
        <v>17</v>
      </c>
      <c r="B59" s="32" t="s">
        <v>144</v>
      </c>
      <c r="C59" s="32" t="s">
        <v>145</v>
      </c>
      <c r="D59" s="32" t="s">
        <v>71</v>
      </c>
      <c r="E59" s="33">
        <v>200</v>
      </c>
      <c r="F59" s="34">
        <v>960.89400000000001</v>
      </c>
      <c r="G59" s="35">
        <v>7.7481399999999997E-3</v>
      </c>
      <c r="H59" s="23">
        <v>6.7828999999999997</v>
      </c>
    </row>
    <row r="60" spans="1:8" x14ac:dyDescent="0.2">
      <c r="A60" s="24"/>
      <c r="B60" s="24"/>
      <c r="C60" s="25" t="s">
        <v>11</v>
      </c>
      <c r="D60" s="24"/>
      <c r="E60" s="24" t="s">
        <v>12</v>
      </c>
      <c r="F60" s="30">
        <v>75348.846999999994</v>
      </c>
      <c r="G60" s="27">
        <v>0.60757302000000002</v>
      </c>
      <c r="H60" s="23" t="s">
        <v>12</v>
      </c>
    </row>
    <row r="61" spans="1:8" x14ac:dyDescent="0.2">
      <c r="A61" s="24"/>
      <c r="B61" s="24"/>
      <c r="C61" s="28"/>
      <c r="D61" s="24"/>
      <c r="E61" s="24"/>
      <c r="F61" s="29"/>
      <c r="G61" s="29"/>
      <c r="H61" s="23" t="s">
        <v>12</v>
      </c>
    </row>
    <row r="62" spans="1:8" x14ac:dyDescent="0.2">
      <c r="A62" s="24"/>
      <c r="B62" s="24"/>
      <c r="C62" s="25" t="s">
        <v>79</v>
      </c>
      <c r="D62" s="24"/>
      <c r="E62" s="24"/>
      <c r="F62" s="29"/>
      <c r="G62" s="29"/>
      <c r="H62" s="23" t="s">
        <v>12</v>
      </c>
    </row>
    <row r="63" spans="1:8" x14ac:dyDescent="0.2">
      <c r="A63" s="31">
        <v>1</v>
      </c>
      <c r="B63" s="32" t="s">
        <v>146</v>
      </c>
      <c r="C63" s="32" t="s">
        <v>585</v>
      </c>
      <c r="D63" s="32" t="s">
        <v>71</v>
      </c>
      <c r="E63" s="33">
        <v>1100</v>
      </c>
      <c r="F63" s="34">
        <v>5238.4475000000002</v>
      </c>
      <c r="G63" s="35">
        <v>4.2240050000000001E-2</v>
      </c>
      <c r="H63" s="23">
        <v>7.1749999999999998</v>
      </c>
    </row>
    <row r="64" spans="1:8" x14ac:dyDescent="0.2">
      <c r="A64" s="31">
        <v>2</v>
      </c>
      <c r="B64" s="32" t="s">
        <v>147</v>
      </c>
      <c r="C64" s="32" t="s">
        <v>586</v>
      </c>
      <c r="D64" s="32" t="s">
        <v>71</v>
      </c>
      <c r="E64" s="33">
        <v>1000</v>
      </c>
      <c r="F64" s="34">
        <v>4766.0600000000004</v>
      </c>
      <c r="G64" s="35">
        <v>3.8430970000000002E-2</v>
      </c>
      <c r="H64" s="23">
        <v>7.4649999999999999</v>
      </c>
    </row>
    <row r="65" spans="1:8" x14ac:dyDescent="0.2">
      <c r="A65" s="31">
        <v>3</v>
      </c>
      <c r="B65" s="32" t="s">
        <v>148</v>
      </c>
      <c r="C65" s="32" t="s">
        <v>587</v>
      </c>
      <c r="D65" s="32" t="s">
        <v>71</v>
      </c>
      <c r="E65" s="33">
        <v>1000</v>
      </c>
      <c r="F65" s="34">
        <v>4750.8850000000002</v>
      </c>
      <c r="G65" s="35">
        <v>3.830861E-2</v>
      </c>
      <c r="H65" s="23">
        <v>7.5350000000000001</v>
      </c>
    </row>
    <row r="66" spans="1:8" x14ac:dyDescent="0.2">
      <c r="A66" s="31">
        <v>4</v>
      </c>
      <c r="B66" s="32" t="s">
        <v>149</v>
      </c>
      <c r="C66" s="32" t="s">
        <v>588</v>
      </c>
      <c r="D66" s="32" t="s">
        <v>71</v>
      </c>
      <c r="E66" s="33">
        <v>1000</v>
      </c>
      <c r="F66" s="34">
        <v>4749.4750000000004</v>
      </c>
      <c r="G66" s="35">
        <v>3.8297240000000003E-2</v>
      </c>
      <c r="H66" s="23">
        <v>7.61</v>
      </c>
    </row>
    <row r="67" spans="1:8" x14ac:dyDescent="0.2">
      <c r="A67" s="31">
        <v>5</v>
      </c>
      <c r="B67" s="32" t="s">
        <v>150</v>
      </c>
      <c r="C67" s="32" t="s">
        <v>589</v>
      </c>
      <c r="D67" s="32" t="s">
        <v>71</v>
      </c>
      <c r="E67" s="33">
        <v>800</v>
      </c>
      <c r="F67" s="34">
        <v>3808.9079999999999</v>
      </c>
      <c r="G67" s="35">
        <v>3.0713009999999999E-2</v>
      </c>
      <c r="H67" s="23">
        <v>7.63</v>
      </c>
    </row>
    <row r="68" spans="1:8" x14ac:dyDescent="0.2">
      <c r="A68" s="31">
        <v>6</v>
      </c>
      <c r="B68" s="32" t="s">
        <v>151</v>
      </c>
      <c r="C68" s="32" t="s">
        <v>590</v>
      </c>
      <c r="D68" s="32" t="s">
        <v>71</v>
      </c>
      <c r="E68" s="33">
        <v>800</v>
      </c>
      <c r="F68" s="34">
        <v>3804.7080000000001</v>
      </c>
      <c r="G68" s="35">
        <v>3.0679140000000001E-2</v>
      </c>
      <c r="H68" s="23">
        <v>7.71</v>
      </c>
    </row>
    <row r="69" spans="1:8" x14ac:dyDescent="0.2">
      <c r="A69" s="31">
        <v>7</v>
      </c>
      <c r="B69" s="32" t="s">
        <v>152</v>
      </c>
      <c r="C69" s="32" t="s">
        <v>591</v>
      </c>
      <c r="D69" s="32" t="s">
        <v>71</v>
      </c>
      <c r="E69" s="33">
        <v>800</v>
      </c>
      <c r="F69" s="34">
        <v>3798.9520000000002</v>
      </c>
      <c r="G69" s="35">
        <v>3.063273E-2</v>
      </c>
      <c r="H69" s="23">
        <v>7.6050000000000004</v>
      </c>
    </row>
    <row r="70" spans="1:8" x14ac:dyDescent="0.2">
      <c r="A70" s="31">
        <v>8</v>
      </c>
      <c r="B70" s="32" t="s">
        <v>153</v>
      </c>
      <c r="C70" s="32" t="s">
        <v>592</v>
      </c>
      <c r="D70" s="32" t="s">
        <v>71</v>
      </c>
      <c r="E70" s="33">
        <v>500</v>
      </c>
      <c r="F70" s="34">
        <v>2392.875</v>
      </c>
      <c r="G70" s="35">
        <v>1.9294869999999999E-2</v>
      </c>
      <c r="H70" s="23">
        <v>8.01</v>
      </c>
    </row>
    <row r="71" spans="1:8" ht="25.5" x14ac:dyDescent="0.2">
      <c r="A71" s="31">
        <v>9</v>
      </c>
      <c r="B71" s="32" t="s">
        <v>154</v>
      </c>
      <c r="C71" s="32" t="s">
        <v>593</v>
      </c>
      <c r="D71" s="32" t="s">
        <v>71</v>
      </c>
      <c r="E71" s="33">
        <v>500</v>
      </c>
      <c r="F71" s="34">
        <v>2390.9349999999999</v>
      </c>
      <c r="G71" s="35">
        <v>1.9279230000000001E-2</v>
      </c>
      <c r="H71" s="23">
        <v>7.4</v>
      </c>
    </row>
    <row r="72" spans="1:8" x14ac:dyDescent="0.2">
      <c r="A72" s="31">
        <v>10</v>
      </c>
      <c r="B72" s="32" t="s">
        <v>155</v>
      </c>
      <c r="C72" s="32" t="s">
        <v>594</v>
      </c>
      <c r="D72" s="32" t="s">
        <v>71</v>
      </c>
      <c r="E72" s="33">
        <v>500</v>
      </c>
      <c r="F72" s="34">
        <v>2390.7674999999999</v>
      </c>
      <c r="G72" s="35">
        <v>1.9277880000000001E-2</v>
      </c>
      <c r="H72" s="23">
        <v>7.6851000000000003</v>
      </c>
    </row>
    <row r="73" spans="1:8" x14ac:dyDescent="0.2">
      <c r="A73" s="31">
        <v>11</v>
      </c>
      <c r="B73" s="32" t="s">
        <v>156</v>
      </c>
      <c r="C73" s="32" t="s">
        <v>595</v>
      </c>
      <c r="D73" s="32" t="s">
        <v>71</v>
      </c>
      <c r="E73" s="33">
        <v>500</v>
      </c>
      <c r="F73" s="34">
        <v>2380.6275000000001</v>
      </c>
      <c r="G73" s="35">
        <v>1.9196109999999999E-2</v>
      </c>
      <c r="H73" s="23">
        <v>7.41</v>
      </c>
    </row>
    <row r="74" spans="1:8" x14ac:dyDescent="0.2">
      <c r="A74" s="31">
        <v>12</v>
      </c>
      <c r="B74" s="32" t="s">
        <v>157</v>
      </c>
      <c r="C74" s="32" t="s">
        <v>596</v>
      </c>
      <c r="D74" s="32" t="s">
        <v>71</v>
      </c>
      <c r="E74" s="33">
        <v>100</v>
      </c>
      <c r="F74" s="34">
        <v>479.72300000000001</v>
      </c>
      <c r="G74" s="35">
        <v>3.8682299999999998E-3</v>
      </c>
      <c r="H74" s="23">
        <v>7.6</v>
      </c>
    </row>
    <row r="75" spans="1:8" x14ac:dyDescent="0.2">
      <c r="A75" s="24"/>
      <c r="B75" s="24"/>
      <c r="C75" s="25" t="s">
        <v>11</v>
      </c>
      <c r="D75" s="24"/>
      <c r="E75" s="24" t="s">
        <v>12</v>
      </c>
      <c r="F75" s="30">
        <v>40952.363499999999</v>
      </c>
      <c r="G75" s="27">
        <v>0.33021806999999997</v>
      </c>
      <c r="H75" s="23" t="s">
        <v>12</v>
      </c>
    </row>
    <row r="76" spans="1:8" x14ac:dyDescent="0.2">
      <c r="A76" s="24"/>
      <c r="B76" s="24"/>
      <c r="C76" s="28"/>
      <c r="D76" s="24"/>
      <c r="E76" s="24"/>
      <c r="F76" s="29"/>
      <c r="G76" s="29"/>
      <c r="H76" s="23" t="s">
        <v>12</v>
      </c>
    </row>
    <row r="77" spans="1:8" x14ac:dyDescent="0.2">
      <c r="A77" s="24"/>
      <c r="B77" s="24"/>
      <c r="C77" s="25" t="s">
        <v>80</v>
      </c>
      <c r="D77" s="24"/>
      <c r="E77" s="24"/>
      <c r="F77" s="29"/>
      <c r="G77" s="29"/>
      <c r="H77" s="23" t="s">
        <v>12</v>
      </c>
    </row>
    <row r="78" spans="1:8" x14ac:dyDescent="0.2">
      <c r="A78" s="31">
        <v>1</v>
      </c>
      <c r="B78" s="32" t="s">
        <v>158</v>
      </c>
      <c r="C78" s="32" t="s">
        <v>159</v>
      </c>
      <c r="D78" s="32" t="s">
        <v>58</v>
      </c>
      <c r="E78" s="33">
        <v>5000000</v>
      </c>
      <c r="F78" s="34">
        <v>4928.99</v>
      </c>
      <c r="G78" s="35">
        <v>3.9744750000000002E-2</v>
      </c>
      <c r="H78" s="23">
        <v>5.3117999999999999</v>
      </c>
    </row>
    <row r="79" spans="1:8" x14ac:dyDescent="0.2">
      <c r="A79" s="31">
        <v>2</v>
      </c>
      <c r="B79" s="32" t="s">
        <v>160</v>
      </c>
      <c r="C79" s="32" t="s">
        <v>161</v>
      </c>
      <c r="D79" s="32" t="s">
        <v>58</v>
      </c>
      <c r="E79" s="33">
        <v>4000000</v>
      </c>
      <c r="F79" s="34">
        <v>3967.0920000000001</v>
      </c>
      <c r="G79" s="35">
        <v>3.1988519999999999E-2</v>
      </c>
      <c r="H79" s="23">
        <v>5.22</v>
      </c>
    </row>
    <row r="80" spans="1:8" x14ac:dyDescent="0.2">
      <c r="A80" s="31">
        <v>3</v>
      </c>
      <c r="B80" s="32" t="s">
        <v>162</v>
      </c>
      <c r="C80" s="32" t="s">
        <v>163</v>
      </c>
      <c r="D80" s="32" t="s">
        <v>58</v>
      </c>
      <c r="E80" s="33">
        <v>4000000</v>
      </c>
      <c r="F80" s="34">
        <v>3952.232</v>
      </c>
      <c r="G80" s="35">
        <v>3.18687E-2</v>
      </c>
      <c r="H80" s="23">
        <v>5.19</v>
      </c>
    </row>
    <row r="81" spans="1:16" x14ac:dyDescent="0.2">
      <c r="A81" s="24"/>
      <c r="B81" s="24"/>
      <c r="C81" s="25" t="s">
        <v>11</v>
      </c>
      <c r="D81" s="24"/>
      <c r="E81" s="24" t="s">
        <v>12</v>
      </c>
      <c r="F81" s="30">
        <v>12848.314</v>
      </c>
      <c r="G81" s="27">
        <v>0.10360197</v>
      </c>
      <c r="H81" s="23" t="s">
        <v>12</v>
      </c>
    </row>
    <row r="82" spans="1:16" x14ac:dyDescent="0.2">
      <c r="A82" s="24"/>
      <c r="B82" s="24"/>
      <c r="C82" s="28"/>
      <c r="D82" s="24"/>
      <c r="E82" s="24"/>
      <c r="F82" s="29"/>
      <c r="G82" s="29"/>
      <c r="H82" s="23" t="s">
        <v>12</v>
      </c>
    </row>
    <row r="83" spans="1:16" x14ac:dyDescent="0.2">
      <c r="A83" s="24"/>
      <c r="B83" s="24"/>
      <c r="C83" s="25" t="s">
        <v>81</v>
      </c>
      <c r="D83" s="24"/>
      <c r="E83" s="24"/>
      <c r="F83" s="29"/>
      <c r="G83" s="29"/>
      <c r="H83" s="23" t="s">
        <v>12</v>
      </c>
    </row>
    <row r="84" spans="1:16" x14ac:dyDescent="0.2">
      <c r="A84" s="31">
        <v>1</v>
      </c>
      <c r="B84" s="32"/>
      <c r="C84" s="32" t="s">
        <v>82</v>
      </c>
      <c r="D84" s="32"/>
      <c r="E84" s="36"/>
      <c r="F84" s="34">
        <v>2.970008</v>
      </c>
      <c r="G84" s="35" t="s">
        <v>470</v>
      </c>
      <c r="H84" s="23">
        <v>5.42</v>
      </c>
    </row>
    <row r="85" spans="1:16" x14ac:dyDescent="0.2">
      <c r="A85" s="24"/>
      <c r="B85" s="24"/>
      <c r="C85" s="25" t="s">
        <v>11</v>
      </c>
      <c r="D85" s="24"/>
      <c r="E85" s="24" t="s">
        <v>12</v>
      </c>
      <c r="F85" s="30">
        <v>2.970008</v>
      </c>
      <c r="G85" s="27">
        <v>2.3949999999999999E-5</v>
      </c>
      <c r="H85" s="23" t="s">
        <v>12</v>
      </c>
    </row>
    <row r="86" spans="1:16" x14ac:dyDescent="0.2">
      <c r="A86" s="24"/>
      <c r="B86" s="24"/>
      <c r="C86" s="28"/>
      <c r="D86" s="24"/>
      <c r="E86" s="24"/>
      <c r="F86" s="29"/>
      <c r="G86" s="29"/>
      <c r="H86" s="23" t="s">
        <v>12</v>
      </c>
    </row>
    <row r="87" spans="1:16" x14ac:dyDescent="0.2">
      <c r="A87" s="24"/>
      <c r="B87" s="24"/>
      <c r="C87" s="25" t="s">
        <v>83</v>
      </c>
      <c r="D87" s="24"/>
      <c r="E87" s="24"/>
      <c r="F87" s="30">
        <v>129152.494508</v>
      </c>
      <c r="G87" s="27">
        <v>1.04141701</v>
      </c>
      <c r="H87" s="23" t="s">
        <v>12</v>
      </c>
    </row>
    <row r="88" spans="1:16" x14ac:dyDescent="0.2">
      <c r="A88" s="24"/>
      <c r="B88" s="24"/>
      <c r="C88" s="29"/>
      <c r="D88" s="24"/>
      <c r="E88" s="24"/>
      <c r="F88" s="24"/>
      <c r="G88" s="24"/>
      <c r="H88" s="23" t="s">
        <v>12</v>
      </c>
    </row>
    <row r="89" spans="1:16" x14ac:dyDescent="0.2">
      <c r="A89" s="24"/>
      <c r="B89" s="24"/>
      <c r="C89" s="25" t="s">
        <v>84</v>
      </c>
      <c r="D89" s="24"/>
      <c r="E89" s="24"/>
      <c r="F89" s="24"/>
      <c r="G89" s="24"/>
      <c r="H89" s="23" t="s">
        <v>12</v>
      </c>
    </row>
    <row r="90" spans="1:16" x14ac:dyDescent="0.2">
      <c r="A90" s="24"/>
      <c r="B90" s="24"/>
      <c r="C90" s="25" t="s">
        <v>85</v>
      </c>
      <c r="D90" s="24"/>
      <c r="E90" s="24"/>
      <c r="F90" s="24"/>
      <c r="G90" s="24"/>
      <c r="H90" s="23" t="s">
        <v>12</v>
      </c>
    </row>
    <row r="91" spans="1:16" x14ac:dyDescent="0.2">
      <c r="A91" s="24"/>
      <c r="B91" s="24"/>
      <c r="C91" s="25" t="s">
        <v>11</v>
      </c>
      <c r="D91" s="24"/>
      <c r="E91" s="24" t="s">
        <v>12</v>
      </c>
      <c r="F91" s="26" t="s">
        <v>13</v>
      </c>
      <c r="G91" s="27">
        <v>0</v>
      </c>
      <c r="H91" s="23" t="s">
        <v>12</v>
      </c>
    </row>
    <row r="92" spans="1:16" x14ac:dyDescent="0.2">
      <c r="A92" s="21"/>
      <c r="B92" s="21"/>
      <c r="C92" s="86"/>
      <c r="D92" s="21"/>
      <c r="E92" s="21"/>
      <c r="F92" s="49"/>
      <c r="G92" s="49"/>
      <c r="H92" s="23" t="s">
        <v>12</v>
      </c>
    </row>
    <row r="93" spans="1:16" x14ac:dyDescent="0.2">
      <c r="A93" s="21"/>
      <c r="B93" s="21"/>
      <c r="C93" s="22" t="s">
        <v>407</v>
      </c>
      <c r="D93" s="21"/>
      <c r="E93" s="21"/>
      <c r="F93" s="49"/>
      <c r="G93" s="49"/>
      <c r="H93" s="23" t="s">
        <v>12</v>
      </c>
      <c r="I93" s="65"/>
      <c r="J93" s="65"/>
      <c r="K93" s="65"/>
      <c r="L93" s="65"/>
      <c r="M93" s="65"/>
      <c r="N93" s="87"/>
      <c r="O93" s="87"/>
      <c r="P93" s="87"/>
    </row>
    <row r="94" spans="1:16" x14ac:dyDescent="0.2">
      <c r="A94" s="88">
        <v>1</v>
      </c>
      <c r="B94" s="54" t="s">
        <v>86</v>
      </c>
      <c r="C94" s="54" t="s">
        <v>87</v>
      </c>
      <c r="D94" s="54"/>
      <c r="E94" s="89">
        <v>4185.0569999999998</v>
      </c>
      <c r="F94" s="90">
        <v>496.82448004299999</v>
      </c>
      <c r="G94" s="91">
        <v>4.0061300000000001E-3</v>
      </c>
      <c r="H94" s="23"/>
    </row>
    <row r="95" spans="1:16" x14ac:dyDescent="0.2">
      <c r="A95" s="21"/>
      <c r="B95" s="21"/>
      <c r="C95" s="22" t="s">
        <v>11</v>
      </c>
      <c r="D95" s="21"/>
      <c r="E95" s="21" t="s">
        <v>12</v>
      </c>
      <c r="F95" s="92">
        <f>SUM(F94)</f>
        <v>496.82448004299999</v>
      </c>
      <c r="G95" s="93">
        <f>SUM(G94)</f>
        <v>4.0061300000000001E-3</v>
      </c>
      <c r="H95" s="23" t="s">
        <v>12</v>
      </c>
    </row>
    <row r="96" spans="1:16" ht="12.75" customHeight="1" x14ac:dyDescent="0.2">
      <c r="A96" s="21"/>
      <c r="B96" s="21"/>
      <c r="C96" s="86"/>
      <c r="D96" s="21"/>
      <c r="E96" s="21"/>
      <c r="F96" s="49"/>
      <c r="G96" s="49"/>
      <c r="H96" s="23" t="s">
        <v>12</v>
      </c>
    </row>
    <row r="97" spans="1:9" x14ac:dyDescent="0.2">
      <c r="A97" s="24"/>
      <c r="B97" s="24"/>
      <c r="C97" s="25" t="s">
        <v>88</v>
      </c>
      <c r="D97" s="24"/>
      <c r="E97" s="24"/>
      <c r="F97" s="24"/>
      <c r="G97" s="24"/>
      <c r="H97" s="23" t="s">
        <v>12</v>
      </c>
    </row>
    <row r="98" spans="1:9" x14ac:dyDescent="0.2">
      <c r="A98" s="24"/>
      <c r="B98" s="24"/>
      <c r="C98" s="25" t="s">
        <v>89</v>
      </c>
      <c r="D98" s="24"/>
      <c r="E98" s="24"/>
      <c r="F98" s="24"/>
      <c r="G98" s="24"/>
      <c r="H98" s="23" t="s">
        <v>12</v>
      </c>
    </row>
    <row r="99" spans="1:9" x14ac:dyDescent="0.2">
      <c r="A99" s="24"/>
      <c r="B99" s="24"/>
      <c r="C99" s="25" t="s">
        <v>11</v>
      </c>
      <c r="D99" s="24"/>
      <c r="E99" s="24" t="s">
        <v>12</v>
      </c>
      <c r="F99" s="26" t="s">
        <v>13</v>
      </c>
      <c r="G99" s="27">
        <v>0</v>
      </c>
      <c r="H99" s="23" t="s">
        <v>12</v>
      </c>
    </row>
    <row r="100" spans="1:9" x14ac:dyDescent="0.2">
      <c r="A100" s="24"/>
      <c r="B100" s="24"/>
      <c r="C100" s="28"/>
      <c r="D100" s="24"/>
      <c r="E100" s="24"/>
      <c r="F100" s="29"/>
      <c r="G100" s="29"/>
      <c r="H100" s="23" t="s">
        <v>12</v>
      </c>
    </row>
    <row r="101" spans="1:9" x14ac:dyDescent="0.2">
      <c r="A101" s="24"/>
      <c r="B101" s="24"/>
      <c r="C101" s="25" t="s">
        <v>90</v>
      </c>
      <c r="D101" s="24"/>
      <c r="E101" s="24"/>
      <c r="F101" s="29"/>
      <c r="G101" s="29"/>
      <c r="H101" s="23" t="s">
        <v>12</v>
      </c>
    </row>
    <row r="102" spans="1:9" x14ac:dyDescent="0.2">
      <c r="A102" s="24"/>
      <c r="B102" s="24"/>
      <c r="C102" s="25" t="s">
        <v>11</v>
      </c>
      <c r="D102" s="24"/>
      <c r="E102" s="24" t="s">
        <v>12</v>
      </c>
      <c r="F102" s="26" t="s">
        <v>13</v>
      </c>
      <c r="G102" s="27">
        <v>0</v>
      </c>
      <c r="H102" s="23" t="s">
        <v>12</v>
      </c>
    </row>
    <row r="103" spans="1:9" x14ac:dyDescent="0.2">
      <c r="A103" s="24"/>
      <c r="B103" s="24"/>
      <c r="C103" s="28"/>
      <c r="D103" s="24"/>
      <c r="E103" s="24"/>
      <c r="F103" s="29"/>
      <c r="G103" s="29"/>
      <c r="H103" s="23" t="s">
        <v>12</v>
      </c>
    </row>
    <row r="104" spans="1:9" x14ac:dyDescent="0.2">
      <c r="A104" s="24"/>
      <c r="B104" s="32"/>
      <c r="C104" s="32"/>
      <c r="D104" s="25"/>
      <c r="E104" s="24"/>
      <c r="F104" s="32"/>
      <c r="G104" s="36"/>
      <c r="H104" s="23" t="s">
        <v>12</v>
      </c>
    </row>
    <row r="105" spans="1:9" x14ac:dyDescent="0.2">
      <c r="A105" s="36"/>
      <c r="B105" s="32"/>
      <c r="C105" s="32" t="s">
        <v>91</v>
      </c>
      <c r="D105" s="32"/>
      <c r="E105" s="36"/>
      <c r="F105" s="34">
        <v>-5633.1977967599996</v>
      </c>
      <c r="G105" s="35">
        <v>-4.5423110000000003E-2</v>
      </c>
      <c r="H105" s="23" t="s">
        <v>12</v>
      </c>
    </row>
    <row r="106" spans="1:9" x14ac:dyDescent="0.2">
      <c r="A106" s="28"/>
      <c r="B106" s="28"/>
      <c r="C106" s="25" t="s">
        <v>92</v>
      </c>
      <c r="D106" s="29"/>
      <c r="E106" s="29"/>
      <c r="F106" s="30">
        <v>124016.121191283</v>
      </c>
      <c r="G106" s="37">
        <v>1.00000003</v>
      </c>
      <c r="H106" s="23" t="s">
        <v>12</v>
      </c>
    </row>
    <row r="107" spans="1:9" x14ac:dyDescent="0.2">
      <c r="A107" s="38"/>
      <c r="B107" s="38"/>
      <c r="C107" s="38"/>
      <c r="D107" s="39"/>
      <c r="E107" s="39"/>
      <c r="F107" s="39"/>
      <c r="G107" s="39"/>
    </row>
    <row r="108" spans="1:9" x14ac:dyDescent="0.2">
      <c r="A108" s="40"/>
      <c r="B108" s="41" t="s">
        <v>408</v>
      </c>
      <c r="C108" s="41"/>
      <c r="D108" s="41"/>
      <c r="E108" s="41"/>
      <c r="F108" s="41"/>
      <c r="G108" s="41"/>
      <c r="H108" s="41"/>
    </row>
    <row r="109" spans="1:9" x14ac:dyDescent="0.2">
      <c r="A109" s="40"/>
      <c r="B109" s="41" t="s">
        <v>409</v>
      </c>
      <c r="C109" s="41"/>
      <c r="D109" s="41"/>
      <c r="E109" s="41"/>
      <c r="F109" s="41"/>
      <c r="G109" s="41"/>
      <c r="H109" s="41"/>
    </row>
    <row r="110" spans="1:9" x14ac:dyDescent="0.2">
      <c r="A110" s="40"/>
      <c r="B110" s="41" t="s">
        <v>410</v>
      </c>
      <c r="C110" s="41"/>
      <c r="D110" s="41"/>
      <c r="E110" s="41"/>
      <c r="F110" s="41"/>
      <c r="G110" s="41"/>
      <c r="H110" s="41"/>
    </row>
    <row r="111" spans="1:9" x14ac:dyDescent="0.2">
      <c r="A111" s="40"/>
      <c r="B111" s="148" t="s">
        <v>429</v>
      </c>
      <c r="C111" s="41"/>
      <c r="D111" s="41"/>
      <c r="E111" s="41"/>
      <c r="F111" s="41"/>
      <c r="G111" s="41"/>
      <c r="H111" s="41"/>
      <c r="I111" s="140"/>
    </row>
    <row r="112" spans="1:9" x14ac:dyDescent="0.2">
      <c r="A112" s="40"/>
      <c r="B112" s="40"/>
      <c r="C112" s="40"/>
      <c r="D112" s="42"/>
      <c r="E112" s="42"/>
      <c r="F112" s="42"/>
      <c r="G112" s="42"/>
    </row>
    <row r="113" spans="1:9" x14ac:dyDescent="0.2">
      <c r="A113" s="40"/>
      <c r="B113" s="43" t="s">
        <v>93</v>
      </c>
      <c r="C113" s="44"/>
      <c r="D113" s="45"/>
      <c r="E113" s="46"/>
      <c r="F113" s="42"/>
      <c r="G113" s="42"/>
    </row>
    <row r="114" spans="1:9" ht="25.5" customHeight="1" x14ac:dyDescent="0.2">
      <c r="A114" s="40"/>
      <c r="B114" s="47" t="s">
        <v>94</v>
      </c>
      <c r="C114" s="48"/>
      <c r="D114" s="22" t="s">
        <v>95</v>
      </c>
      <c r="E114" s="46"/>
      <c r="F114" s="42"/>
      <c r="G114" s="42"/>
    </row>
    <row r="115" spans="1:9" x14ac:dyDescent="0.2">
      <c r="A115" s="40"/>
      <c r="B115" s="47" t="s">
        <v>96</v>
      </c>
      <c r="C115" s="48"/>
      <c r="D115" s="22" t="s">
        <v>95</v>
      </c>
      <c r="E115" s="46"/>
      <c r="F115" s="42"/>
      <c r="G115" s="42"/>
    </row>
    <row r="116" spans="1:9" x14ac:dyDescent="0.2">
      <c r="A116" s="40"/>
      <c r="B116" s="47" t="s">
        <v>97</v>
      </c>
      <c r="C116" s="48"/>
      <c r="D116" s="49" t="s">
        <v>12</v>
      </c>
      <c r="E116" s="46"/>
      <c r="F116" s="42"/>
      <c r="G116" s="42"/>
    </row>
    <row r="117" spans="1:9" x14ac:dyDescent="0.2">
      <c r="A117" s="50"/>
      <c r="B117" s="51" t="s">
        <v>12</v>
      </c>
      <c r="C117" s="51" t="s">
        <v>411</v>
      </c>
      <c r="D117" s="51" t="s">
        <v>98</v>
      </c>
      <c r="E117" s="50"/>
      <c r="F117" s="50"/>
      <c r="G117" s="50"/>
    </row>
    <row r="118" spans="1:9" x14ac:dyDescent="0.2">
      <c r="A118" s="50"/>
      <c r="B118" s="52" t="s">
        <v>99</v>
      </c>
      <c r="C118" s="84">
        <v>46173</v>
      </c>
      <c r="D118" s="53">
        <v>46203</v>
      </c>
      <c r="E118" s="50"/>
      <c r="F118" s="50"/>
      <c r="G118" s="50"/>
    </row>
    <row r="119" spans="1:9" x14ac:dyDescent="0.2">
      <c r="A119" s="50"/>
      <c r="B119" s="54" t="s">
        <v>100</v>
      </c>
      <c r="C119" s="85">
        <v>15.918100000000001</v>
      </c>
      <c r="D119" s="55">
        <v>16.0947</v>
      </c>
      <c r="E119" s="50"/>
      <c r="F119" s="56"/>
      <c r="G119" s="57"/>
    </row>
    <row r="120" spans="1:9" x14ac:dyDescent="0.2">
      <c r="A120" s="50"/>
      <c r="B120" s="54" t="s">
        <v>412</v>
      </c>
      <c r="C120" s="85">
        <v>11.1921</v>
      </c>
      <c r="D120" s="55">
        <v>11.3163</v>
      </c>
      <c r="E120" s="50"/>
      <c r="F120" s="56"/>
      <c r="G120" s="57"/>
    </row>
    <row r="121" spans="1:9" x14ac:dyDescent="0.2">
      <c r="A121" s="50"/>
      <c r="B121" s="54" t="s">
        <v>101</v>
      </c>
      <c r="C121" s="85">
        <v>15.7919</v>
      </c>
      <c r="D121" s="55">
        <v>15.964600000000001</v>
      </c>
      <c r="E121" s="50"/>
      <c r="F121" s="56"/>
      <c r="G121" s="57"/>
    </row>
    <row r="122" spans="1:9" x14ac:dyDescent="0.2">
      <c r="A122" s="50"/>
      <c r="B122" s="54" t="s">
        <v>413</v>
      </c>
      <c r="C122" s="85">
        <v>11.1503</v>
      </c>
      <c r="D122" s="55">
        <v>11.2722</v>
      </c>
      <c r="E122" s="50"/>
      <c r="F122" s="56"/>
      <c r="G122" s="57"/>
    </row>
    <row r="123" spans="1:9" x14ac:dyDescent="0.2">
      <c r="A123" s="50"/>
      <c r="B123" s="50"/>
      <c r="C123" s="50"/>
      <c r="D123" s="50"/>
      <c r="E123" s="50"/>
      <c r="F123" s="50"/>
      <c r="G123" s="50"/>
    </row>
    <row r="124" spans="1:9" x14ac:dyDescent="0.2">
      <c r="A124" s="50"/>
      <c r="B124" s="47" t="s">
        <v>414</v>
      </c>
      <c r="C124" s="48"/>
      <c r="D124" s="22" t="s">
        <v>95</v>
      </c>
      <c r="E124" s="50"/>
      <c r="F124" s="50"/>
      <c r="G124" s="50"/>
    </row>
    <row r="125" spans="1:9" x14ac:dyDescent="0.2">
      <c r="A125" s="50"/>
      <c r="B125" s="59"/>
      <c r="C125" s="59"/>
      <c r="D125" s="59"/>
      <c r="E125" s="50"/>
      <c r="F125" s="50"/>
      <c r="G125" s="50"/>
    </row>
    <row r="126" spans="1:9" x14ac:dyDescent="0.2">
      <c r="A126" s="50"/>
      <c r="B126" s="47" t="s">
        <v>103</v>
      </c>
      <c r="C126" s="48"/>
      <c r="D126" s="22" t="s">
        <v>95</v>
      </c>
      <c r="E126" s="64"/>
      <c r="F126" s="50"/>
      <c r="G126" s="50"/>
      <c r="I126" s="140"/>
    </row>
    <row r="127" spans="1:9" x14ac:dyDescent="0.2">
      <c r="A127" s="50"/>
      <c r="B127" s="47" t="s">
        <v>104</v>
      </c>
      <c r="C127" s="48"/>
      <c r="D127" s="22" t="s">
        <v>95</v>
      </c>
      <c r="E127" s="64"/>
      <c r="F127" s="50"/>
      <c r="G127" s="50"/>
      <c r="I127" s="140"/>
    </row>
    <row r="128" spans="1:9" x14ac:dyDescent="0.2">
      <c r="A128" s="50"/>
      <c r="B128" s="47" t="s">
        <v>415</v>
      </c>
      <c r="C128" s="48"/>
      <c r="D128" s="22" t="s">
        <v>95</v>
      </c>
      <c r="E128" s="64"/>
      <c r="F128" s="50"/>
      <c r="G128" s="50"/>
      <c r="I128" s="140"/>
    </row>
    <row r="129" spans="1:16" x14ac:dyDescent="0.2">
      <c r="A129" s="59"/>
      <c r="B129" s="59"/>
      <c r="C129" s="59"/>
      <c r="D129" s="59"/>
      <c r="E129" s="59"/>
      <c r="F129" s="59"/>
      <c r="G129" s="59"/>
      <c r="I129" s="140"/>
    </row>
    <row r="130" spans="1:16" s="66" customFormat="1" x14ac:dyDescent="0.2">
      <c r="B130" s="67" t="s">
        <v>416</v>
      </c>
      <c r="C130" s="68"/>
      <c r="D130" s="69"/>
      <c r="I130" s="140"/>
      <c r="J130" s="65"/>
      <c r="K130" s="65"/>
      <c r="L130" s="65"/>
      <c r="M130" s="65"/>
      <c r="N130" s="70"/>
    </row>
    <row r="131" spans="1:16" s="66" customFormat="1" ht="51" x14ac:dyDescent="0.2">
      <c r="B131" s="228" t="s">
        <v>417</v>
      </c>
      <c r="C131" s="229"/>
      <c r="D131" s="72" t="s">
        <v>122</v>
      </c>
      <c r="I131" s="140"/>
      <c r="J131" s="65"/>
      <c r="K131" s="65"/>
      <c r="L131" s="65"/>
      <c r="M131" s="65"/>
      <c r="N131" s="70"/>
    </row>
    <row r="132" spans="1:16" s="66" customFormat="1" x14ac:dyDescent="0.2">
      <c r="B132" s="78" t="s">
        <v>418</v>
      </c>
      <c r="C132" s="80"/>
      <c r="D132" s="73"/>
      <c r="I132" s="140"/>
      <c r="J132" s="65"/>
      <c r="K132" s="65"/>
      <c r="L132" s="65"/>
      <c r="M132" s="65"/>
      <c r="N132" s="70"/>
    </row>
    <row r="133" spans="1:16" s="66" customFormat="1" x14ac:dyDescent="0.2">
      <c r="B133" s="78"/>
      <c r="C133" s="80"/>
      <c r="D133" s="74"/>
      <c r="I133" s="140"/>
      <c r="J133" s="65"/>
      <c r="K133" s="65"/>
      <c r="L133" s="65"/>
      <c r="M133" s="65"/>
      <c r="N133" s="70"/>
    </row>
    <row r="134" spans="1:16" s="66" customFormat="1" x14ac:dyDescent="0.2">
      <c r="B134" s="78" t="s">
        <v>419</v>
      </c>
      <c r="C134" s="230"/>
      <c r="D134" s="75">
        <v>7.0052766202175194</v>
      </c>
      <c r="I134" s="140"/>
      <c r="J134" s="65"/>
      <c r="K134" s="65"/>
      <c r="L134" s="65"/>
      <c r="M134" s="65"/>
      <c r="N134" s="70"/>
    </row>
    <row r="135" spans="1:16" s="66" customFormat="1" x14ac:dyDescent="0.2">
      <c r="B135" s="78"/>
      <c r="C135" s="80"/>
      <c r="D135" s="74"/>
      <c r="I135" s="140"/>
      <c r="J135" s="65"/>
      <c r="K135" s="65"/>
      <c r="L135" s="65"/>
      <c r="M135" s="65"/>
      <c r="N135" s="70"/>
    </row>
    <row r="136" spans="1:16" s="66" customFormat="1" x14ac:dyDescent="0.2">
      <c r="B136" s="78" t="s">
        <v>420</v>
      </c>
      <c r="C136" s="230"/>
      <c r="D136" s="75">
        <v>0.61625833652514561</v>
      </c>
      <c r="I136" s="140"/>
      <c r="J136" s="65"/>
      <c r="K136" s="65"/>
      <c r="L136" s="65"/>
      <c r="M136" s="65"/>
      <c r="N136" s="70"/>
    </row>
    <row r="137" spans="1:16" s="66" customFormat="1" x14ac:dyDescent="0.2">
      <c r="B137" s="78" t="s">
        <v>421</v>
      </c>
      <c r="C137" s="230"/>
      <c r="D137" s="75">
        <v>0.61625833652514561</v>
      </c>
      <c r="I137" s="140"/>
      <c r="J137" s="65"/>
      <c r="K137" s="65"/>
      <c r="L137" s="65"/>
      <c r="M137" s="65"/>
      <c r="N137" s="70"/>
    </row>
    <row r="138" spans="1:16" s="66" customFormat="1" x14ac:dyDescent="0.2">
      <c r="B138" s="78"/>
      <c r="C138" s="80"/>
      <c r="D138" s="74"/>
      <c r="I138" s="140"/>
      <c r="J138" s="65"/>
      <c r="K138" s="65"/>
      <c r="L138" s="65"/>
      <c r="M138" s="65"/>
      <c r="N138" s="70"/>
    </row>
    <row r="139" spans="1:16" s="66" customFormat="1" ht="14.25" customHeight="1" x14ac:dyDescent="0.2">
      <c r="B139" s="60" t="s">
        <v>422</v>
      </c>
      <c r="C139" s="60"/>
      <c r="D139" s="77" t="s">
        <v>706</v>
      </c>
      <c r="I139" s="140"/>
      <c r="J139" s="65"/>
      <c r="K139" s="65"/>
      <c r="L139" s="65"/>
      <c r="M139" s="65"/>
      <c r="N139" s="70"/>
    </row>
    <row r="140" spans="1:16" s="66" customFormat="1" x14ac:dyDescent="0.2">
      <c r="B140" s="78" t="s">
        <v>423</v>
      </c>
      <c r="C140" s="79"/>
      <c r="D140" s="80"/>
      <c r="I140" s="140"/>
      <c r="J140" s="65"/>
      <c r="K140" s="65"/>
      <c r="L140" s="65"/>
      <c r="M140" s="65"/>
      <c r="N140" s="70"/>
      <c r="O140" s="17"/>
      <c r="P140" s="17"/>
    </row>
    <row r="141" spans="1:16" x14ac:dyDescent="0.2">
      <c r="I141" s="140"/>
    </row>
    <row r="142" spans="1:16" x14ac:dyDescent="0.2">
      <c r="B142" s="82" t="s">
        <v>424</v>
      </c>
      <c r="I142" s="140"/>
    </row>
    <row r="143" spans="1:16" x14ac:dyDescent="0.2">
      <c r="I143" s="140"/>
    </row>
    <row r="144" spans="1:16" ht="153.75" customHeight="1" x14ac:dyDescent="0.2">
      <c r="I144" s="140"/>
    </row>
    <row r="145" spans="2:9" x14ac:dyDescent="0.2">
      <c r="I145" s="140"/>
    </row>
    <row r="146" spans="2:9" x14ac:dyDescent="0.2">
      <c r="I146" s="140"/>
    </row>
    <row r="147" spans="2:9" x14ac:dyDescent="0.2">
      <c r="B147" s="82" t="s">
        <v>425</v>
      </c>
      <c r="C147" s="83"/>
      <c r="D147" s="82"/>
      <c r="I147" s="140"/>
    </row>
    <row r="148" spans="2:9" x14ac:dyDescent="0.2">
      <c r="B148" s="82" t="s">
        <v>428</v>
      </c>
      <c r="C148" s="83"/>
      <c r="D148" s="82"/>
      <c r="I148" s="140"/>
    </row>
    <row r="149" spans="2:9" x14ac:dyDescent="0.2">
      <c r="D149" s="82"/>
      <c r="I149" s="140"/>
    </row>
    <row r="150" spans="2:9" ht="165" customHeight="1" x14ac:dyDescent="0.2">
      <c r="I150" s="140"/>
    </row>
    <row r="151" spans="2:9" x14ac:dyDescent="0.2">
      <c r="I151" s="140"/>
    </row>
  </sheetData>
  <mergeCells count="26">
    <mergeCell ref="A1:H1"/>
    <mergeCell ref="A2:H2"/>
    <mergeCell ref="A3:H3"/>
    <mergeCell ref="B108:H108"/>
    <mergeCell ref="B109:H109"/>
    <mergeCell ref="B110:H110"/>
    <mergeCell ref="B111:H111"/>
    <mergeCell ref="B113:D113"/>
    <mergeCell ref="B114:C114"/>
    <mergeCell ref="B115:C115"/>
    <mergeCell ref="B116:C116"/>
    <mergeCell ref="B124:C124"/>
    <mergeCell ref="B126:C126"/>
    <mergeCell ref="B127:C127"/>
    <mergeCell ref="B128:C128"/>
    <mergeCell ref="B130:D130"/>
    <mergeCell ref="B131:C131"/>
    <mergeCell ref="B132:C132"/>
    <mergeCell ref="B133:C133"/>
    <mergeCell ref="B134:C134"/>
    <mergeCell ref="B140:D140"/>
    <mergeCell ref="B135:C135"/>
    <mergeCell ref="B136:C136"/>
    <mergeCell ref="B137:C137"/>
    <mergeCell ref="B138:C138"/>
    <mergeCell ref="B139:C139"/>
  </mergeCells>
  <hyperlinks>
    <hyperlink ref="I1" location="Index!B2" display="Index" xr:uid="{ED8F4B3C-6CC1-46C0-BE85-9040474C6A72}"/>
  </hyperlinks>
  <pageMargins left="5.000000074505806E-2" right="5.000000074505806E-2" top="0.30000001192092896" bottom="0.20000000298023224" header="0" footer="0"/>
  <pageSetup paperSize="9" orientation="landscape" r:id="rId1"/>
  <headerFooter alignWithMargins="0">
    <oddHeader>&amp;L&amp;"Aptos"&amp;10&amp;KFF0000 "Sensitivity: Internal Use Only"&amp;1#_x000D_</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5B589-859A-4D2F-B943-730369295BE6}">
  <sheetPr>
    <outlinePr summaryBelow="0" summaryRight="0"/>
  </sheetPr>
  <dimension ref="A1:T182"/>
  <sheetViews>
    <sheetView showGridLines="0" workbookViewId="0">
      <selection sqref="A1:H1"/>
    </sheetView>
  </sheetViews>
  <sheetFormatPr defaultRowHeight="12.75" x14ac:dyDescent="0.2"/>
  <cols>
    <col min="1" max="1" width="5.85546875" style="17" bestFit="1" customWidth="1"/>
    <col min="2" max="2" width="25.7109375" style="17" customWidth="1"/>
    <col min="3" max="3" width="57" style="17" customWidth="1"/>
    <col min="4" max="4" width="17.140625" style="17" customWidth="1"/>
    <col min="5" max="5" width="9.42578125" style="17" bestFit="1" customWidth="1"/>
    <col min="6" max="6" width="10.140625" style="17" bestFit="1" customWidth="1"/>
    <col min="7" max="7" width="14" style="17" bestFit="1" customWidth="1"/>
    <col min="8" max="8" width="9.85546875" style="17" bestFit="1" customWidth="1"/>
    <col min="9" max="9" width="5.7109375" style="17" bestFit="1" customWidth="1"/>
    <col min="10" max="16384" width="9.140625" style="17"/>
  </cols>
  <sheetData>
    <row r="1" spans="1:9" ht="15" x14ac:dyDescent="0.2">
      <c r="A1" s="16" t="s">
        <v>0</v>
      </c>
      <c r="B1" s="16"/>
      <c r="C1" s="16"/>
      <c r="D1" s="16"/>
      <c r="E1" s="16"/>
      <c r="F1" s="16"/>
      <c r="G1" s="16"/>
      <c r="H1" s="16"/>
      <c r="I1" s="1" t="s">
        <v>404</v>
      </c>
    </row>
    <row r="2" spans="1:9" ht="15" x14ac:dyDescent="0.2">
      <c r="A2" s="16" t="s">
        <v>164</v>
      </c>
      <c r="B2" s="16"/>
      <c r="C2" s="16"/>
      <c r="D2" s="16"/>
      <c r="E2" s="16"/>
      <c r="F2" s="16"/>
      <c r="G2" s="16"/>
      <c r="H2" s="16"/>
    </row>
    <row r="3" spans="1:9" ht="15" x14ac:dyDescent="0.2">
      <c r="A3" s="16" t="s">
        <v>705</v>
      </c>
      <c r="B3" s="16"/>
      <c r="C3" s="16"/>
      <c r="D3" s="16"/>
      <c r="E3" s="16"/>
      <c r="F3" s="16"/>
      <c r="G3" s="16"/>
      <c r="H3" s="16"/>
    </row>
    <row r="4" spans="1:9" s="20" customFormat="1" ht="30" x14ac:dyDescent="0.2">
      <c r="A4" s="18" t="s">
        <v>2</v>
      </c>
      <c r="B4" s="18" t="s">
        <v>3</v>
      </c>
      <c r="C4" s="18" t="s">
        <v>4</v>
      </c>
      <c r="D4" s="18" t="s">
        <v>5</v>
      </c>
      <c r="E4" s="18" t="s">
        <v>6</v>
      </c>
      <c r="F4" s="18" t="s">
        <v>7</v>
      </c>
      <c r="G4" s="18" t="s">
        <v>8</v>
      </c>
      <c r="H4" s="19" t="s">
        <v>403</v>
      </c>
    </row>
    <row r="5" spans="1:9" x14ac:dyDescent="0.2">
      <c r="A5" s="21"/>
      <c r="B5" s="21"/>
      <c r="C5" s="22" t="s">
        <v>9</v>
      </c>
      <c r="D5" s="21"/>
      <c r="E5" s="21"/>
      <c r="F5" s="21"/>
      <c r="G5" s="21"/>
      <c r="H5" s="23" t="s">
        <v>12</v>
      </c>
    </row>
    <row r="6" spans="1:9" x14ac:dyDescent="0.2">
      <c r="A6" s="21"/>
      <c r="B6" s="21"/>
      <c r="C6" s="22" t="s">
        <v>10</v>
      </c>
      <c r="D6" s="21"/>
      <c r="E6" s="21"/>
      <c r="F6" s="21"/>
      <c r="G6" s="21"/>
      <c r="H6" s="23" t="s">
        <v>12</v>
      </c>
    </row>
    <row r="7" spans="1:9" x14ac:dyDescent="0.2">
      <c r="A7" s="24"/>
      <c r="B7" s="24"/>
      <c r="C7" s="25" t="s">
        <v>11</v>
      </c>
      <c r="D7" s="24"/>
      <c r="E7" s="24" t="s">
        <v>12</v>
      </c>
      <c r="F7" s="26" t="s">
        <v>13</v>
      </c>
      <c r="G7" s="27">
        <v>0</v>
      </c>
      <c r="H7" s="23" t="s">
        <v>12</v>
      </c>
    </row>
    <row r="8" spans="1:9" x14ac:dyDescent="0.2">
      <c r="A8" s="24"/>
      <c r="B8" s="24"/>
      <c r="C8" s="28"/>
      <c r="D8" s="24"/>
      <c r="E8" s="24"/>
      <c r="F8" s="29"/>
      <c r="G8" s="29"/>
      <c r="H8" s="23" t="s">
        <v>12</v>
      </c>
    </row>
    <row r="9" spans="1:9" x14ac:dyDescent="0.2">
      <c r="A9" s="24"/>
      <c r="B9" s="24"/>
      <c r="C9" s="25" t="s">
        <v>14</v>
      </c>
      <c r="D9" s="24"/>
      <c r="E9" s="24"/>
      <c r="F9" s="24"/>
      <c r="G9" s="24"/>
      <c r="H9" s="23" t="s">
        <v>12</v>
      </c>
    </row>
    <row r="10" spans="1:9" x14ac:dyDescent="0.2">
      <c r="A10" s="24"/>
      <c r="B10" s="24"/>
      <c r="C10" s="25" t="s">
        <v>11</v>
      </c>
      <c r="D10" s="24"/>
      <c r="E10" s="24" t="s">
        <v>12</v>
      </c>
      <c r="F10" s="26" t="s">
        <v>13</v>
      </c>
      <c r="G10" s="27">
        <v>0</v>
      </c>
      <c r="H10" s="23" t="s">
        <v>12</v>
      </c>
    </row>
    <row r="11" spans="1:9" x14ac:dyDescent="0.2">
      <c r="A11" s="24"/>
      <c r="B11" s="24"/>
      <c r="C11" s="28"/>
      <c r="D11" s="24"/>
      <c r="E11" s="24"/>
      <c r="F11" s="29"/>
      <c r="G11" s="29"/>
      <c r="H11" s="23" t="s">
        <v>12</v>
      </c>
    </row>
    <row r="12" spans="1:9" x14ac:dyDescent="0.2">
      <c r="A12" s="24"/>
      <c r="B12" s="24"/>
      <c r="C12" s="25" t="s">
        <v>15</v>
      </c>
      <c r="D12" s="24"/>
      <c r="E12" s="24"/>
      <c r="F12" s="24"/>
      <c r="G12" s="24"/>
      <c r="H12" s="23" t="s">
        <v>12</v>
      </c>
    </row>
    <row r="13" spans="1:9" x14ac:dyDescent="0.2">
      <c r="A13" s="24"/>
      <c r="B13" s="24"/>
      <c r="C13" s="25" t="s">
        <v>11</v>
      </c>
      <c r="D13" s="24"/>
      <c r="E13" s="24" t="s">
        <v>12</v>
      </c>
      <c r="F13" s="26" t="s">
        <v>13</v>
      </c>
      <c r="G13" s="27">
        <v>0</v>
      </c>
      <c r="H13" s="23" t="s">
        <v>12</v>
      </c>
    </row>
    <row r="14" spans="1:9" x14ac:dyDescent="0.2">
      <c r="A14" s="24"/>
      <c r="B14" s="24"/>
      <c r="C14" s="28"/>
      <c r="D14" s="24"/>
      <c r="E14" s="24"/>
      <c r="F14" s="29"/>
      <c r="G14" s="29"/>
      <c r="H14" s="23" t="s">
        <v>12</v>
      </c>
    </row>
    <row r="15" spans="1:9" x14ac:dyDescent="0.2">
      <c r="A15" s="24"/>
      <c r="B15" s="24"/>
      <c r="C15" s="25" t="s">
        <v>16</v>
      </c>
      <c r="D15" s="24"/>
      <c r="E15" s="24"/>
      <c r="F15" s="24"/>
      <c r="G15" s="24"/>
      <c r="H15" s="23" t="s">
        <v>12</v>
      </c>
    </row>
    <row r="16" spans="1:9" x14ac:dyDescent="0.2">
      <c r="A16" s="24"/>
      <c r="B16" s="24"/>
      <c r="C16" s="25" t="s">
        <v>11</v>
      </c>
      <c r="D16" s="24"/>
      <c r="E16" s="24" t="s">
        <v>12</v>
      </c>
      <c r="F16" s="26" t="s">
        <v>13</v>
      </c>
      <c r="G16" s="27">
        <v>0</v>
      </c>
      <c r="H16" s="23" t="s">
        <v>12</v>
      </c>
    </row>
    <row r="17" spans="1:8" x14ac:dyDescent="0.2">
      <c r="A17" s="24"/>
      <c r="B17" s="24"/>
      <c r="C17" s="28"/>
      <c r="D17" s="24"/>
      <c r="E17" s="24"/>
      <c r="F17" s="29"/>
      <c r="G17" s="29"/>
      <c r="H17" s="23" t="s">
        <v>12</v>
      </c>
    </row>
    <row r="18" spans="1:8" x14ac:dyDescent="0.2">
      <c r="A18" s="24"/>
      <c r="B18" s="24"/>
      <c r="C18" s="25" t="s">
        <v>17</v>
      </c>
      <c r="D18" s="24"/>
      <c r="E18" s="24"/>
      <c r="F18" s="29"/>
      <c r="G18" s="29"/>
      <c r="H18" s="23" t="s">
        <v>12</v>
      </c>
    </row>
    <row r="19" spans="1:8" x14ac:dyDescent="0.2">
      <c r="A19" s="24"/>
      <c r="B19" s="24"/>
      <c r="C19" s="25" t="s">
        <v>11</v>
      </c>
      <c r="D19" s="24"/>
      <c r="E19" s="24" t="s">
        <v>12</v>
      </c>
      <c r="F19" s="26" t="s">
        <v>13</v>
      </c>
      <c r="G19" s="27">
        <v>0</v>
      </c>
      <c r="H19" s="23" t="s">
        <v>12</v>
      </c>
    </row>
    <row r="20" spans="1:8" x14ac:dyDescent="0.2">
      <c r="A20" s="24"/>
      <c r="B20" s="24"/>
      <c r="C20" s="28"/>
      <c r="D20" s="24"/>
      <c r="E20" s="24"/>
      <c r="F20" s="29"/>
      <c r="G20" s="29"/>
      <c r="H20" s="23" t="s">
        <v>12</v>
      </c>
    </row>
    <row r="21" spans="1:8" x14ac:dyDescent="0.2">
      <c r="A21" s="24"/>
      <c r="B21" s="24"/>
      <c r="C21" s="25" t="s">
        <v>18</v>
      </c>
      <c r="D21" s="24"/>
      <c r="E21" s="24"/>
      <c r="F21" s="29"/>
      <c r="G21" s="29"/>
      <c r="H21" s="23" t="s">
        <v>12</v>
      </c>
    </row>
    <row r="22" spans="1:8" x14ac:dyDescent="0.2">
      <c r="A22" s="24"/>
      <c r="B22" s="24"/>
      <c r="C22" s="25" t="s">
        <v>11</v>
      </c>
      <c r="D22" s="24"/>
      <c r="E22" s="24" t="s">
        <v>12</v>
      </c>
      <c r="F22" s="26" t="s">
        <v>13</v>
      </c>
      <c r="G22" s="27">
        <v>0</v>
      </c>
      <c r="H22" s="23" t="s">
        <v>12</v>
      </c>
    </row>
    <row r="23" spans="1:8" x14ac:dyDescent="0.2">
      <c r="A23" s="24"/>
      <c r="B23" s="24"/>
      <c r="C23" s="28"/>
      <c r="D23" s="24"/>
      <c r="E23" s="24"/>
      <c r="F23" s="29"/>
      <c r="G23" s="29"/>
      <c r="H23" s="23" t="s">
        <v>12</v>
      </c>
    </row>
    <row r="24" spans="1:8" x14ac:dyDescent="0.2">
      <c r="A24" s="24"/>
      <c r="B24" s="24"/>
      <c r="C24" s="25" t="s">
        <v>19</v>
      </c>
      <c r="D24" s="24"/>
      <c r="E24" s="24"/>
      <c r="F24" s="30">
        <v>0</v>
      </c>
      <c r="G24" s="27">
        <v>0</v>
      </c>
      <c r="H24" s="23" t="s">
        <v>12</v>
      </c>
    </row>
    <row r="25" spans="1:8" x14ac:dyDescent="0.2">
      <c r="A25" s="24"/>
      <c r="B25" s="24"/>
      <c r="C25" s="28"/>
      <c r="D25" s="24"/>
      <c r="E25" s="24"/>
      <c r="F25" s="29"/>
      <c r="G25" s="29"/>
      <c r="H25" s="23" t="s">
        <v>12</v>
      </c>
    </row>
    <row r="26" spans="1:8" x14ac:dyDescent="0.2">
      <c r="A26" s="24"/>
      <c r="B26" s="24"/>
      <c r="C26" s="25" t="s">
        <v>20</v>
      </c>
      <c r="D26" s="24"/>
      <c r="E26" s="24"/>
      <c r="F26" s="29"/>
      <c r="G26" s="29"/>
      <c r="H26" s="23" t="s">
        <v>12</v>
      </c>
    </row>
    <row r="27" spans="1:8" x14ac:dyDescent="0.2">
      <c r="A27" s="24"/>
      <c r="B27" s="24"/>
      <c r="C27" s="25" t="s">
        <v>10</v>
      </c>
      <c r="D27" s="24"/>
      <c r="E27" s="24"/>
      <c r="F27" s="29"/>
      <c r="G27" s="29"/>
      <c r="H27" s="23" t="s">
        <v>12</v>
      </c>
    </row>
    <row r="28" spans="1:8" x14ac:dyDescent="0.2">
      <c r="A28" s="31">
        <v>1</v>
      </c>
      <c r="B28" s="32" t="s">
        <v>165</v>
      </c>
      <c r="C28" s="32" t="s">
        <v>597</v>
      </c>
      <c r="D28" s="32" t="s">
        <v>25</v>
      </c>
      <c r="E28" s="33">
        <v>250</v>
      </c>
      <c r="F28" s="34">
        <v>2495.2800000000002</v>
      </c>
      <c r="G28" s="35">
        <v>6.4775589999999994E-2</v>
      </c>
      <c r="H28" s="23">
        <v>6.8487</v>
      </c>
    </row>
    <row r="29" spans="1:8" ht="25.5" x14ac:dyDescent="0.2">
      <c r="A29" s="31">
        <v>2</v>
      </c>
      <c r="B29" s="32" t="s">
        <v>29</v>
      </c>
      <c r="C29" s="32" t="s">
        <v>30</v>
      </c>
      <c r="D29" s="32" t="s">
        <v>25</v>
      </c>
      <c r="E29" s="33">
        <v>1500</v>
      </c>
      <c r="F29" s="34">
        <v>1507.2555</v>
      </c>
      <c r="G29" s="35">
        <v>3.9127219999999997E-2</v>
      </c>
      <c r="H29" s="23">
        <v>7.2134</v>
      </c>
    </row>
    <row r="30" spans="1:8" x14ac:dyDescent="0.2">
      <c r="A30" s="31">
        <v>3</v>
      </c>
      <c r="B30" s="32" t="s">
        <v>53</v>
      </c>
      <c r="C30" s="32" t="s">
        <v>565</v>
      </c>
      <c r="D30" s="32" t="s">
        <v>23</v>
      </c>
      <c r="E30" s="33">
        <v>1500</v>
      </c>
      <c r="F30" s="34">
        <v>1486.9905000000001</v>
      </c>
      <c r="G30" s="35">
        <v>3.8601160000000002E-2</v>
      </c>
      <c r="H30" s="23">
        <v>7.08</v>
      </c>
    </row>
    <row r="31" spans="1:8" x14ac:dyDescent="0.2">
      <c r="A31" s="31">
        <v>4</v>
      </c>
      <c r="B31" s="32" t="s">
        <v>166</v>
      </c>
      <c r="C31" s="32" t="s">
        <v>167</v>
      </c>
      <c r="D31" s="32" t="s">
        <v>25</v>
      </c>
      <c r="E31" s="33">
        <v>1000</v>
      </c>
      <c r="F31" s="34">
        <v>1008.249</v>
      </c>
      <c r="G31" s="35">
        <v>2.6173390000000001E-2</v>
      </c>
      <c r="H31" s="23">
        <v>7.92</v>
      </c>
    </row>
    <row r="32" spans="1:8" x14ac:dyDescent="0.2">
      <c r="A32" s="31">
        <v>5</v>
      </c>
      <c r="B32" s="32" t="s">
        <v>168</v>
      </c>
      <c r="C32" s="32" t="s">
        <v>598</v>
      </c>
      <c r="D32" s="32" t="s">
        <v>169</v>
      </c>
      <c r="E32" s="33">
        <v>1000</v>
      </c>
      <c r="F32" s="34">
        <v>1005.778</v>
      </c>
      <c r="G32" s="35">
        <v>2.6109239999999999E-2</v>
      </c>
      <c r="H32" s="23">
        <v>7.55</v>
      </c>
    </row>
    <row r="33" spans="1:8" x14ac:dyDescent="0.2">
      <c r="A33" s="31">
        <v>6</v>
      </c>
      <c r="B33" s="32" t="s">
        <v>49</v>
      </c>
      <c r="C33" s="32" t="s">
        <v>563</v>
      </c>
      <c r="D33" s="32" t="s">
        <v>25</v>
      </c>
      <c r="E33" s="33">
        <v>1000</v>
      </c>
      <c r="F33" s="34">
        <v>1004.022</v>
      </c>
      <c r="G33" s="35">
        <v>2.6063659999999999E-2</v>
      </c>
      <c r="H33" s="23">
        <v>7.2953999999999999</v>
      </c>
    </row>
    <row r="34" spans="1:8" x14ac:dyDescent="0.2">
      <c r="A34" s="31">
        <v>7</v>
      </c>
      <c r="B34" s="32" t="s">
        <v>170</v>
      </c>
      <c r="C34" s="32" t="s">
        <v>599</v>
      </c>
      <c r="D34" s="32" t="s">
        <v>171</v>
      </c>
      <c r="E34" s="33">
        <v>1000</v>
      </c>
      <c r="F34" s="34">
        <v>1002.987</v>
      </c>
      <c r="G34" s="35">
        <v>2.6036790000000001E-2</v>
      </c>
      <c r="H34" s="23">
        <v>8.2200000000000006</v>
      </c>
    </row>
    <row r="35" spans="1:8" x14ac:dyDescent="0.2">
      <c r="A35" s="31">
        <v>8</v>
      </c>
      <c r="B35" s="32" t="s">
        <v>172</v>
      </c>
      <c r="C35" s="32" t="s">
        <v>600</v>
      </c>
      <c r="D35" s="32" t="s">
        <v>23</v>
      </c>
      <c r="E35" s="33">
        <v>900</v>
      </c>
      <c r="F35" s="34">
        <v>902.62530000000004</v>
      </c>
      <c r="G35" s="35">
        <v>2.3431480000000001E-2</v>
      </c>
      <c r="H35" s="23">
        <v>7.2149999999999999</v>
      </c>
    </row>
    <row r="36" spans="1:8" x14ac:dyDescent="0.2">
      <c r="A36" s="31">
        <v>9</v>
      </c>
      <c r="B36" s="32" t="s">
        <v>173</v>
      </c>
      <c r="C36" s="32" t="s">
        <v>174</v>
      </c>
      <c r="D36" s="32" t="s">
        <v>171</v>
      </c>
      <c r="E36" s="33">
        <v>900</v>
      </c>
      <c r="F36" s="34">
        <v>900.97199999999998</v>
      </c>
      <c r="G36" s="35">
        <v>2.3388559999999999E-2</v>
      </c>
      <c r="H36" s="23">
        <v>7.17</v>
      </c>
    </row>
    <row r="37" spans="1:8" x14ac:dyDescent="0.2">
      <c r="A37" s="31">
        <v>10</v>
      </c>
      <c r="B37" s="32" t="s">
        <v>175</v>
      </c>
      <c r="C37" s="32" t="s">
        <v>601</v>
      </c>
      <c r="D37" s="32" t="s">
        <v>176</v>
      </c>
      <c r="E37" s="33">
        <v>1000</v>
      </c>
      <c r="F37" s="34">
        <v>667.36099999999999</v>
      </c>
      <c r="G37" s="35">
        <v>1.732419E-2</v>
      </c>
      <c r="H37" s="23">
        <v>8.7449999999999992</v>
      </c>
    </row>
    <row r="38" spans="1:8" x14ac:dyDescent="0.2">
      <c r="A38" s="31">
        <v>11</v>
      </c>
      <c r="B38" s="32" t="s">
        <v>41</v>
      </c>
      <c r="C38" s="32" t="s">
        <v>558</v>
      </c>
      <c r="D38" s="32" t="s">
        <v>23</v>
      </c>
      <c r="E38" s="33">
        <v>500</v>
      </c>
      <c r="F38" s="34">
        <v>503.70850000000002</v>
      </c>
      <c r="G38" s="35">
        <v>1.307589E-2</v>
      </c>
      <c r="H38" s="23">
        <v>6.95</v>
      </c>
    </row>
    <row r="39" spans="1:8" ht="25.5" x14ac:dyDescent="0.2">
      <c r="A39" s="31">
        <v>12</v>
      </c>
      <c r="B39" s="32" t="s">
        <v>109</v>
      </c>
      <c r="C39" s="32" t="s">
        <v>570</v>
      </c>
      <c r="D39" s="32" t="s">
        <v>23</v>
      </c>
      <c r="E39" s="33">
        <v>500</v>
      </c>
      <c r="F39" s="34">
        <v>502.48450000000003</v>
      </c>
      <c r="G39" s="35">
        <v>1.3044119999999999E-2</v>
      </c>
      <c r="H39" s="23">
        <v>7.1816000000000004</v>
      </c>
    </row>
    <row r="40" spans="1:8" x14ac:dyDescent="0.2">
      <c r="A40" s="31">
        <v>13</v>
      </c>
      <c r="B40" s="32" t="s">
        <v>177</v>
      </c>
      <c r="C40" s="32" t="s">
        <v>178</v>
      </c>
      <c r="D40" s="32" t="s">
        <v>23</v>
      </c>
      <c r="E40" s="33">
        <v>500</v>
      </c>
      <c r="F40" s="34">
        <v>501.81900000000002</v>
      </c>
      <c r="G40" s="35">
        <v>1.302684E-2</v>
      </c>
      <c r="H40" s="23">
        <v>7.19</v>
      </c>
    </row>
    <row r="41" spans="1:8" ht="25.5" x14ac:dyDescent="0.2">
      <c r="A41" s="31">
        <v>14</v>
      </c>
      <c r="B41" s="32" t="s">
        <v>51</v>
      </c>
      <c r="C41" s="32" t="s">
        <v>52</v>
      </c>
      <c r="D41" s="32" t="s">
        <v>25</v>
      </c>
      <c r="E41" s="33">
        <v>500</v>
      </c>
      <c r="F41" s="34">
        <v>501.63200000000001</v>
      </c>
      <c r="G41" s="35">
        <v>1.3021990000000001E-2</v>
      </c>
      <c r="H41" s="23">
        <v>7.25</v>
      </c>
    </row>
    <row r="42" spans="1:8" ht="25.5" x14ac:dyDescent="0.2">
      <c r="A42" s="31">
        <v>15</v>
      </c>
      <c r="B42" s="32" t="s">
        <v>179</v>
      </c>
      <c r="C42" s="32" t="s">
        <v>602</v>
      </c>
      <c r="D42" s="32" t="s">
        <v>25</v>
      </c>
      <c r="E42" s="33">
        <v>500</v>
      </c>
      <c r="F42" s="34">
        <v>497.96199999999999</v>
      </c>
      <c r="G42" s="35">
        <v>1.2926719999999999E-2</v>
      </c>
      <c r="H42" s="23">
        <v>7.16</v>
      </c>
    </row>
    <row r="43" spans="1:8" x14ac:dyDescent="0.2">
      <c r="A43" s="31">
        <v>16</v>
      </c>
      <c r="B43" s="32" t="s">
        <v>180</v>
      </c>
      <c r="C43" s="32" t="s">
        <v>603</v>
      </c>
      <c r="D43" s="32" t="s">
        <v>171</v>
      </c>
      <c r="E43" s="33">
        <v>350</v>
      </c>
      <c r="F43" s="34">
        <v>351.86725000000001</v>
      </c>
      <c r="G43" s="35">
        <v>9.1342100000000002E-3</v>
      </c>
      <c r="H43" s="23">
        <v>8.2200000000000006</v>
      </c>
    </row>
    <row r="44" spans="1:8" x14ac:dyDescent="0.2">
      <c r="A44" s="31">
        <v>17</v>
      </c>
      <c r="B44" s="32" t="s">
        <v>181</v>
      </c>
      <c r="C44" s="32" t="s">
        <v>604</v>
      </c>
      <c r="D44" s="32" t="s">
        <v>182</v>
      </c>
      <c r="E44" s="33">
        <v>300</v>
      </c>
      <c r="F44" s="34">
        <v>301.29059999999998</v>
      </c>
      <c r="G44" s="35">
        <v>7.8212799999999999E-3</v>
      </c>
      <c r="H44" s="23">
        <v>8.3978999999999999</v>
      </c>
    </row>
    <row r="45" spans="1:8" x14ac:dyDescent="0.2">
      <c r="A45" s="24"/>
      <c r="B45" s="24"/>
      <c r="C45" s="25" t="s">
        <v>11</v>
      </c>
      <c r="D45" s="24"/>
      <c r="E45" s="24" t="s">
        <v>12</v>
      </c>
      <c r="F45" s="30">
        <v>15142.284149999999</v>
      </c>
      <c r="G45" s="27">
        <v>0.39308232999999998</v>
      </c>
      <c r="H45" s="23" t="s">
        <v>12</v>
      </c>
    </row>
    <row r="46" spans="1:8" x14ac:dyDescent="0.2">
      <c r="A46" s="24"/>
      <c r="B46" s="24"/>
      <c r="C46" s="28"/>
      <c r="D46" s="24"/>
      <c r="E46" s="24"/>
      <c r="F46" s="29"/>
      <c r="G46" s="29"/>
      <c r="H46" s="23" t="s">
        <v>12</v>
      </c>
    </row>
    <row r="47" spans="1:8" x14ac:dyDescent="0.2">
      <c r="A47" s="24"/>
      <c r="B47" s="24"/>
      <c r="C47" s="25" t="s">
        <v>54</v>
      </c>
      <c r="D47" s="24"/>
      <c r="E47" s="24"/>
      <c r="F47" s="24"/>
      <c r="G47" s="24"/>
      <c r="H47" s="23" t="s">
        <v>12</v>
      </c>
    </row>
    <row r="48" spans="1:8" x14ac:dyDescent="0.2">
      <c r="A48" s="24"/>
      <c r="B48" s="24"/>
      <c r="C48" s="25" t="s">
        <v>11</v>
      </c>
      <c r="D48" s="24"/>
      <c r="E48" s="24" t="s">
        <v>12</v>
      </c>
      <c r="F48" s="26" t="s">
        <v>13</v>
      </c>
      <c r="G48" s="27">
        <v>0</v>
      </c>
      <c r="H48" s="23" t="s">
        <v>12</v>
      </c>
    </row>
    <row r="49" spans="1:8" x14ac:dyDescent="0.2">
      <c r="A49" s="24"/>
      <c r="B49" s="24"/>
      <c r="C49" s="28"/>
      <c r="D49" s="24"/>
      <c r="E49" s="24"/>
      <c r="F49" s="29"/>
      <c r="G49" s="29"/>
      <c r="H49" s="23" t="s">
        <v>12</v>
      </c>
    </row>
    <row r="50" spans="1:8" x14ac:dyDescent="0.2">
      <c r="A50" s="24"/>
      <c r="B50" s="24"/>
      <c r="C50" s="25" t="s">
        <v>55</v>
      </c>
      <c r="D50" s="24"/>
      <c r="E50" s="24"/>
      <c r="F50" s="24"/>
      <c r="G50" s="24"/>
      <c r="H50" s="23" t="s">
        <v>12</v>
      </c>
    </row>
    <row r="51" spans="1:8" x14ac:dyDescent="0.2">
      <c r="A51" s="31">
        <v>1</v>
      </c>
      <c r="B51" s="32" t="s">
        <v>183</v>
      </c>
      <c r="C51" s="32" t="s">
        <v>184</v>
      </c>
      <c r="D51" s="32" t="s">
        <v>58</v>
      </c>
      <c r="E51" s="33">
        <v>500000</v>
      </c>
      <c r="F51" s="34">
        <v>502.95850000000002</v>
      </c>
      <c r="G51" s="35">
        <v>1.3056430000000001E-2</v>
      </c>
      <c r="H51" s="23">
        <v>6.8647</v>
      </c>
    </row>
    <row r="52" spans="1:8" x14ac:dyDescent="0.2">
      <c r="A52" s="24"/>
      <c r="B52" s="24"/>
      <c r="C52" s="25" t="s">
        <v>11</v>
      </c>
      <c r="D52" s="24"/>
      <c r="E52" s="24" t="s">
        <v>12</v>
      </c>
      <c r="F52" s="30">
        <v>502.95850000000002</v>
      </c>
      <c r="G52" s="27">
        <v>1.3056430000000001E-2</v>
      </c>
      <c r="H52" s="23" t="s">
        <v>12</v>
      </c>
    </row>
    <row r="53" spans="1:8" x14ac:dyDescent="0.2">
      <c r="A53" s="24"/>
      <c r="B53" s="24"/>
      <c r="C53" s="28"/>
      <c r="D53" s="24"/>
      <c r="E53" s="24"/>
      <c r="F53" s="29"/>
      <c r="G53" s="29"/>
      <c r="H53" s="23" t="s">
        <v>12</v>
      </c>
    </row>
    <row r="54" spans="1:8" x14ac:dyDescent="0.2">
      <c r="A54" s="24"/>
      <c r="B54" s="24"/>
      <c r="C54" s="25" t="s">
        <v>65</v>
      </c>
      <c r="D54" s="24"/>
      <c r="E54" s="24"/>
      <c r="F54" s="29"/>
      <c r="G54" s="29"/>
      <c r="H54" s="23" t="s">
        <v>12</v>
      </c>
    </row>
    <row r="55" spans="1:8" x14ac:dyDescent="0.2">
      <c r="A55" s="24"/>
      <c r="B55" s="24"/>
      <c r="C55" s="25" t="s">
        <v>11</v>
      </c>
      <c r="D55" s="24"/>
      <c r="E55" s="24" t="s">
        <v>12</v>
      </c>
      <c r="F55" s="26" t="s">
        <v>13</v>
      </c>
      <c r="G55" s="27">
        <v>0</v>
      </c>
      <c r="H55" s="23" t="s">
        <v>12</v>
      </c>
    </row>
    <row r="56" spans="1:8" x14ac:dyDescent="0.2">
      <c r="A56" s="24"/>
      <c r="B56" s="24"/>
      <c r="C56" s="28"/>
      <c r="D56" s="24"/>
      <c r="E56" s="24"/>
      <c r="F56" s="29"/>
      <c r="G56" s="29"/>
      <c r="H56" s="23" t="s">
        <v>12</v>
      </c>
    </row>
    <row r="57" spans="1:8" x14ac:dyDescent="0.2">
      <c r="A57" s="24"/>
      <c r="B57" s="24"/>
      <c r="C57" s="25" t="s">
        <v>66</v>
      </c>
      <c r="D57" s="24"/>
      <c r="E57" s="24"/>
      <c r="F57" s="30">
        <v>15645.24265</v>
      </c>
      <c r="G57" s="27">
        <v>0.40613875999999999</v>
      </c>
      <c r="H57" s="23" t="s">
        <v>12</v>
      </c>
    </row>
    <row r="58" spans="1:8" x14ac:dyDescent="0.2">
      <c r="A58" s="24"/>
      <c r="B58" s="24"/>
      <c r="C58" s="28"/>
      <c r="D58" s="24"/>
      <c r="E58" s="24"/>
      <c r="F58" s="29"/>
      <c r="G58" s="29"/>
      <c r="H58" s="23" t="s">
        <v>12</v>
      </c>
    </row>
    <row r="59" spans="1:8" x14ac:dyDescent="0.2">
      <c r="A59" s="24"/>
      <c r="B59" s="24"/>
      <c r="C59" s="25" t="s">
        <v>67</v>
      </c>
      <c r="D59" s="24"/>
      <c r="E59" s="24"/>
      <c r="F59" s="29"/>
      <c r="G59" s="29"/>
      <c r="H59" s="23" t="s">
        <v>12</v>
      </c>
    </row>
    <row r="60" spans="1:8" x14ac:dyDescent="0.2">
      <c r="A60" s="24"/>
      <c r="B60" s="24"/>
      <c r="C60" s="25" t="s">
        <v>68</v>
      </c>
      <c r="D60" s="24"/>
      <c r="E60" s="24"/>
      <c r="F60" s="29"/>
      <c r="G60" s="29"/>
      <c r="H60" s="23" t="s">
        <v>12</v>
      </c>
    </row>
    <row r="61" spans="1:8" x14ac:dyDescent="0.2">
      <c r="A61" s="31">
        <v>1</v>
      </c>
      <c r="B61" s="32" t="s">
        <v>69</v>
      </c>
      <c r="C61" s="32" t="s">
        <v>70</v>
      </c>
      <c r="D61" s="32" t="s">
        <v>71</v>
      </c>
      <c r="E61" s="33">
        <v>500</v>
      </c>
      <c r="F61" s="34">
        <v>2469.0725000000002</v>
      </c>
      <c r="G61" s="35">
        <v>6.4095269999999996E-2</v>
      </c>
      <c r="H61" s="23">
        <v>6.35</v>
      </c>
    </row>
    <row r="62" spans="1:8" x14ac:dyDescent="0.2">
      <c r="A62" s="31">
        <v>2</v>
      </c>
      <c r="B62" s="32" t="s">
        <v>72</v>
      </c>
      <c r="C62" s="32" t="s">
        <v>566</v>
      </c>
      <c r="D62" s="32" t="s">
        <v>73</v>
      </c>
      <c r="E62" s="33">
        <v>500</v>
      </c>
      <c r="F62" s="34">
        <v>2402.1374999999998</v>
      </c>
      <c r="G62" s="35">
        <v>6.235769E-2</v>
      </c>
      <c r="H62" s="23">
        <v>6.7900999999999998</v>
      </c>
    </row>
    <row r="63" spans="1:8" x14ac:dyDescent="0.2">
      <c r="A63" s="31">
        <v>3</v>
      </c>
      <c r="B63" s="32" t="s">
        <v>185</v>
      </c>
      <c r="C63" s="32" t="s">
        <v>605</v>
      </c>
      <c r="D63" s="32" t="s">
        <v>71</v>
      </c>
      <c r="E63" s="33">
        <v>500</v>
      </c>
      <c r="F63" s="34">
        <v>2392.2950000000001</v>
      </c>
      <c r="G63" s="35">
        <v>6.210218E-2</v>
      </c>
      <c r="H63" s="23">
        <v>6.7625000000000002</v>
      </c>
    </row>
    <row r="64" spans="1:8" x14ac:dyDescent="0.2">
      <c r="A64" s="31">
        <v>4</v>
      </c>
      <c r="B64" s="32" t="s">
        <v>186</v>
      </c>
      <c r="C64" s="32" t="s">
        <v>187</v>
      </c>
      <c r="D64" s="32" t="s">
        <v>71</v>
      </c>
      <c r="E64" s="33">
        <v>500</v>
      </c>
      <c r="F64" s="34">
        <v>2387.5725000000002</v>
      </c>
      <c r="G64" s="35">
        <v>6.1979590000000001E-2</v>
      </c>
      <c r="H64" s="23">
        <v>6.7667000000000002</v>
      </c>
    </row>
    <row r="65" spans="1:8" x14ac:dyDescent="0.2">
      <c r="A65" s="31">
        <v>5</v>
      </c>
      <c r="B65" s="32" t="s">
        <v>188</v>
      </c>
      <c r="C65" s="32" t="s">
        <v>606</v>
      </c>
      <c r="D65" s="32" t="s">
        <v>78</v>
      </c>
      <c r="E65" s="33">
        <v>200</v>
      </c>
      <c r="F65" s="34">
        <v>987.88800000000003</v>
      </c>
      <c r="G65" s="35">
        <v>2.564483E-2</v>
      </c>
      <c r="H65" s="23">
        <v>6.2154999999999996</v>
      </c>
    </row>
    <row r="66" spans="1:8" x14ac:dyDescent="0.2">
      <c r="A66" s="31">
        <v>6</v>
      </c>
      <c r="B66" s="32" t="s">
        <v>126</v>
      </c>
      <c r="C66" s="32" t="s">
        <v>577</v>
      </c>
      <c r="D66" s="32" t="s">
        <v>71</v>
      </c>
      <c r="E66" s="33">
        <v>200</v>
      </c>
      <c r="F66" s="34">
        <v>968.76199999999994</v>
      </c>
      <c r="G66" s="35">
        <v>2.514833E-2</v>
      </c>
      <c r="H66" s="23">
        <v>7.09</v>
      </c>
    </row>
    <row r="67" spans="1:8" x14ac:dyDescent="0.2">
      <c r="A67" s="31">
        <v>7</v>
      </c>
      <c r="B67" s="32" t="s">
        <v>136</v>
      </c>
      <c r="C67" s="32" t="s">
        <v>137</v>
      </c>
      <c r="D67" s="32" t="s">
        <v>71</v>
      </c>
      <c r="E67" s="33">
        <v>200</v>
      </c>
      <c r="F67" s="34">
        <v>961.50900000000001</v>
      </c>
      <c r="G67" s="35">
        <v>2.4960050000000001E-2</v>
      </c>
      <c r="H67" s="23">
        <v>6.9249999999999998</v>
      </c>
    </row>
    <row r="68" spans="1:8" x14ac:dyDescent="0.2">
      <c r="A68" s="31">
        <v>8</v>
      </c>
      <c r="B68" s="32" t="s">
        <v>189</v>
      </c>
      <c r="C68" s="32" t="s">
        <v>607</v>
      </c>
      <c r="D68" s="32" t="s">
        <v>71</v>
      </c>
      <c r="E68" s="33">
        <v>200</v>
      </c>
      <c r="F68" s="34">
        <v>960.93299999999999</v>
      </c>
      <c r="G68" s="35">
        <v>2.4945100000000001E-2</v>
      </c>
      <c r="H68" s="23">
        <v>6.7760999999999996</v>
      </c>
    </row>
    <row r="69" spans="1:8" x14ac:dyDescent="0.2">
      <c r="A69" s="31">
        <v>9</v>
      </c>
      <c r="B69" s="32" t="s">
        <v>76</v>
      </c>
      <c r="C69" s="32" t="s">
        <v>77</v>
      </c>
      <c r="D69" s="32" t="s">
        <v>78</v>
      </c>
      <c r="E69" s="33">
        <v>200</v>
      </c>
      <c r="F69" s="34">
        <v>954.18200000000002</v>
      </c>
      <c r="G69" s="35">
        <v>2.476985E-2</v>
      </c>
      <c r="H69" s="23">
        <v>6.7934000000000001</v>
      </c>
    </row>
    <row r="70" spans="1:8" x14ac:dyDescent="0.2">
      <c r="A70" s="31">
        <v>10</v>
      </c>
      <c r="B70" s="32" t="s">
        <v>190</v>
      </c>
      <c r="C70" s="32" t="s">
        <v>608</v>
      </c>
      <c r="D70" s="32" t="s">
        <v>71</v>
      </c>
      <c r="E70" s="33">
        <v>100</v>
      </c>
      <c r="F70" s="34">
        <v>493.61250000000001</v>
      </c>
      <c r="G70" s="35">
        <v>1.281381E-2</v>
      </c>
      <c r="H70" s="23">
        <v>6.2149999999999999</v>
      </c>
    </row>
    <row r="71" spans="1:8" x14ac:dyDescent="0.2">
      <c r="A71" s="24"/>
      <c r="B71" s="24"/>
      <c r="C71" s="25" t="s">
        <v>11</v>
      </c>
      <c r="D71" s="24"/>
      <c r="E71" s="24" t="s">
        <v>12</v>
      </c>
      <c r="F71" s="30">
        <v>14977.964</v>
      </c>
      <c r="G71" s="27">
        <v>0.38881670000000002</v>
      </c>
      <c r="H71" s="23" t="s">
        <v>12</v>
      </c>
    </row>
    <row r="72" spans="1:8" x14ac:dyDescent="0.2">
      <c r="A72" s="24"/>
      <c r="B72" s="24"/>
      <c r="C72" s="28"/>
      <c r="D72" s="24"/>
      <c r="E72" s="24"/>
      <c r="F72" s="29"/>
      <c r="G72" s="29"/>
      <c r="H72" s="23" t="s">
        <v>12</v>
      </c>
    </row>
    <row r="73" spans="1:8" x14ac:dyDescent="0.2">
      <c r="A73" s="24"/>
      <c r="B73" s="24"/>
      <c r="C73" s="25" t="s">
        <v>79</v>
      </c>
      <c r="D73" s="24"/>
      <c r="E73" s="24"/>
      <c r="F73" s="29"/>
      <c r="G73" s="29"/>
      <c r="H73" s="23" t="s">
        <v>12</v>
      </c>
    </row>
    <row r="74" spans="1:8" x14ac:dyDescent="0.2">
      <c r="A74" s="31">
        <v>1</v>
      </c>
      <c r="B74" s="32" t="s">
        <v>146</v>
      </c>
      <c r="C74" s="32" t="s">
        <v>585</v>
      </c>
      <c r="D74" s="32" t="s">
        <v>71</v>
      </c>
      <c r="E74" s="33">
        <v>400</v>
      </c>
      <c r="F74" s="34">
        <v>1904.89</v>
      </c>
      <c r="G74" s="35">
        <v>4.9449510000000002E-2</v>
      </c>
      <c r="H74" s="23">
        <v>7.1749999999999998</v>
      </c>
    </row>
    <row r="75" spans="1:8" x14ac:dyDescent="0.2">
      <c r="A75" s="31">
        <v>2</v>
      </c>
      <c r="B75" s="32" t="s">
        <v>152</v>
      </c>
      <c r="C75" s="32" t="s">
        <v>591</v>
      </c>
      <c r="D75" s="32" t="s">
        <v>71</v>
      </c>
      <c r="E75" s="33">
        <v>200</v>
      </c>
      <c r="F75" s="34">
        <v>949.73800000000006</v>
      </c>
      <c r="G75" s="35">
        <v>2.4654490000000001E-2</v>
      </c>
      <c r="H75" s="23">
        <v>7.6050000000000004</v>
      </c>
    </row>
    <row r="76" spans="1:8" x14ac:dyDescent="0.2">
      <c r="A76" s="31">
        <v>3</v>
      </c>
      <c r="B76" s="32" t="s">
        <v>153</v>
      </c>
      <c r="C76" s="32" t="s">
        <v>592</v>
      </c>
      <c r="D76" s="32" t="s">
        <v>71</v>
      </c>
      <c r="E76" s="33">
        <v>100</v>
      </c>
      <c r="F76" s="34">
        <v>478.57499999999999</v>
      </c>
      <c r="G76" s="35">
        <v>1.2423450000000001E-2</v>
      </c>
      <c r="H76" s="23">
        <v>8.01</v>
      </c>
    </row>
    <row r="77" spans="1:8" x14ac:dyDescent="0.2">
      <c r="A77" s="24"/>
      <c r="B77" s="24"/>
      <c r="C77" s="25" t="s">
        <v>11</v>
      </c>
      <c r="D77" s="24"/>
      <c r="E77" s="24" t="s">
        <v>12</v>
      </c>
      <c r="F77" s="30">
        <v>3333.203</v>
      </c>
      <c r="G77" s="27">
        <v>8.6527450000000006E-2</v>
      </c>
      <c r="H77" s="23" t="s">
        <v>12</v>
      </c>
    </row>
    <row r="78" spans="1:8" x14ac:dyDescent="0.2">
      <c r="A78" s="24"/>
      <c r="B78" s="24"/>
      <c r="C78" s="28"/>
      <c r="D78" s="24"/>
      <c r="E78" s="24"/>
      <c r="F78" s="29"/>
      <c r="G78" s="29"/>
      <c r="H78" s="23" t="s">
        <v>12</v>
      </c>
    </row>
    <row r="79" spans="1:8" x14ac:dyDescent="0.2">
      <c r="A79" s="24"/>
      <c r="B79" s="24"/>
      <c r="C79" s="25" t="s">
        <v>80</v>
      </c>
      <c r="D79" s="24"/>
      <c r="E79" s="24"/>
      <c r="F79" s="29"/>
      <c r="G79" s="29"/>
      <c r="H79" s="23" t="s">
        <v>12</v>
      </c>
    </row>
    <row r="80" spans="1:8" x14ac:dyDescent="0.2">
      <c r="A80" s="31">
        <v>1</v>
      </c>
      <c r="B80" s="32" t="s">
        <v>160</v>
      </c>
      <c r="C80" s="32" t="s">
        <v>161</v>
      </c>
      <c r="D80" s="32" t="s">
        <v>58</v>
      </c>
      <c r="E80" s="33">
        <v>2000000</v>
      </c>
      <c r="F80" s="34">
        <v>1983.546</v>
      </c>
      <c r="G80" s="35">
        <v>5.149136E-2</v>
      </c>
      <c r="H80" s="23">
        <v>5.22</v>
      </c>
    </row>
    <row r="81" spans="1:16" x14ac:dyDescent="0.2">
      <c r="A81" s="24"/>
      <c r="B81" s="24"/>
      <c r="C81" s="25" t="s">
        <v>11</v>
      </c>
      <c r="D81" s="24"/>
      <c r="E81" s="24" t="s">
        <v>12</v>
      </c>
      <c r="F81" s="30">
        <v>1983.546</v>
      </c>
      <c r="G81" s="27">
        <v>5.149136E-2</v>
      </c>
      <c r="H81" s="23" t="s">
        <v>12</v>
      </c>
    </row>
    <row r="82" spans="1:16" x14ac:dyDescent="0.2">
      <c r="A82" s="24"/>
      <c r="B82" s="24"/>
      <c r="C82" s="28"/>
      <c r="D82" s="24"/>
      <c r="E82" s="24"/>
      <c r="F82" s="29"/>
      <c r="G82" s="29"/>
      <c r="H82" s="23" t="s">
        <v>12</v>
      </c>
    </row>
    <row r="83" spans="1:16" x14ac:dyDescent="0.2">
      <c r="A83" s="24"/>
      <c r="B83" s="24"/>
      <c r="C83" s="25" t="s">
        <v>81</v>
      </c>
      <c r="D83" s="24"/>
      <c r="E83" s="24"/>
      <c r="F83" s="29"/>
      <c r="G83" s="29"/>
      <c r="H83" s="23" t="s">
        <v>12</v>
      </c>
    </row>
    <row r="84" spans="1:16" x14ac:dyDescent="0.2">
      <c r="A84" s="31">
        <v>1</v>
      </c>
      <c r="B84" s="32"/>
      <c r="C84" s="32" t="s">
        <v>82</v>
      </c>
      <c r="D84" s="32"/>
      <c r="E84" s="36"/>
      <c r="F84" s="34">
        <v>2817.6971460129998</v>
      </c>
      <c r="G84" s="35">
        <v>7.3145299999999996E-2</v>
      </c>
      <c r="H84" s="23">
        <v>5.42</v>
      </c>
    </row>
    <row r="85" spans="1:16" x14ac:dyDescent="0.2">
      <c r="A85" s="24"/>
      <c r="B85" s="24"/>
      <c r="C85" s="25" t="s">
        <v>11</v>
      </c>
      <c r="D85" s="24"/>
      <c r="E85" s="24" t="s">
        <v>12</v>
      </c>
      <c r="F85" s="30">
        <v>2817.6971460129998</v>
      </c>
      <c r="G85" s="27">
        <v>7.3145299999999996E-2</v>
      </c>
      <c r="H85" s="23" t="s">
        <v>12</v>
      </c>
    </row>
    <row r="86" spans="1:16" x14ac:dyDescent="0.2">
      <c r="A86" s="24"/>
      <c r="B86" s="24"/>
      <c r="C86" s="28"/>
      <c r="D86" s="24"/>
      <c r="E86" s="24"/>
      <c r="F86" s="29"/>
      <c r="G86" s="29"/>
      <c r="H86" s="23" t="s">
        <v>12</v>
      </c>
    </row>
    <row r="87" spans="1:16" x14ac:dyDescent="0.2">
      <c r="A87" s="24"/>
      <c r="B87" s="24"/>
      <c r="C87" s="25" t="s">
        <v>83</v>
      </c>
      <c r="D87" s="24"/>
      <c r="E87" s="24"/>
      <c r="F87" s="30">
        <v>23112.410146013</v>
      </c>
      <c r="G87" s="27">
        <v>0.59998081000000003</v>
      </c>
      <c r="H87" s="23" t="s">
        <v>12</v>
      </c>
    </row>
    <row r="88" spans="1:16" x14ac:dyDescent="0.2">
      <c r="A88" s="24"/>
      <c r="B88" s="24"/>
      <c r="C88" s="29"/>
      <c r="D88" s="24"/>
      <c r="E88" s="24"/>
      <c r="F88" s="24"/>
      <c r="G88" s="24"/>
      <c r="H88" s="23" t="s">
        <v>12</v>
      </c>
    </row>
    <row r="89" spans="1:16" x14ac:dyDescent="0.2">
      <c r="A89" s="24"/>
      <c r="B89" s="24"/>
      <c r="C89" s="25" t="s">
        <v>84</v>
      </c>
      <c r="D89" s="24"/>
      <c r="E89" s="24"/>
      <c r="F89" s="24"/>
      <c r="G89" s="24"/>
      <c r="H89" s="23" t="s">
        <v>12</v>
      </c>
    </row>
    <row r="90" spans="1:16" x14ac:dyDescent="0.2">
      <c r="A90" s="24"/>
      <c r="B90" s="24"/>
      <c r="C90" s="25" t="s">
        <v>85</v>
      </c>
      <c r="D90" s="24"/>
      <c r="E90" s="24"/>
      <c r="F90" s="24"/>
      <c r="G90" s="24"/>
      <c r="H90" s="23" t="s">
        <v>12</v>
      </c>
    </row>
    <row r="91" spans="1:16" x14ac:dyDescent="0.2">
      <c r="A91" s="24"/>
      <c r="B91" s="24"/>
      <c r="C91" s="25" t="s">
        <v>11</v>
      </c>
      <c r="D91" s="24"/>
      <c r="E91" s="24" t="s">
        <v>12</v>
      </c>
      <c r="F91" s="26" t="s">
        <v>13</v>
      </c>
      <c r="G91" s="27">
        <v>0</v>
      </c>
      <c r="H91" s="23" t="s">
        <v>12</v>
      </c>
    </row>
    <row r="92" spans="1:16" x14ac:dyDescent="0.2">
      <c r="A92" s="21"/>
      <c r="B92" s="21"/>
      <c r="C92" s="86"/>
      <c r="D92" s="21"/>
      <c r="E92" s="21"/>
      <c r="F92" s="49"/>
      <c r="G92" s="49"/>
      <c r="H92" s="23" t="s">
        <v>12</v>
      </c>
    </row>
    <row r="93" spans="1:16" x14ac:dyDescent="0.2">
      <c r="A93" s="21"/>
      <c r="B93" s="21"/>
      <c r="C93" s="22" t="s">
        <v>407</v>
      </c>
      <c r="D93" s="21"/>
      <c r="E93" s="21"/>
      <c r="F93" s="49"/>
      <c r="G93" s="49"/>
      <c r="H93" s="23" t="s">
        <v>12</v>
      </c>
      <c r="I93" s="65"/>
      <c r="J93" s="65"/>
      <c r="K93" s="65"/>
      <c r="L93" s="65"/>
      <c r="M93" s="65"/>
      <c r="N93" s="87"/>
      <c r="O93" s="87"/>
      <c r="P93" s="87"/>
    </row>
    <row r="94" spans="1:16" x14ac:dyDescent="0.2">
      <c r="A94" s="88">
        <v>1</v>
      </c>
      <c r="B94" s="54" t="s">
        <v>86</v>
      </c>
      <c r="C94" s="54" t="s">
        <v>87</v>
      </c>
      <c r="D94" s="54"/>
      <c r="E94" s="89">
        <v>1158.5250000000001</v>
      </c>
      <c r="F94" s="90">
        <v>137.53303258299999</v>
      </c>
      <c r="G94" s="91">
        <v>3.5702500000000001E-3</v>
      </c>
      <c r="H94" s="23"/>
    </row>
    <row r="95" spans="1:16" x14ac:dyDescent="0.2">
      <c r="A95" s="21"/>
      <c r="B95" s="21"/>
      <c r="C95" s="22" t="s">
        <v>11</v>
      </c>
      <c r="D95" s="21"/>
      <c r="E95" s="21" t="s">
        <v>12</v>
      </c>
      <c r="F95" s="92">
        <f>SUM(F94)</f>
        <v>137.53303258299999</v>
      </c>
      <c r="G95" s="93">
        <f>SUM(G94)</f>
        <v>3.5702500000000001E-3</v>
      </c>
      <c r="H95" s="23" t="s">
        <v>12</v>
      </c>
    </row>
    <row r="96" spans="1:16" x14ac:dyDescent="0.2">
      <c r="A96" s="24"/>
      <c r="B96" s="24"/>
      <c r="C96" s="28"/>
      <c r="D96" s="24"/>
      <c r="E96" s="24"/>
      <c r="F96" s="29"/>
      <c r="G96" s="29"/>
      <c r="H96" s="23" t="s">
        <v>12</v>
      </c>
    </row>
    <row r="97" spans="1:8" x14ac:dyDescent="0.2">
      <c r="A97" s="24"/>
      <c r="B97" s="24"/>
      <c r="C97" s="25" t="s">
        <v>88</v>
      </c>
      <c r="D97" s="24"/>
      <c r="E97" s="24"/>
      <c r="F97" s="24"/>
      <c r="G97" s="24"/>
      <c r="H97" s="23" t="s">
        <v>12</v>
      </c>
    </row>
    <row r="98" spans="1:8" x14ac:dyDescent="0.2">
      <c r="A98" s="24"/>
      <c r="B98" s="24"/>
      <c r="C98" s="25" t="s">
        <v>89</v>
      </c>
      <c r="D98" s="24"/>
      <c r="E98" s="24"/>
      <c r="F98" s="24"/>
      <c r="G98" s="24"/>
      <c r="H98" s="23" t="s">
        <v>12</v>
      </c>
    </row>
    <row r="99" spans="1:8" x14ac:dyDescent="0.2">
      <c r="A99" s="24"/>
      <c r="B99" s="24"/>
      <c r="C99" s="25" t="s">
        <v>11</v>
      </c>
      <c r="D99" s="24"/>
      <c r="E99" s="24" t="s">
        <v>12</v>
      </c>
      <c r="F99" s="26" t="s">
        <v>13</v>
      </c>
      <c r="G99" s="27">
        <v>0</v>
      </c>
      <c r="H99" s="23" t="s">
        <v>12</v>
      </c>
    </row>
    <row r="100" spans="1:8" x14ac:dyDescent="0.2">
      <c r="A100" s="24"/>
      <c r="B100" s="24"/>
      <c r="C100" s="28"/>
      <c r="D100" s="24"/>
      <c r="E100" s="24"/>
      <c r="F100" s="29"/>
      <c r="G100" s="29"/>
      <c r="H100" s="23" t="s">
        <v>12</v>
      </c>
    </row>
    <row r="101" spans="1:8" x14ac:dyDescent="0.2">
      <c r="A101" s="24"/>
      <c r="B101" s="24"/>
      <c r="C101" s="25" t="s">
        <v>90</v>
      </c>
      <c r="D101" s="24"/>
      <c r="E101" s="24"/>
      <c r="F101" s="29"/>
      <c r="G101" s="29"/>
      <c r="H101" s="23" t="s">
        <v>12</v>
      </c>
    </row>
    <row r="102" spans="1:8" x14ac:dyDescent="0.2">
      <c r="A102" s="24"/>
      <c r="B102" s="24"/>
      <c r="C102" s="25" t="s">
        <v>11</v>
      </c>
      <c r="D102" s="24"/>
      <c r="E102" s="24" t="s">
        <v>12</v>
      </c>
      <c r="F102" s="26" t="s">
        <v>13</v>
      </c>
      <c r="G102" s="27">
        <v>0</v>
      </c>
      <c r="H102" s="23" t="s">
        <v>12</v>
      </c>
    </row>
    <row r="103" spans="1:8" x14ac:dyDescent="0.2">
      <c r="A103" s="24"/>
      <c r="B103" s="24"/>
      <c r="C103" s="28"/>
      <c r="D103" s="24"/>
      <c r="E103" s="24"/>
      <c r="F103" s="29"/>
      <c r="G103" s="29"/>
      <c r="H103" s="23" t="s">
        <v>12</v>
      </c>
    </row>
    <row r="104" spans="1:8" x14ac:dyDescent="0.2">
      <c r="A104" s="24"/>
      <c r="B104" s="32"/>
      <c r="C104" s="32"/>
      <c r="D104" s="25"/>
      <c r="E104" s="24"/>
      <c r="F104" s="32"/>
      <c r="G104" s="36"/>
      <c r="H104" s="23" t="s">
        <v>12</v>
      </c>
    </row>
    <row r="105" spans="1:8" x14ac:dyDescent="0.2">
      <c r="A105" s="36"/>
      <c r="B105" s="32"/>
      <c r="C105" s="32" t="s">
        <v>91</v>
      </c>
      <c r="D105" s="32"/>
      <c r="E105" s="36"/>
      <c r="F105" s="34">
        <v>-373.2696785</v>
      </c>
      <c r="G105" s="35">
        <v>-9.6898000000000001E-3</v>
      </c>
      <c r="H105" s="23" t="s">
        <v>12</v>
      </c>
    </row>
    <row r="106" spans="1:8" x14ac:dyDescent="0.2">
      <c r="A106" s="28"/>
      <c r="B106" s="28"/>
      <c r="C106" s="25" t="s">
        <v>92</v>
      </c>
      <c r="D106" s="29"/>
      <c r="E106" s="29"/>
      <c r="F106" s="30">
        <v>38521.916150096004</v>
      </c>
      <c r="G106" s="37">
        <v>1.0000000200000001</v>
      </c>
      <c r="H106" s="23" t="s">
        <v>12</v>
      </c>
    </row>
    <row r="107" spans="1:8" x14ac:dyDescent="0.2">
      <c r="A107" s="38"/>
      <c r="B107" s="38"/>
      <c r="C107" s="38"/>
      <c r="D107" s="39"/>
      <c r="E107" s="39"/>
      <c r="F107" s="39"/>
      <c r="G107" s="39"/>
    </row>
    <row r="108" spans="1:8" x14ac:dyDescent="0.2">
      <c r="A108" s="40"/>
      <c r="B108" s="41" t="s">
        <v>408</v>
      </c>
      <c r="C108" s="41"/>
      <c r="D108" s="41"/>
      <c r="E108" s="41"/>
      <c r="F108" s="41"/>
      <c r="G108" s="41"/>
      <c r="H108" s="41"/>
    </row>
    <row r="109" spans="1:8" x14ac:dyDescent="0.2">
      <c r="A109" s="40"/>
      <c r="B109" s="41" t="s">
        <v>409</v>
      </c>
      <c r="C109" s="41"/>
      <c r="D109" s="41"/>
      <c r="E109" s="41"/>
      <c r="F109" s="41"/>
      <c r="G109" s="41"/>
      <c r="H109" s="41"/>
    </row>
    <row r="110" spans="1:8" x14ac:dyDescent="0.2">
      <c r="A110" s="40"/>
      <c r="B110" s="41" t="s">
        <v>410</v>
      </c>
      <c r="C110" s="41"/>
      <c r="D110" s="41"/>
      <c r="E110" s="41"/>
      <c r="F110" s="41"/>
      <c r="G110" s="41"/>
      <c r="H110" s="41"/>
    </row>
    <row r="111" spans="1:8" x14ac:dyDescent="0.2">
      <c r="A111" s="40"/>
      <c r="B111" s="40"/>
      <c r="C111" s="40"/>
      <c r="D111" s="42"/>
      <c r="E111" s="42"/>
      <c r="F111" s="42"/>
      <c r="G111" s="42"/>
    </row>
    <row r="112" spans="1:8" x14ac:dyDescent="0.2">
      <c r="A112" s="40"/>
      <c r="B112" s="43" t="s">
        <v>93</v>
      </c>
      <c r="C112" s="44"/>
      <c r="D112" s="45"/>
      <c r="E112" s="46"/>
      <c r="F112" s="42"/>
      <c r="G112" s="42"/>
    </row>
    <row r="113" spans="1:10" ht="25.5" customHeight="1" x14ac:dyDescent="0.2">
      <c r="A113" s="40"/>
      <c r="B113" s="47" t="s">
        <v>94</v>
      </c>
      <c r="C113" s="48"/>
      <c r="D113" s="22" t="s">
        <v>430</v>
      </c>
      <c r="E113" s="46"/>
      <c r="F113" s="42"/>
      <c r="G113" s="42"/>
    </row>
    <row r="114" spans="1:10" x14ac:dyDescent="0.2">
      <c r="A114" s="40"/>
      <c r="B114" s="47" t="s">
        <v>96</v>
      </c>
      <c r="C114" s="48"/>
      <c r="D114" s="22" t="s">
        <v>95</v>
      </c>
      <c r="E114" s="46"/>
      <c r="F114" s="42"/>
      <c r="G114" s="42"/>
    </row>
    <row r="115" spans="1:10" x14ac:dyDescent="0.2">
      <c r="A115" s="40"/>
      <c r="B115" s="47" t="s">
        <v>97</v>
      </c>
      <c r="C115" s="48"/>
      <c r="D115" s="49" t="s">
        <v>12</v>
      </c>
      <c r="E115" s="46"/>
      <c r="F115" s="42"/>
      <c r="G115" s="42"/>
    </row>
    <row r="116" spans="1:10" x14ac:dyDescent="0.2">
      <c r="A116" s="50"/>
      <c r="B116" s="51" t="s">
        <v>12</v>
      </c>
      <c r="C116" s="51" t="s">
        <v>411</v>
      </c>
      <c r="D116" s="51" t="s">
        <v>98</v>
      </c>
      <c r="E116" s="50"/>
      <c r="F116" s="50"/>
      <c r="G116" s="50"/>
    </row>
    <row r="117" spans="1:10" x14ac:dyDescent="0.2">
      <c r="A117" s="50"/>
      <c r="B117" s="52" t="s">
        <v>99</v>
      </c>
      <c r="C117" s="84">
        <v>46173</v>
      </c>
      <c r="D117" s="53">
        <v>46203</v>
      </c>
      <c r="E117" s="50"/>
      <c r="F117" s="50"/>
      <c r="G117" s="50"/>
    </row>
    <row r="118" spans="1:10" x14ac:dyDescent="0.2">
      <c r="A118" s="50"/>
      <c r="B118" s="54" t="s">
        <v>100</v>
      </c>
      <c r="C118" s="85">
        <v>3903.1876999999999</v>
      </c>
      <c r="D118" s="149">
        <v>3945.3265000000001</v>
      </c>
      <c r="E118" s="50"/>
      <c r="F118" s="56"/>
      <c r="G118" s="57"/>
    </row>
    <row r="119" spans="1:10" x14ac:dyDescent="0.2">
      <c r="A119" s="50"/>
      <c r="B119" s="54" t="s">
        <v>412</v>
      </c>
      <c r="C119" s="85">
        <v>1110.6967999999999</v>
      </c>
      <c r="D119" s="149">
        <v>1122.6878999999999</v>
      </c>
      <c r="E119" s="50"/>
      <c r="F119" s="56"/>
      <c r="G119" s="57"/>
    </row>
    <row r="120" spans="1:10" x14ac:dyDescent="0.2">
      <c r="A120" s="50"/>
      <c r="B120" s="54" t="s">
        <v>101</v>
      </c>
      <c r="C120" s="85">
        <v>3614.8067000000001</v>
      </c>
      <c r="D120" s="149">
        <v>3651.5963999999999</v>
      </c>
      <c r="E120" s="50"/>
      <c r="F120" s="56"/>
      <c r="G120" s="57"/>
    </row>
    <row r="121" spans="1:10" x14ac:dyDescent="0.2">
      <c r="A121" s="50"/>
      <c r="B121" s="54" t="s">
        <v>413</v>
      </c>
      <c r="C121" s="85">
        <v>1089.9059</v>
      </c>
      <c r="D121" s="149">
        <v>1100.9984999999999</v>
      </c>
      <c r="E121" s="50"/>
      <c r="F121" s="56"/>
      <c r="G121" s="57"/>
    </row>
    <row r="122" spans="1:10" x14ac:dyDescent="0.2">
      <c r="A122" s="50"/>
      <c r="B122" s="50"/>
      <c r="C122" s="50"/>
      <c r="D122" s="50"/>
      <c r="E122" s="50"/>
      <c r="F122" s="50"/>
      <c r="G122" s="50"/>
    </row>
    <row r="123" spans="1:10" x14ac:dyDescent="0.2">
      <c r="A123" s="50"/>
      <c r="B123" s="47" t="s">
        <v>102</v>
      </c>
      <c r="C123" s="48"/>
      <c r="D123" s="22" t="s">
        <v>95</v>
      </c>
      <c r="E123" s="50"/>
      <c r="F123" s="50"/>
      <c r="G123" s="50"/>
    </row>
    <row r="124" spans="1:10" x14ac:dyDescent="0.2">
      <c r="A124" s="50"/>
      <c r="B124" s="59"/>
      <c r="C124" s="59"/>
      <c r="D124" s="59"/>
      <c r="E124" s="50"/>
      <c r="F124" s="50"/>
      <c r="G124" s="50"/>
    </row>
    <row r="125" spans="1:10" x14ac:dyDescent="0.2">
      <c r="A125" s="50"/>
      <c r="B125" s="47" t="s">
        <v>103</v>
      </c>
      <c r="C125" s="48"/>
      <c r="D125" s="22" t="s">
        <v>95</v>
      </c>
      <c r="E125" s="64"/>
      <c r="F125" s="50"/>
      <c r="G125" s="50"/>
    </row>
    <row r="126" spans="1:10" x14ac:dyDescent="0.2">
      <c r="A126" s="50"/>
      <c r="B126" s="47" t="s">
        <v>104</v>
      </c>
      <c r="C126" s="48"/>
      <c r="D126" s="22" t="s">
        <v>95</v>
      </c>
      <c r="E126" s="64"/>
      <c r="F126" s="50"/>
      <c r="G126" s="50"/>
    </row>
    <row r="127" spans="1:10" x14ac:dyDescent="0.2">
      <c r="A127" s="50"/>
      <c r="B127" s="47" t="s">
        <v>415</v>
      </c>
      <c r="C127" s="48"/>
      <c r="D127" s="22" t="s">
        <v>95</v>
      </c>
      <c r="E127" s="64"/>
      <c r="F127" s="50"/>
      <c r="G127" s="50"/>
    </row>
    <row r="128" spans="1:10" x14ac:dyDescent="0.2">
      <c r="A128" s="50"/>
      <c r="B128" s="56"/>
      <c r="C128" s="56"/>
      <c r="D128" s="226"/>
      <c r="E128" s="50"/>
      <c r="F128" s="50"/>
      <c r="G128" s="50"/>
      <c r="J128" s="20"/>
    </row>
    <row r="129" spans="1:20" s="66" customFormat="1" x14ac:dyDescent="0.2">
      <c r="B129" s="67" t="s">
        <v>416</v>
      </c>
      <c r="C129" s="68"/>
      <c r="D129" s="69"/>
      <c r="I129" s="17"/>
      <c r="J129" s="20"/>
      <c r="K129" s="65"/>
      <c r="L129" s="65"/>
      <c r="M129" s="65"/>
      <c r="N129" s="65"/>
      <c r="O129" s="70"/>
    </row>
    <row r="130" spans="1:20" s="66" customFormat="1" ht="25.5" x14ac:dyDescent="0.2">
      <c r="B130" s="71" t="s">
        <v>417</v>
      </c>
      <c r="C130" s="71"/>
      <c r="D130" s="72" t="s">
        <v>164</v>
      </c>
      <c r="I130" s="17"/>
      <c r="J130" s="20"/>
      <c r="K130" s="65"/>
      <c r="L130" s="65"/>
      <c r="M130" s="65"/>
      <c r="N130" s="65"/>
      <c r="O130" s="70"/>
    </row>
    <row r="131" spans="1:20" s="66" customFormat="1" x14ac:dyDescent="0.2">
      <c r="B131" s="60" t="s">
        <v>418</v>
      </c>
      <c r="C131" s="60"/>
      <c r="D131" s="73"/>
      <c r="I131" s="17"/>
      <c r="J131" s="20"/>
      <c r="K131" s="65"/>
      <c r="L131" s="65"/>
      <c r="M131" s="65"/>
      <c r="N131" s="65"/>
      <c r="O131" s="70"/>
    </row>
    <row r="132" spans="1:20" s="66" customFormat="1" x14ac:dyDescent="0.2">
      <c r="B132" s="60"/>
      <c r="C132" s="60"/>
      <c r="D132" s="74"/>
      <c r="I132" s="17"/>
      <c r="J132" s="20"/>
      <c r="K132" s="65"/>
      <c r="L132" s="65"/>
      <c r="M132" s="65"/>
      <c r="N132" s="65"/>
      <c r="O132" s="70"/>
    </row>
    <row r="133" spans="1:20" s="66" customFormat="1" x14ac:dyDescent="0.2">
      <c r="B133" s="60" t="s">
        <v>419</v>
      </c>
      <c r="C133" s="60"/>
      <c r="D133" s="75">
        <v>6.9016864924909207</v>
      </c>
      <c r="I133" s="17"/>
      <c r="J133" s="20"/>
      <c r="K133" s="65"/>
      <c r="L133" s="65"/>
      <c r="M133" s="65"/>
      <c r="N133" s="65"/>
      <c r="O133" s="70"/>
    </row>
    <row r="134" spans="1:20" s="66" customFormat="1" x14ac:dyDescent="0.2">
      <c r="B134" s="60"/>
      <c r="C134" s="60"/>
      <c r="D134" s="74"/>
      <c r="I134" s="17"/>
      <c r="J134" s="20"/>
      <c r="K134" s="65"/>
      <c r="L134" s="65"/>
      <c r="M134" s="65"/>
      <c r="N134" s="65"/>
      <c r="O134" s="70"/>
      <c r="P134" s="17"/>
      <c r="Q134" s="17"/>
    </row>
    <row r="135" spans="1:20" s="66" customFormat="1" x14ac:dyDescent="0.2">
      <c r="B135" s="60" t="s">
        <v>420</v>
      </c>
      <c r="C135" s="60"/>
      <c r="D135" s="75">
        <v>0.78625169883787194</v>
      </c>
      <c r="I135" s="17"/>
      <c r="J135" s="20"/>
      <c r="K135" s="65"/>
      <c r="L135" s="65"/>
      <c r="M135" s="65"/>
      <c r="N135" s="65"/>
      <c r="O135" s="70"/>
      <c r="P135" s="17"/>
      <c r="Q135" s="17"/>
    </row>
    <row r="136" spans="1:20" s="66" customFormat="1" x14ac:dyDescent="0.2">
      <c r="B136" s="60" t="s">
        <v>431</v>
      </c>
      <c r="C136" s="60"/>
      <c r="D136" s="75">
        <v>0.82512976701754603</v>
      </c>
      <c r="I136" s="17"/>
      <c r="J136" s="20"/>
      <c r="K136" s="65"/>
      <c r="L136" s="65"/>
      <c r="M136" s="65"/>
      <c r="N136" s="65"/>
      <c r="O136" s="17"/>
      <c r="P136" s="17"/>
      <c r="Q136" s="17"/>
    </row>
    <row r="137" spans="1:20" s="66" customFormat="1" x14ac:dyDescent="0.2">
      <c r="B137" s="60"/>
      <c r="C137" s="60"/>
      <c r="D137" s="74"/>
      <c r="I137" s="17"/>
      <c r="J137" s="20"/>
      <c r="K137" s="65"/>
      <c r="L137" s="65"/>
      <c r="M137" s="65"/>
      <c r="N137" s="65"/>
      <c r="O137" s="17"/>
      <c r="P137" s="17"/>
      <c r="Q137" s="17"/>
    </row>
    <row r="138" spans="1:20" s="66" customFormat="1" x14ac:dyDescent="0.2">
      <c r="B138" s="60" t="s">
        <v>422</v>
      </c>
      <c r="C138" s="60"/>
      <c r="D138" s="77" t="s">
        <v>706</v>
      </c>
      <c r="I138" s="17"/>
      <c r="J138" s="20"/>
      <c r="K138" s="65"/>
      <c r="L138" s="65"/>
      <c r="M138" s="65"/>
      <c r="N138" s="65"/>
      <c r="O138" s="70"/>
    </row>
    <row r="139" spans="1:20" s="66" customFormat="1" x14ac:dyDescent="0.2">
      <c r="B139" s="78" t="s">
        <v>423</v>
      </c>
      <c r="C139" s="79"/>
      <c r="D139" s="80"/>
      <c r="I139" s="17"/>
      <c r="J139" s="20"/>
      <c r="K139" s="65"/>
      <c r="L139" s="65"/>
      <c r="M139" s="65"/>
      <c r="N139" s="65"/>
      <c r="O139" s="17"/>
      <c r="P139" s="17"/>
      <c r="Q139" s="17"/>
      <c r="R139" s="17"/>
      <c r="S139" s="17"/>
      <c r="T139" s="17"/>
    </row>
    <row r="140" spans="1:20" x14ac:dyDescent="0.2">
      <c r="A140" s="59"/>
      <c r="B140" s="59"/>
      <c r="C140" s="59"/>
      <c r="D140" s="59"/>
      <c r="E140" s="59"/>
      <c r="F140" s="59"/>
      <c r="G140" s="59"/>
      <c r="J140" s="20"/>
    </row>
    <row r="141" spans="1:20" s="66" customFormat="1" x14ac:dyDescent="0.2">
      <c r="B141" s="165" t="s">
        <v>707</v>
      </c>
      <c r="C141" s="165"/>
      <c r="D141" s="165"/>
      <c r="E141" s="165"/>
      <c r="F141" s="165"/>
      <c r="G141" s="165"/>
      <c r="H141" s="165"/>
      <c r="I141" s="17"/>
      <c r="J141" s="20"/>
      <c r="K141" s="65"/>
      <c r="L141" s="65"/>
      <c r="M141" s="65"/>
      <c r="N141" s="65"/>
      <c r="O141" s="70"/>
    </row>
    <row r="142" spans="1:20" s="66" customFormat="1" ht="6.75" customHeight="1" x14ac:dyDescent="0.2">
      <c r="B142" s="165"/>
      <c r="C142" s="165"/>
      <c r="D142" s="165"/>
      <c r="E142" s="165"/>
      <c r="F142" s="165"/>
      <c r="G142" s="165"/>
      <c r="H142" s="165"/>
      <c r="I142" s="17"/>
      <c r="J142" s="20"/>
      <c r="K142" s="65"/>
      <c r="L142" s="65"/>
      <c r="M142" s="65"/>
      <c r="N142" s="65"/>
      <c r="O142" s="70"/>
    </row>
    <row r="143" spans="1:20" ht="13.5" x14ac:dyDescent="0.25">
      <c r="B143" s="210" t="s">
        <v>432</v>
      </c>
      <c r="C143" s="210" t="s">
        <v>433</v>
      </c>
      <c r="D143" s="227" t="s">
        <v>434</v>
      </c>
      <c r="E143" s="227"/>
      <c r="F143" s="227"/>
      <c r="G143" s="104" t="s">
        <v>435</v>
      </c>
      <c r="H143" s="104"/>
      <c r="J143" s="20"/>
      <c r="K143" s="65"/>
      <c r="L143" s="65"/>
      <c r="M143" s="65"/>
      <c r="N143" s="65"/>
      <c r="P143" s="65"/>
    </row>
    <row r="144" spans="1:20" ht="13.5" x14ac:dyDescent="0.25">
      <c r="B144" s="102" t="s">
        <v>436</v>
      </c>
      <c r="C144" s="100" t="s">
        <v>437</v>
      </c>
      <c r="D144" s="101">
        <v>0</v>
      </c>
      <c r="E144" s="101"/>
      <c r="F144" s="101"/>
      <c r="G144" s="101">
        <v>0</v>
      </c>
      <c r="H144" s="101"/>
      <c r="J144" s="20"/>
      <c r="K144" s="65"/>
      <c r="L144" s="65"/>
      <c r="M144" s="65"/>
      <c r="N144" s="65"/>
      <c r="P144" s="65"/>
    </row>
    <row r="145" spans="2:16" ht="13.5" x14ac:dyDescent="0.25">
      <c r="B145" s="102" t="s">
        <v>438</v>
      </c>
      <c r="C145" s="100" t="s">
        <v>439</v>
      </c>
      <c r="D145" s="101">
        <v>0</v>
      </c>
      <c r="E145" s="101"/>
      <c r="F145" s="101"/>
      <c r="G145" s="101">
        <v>0</v>
      </c>
      <c r="H145" s="101"/>
      <c r="J145" s="20"/>
      <c r="K145" s="65"/>
      <c r="L145" s="65"/>
      <c r="M145" s="65"/>
      <c r="N145" s="65"/>
      <c r="P145" s="65"/>
    </row>
    <row r="146" spans="2:16" ht="13.5" x14ac:dyDescent="0.25">
      <c r="B146" s="102" t="s">
        <v>440</v>
      </c>
      <c r="C146" s="100" t="s">
        <v>441</v>
      </c>
      <c r="D146" s="101">
        <v>0</v>
      </c>
      <c r="E146" s="101"/>
      <c r="F146" s="101"/>
      <c r="G146" s="101">
        <v>0</v>
      </c>
      <c r="H146" s="101"/>
      <c r="J146" s="20"/>
      <c r="K146" s="65"/>
      <c r="L146" s="65"/>
      <c r="M146" s="65"/>
      <c r="N146" s="65"/>
      <c r="P146" s="65"/>
    </row>
    <row r="147" spans="2:16" ht="13.5" x14ac:dyDescent="0.25">
      <c r="B147" s="102"/>
      <c r="C147" s="102"/>
      <c r="D147" s="103"/>
      <c r="E147" s="103"/>
      <c r="F147" s="103"/>
      <c r="G147" s="103"/>
      <c r="H147" s="103"/>
      <c r="J147" s="20"/>
      <c r="K147" s="65"/>
      <c r="L147" s="65"/>
      <c r="M147" s="65"/>
      <c r="N147" s="65"/>
      <c r="P147" s="65"/>
    </row>
    <row r="148" spans="2:16" ht="13.5" x14ac:dyDescent="0.25">
      <c r="B148" s="104" t="s">
        <v>442</v>
      </c>
      <c r="C148" s="104"/>
      <c r="D148" s="104"/>
      <c r="E148" s="104"/>
      <c r="F148" s="104"/>
      <c r="G148" s="104"/>
      <c r="H148" s="104"/>
      <c r="J148" s="20"/>
      <c r="K148" s="65"/>
      <c r="L148" s="65"/>
      <c r="M148" s="65"/>
      <c r="N148" s="65"/>
      <c r="P148" s="65"/>
    </row>
    <row r="149" spans="2:16" ht="13.5" customHeight="1" x14ac:dyDescent="0.2">
      <c r="B149" s="97" t="s">
        <v>432</v>
      </c>
      <c r="C149" s="97" t="s">
        <v>433</v>
      </c>
      <c r="D149" s="97" t="s">
        <v>443</v>
      </c>
      <c r="E149" s="97"/>
      <c r="F149" s="97"/>
      <c r="G149" s="97"/>
      <c r="H149" s="96" t="s">
        <v>444</v>
      </c>
      <c r="I149" s="96" t="s">
        <v>445</v>
      </c>
      <c r="J149" s="174" t="s">
        <v>446</v>
      </c>
      <c r="K149" s="65"/>
      <c r="L149" s="65"/>
      <c r="M149" s="65"/>
      <c r="N149" s="65"/>
      <c r="O149" s="65"/>
      <c r="P149" s="65"/>
    </row>
    <row r="150" spans="2:16" ht="94.5" customHeight="1" x14ac:dyDescent="0.2">
      <c r="B150" s="97"/>
      <c r="C150" s="97"/>
      <c r="D150" s="105" t="s">
        <v>447</v>
      </c>
      <c r="E150" s="105" t="s">
        <v>448</v>
      </c>
      <c r="F150" s="105" t="s">
        <v>449</v>
      </c>
      <c r="G150" s="105" t="s">
        <v>450</v>
      </c>
      <c r="H150" s="96"/>
      <c r="I150" s="96"/>
      <c r="J150" s="176"/>
      <c r="K150" s="65"/>
      <c r="L150" s="65"/>
      <c r="M150" s="65"/>
      <c r="N150" s="65"/>
      <c r="O150" s="65"/>
      <c r="P150" s="65"/>
    </row>
    <row r="151" spans="2:16" ht="13.5" x14ac:dyDescent="0.25">
      <c r="B151" s="102" t="s">
        <v>436</v>
      </c>
      <c r="C151" s="100" t="s">
        <v>437</v>
      </c>
      <c r="D151" s="106">
        <v>1500</v>
      </c>
      <c r="E151" s="106">
        <v>99.850684900000005</v>
      </c>
      <c r="F151" s="221">
        <v>36.275342200000004</v>
      </c>
      <c r="G151" s="178">
        <v>1636.1260271000001</v>
      </c>
      <c r="H151" s="2">
        <v>726.67232000000001</v>
      </c>
      <c r="I151" s="2">
        <f>1250521/10^5</f>
        <v>12.50521</v>
      </c>
      <c r="J151" s="2">
        <f>H151+I151</f>
        <v>739.17753000000005</v>
      </c>
      <c r="K151" s="65"/>
      <c r="L151" s="65"/>
      <c r="M151" s="65"/>
      <c r="N151" s="65"/>
      <c r="O151" s="65"/>
      <c r="P151" s="65"/>
    </row>
    <row r="152" spans="2:16" ht="13.5" x14ac:dyDescent="0.25">
      <c r="B152" s="102" t="s">
        <v>438</v>
      </c>
      <c r="C152" s="100" t="s">
        <v>439</v>
      </c>
      <c r="D152" s="106">
        <v>2517.2199999999998</v>
      </c>
      <c r="E152" s="106">
        <v>183.25361600000002</v>
      </c>
      <c r="F152" s="221">
        <v>45.813405699999997</v>
      </c>
      <c r="G152" s="178">
        <v>2746.2870217</v>
      </c>
      <c r="H152" s="2">
        <v>1225.53333</v>
      </c>
      <c r="I152" s="2">
        <f>2109013/10^5</f>
        <v>21.090129999999998</v>
      </c>
      <c r="J152" s="2">
        <f>H152+I152</f>
        <v>1246.62346</v>
      </c>
      <c r="K152" s="65"/>
      <c r="L152" s="65"/>
      <c r="M152" s="65"/>
      <c r="N152" s="65"/>
      <c r="O152" s="65"/>
      <c r="P152" s="65"/>
    </row>
    <row r="153" spans="2:16" ht="13.5" x14ac:dyDescent="0.25">
      <c r="B153" s="102" t="s">
        <v>440</v>
      </c>
      <c r="C153" s="100" t="s">
        <v>441</v>
      </c>
      <c r="D153" s="106">
        <v>4882.25</v>
      </c>
      <c r="E153" s="106">
        <v>323.21163799999999</v>
      </c>
      <c r="F153" s="221">
        <v>117.42144879999999</v>
      </c>
      <c r="G153" s="178">
        <v>5322.8830868000005</v>
      </c>
      <c r="H153" s="2">
        <v>2364.0489899999998</v>
      </c>
      <c r="I153" s="2">
        <f>4068280/10^5</f>
        <v>40.6828</v>
      </c>
      <c r="J153" s="2">
        <f>H153+I153</f>
        <v>2404.7317899999998</v>
      </c>
      <c r="K153" s="65"/>
      <c r="L153" s="65"/>
      <c r="M153" s="65"/>
      <c r="N153" s="65"/>
      <c r="O153" s="65"/>
      <c r="P153" s="65"/>
    </row>
    <row r="154" spans="2:16" ht="13.5" x14ac:dyDescent="0.25">
      <c r="B154" s="179"/>
      <c r="C154" s="180"/>
      <c r="D154" s="222"/>
      <c r="E154" s="222"/>
      <c r="F154" s="5"/>
      <c r="G154" s="182"/>
      <c r="H154" s="3"/>
      <c r="I154" s="3"/>
      <c r="J154" s="3"/>
      <c r="K154" s="65"/>
      <c r="L154" s="65"/>
      <c r="M154" s="65"/>
      <c r="N154" s="65"/>
      <c r="O154" s="65"/>
      <c r="P154" s="65"/>
    </row>
    <row r="155" spans="2:16" ht="13.5" customHeight="1" x14ac:dyDescent="0.2">
      <c r="B155" s="166" t="s">
        <v>432</v>
      </c>
      <c r="C155" s="166" t="s">
        <v>433</v>
      </c>
      <c r="D155" s="167" t="s">
        <v>443</v>
      </c>
      <c r="E155" s="168"/>
      <c r="F155" s="169"/>
      <c r="G155" s="170" t="s">
        <v>451</v>
      </c>
      <c r="H155" s="171"/>
      <c r="I155" s="172"/>
      <c r="J155" s="65"/>
      <c r="K155" s="65"/>
      <c r="L155" s="65"/>
      <c r="M155" s="65"/>
      <c r="N155" s="65"/>
      <c r="O155" s="65"/>
    </row>
    <row r="156" spans="2:16" ht="46.5" customHeight="1" x14ac:dyDescent="0.2">
      <c r="B156" s="173"/>
      <c r="C156" s="173"/>
      <c r="D156" s="174" t="s">
        <v>452</v>
      </c>
      <c r="E156" s="174" t="s">
        <v>453</v>
      </c>
      <c r="F156" s="174" t="s">
        <v>454</v>
      </c>
      <c r="G156" s="223" t="s">
        <v>455</v>
      </c>
      <c r="H156" s="224"/>
      <c r="I156" s="174" t="s">
        <v>456</v>
      </c>
      <c r="J156" s="65"/>
      <c r="K156" s="65"/>
      <c r="L156" s="65"/>
      <c r="M156" s="65"/>
      <c r="N156" s="65"/>
      <c r="O156" s="65"/>
    </row>
    <row r="157" spans="2:16" ht="21" customHeight="1" x14ac:dyDescent="0.2">
      <c r="B157" s="175"/>
      <c r="C157" s="175"/>
      <c r="D157" s="176"/>
      <c r="E157" s="176"/>
      <c r="F157" s="176"/>
      <c r="G157" s="105" t="s">
        <v>457</v>
      </c>
      <c r="H157" s="105" t="s">
        <v>458</v>
      </c>
      <c r="I157" s="176"/>
      <c r="J157" s="65"/>
      <c r="K157" s="65"/>
      <c r="L157" s="65"/>
      <c r="M157" s="65"/>
      <c r="N157" s="65"/>
      <c r="O157" s="65"/>
    </row>
    <row r="158" spans="2:16" ht="13.5" x14ac:dyDescent="0.25">
      <c r="B158" s="102" t="s">
        <v>459</v>
      </c>
      <c r="C158" s="100" t="s">
        <v>460</v>
      </c>
      <c r="D158" s="177">
        <v>293.30880000000002</v>
      </c>
      <c r="E158" s="4">
        <v>6.6912000000000003</v>
      </c>
      <c r="F158" s="178">
        <f>D158+E158</f>
        <v>300</v>
      </c>
      <c r="G158" s="2">
        <v>12.699082800000001</v>
      </c>
      <c r="H158" s="2">
        <v>8</v>
      </c>
      <c r="I158" s="2">
        <f>G158+H158</f>
        <v>20.699082799999999</v>
      </c>
      <c r="J158" s="65"/>
      <c r="K158" s="65"/>
      <c r="L158" s="65"/>
      <c r="M158" s="65"/>
      <c r="N158" s="65"/>
      <c r="O158" s="65"/>
    </row>
    <row r="159" spans="2:16" ht="6.75" customHeight="1" x14ac:dyDescent="0.25">
      <c r="B159" s="179"/>
      <c r="C159" s="180"/>
      <c r="D159" s="181"/>
      <c r="E159" s="5"/>
      <c r="F159" s="182"/>
      <c r="G159" s="3"/>
      <c r="H159" s="3"/>
      <c r="I159" s="3"/>
      <c r="J159" s="65"/>
      <c r="K159" s="65"/>
      <c r="L159" s="65"/>
      <c r="M159" s="65"/>
      <c r="N159" s="65"/>
      <c r="O159" s="65"/>
    </row>
    <row r="160" spans="2:16" ht="45" customHeight="1" x14ac:dyDescent="0.2">
      <c r="B160" s="225" t="s">
        <v>461</v>
      </c>
      <c r="C160" s="225"/>
      <c r="D160" s="225"/>
      <c r="E160" s="225"/>
      <c r="F160" s="225"/>
      <c r="G160" s="225"/>
      <c r="H160" s="225"/>
      <c r="I160" s="225"/>
      <c r="J160" s="184"/>
      <c r="K160" s="65"/>
      <c r="L160" s="65"/>
      <c r="M160" s="65"/>
      <c r="N160" s="65"/>
      <c r="O160" s="65"/>
    </row>
    <row r="161" spans="2:16" ht="13.5" x14ac:dyDescent="0.25">
      <c r="B161" s="109" t="s">
        <v>462</v>
      </c>
      <c r="I161" s="65"/>
      <c r="J161" s="20"/>
      <c r="K161" s="65"/>
      <c r="L161" s="65"/>
      <c r="M161" s="65"/>
      <c r="N161" s="65"/>
      <c r="O161" s="65"/>
      <c r="P161" s="65"/>
    </row>
    <row r="162" spans="2:16" x14ac:dyDescent="0.2">
      <c r="B162" s="65"/>
      <c r="C162" s="65"/>
      <c r="D162" s="65"/>
      <c r="E162" s="65"/>
      <c r="F162" s="65"/>
      <c r="G162" s="65"/>
      <c r="H162" s="65"/>
      <c r="I162" s="65"/>
      <c r="J162" s="20"/>
      <c r="K162" s="65"/>
      <c r="L162" s="65"/>
      <c r="M162" s="65"/>
      <c r="N162" s="65"/>
      <c r="O162" s="65"/>
      <c r="P162" s="65"/>
    </row>
    <row r="163" spans="2:16" x14ac:dyDescent="0.2">
      <c r="B163" s="110" t="s">
        <v>463</v>
      </c>
      <c r="C163" s="65"/>
      <c r="D163" s="65"/>
      <c r="E163" s="65"/>
      <c r="F163" s="65"/>
      <c r="G163" s="65"/>
      <c r="H163" s="65"/>
      <c r="I163" s="65"/>
      <c r="J163" s="20"/>
      <c r="K163" s="65"/>
      <c r="L163" s="65"/>
      <c r="M163" s="65"/>
      <c r="N163" s="65"/>
      <c r="O163" s="65"/>
      <c r="P163" s="65"/>
    </row>
    <row r="164" spans="2:16" x14ac:dyDescent="0.2">
      <c r="B164" s="65"/>
      <c r="C164" s="65"/>
      <c r="D164" s="65"/>
      <c r="E164" s="65"/>
      <c r="F164" s="65"/>
      <c r="G164" s="65"/>
      <c r="H164" s="65"/>
      <c r="I164" s="65"/>
      <c r="J164" s="20"/>
      <c r="K164" s="65"/>
      <c r="L164" s="65"/>
      <c r="M164" s="65"/>
      <c r="N164" s="65"/>
      <c r="O164" s="65"/>
      <c r="P164" s="65"/>
    </row>
    <row r="165" spans="2:16" x14ac:dyDescent="0.2">
      <c r="B165" s="110" t="s">
        <v>464</v>
      </c>
      <c r="C165" s="65"/>
      <c r="D165" s="65"/>
      <c r="E165" s="65"/>
      <c r="F165" s="65"/>
      <c r="G165" s="65"/>
      <c r="H165" s="65"/>
      <c r="I165" s="65"/>
      <c r="J165" s="20"/>
      <c r="K165" s="65"/>
      <c r="L165" s="65"/>
      <c r="M165" s="65"/>
      <c r="N165" s="65"/>
      <c r="O165" s="65"/>
      <c r="P165" s="65"/>
    </row>
    <row r="166" spans="2:16" x14ac:dyDescent="0.2">
      <c r="J166" s="20"/>
    </row>
    <row r="167" spans="2:16" x14ac:dyDescent="0.2">
      <c r="B167" s="110" t="s">
        <v>465</v>
      </c>
      <c r="J167" s="20"/>
      <c r="K167" s="65"/>
      <c r="L167" s="65"/>
      <c r="M167" s="65"/>
      <c r="N167" s="65"/>
      <c r="O167" s="65"/>
    </row>
    <row r="168" spans="2:16" x14ac:dyDescent="0.2">
      <c r="B168" s="110"/>
      <c r="J168" s="20"/>
      <c r="K168" s="65"/>
      <c r="L168" s="65"/>
      <c r="M168" s="65"/>
      <c r="N168" s="65"/>
      <c r="O168" s="65"/>
    </row>
    <row r="169" spans="2:16" x14ac:dyDescent="0.2">
      <c r="B169" s="110" t="s">
        <v>466</v>
      </c>
      <c r="J169" s="20"/>
      <c r="K169" s="65"/>
      <c r="L169" s="65"/>
      <c r="M169" s="65"/>
      <c r="N169" s="65"/>
      <c r="O169" s="65"/>
    </row>
    <row r="170" spans="2:16" x14ac:dyDescent="0.2">
      <c r="B170" s="110"/>
      <c r="J170" s="20"/>
      <c r="K170" s="65"/>
      <c r="L170" s="65"/>
      <c r="M170" s="65"/>
      <c r="N170" s="65"/>
      <c r="O170" s="65"/>
    </row>
    <row r="171" spans="2:16" x14ac:dyDescent="0.2">
      <c r="B171" s="110" t="s">
        <v>467</v>
      </c>
      <c r="J171" s="20"/>
      <c r="K171" s="65"/>
      <c r="L171" s="65"/>
      <c r="M171" s="65"/>
      <c r="N171" s="65"/>
      <c r="O171" s="65"/>
    </row>
    <row r="172" spans="2:16" x14ac:dyDescent="0.2">
      <c r="B172" s="110"/>
      <c r="J172" s="20"/>
      <c r="K172" s="65"/>
      <c r="L172" s="65"/>
      <c r="M172" s="65"/>
      <c r="N172" s="65"/>
      <c r="O172" s="65"/>
    </row>
    <row r="173" spans="2:16" x14ac:dyDescent="0.2">
      <c r="B173" s="110" t="s">
        <v>468</v>
      </c>
      <c r="J173" s="20"/>
    </row>
    <row r="174" spans="2:16" x14ac:dyDescent="0.2">
      <c r="J174" s="20"/>
    </row>
    <row r="175" spans="2:16" x14ac:dyDescent="0.2">
      <c r="B175" s="82" t="s">
        <v>424</v>
      </c>
    </row>
    <row r="177" spans="2:4" ht="153.75" customHeight="1" x14ac:dyDescent="0.2"/>
    <row r="180" spans="2:4" x14ac:dyDescent="0.2">
      <c r="B180" s="82" t="s">
        <v>425</v>
      </c>
      <c r="C180" s="83"/>
      <c r="D180" s="82"/>
    </row>
    <row r="181" spans="2:4" x14ac:dyDescent="0.2">
      <c r="B181" s="82" t="s">
        <v>469</v>
      </c>
      <c r="D181" s="82"/>
    </row>
    <row r="182" spans="2:4" ht="180" customHeight="1" x14ac:dyDescent="0.2"/>
  </sheetData>
  <mergeCells count="52">
    <mergeCell ref="B160:I160"/>
    <mergeCell ref="J149:J150"/>
    <mergeCell ref="B155:B157"/>
    <mergeCell ref="C155:C157"/>
    <mergeCell ref="D155:F155"/>
    <mergeCell ref="G155:I155"/>
    <mergeCell ref="D156:D157"/>
    <mergeCell ref="E156:E157"/>
    <mergeCell ref="F156:F157"/>
    <mergeCell ref="G156:H156"/>
    <mergeCell ref="I156:I157"/>
    <mergeCell ref="B149:B150"/>
    <mergeCell ref="C149:C150"/>
    <mergeCell ref="D149:G149"/>
    <mergeCell ref="H149:H150"/>
    <mergeCell ref="I149:I150"/>
    <mergeCell ref="D146:F146"/>
    <mergeCell ref="G146:H146"/>
    <mergeCell ref="D147:F147"/>
    <mergeCell ref="G147:H147"/>
    <mergeCell ref="B148:H148"/>
    <mergeCell ref="G143:H143"/>
    <mergeCell ref="D144:F144"/>
    <mergeCell ref="G144:H144"/>
    <mergeCell ref="D145:F145"/>
    <mergeCell ref="G145:H145"/>
    <mergeCell ref="D143:F143"/>
    <mergeCell ref="A1:H1"/>
    <mergeCell ref="A2:H2"/>
    <mergeCell ref="A3:H3"/>
    <mergeCell ref="B108:H108"/>
    <mergeCell ref="B109:H109"/>
    <mergeCell ref="B110:H110"/>
    <mergeCell ref="B112:D112"/>
    <mergeCell ref="B113:C113"/>
    <mergeCell ref="B114:C114"/>
    <mergeCell ref="B115:C115"/>
    <mergeCell ref="B123:C123"/>
    <mergeCell ref="B125:C125"/>
    <mergeCell ref="B126:C126"/>
    <mergeCell ref="B127:C127"/>
    <mergeCell ref="B129:D129"/>
    <mergeCell ref="B130:C130"/>
    <mergeCell ref="B131:C131"/>
    <mergeCell ref="B132:C132"/>
    <mergeCell ref="B133:C133"/>
    <mergeCell ref="B134:C134"/>
    <mergeCell ref="B135:C135"/>
    <mergeCell ref="B136:C136"/>
    <mergeCell ref="B137:C137"/>
    <mergeCell ref="B138:C138"/>
    <mergeCell ref="B139:D139"/>
  </mergeCells>
  <hyperlinks>
    <hyperlink ref="I1" location="Index!B2" display="Index" xr:uid="{CA403BEE-0BDC-4438-A2E2-9A28CCB00C89}"/>
    <hyperlink ref="B163" r:id="rId1" xr:uid="{32DFBC2C-1C27-40D1-AFE1-DF716C4D50C9}"/>
    <hyperlink ref="B165" r:id="rId2" xr:uid="{C0FB0A20-3177-4A46-A2D8-5668364D6BFE}"/>
    <hyperlink ref="B167" r:id="rId3" xr:uid="{E4B39CF8-727F-434E-A814-43DBCEFCB45D}"/>
  </hyperlinks>
  <pageMargins left="5.000000074505806E-2" right="5.000000074505806E-2" top="0.30000001192092896" bottom="0.20000000298023224" header="0" footer="0"/>
  <pageSetup paperSize="9" orientation="landscape" r:id="rId4"/>
  <headerFooter alignWithMargins="0">
    <oddHeader>&amp;L&amp;"Aptos"&amp;10&amp;KFF0000 "Sensitivity: Internal Use Only"&amp;1#_x000D_</oddHeader>
  </headerFooter>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D3F6A-EB32-46A5-8AFB-7078FB4E0474}">
  <sheetPr>
    <outlinePr summaryBelow="0" summaryRight="0"/>
  </sheetPr>
  <dimension ref="A1:R215"/>
  <sheetViews>
    <sheetView showGridLines="0" workbookViewId="0">
      <selection sqref="A1:H1"/>
    </sheetView>
  </sheetViews>
  <sheetFormatPr defaultRowHeight="12.75" x14ac:dyDescent="0.2"/>
  <cols>
    <col min="1" max="1" width="5.85546875" style="17" bestFit="1" customWidth="1"/>
    <col min="2" max="2" width="25.7109375" style="17" customWidth="1"/>
    <col min="3" max="3" width="57" style="17" customWidth="1"/>
    <col min="4" max="4" width="13.28515625" style="17" customWidth="1"/>
    <col min="5" max="5" width="10.42578125" style="17" bestFit="1" customWidth="1"/>
    <col min="6" max="6" width="10.140625" style="17" bestFit="1" customWidth="1"/>
    <col min="7" max="7" width="14" style="17" bestFit="1" customWidth="1"/>
    <col min="8" max="8" width="9.85546875" style="17" bestFit="1" customWidth="1"/>
    <col min="9" max="9" width="9.140625" style="17" customWidth="1"/>
    <col min="10" max="16384" width="9.140625" style="17"/>
  </cols>
  <sheetData>
    <row r="1" spans="1:9" ht="15" x14ac:dyDescent="0.2">
      <c r="A1" s="16" t="s">
        <v>0</v>
      </c>
      <c r="B1" s="16"/>
      <c r="C1" s="16"/>
      <c r="D1" s="16"/>
      <c r="E1" s="16"/>
      <c r="F1" s="16"/>
      <c r="G1" s="16"/>
      <c r="H1" s="16"/>
      <c r="I1" s="1" t="s">
        <v>404</v>
      </c>
    </row>
    <row r="2" spans="1:9" ht="15" x14ac:dyDescent="0.2">
      <c r="A2" s="16" t="s">
        <v>191</v>
      </c>
      <c r="B2" s="16"/>
      <c r="C2" s="16"/>
      <c r="D2" s="16"/>
      <c r="E2" s="16"/>
      <c r="F2" s="16"/>
      <c r="G2" s="16"/>
      <c r="H2" s="16"/>
    </row>
    <row r="3" spans="1:9" ht="15" x14ac:dyDescent="0.2">
      <c r="A3" s="16" t="s">
        <v>705</v>
      </c>
      <c r="B3" s="16"/>
      <c r="C3" s="16"/>
      <c r="D3" s="16"/>
      <c r="E3" s="16"/>
      <c r="F3" s="16"/>
      <c r="G3" s="16"/>
      <c r="H3" s="16"/>
    </row>
    <row r="4" spans="1:9" s="20" customFormat="1" ht="30" x14ac:dyDescent="0.2">
      <c r="A4" s="18" t="s">
        <v>2</v>
      </c>
      <c r="B4" s="18" t="s">
        <v>3</v>
      </c>
      <c r="C4" s="18" t="s">
        <v>4</v>
      </c>
      <c r="D4" s="18" t="s">
        <v>5</v>
      </c>
      <c r="E4" s="18" t="s">
        <v>6</v>
      </c>
      <c r="F4" s="18" t="s">
        <v>7</v>
      </c>
      <c r="G4" s="18" t="s">
        <v>8</v>
      </c>
      <c r="H4" s="19" t="s">
        <v>547</v>
      </c>
    </row>
    <row r="5" spans="1:9" x14ac:dyDescent="0.2">
      <c r="A5" s="21"/>
      <c r="B5" s="21"/>
      <c r="C5" s="22" t="s">
        <v>9</v>
      </c>
      <c r="D5" s="21"/>
      <c r="E5" s="21"/>
      <c r="F5" s="21"/>
      <c r="G5" s="21"/>
      <c r="H5" s="23" t="s">
        <v>12</v>
      </c>
    </row>
    <row r="6" spans="1:9" x14ac:dyDescent="0.2">
      <c r="A6" s="21"/>
      <c r="B6" s="21"/>
      <c r="C6" s="22" t="s">
        <v>10</v>
      </c>
      <c r="D6" s="21"/>
      <c r="E6" s="21"/>
      <c r="F6" s="21"/>
      <c r="G6" s="21"/>
      <c r="H6" s="23" t="s">
        <v>12</v>
      </c>
    </row>
    <row r="7" spans="1:9" x14ac:dyDescent="0.2">
      <c r="A7" s="24"/>
      <c r="B7" s="24"/>
      <c r="C7" s="25" t="s">
        <v>11</v>
      </c>
      <c r="D7" s="24"/>
      <c r="E7" s="24" t="s">
        <v>12</v>
      </c>
      <c r="F7" s="26" t="s">
        <v>13</v>
      </c>
      <c r="G7" s="27">
        <v>0</v>
      </c>
      <c r="H7" s="23" t="s">
        <v>12</v>
      </c>
    </row>
    <row r="8" spans="1:9" x14ac:dyDescent="0.2">
      <c r="A8" s="24"/>
      <c r="B8" s="24"/>
      <c r="C8" s="28"/>
      <c r="D8" s="24"/>
      <c r="E8" s="24"/>
      <c r="F8" s="29"/>
      <c r="G8" s="29"/>
      <c r="H8" s="23" t="s">
        <v>12</v>
      </c>
    </row>
    <row r="9" spans="1:9" x14ac:dyDescent="0.2">
      <c r="A9" s="24"/>
      <c r="B9" s="24"/>
      <c r="C9" s="25" t="s">
        <v>14</v>
      </c>
      <c r="D9" s="24"/>
      <c r="E9" s="24"/>
      <c r="F9" s="24"/>
      <c r="G9" s="24"/>
      <c r="H9" s="23" t="s">
        <v>12</v>
      </c>
    </row>
    <row r="10" spans="1:9" x14ac:dyDescent="0.2">
      <c r="A10" s="24"/>
      <c r="B10" s="24"/>
      <c r="C10" s="25" t="s">
        <v>11</v>
      </c>
      <c r="D10" s="24"/>
      <c r="E10" s="24" t="s">
        <v>12</v>
      </c>
      <c r="F10" s="26" t="s">
        <v>13</v>
      </c>
      <c r="G10" s="27">
        <v>0</v>
      </c>
      <c r="H10" s="23" t="s">
        <v>12</v>
      </c>
    </row>
    <row r="11" spans="1:9" x14ac:dyDescent="0.2">
      <c r="A11" s="24"/>
      <c r="B11" s="24"/>
      <c r="C11" s="28"/>
      <c r="D11" s="24"/>
      <c r="E11" s="24"/>
      <c r="F11" s="29"/>
      <c r="G11" s="29"/>
      <c r="H11" s="23" t="s">
        <v>12</v>
      </c>
    </row>
    <row r="12" spans="1:9" x14ac:dyDescent="0.2">
      <c r="A12" s="24"/>
      <c r="B12" s="24"/>
      <c r="C12" s="25" t="s">
        <v>15</v>
      </c>
      <c r="D12" s="24"/>
      <c r="E12" s="24"/>
      <c r="F12" s="24"/>
      <c r="G12" s="24"/>
      <c r="H12" s="23" t="s">
        <v>12</v>
      </c>
    </row>
    <row r="13" spans="1:9" x14ac:dyDescent="0.2">
      <c r="A13" s="24"/>
      <c r="B13" s="24"/>
      <c r="C13" s="25" t="s">
        <v>11</v>
      </c>
      <c r="D13" s="24"/>
      <c r="E13" s="24" t="s">
        <v>12</v>
      </c>
      <c r="F13" s="26" t="s">
        <v>13</v>
      </c>
      <c r="G13" s="27">
        <v>0</v>
      </c>
      <c r="H13" s="23" t="s">
        <v>12</v>
      </c>
    </row>
    <row r="14" spans="1:9" x14ac:dyDescent="0.2">
      <c r="A14" s="24"/>
      <c r="B14" s="24"/>
      <c r="C14" s="28"/>
      <c r="D14" s="24"/>
      <c r="E14" s="24"/>
      <c r="F14" s="29"/>
      <c r="G14" s="29"/>
      <c r="H14" s="23" t="s">
        <v>12</v>
      </c>
    </row>
    <row r="15" spans="1:9" x14ac:dyDescent="0.2">
      <c r="A15" s="24"/>
      <c r="B15" s="24"/>
      <c r="C15" s="25" t="s">
        <v>16</v>
      </c>
      <c r="D15" s="24"/>
      <c r="E15" s="24"/>
      <c r="F15" s="24"/>
      <c r="G15" s="24"/>
      <c r="H15" s="23" t="s">
        <v>12</v>
      </c>
    </row>
    <row r="16" spans="1:9" x14ac:dyDescent="0.2">
      <c r="A16" s="24"/>
      <c r="B16" s="24"/>
      <c r="C16" s="25" t="s">
        <v>11</v>
      </c>
      <c r="D16" s="24"/>
      <c r="E16" s="24" t="s">
        <v>12</v>
      </c>
      <c r="F16" s="26" t="s">
        <v>13</v>
      </c>
      <c r="G16" s="27">
        <v>0</v>
      </c>
      <c r="H16" s="23" t="s">
        <v>12</v>
      </c>
    </row>
    <row r="17" spans="1:8" x14ac:dyDescent="0.2">
      <c r="A17" s="24"/>
      <c r="B17" s="24"/>
      <c r="C17" s="28"/>
      <c r="D17" s="24"/>
      <c r="E17" s="24"/>
      <c r="F17" s="29"/>
      <c r="G17" s="29"/>
      <c r="H17" s="23" t="s">
        <v>12</v>
      </c>
    </row>
    <row r="18" spans="1:8" x14ac:dyDescent="0.2">
      <c r="A18" s="24"/>
      <c r="B18" s="24"/>
      <c r="C18" s="25" t="s">
        <v>17</v>
      </c>
      <c r="D18" s="24"/>
      <c r="E18" s="24"/>
      <c r="F18" s="29"/>
      <c r="G18" s="29"/>
      <c r="H18" s="23" t="s">
        <v>12</v>
      </c>
    </row>
    <row r="19" spans="1:8" x14ac:dyDescent="0.2">
      <c r="A19" s="24"/>
      <c r="B19" s="24"/>
      <c r="C19" s="25" t="s">
        <v>11</v>
      </c>
      <c r="D19" s="24"/>
      <c r="E19" s="24" t="s">
        <v>12</v>
      </c>
      <c r="F19" s="26" t="s">
        <v>13</v>
      </c>
      <c r="G19" s="27">
        <v>0</v>
      </c>
      <c r="H19" s="23" t="s">
        <v>12</v>
      </c>
    </row>
    <row r="20" spans="1:8" x14ac:dyDescent="0.2">
      <c r="A20" s="24"/>
      <c r="B20" s="24"/>
      <c r="C20" s="28"/>
      <c r="D20" s="24"/>
      <c r="E20" s="24"/>
      <c r="F20" s="29"/>
      <c r="G20" s="29"/>
      <c r="H20" s="23" t="s">
        <v>12</v>
      </c>
    </row>
    <row r="21" spans="1:8" x14ac:dyDescent="0.2">
      <c r="A21" s="24"/>
      <c r="B21" s="24"/>
      <c r="C21" s="25" t="s">
        <v>18</v>
      </c>
      <c r="D21" s="24"/>
      <c r="E21" s="24"/>
      <c r="F21" s="29"/>
      <c r="G21" s="29"/>
      <c r="H21" s="23" t="s">
        <v>12</v>
      </c>
    </row>
    <row r="22" spans="1:8" x14ac:dyDescent="0.2">
      <c r="A22" s="24"/>
      <c r="B22" s="24"/>
      <c r="C22" s="25" t="s">
        <v>11</v>
      </c>
      <c r="D22" s="24"/>
      <c r="E22" s="24" t="s">
        <v>12</v>
      </c>
      <c r="F22" s="26" t="s">
        <v>13</v>
      </c>
      <c r="G22" s="27">
        <v>0</v>
      </c>
      <c r="H22" s="23" t="s">
        <v>12</v>
      </c>
    </row>
    <row r="23" spans="1:8" x14ac:dyDescent="0.2">
      <c r="A23" s="24"/>
      <c r="B23" s="24"/>
      <c r="C23" s="28"/>
      <c r="D23" s="24"/>
      <c r="E23" s="24"/>
      <c r="F23" s="29"/>
      <c r="G23" s="29"/>
      <c r="H23" s="23" t="s">
        <v>12</v>
      </c>
    </row>
    <row r="24" spans="1:8" x14ac:dyDescent="0.2">
      <c r="A24" s="24"/>
      <c r="B24" s="24"/>
      <c r="C24" s="25" t="s">
        <v>19</v>
      </c>
      <c r="D24" s="24"/>
      <c r="E24" s="24"/>
      <c r="F24" s="30">
        <v>0</v>
      </c>
      <c r="G24" s="27">
        <v>0</v>
      </c>
      <c r="H24" s="23" t="s">
        <v>12</v>
      </c>
    </row>
    <row r="25" spans="1:8" x14ac:dyDescent="0.2">
      <c r="A25" s="24"/>
      <c r="B25" s="24"/>
      <c r="C25" s="28"/>
      <c r="D25" s="24"/>
      <c r="E25" s="24"/>
      <c r="F25" s="29"/>
      <c r="G25" s="29"/>
      <c r="H25" s="23" t="s">
        <v>12</v>
      </c>
    </row>
    <row r="26" spans="1:8" x14ac:dyDescent="0.2">
      <c r="A26" s="24"/>
      <c r="B26" s="24"/>
      <c r="C26" s="25" t="s">
        <v>20</v>
      </c>
      <c r="D26" s="24"/>
      <c r="E26" s="24"/>
      <c r="F26" s="29"/>
      <c r="G26" s="29"/>
      <c r="H26" s="23" t="s">
        <v>12</v>
      </c>
    </row>
    <row r="27" spans="1:8" x14ac:dyDescent="0.2">
      <c r="A27" s="24"/>
      <c r="B27" s="24"/>
      <c r="C27" s="25" t="s">
        <v>10</v>
      </c>
      <c r="D27" s="24"/>
      <c r="E27" s="24"/>
      <c r="F27" s="29"/>
      <c r="G27" s="29"/>
      <c r="H27" s="23" t="s">
        <v>12</v>
      </c>
    </row>
    <row r="28" spans="1:8" x14ac:dyDescent="0.2">
      <c r="A28" s="31">
        <v>1</v>
      </c>
      <c r="B28" s="32" t="s">
        <v>192</v>
      </c>
      <c r="C28" s="32" t="s">
        <v>609</v>
      </c>
      <c r="D28" s="32" t="s">
        <v>23</v>
      </c>
      <c r="E28" s="33">
        <v>7500</v>
      </c>
      <c r="F28" s="34">
        <v>7507.7325000000001</v>
      </c>
      <c r="G28" s="35">
        <v>1.1794900000000001E-2</v>
      </c>
      <c r="H28" s="23">
        <v>6.65</v>
      </c>
    </row>
    <row r="29" spans="1:8" x14ac:dyDescent="0.2">
      <c r="A29" s="24"/>
      <c r="B29" s="24"/>
      <c r="C29" s="25" t="s">
        <v>11</v>
      </c>
      <c r="D29" s="24"/>
      <c r="E29" s="24" t="s">
        <v>12</v>
      </c>
      <c r="F29" s="30">
        <v>7507.7325000000001</v>
      </c>
      <c r="G29" s="27">
        <v>1.1794900000000001E-2</v>
      </c>
      <c r="H29" s="23" t="s">
        <v>12</v>
      </c>
    </row>
    <row r="30" spans="1:8" x14ac:dyDescent="0.2">
      <c r="A30" s="24"/>
      <c r="B30" s="24"/>
      <c r="C30" s="28"/>
      <c r="D30" s="24"/>
      <c r="E30" s="24"/>
      <c r="F30" s="29"/>
      <c r="G30" s="29"/>
      <c r="H30" s="23" t="s">
        <v>12</v>
      </c>
    </row>
    <row r="31" spans="1:8" x14ac:dyDescent="0.2">
      <c r="A31" s="24"/>
      <c r="B31" s="24"/>
      <c r="C31" s="25" t="s">
        <v>54</v>
      </c>
      <c r="D31" s="24"/>
      <c r="E31" s="24"/>
      <c r="F31" s="24"/>
      <c r="G31" s="24"/>
      <c r="H31" s="23" t="s">
        <v>12</v>
      </c>
    </row>
    <row r="32" spans="1:8" x14ac:dyDescent="0.2">
      <c r="A32" s="24"/>
      <c r="B32" s="24"/>
      <c r="C32" s="25" t="s">
        <v>11</v>
      </c>
      <c r="D32" s="24"/>
      <c r="E32" s="24" t="s">
        <v>12</v>
      </c>
      <c r="F32" s="26" t="s">
        <v>13</v>
      </c>
      <c r="G32" s="27">
        <v>0</v>
      </c>
      <c r="H32" s="23" t="s">
        <v>12</v>
      </c>
    </row>
    <row r="33" spans="1:8" x14ac:dyDescent="0.2">
      <c r="A33" s="24"/>
      <c r="B33" s="24"/>
      <c r="C33" s="28"/>
      <c r="D33" s="24"/>
      <c r="E33" s="24"/>
      <c r="F33" s="29"/>
      <c r="G33" s="29"/>
      <c r="H33" s="23" t="s">
        <v>12</v>
      </c>
    </row>
    <row r="34" spans="1:8" x14ac:dyDescent="0.2">
      <c r="A34" s="24"/>
      <c r="B34" s="24"/>
      <c r="C34" s="25" t="s">
        <v>55</v>
      </c>
      <c r="D34" s="24"/>
      <c r="E34" s="24"/>
      <c r="F34" s="24"/>
      <c r="G34" s="24"/>
      <c r="H34" s="23" t="s">
        <v>12</v>
      </c>
    </row>
    <row r="35" spans="1:8" x14ac:dyDescent="0.2">
      <c r="A35" s="24"/>
      <c r="B35" s="24"/>
      <c r="C35" s="25" t="s">
        <v>11</v>
      </c>
      <c r="D35" s="24"/>
      <c r="E35" s="24" t="s">
        <v>12</v>
      </c>
      <c r="F35" s="26" t="s">
        <v>13</v>
      </c>
      <c r="G35" s="27">
        <v>0</v>
      </c>
      <c r="H35" s="23" t="s">
        <v>12</v>
      </c>
    </row>
    <row r="36" spans="1:8" x14ac:dyDescent="0.2">
      <c r="A36" s="24"/>
      <c r="B36" s="24"/>
      <c r="C36" s="28"/>
      <c r="D36" s="24"/>
      <c r="E36" s="24"/>
      <c r="F36" s="29"/>
      <c r="G36" s="29"/>
      <c r="H36" s="23" t="s">
        <v>12</v>
      </c>
    </row>
    <row r="37" spans="1:8" x14ac:dyDescent="0.2">
      <c r="A37" s="24"/>
      <c r="B37" s="24"/>
      <c r="C37" s="25" t="s">
        <v>65</v>
      </c>
      <c r="D37" s="24"/>
      <c r="E37" s="24"/>
      <c r="F37" s="29"/>
      <c r="G37" s="29"/>
      <c r="H37" s="23" t="s">
        <v>12</v>
      </c>
    </row>
    <row r="38" spans="1:8" x14ac:dyDescent="0.2">
      <c r="A38" s="24"/>
      <c r="B38" s="24"/>
      <c r="C38" s="25" t="s">
        <v>11</v>
      </c>
      <c r="D38" s="24"/>
      <c r="E38" s="24" t="s">
        <v>12</v>
      </c>
      <c r="F38" s="26" t="s">
        <v>13</v>
      </c>
      <c r="G38" s="27">
        <v>0</v>
      </c>
      <c r="H38" s="23" t="s">
        <v>12</v>
      </c>
    </row>
    <row r="39" spans="1:8" x14ac:dyDescent="0.2">
      <c r="A39" s="24"/>
      <c r="B39" s="24"/>
      <c r="C39" s="28"/>
      <c r="D39" s="24"/>
      <c r="E39" s="24"/>
      <c r="F39" s="29"/>
      <c r="G39" s="29"/>
      <c r="H39" s="23" t="s">
        <v>12</v>
      </c>
    </row>
    <row r="40" spans="1:8" x14ac:dyDescent="0.2">
      <c r="A40" s="24"/>
      <c r="B40" s="24"/>
      <c r="C40" s="25" t="s">
        <v>66</v>
      </c>
      <c r="D40" s="24"/>
      <c r="E40" s="24"/>
      <c r="F40" s="30">
        <v>7507.7325000000001</v>
      </c>
      <c r="G40" s="27">
        <v>1.1794900000000001E-2</v>
      </c>
      <c r="H40" s="23" t="s">
        <v>12</v>
      </c>
    </row>
    <row r="41" spans="1:8" x14ac:dyDescent="0.2">
      <c r="A41" s="24"/>
      <c r="B41" s="24"/>
      <c r="C41" s="28"/>
      <c r="D41" s="24"/>
      <c r="E41" s="24"/>
      <c r="F41" s="29"/>
      <c r="G41" s="29"/>
      <c r="H41" s="23" t="s">
        <v>12</v>
      </c>
    </row>
    <row r="42" spans="1:8" x14ac:dyDescent="0.2">
      <c r="A42" s="24"/>
      <c r="B42" s="24"/>
      <c r="C42" s="25" t="s">
        <v>67</v>
      </c>
      <c r="D42" s="24"/>
      <c r="E42" s="24"/>
      <c r="F42" s="29"/>
      <c r="G42" s="29"/>
      <c r="H42" s="23" t="s">
        <v>12</v>
      </c>
    </row>
    <row r="43" spans="1:8" x14ac:dyDescent="0.2">
      <c r="A43" s="24"/>
      <c r="B43" s="24"/>
      <c r="C43" s="25" t="s">
        <v>68</v>
      </c>
      <c r="D43" s="24"/>
      <c r="E43" s="24"/>
      <c r="F43" s="29"/>
      <c r="G43" s="29"/>
      <c r="H43" s="23" t="s">
        <v>12</v>
      </c>
    </row>
    <row r="44" spans="1:8" x14ac:dyDescent="0.2">
      <c r="A44" s="31">
        <v>1</v>
      </c>
      <c r="B44" s="32" t="s">
        <v>193</v>
      </c>
      <c r="C44" s="32" t="s">
        <v>610</v>
      </c>
      <c r="D44" s="32" t="s">
        <v>71</v>
      </c>
      <c r="E44" s="33">
        <v>3000</v>
      </c>
      <c r="F44" s="34">
        <v>14816.985000000001</v>
      </c>
      <c r="G44" s="35">
        <v>2.327798E-2</v>
      </c>
      <c r="H44" s="23">
        <v>6.35</v>
      </c>
    </row>
    <row r="45" spans="1:8" x14ac:dyDescent="0.2">
      <c r="A45" s="31">
        <v>2</v>
      </c>
      <c r="B45" s="32" t="s">
        <v>194</v>
      </c>
      <c r="C45" s="32" t="s">
        <v>611</v>
      </c>
      <c r="D45" s="32" t="s">
        <v>71</v>
      </c>
      <c r="E45" s="33">
        <v>2500</v>
      </c>
      <c r="F45" s="34">
        <v>12419.275</v>
      </c>
      <c r="G45" s="35">
        <v>1.95111E-2</v>
      </c>
      <c r="H45" s="23">
        <v>6.59</v>
      </c>
    </row>
    <row r="46" spans="1:8" x14ac:dyDescent="0.2">
      <c r="A46" s="31">
        <v>3</v>
      </c>
      <c r="B46" s="32" t="s">
        <v>195</v>
      </c>
      <c r="C46" s="32" t="s">
        <v>196</v>
      </c>
      <c r="D46" s="32" t="s">
        <v>78</v>
      </c>
      <c r="E46" s="33">
        <v>2500</v>
      </c>
      <c r="F46" s="34">
        <v>12340.05</v>
      </c>
      <c r="G46" s="35">
        <v>1.9386629999999998E-2</v>
      </c>
      <c r="H46" s="23">
        <v>6.2251000000000003</v>
      </c>
    </row>
    <row r="47" spans="1:8" x14ac:dyDescent="0.2">
      <c r="A47" s="31">
        <v>4</v>
      </c>
      <c r="B47" s="32" t="s">
        <v>197</v>
      </c>
      <c r="C47" s="32" t="s">
        <v>612</v>
      </c>
      <c r="D47" s="32" t="s">
        <v>73</v>
      </c>
      <c r="E47" s="33">
        <v>2000</v>
      </c>
      <c r="F47" s="34">
        <v>9927.18</v>
      </c>
      <c r="G47" s="35">
        <v>1.5595929999999999E-2</v>
      </c>
      <c r="H47" s="23">
        <v>6.3750999999999998</v>
      </c>
    </row>
    <row r="48" spans="1:8" x14ac:dyDescent="0.2">
      <c r="A48" s="31">
        <v>5</v>
      </c>
      <c r="B48" s="32" t="s">
        <v>198</v>
      </c>
      <c r="C48" s="32" t="s">
        <v>613</v>
      </c>
      <c r="D48" s="32" t="s">
        <v>71</v>
      </c>
      <c r="E48" s="33">
        <v>2000</v>
      </c>
      <c r="F48" s="34">
        <v>9894.7000000000007</v>
      </c>
      <c r="G48" s="35">
        <v>1.55449E-2</v>
      </c>
      <c r="H48" s="23">
        <v>6.2649999999999997</v>
      </c>
    </row>
    <row r="49" spans="1:8" x14ac:dyDescent="0.2">
      <c r="A49" s="31">
        <v>6</v>
      </c>
      <c r="B49" s="32" t="s">
        <v>199</v>
      </c>
      <c r="C49" s="32" t="s">
        <v>614</v>
      </c>
      <c r="D49" s="32" t="s">
        <v>73</v>
      </c>
      <c r="E49" s="33">
        <v>2000</v>
      </c>
      <c r="F49" s="34">
        <v>9890.9699999999993</v>
      </c>
      <c r="G49" s="35">
        <v>1.553904E-2</v>
      </c>
      <c r="H49" s="23">
        <v>6.1901000000000002</v>
      </c>
    </row>
    <row r="50" spans="1:8" x14ac:dyDescent="0.2">
      <c r="A50" s="31">
        <v>7</v>
      </c>
      <c r="B50" s="32" t="s">
        <v>200</v>
      </c>
      <c r="C50" s="32" t="s">
        <v>615</v>
      </c>
      <c r="D50" s="32" t="s">
        <v>71</v>
      </c>
      <c r="E50" s="33">
        <v>2000</v>
      </c>
      <c r="F50" s="34">
        <v>9882.2099999999991</v>
      </c>
      <c r="G50" s="35">
        <v>1.5525280000000001E-2</v>
      </c>
      <c r="H50" s="23">
        <v>6.2149999999999999</v>
      </c>
    </row>
    <row r="51" spans="1:8" x14ac:dyDescent="0.2">
      <c r="A51" s="31">
        <v>8</v>
      </c>
      <c r="B51" s="32" t="s">
        <v>201</v>
      </c>
      <c r="C51" s="32" t="s">
        <v>616</v>
      </c>
      <c r="D51" s="32" t="s">
        <v>71</v>
      </c>
      <c r="E51" s="33">
        <v>2000</v>
      </c>
      <c r="F51" s="34">
        <v>9879.69</v>
      </c>
      <c r="G51" s="35">
        <v>1.552132E-2</v>
      </c>
      <c r="H51" s="23">
        <v>6.35</v>
      </c>
    </row>
    <row r="52" spans="1:8" x14ac:dyDescent="0.2">
      <c r="A52" s="31">
        <v>9</v>
      </c>
      <c r="B52" s="32" t="s">
        <v>202</v>
      </c>
      <c r="C52" s="32" t="s">
        <v>617</v>
      </c>
      <c r="D52" s="32" t="s">
        <v>71</v>
      </c>
      <c r="E52" s="33">
        <v>2000</v>
      </c>
      <c r="F52" s="34">
        <v>9879.68</v>
      </c>
      <c r="G52" s="35">
        <v>1.552131E-2</v>
      </c>
      <c r="H52" s="23">
        <v>6.35</v>
      </c>
    </row>
    <row r="53" spans="1:8" x14ac:dyDescent="0.2">
      <c r="A53" s="31">
        <v>10</v>
      </c>
      <c r="B53" s="32" t="s">
        <v>203</v>
      </c>
      <c r="C53" s="32" t="s">
        <v>618</v>
      </c>
      <c r="D53" s="32" t="s">
        <v>71</v>
      </c>
      <c r="E53" s="33">
        <v>2000</v>
      </c>
      <c r="F53" s="34">
        <v>9877.99</v>
      </c>
      <c r="G53" s="35">
        <v>1.551865E-2</v>
      </c>
      <c r="H53" s="23">
        <v>6.35</v>
      </c>
    </row>
    <row r="54" spans="1:8" x14ac:dyDescent="0.2">
      <c r="A54" s="31">
        <v>11</v>
      </c>
      <c r="B54" s="32" t="s">
        <v>204</v>
      </c>
      <c r="C54" s="32" t="s">
        <v>619</v>
      </c>
      <c r="D54" s="32" t="s">
        <v>73</v>
      </c>
      <c r="E54" s="33">
        <v>1500</v>
      </c>
      <c r="F54" s="34">
        <v>7442.8050000000003</v>
      </c>
      <c r="G54" s="35">
        <v>1.1692900000000001E-2</v>
      </c>
      <c r="H54" s="23">
        <v>6.3750999999999998</v>
      </c>
    </row>
    <row r="55" spans="1:8" x14ac:dyDescent="0.2">
      <c r="A55" s="31">
        <v>12</v>
      </c>
      <c r="B55" s="32" t="s">
        <v>205</v>
      </c>
      <c r="C55" s="32" t="s">
        <v>620</v>
      </c>
      <c r="D55" s="32" t="s">
        <v>71</v>
      </c>
      <c r="E55" s="33">
        <v>1500</v>
      </c>
      <c r="F55" s="34">
        <v>7436.9250000000002</v>
      </c>
      <c r="G55" s="35">
        <v>1.168366E-2</v>
      </c>
      <c r="H55" s="23">
        <v>6.45</v>
      </c>
    </row>
    <row r="56" spans="1:8" x14ac:dyDescent="0.2">
      <c r="A56" s="31">
        <v>13</v>
      </c>
      <c r="B56" s="32" t="s">
        <v>206</v>
      </c>
      <c r="C56" s="32" t="s">
        <v>621</v>
      </c>
      <c r="D56" s="32" t="s">
        <v>71</v>
      </c>
      <c r="E56" s="33">
        <v>1500</v>
      </c>
      <c r="F56" s="34">
        <v>7420.2825000000003</v>
      </c>
      <c r="G56" s="35">
        <v>1.1657509999999999E-2</v>
      </c>
      <c r="H56" s="23">
        <v>6.3250000000000002</v>
      </c>
    </row>
    <row r="57" spans="1:8" x14ac:dyDescent="0.2">
      <c r="A57" s="31">
        <v>14</v>
      </c>
      <c r="B57" s="32" t="s">
        <v>207</v>
      </c>
      <c r="C57" s="32" t="s">
        <v>622</v>
      </c>
      <c r="D57" s="32" t="s">
        <v>71</v>
      </c>
      <c r="E57" s="33">
        <v>1500</v>
      </c>
      <c r="F57" s="34">
        <v>7419.1949999999997</v>
      </c>
      <c r="G57" s="35">
        <v>1.1655799999999999E-2</v>
      </c>
      <c r="H57" s="23">
        <v>6.31</v>
      </c>
    </row>
    <row r="58" spans="1:8" x14ac:dyDescent="0.2">
      <c r="A58" s="31">
        <v>15</v>
      </c>
      <c r="B58" s="32" t="s">
        <v>208</v>
      </c>
      <c r="C58" s="32" t="s">
        <v>623</v>
      </c>
      <c r="D58" s="32" t="s">
        <v>78</v>
      </c>
      <c r="E58" s="33">
        <v>1500</v>
      </c>
      <c r="F58" s="34">
        <v>7417.8975</v>
      </c>
      <c r="G58" s="35">
        <v>1.1653770000000001E-2</v>
      </c>
      <c r="H58" s="23">
        <v>6.2154999999999996</v>
      </c>
    </row>
    <row r="59" spans="1:8" x14ac:dyDescent="0.2">
      <c r="A59" s="31">
        <v>16</v>
      </c>
      <c r="B59" s="32" t="s">
        <v>209</v>
      </c>
      <c r="C59" s="32" t="s">
        <v>624</v>
      </c>
      <c r="D59" s="32" t="s">
        <v>71</v>
      </c>
      <c r="E59" s="33">
        <v>1500</v>
      </c>
      <c r="F59" s="34">
        <v>7417.8374999999996</v>
      </c>
      <c r="G59" s="35">
        <v>1.165367E-2</v>
      </c>
      <c r="H59" s="23">
        <v>6.22</v>
      </c>
    </row>
    <row r="60" spans="1:8" x14ac:dyDescent="0.2">
      <c r="A60" s="31">
        <v>17</v>
      </c>
      <c r="B60" s="32" t="s">
        <v>210</v>
      </c>
      <c r="C60" s="32" t="s">
        <v>625</v>
      </c>
      <c r="D60" s="32" t="s">
        <v>71</v>
      </c>
      <c r="E60" s="33">
        <v>1000</v>
      </c>
      <c r="F60" s="34">
        <v>4969.9650000000001</v>
      </c>
      <c r="G60" s="35">
        <v>7.80798E-3</v>
      </c>
      <c r="H60" s="23">
        <v>6.3023999999999996</v>
      </c>
    </row>
    <row r="61" spans="1:8" x14ac:dyDescent="0.2">
      <c r="A61" s="31">
        <v>18</v>
      </c>
      <c r="B61" s="32" t="s">
        <v>211</v>
      </c>
      <c r="C61" s="32" t="s">
        <v>626</v>
      </c>
      <c r="D61" s="32" t="s">
        <v>71</v>
      </c>
      <c r="E61" s="33">
        <v>1000</v>
      </c>
      <c r="F61" s="34">
        <v>4969.1149999999998</v>
      </c>
      <c r="G61" s="35">
        <v>7.80665E-3</v>
      </c>
      <c r="H61" s="23">
        <v>6.3023999999999996</v>
      </c>
    </row>
    <row r="62" spans="1:8" x14ac:dyDescent="0.2">
      <c r="A62" s="31">
        <v>19</v>
      </c>
      <c r="B62" s="32" t="s">
        <v>212</v>
      </c>
      <c r="C62" s="32" t="s">
        <v>627</v>
      </c>
      <c r="D62" s="32" t="s">
        <v>71</v>
      </c>
      <c r="E62" s="33">
        <v>1000</v>
      </c>
      <c r="F62" s="34">
        <v>4968.6049999999996</v>
      </c>
      <c r="G62" s="35">
        <v>7.8058399999999997E-3</v>
      </c>
      <c r="H62" s="23">
        <v>6.59</v>
      </c>
    </row>
    <row r="63" spans="1:8" x14ac:dyDescent="0.2">
      <c r="A63" s="31">
        <v>20</v>
      </c>
      <c r="B63" s="32" t="s">
        <v>213</v>
      </c>
      <c r="C63" s="32" t="s">
        <v>628</v>
      </c>
      <c r="D63" s="32" t="s">
        <v>71</v>
      </c>
      <c r="E63" s="33">
        <v>1000</v>
      </c>
      <c r="F63" s="34">
        <v>4954.01</v>
      </c>
      <c r="G63" s="35">
        <v>7.7829199999999996E-3</v>
      </c>
      <c r="H63" s="23">
        <v>6.2750000000000004</v>
      </c>
    </row>
    <row r="64" spans="1:8" x14ac:dyDescent="0.2">
      <c r="A64" s="31">
        <v>21</v>
      </c>
      <c r="B64" s="32" t="s">
        <v>214</v>
      </c>
      <c r="C64" s="32" t="s">
        <v>629</v>
      </c>
      <c r="D64" s="32" t="s">
        <v>73</v>
      </c>
      <c r="E64" s="33">
        <v>1000</v>
      </c>
      <c r="F64" s="34">
        <v>4953.2849999999999</v>
      </c>
      <c r="G64" s="35">
        <v>7.7817800000000003E-3</v>
      </c>
      <c r="H64" s="23">
        <v>6.3750999999999998</v>
      </c>
    </row>
    <row r="65" spans="1:8" x14ac:dyDescent="0.2">
      <c r="A65" s="31">
        <v>22</v>
      </c>
      <c r="B65" s="32" t="s">
        <v>215</v>
      </c>
      <c r="C65" s="32" t="s">
        <v>630</v>
      </c>
      <c r="D65" s="32" t="s">
        <v>71</v>
      </c>
      <c r="E65" s="33">
        <v>1000</v>
      </c>
      <c r="F65" s="34">
        <v>4951.87</v>
      </c>
      <c r="G65" s="35">
        <v>7.7795499999999997E-3</v>
      </c>
      <c r="H65" s="23">
        <v>6.45</v>
      </c>
    </row>
    <row r="66" spans="1:8" x14ac:dyDescent="0.2">
      <c r="A66" s="31">
        <v>23</v>
      </c>
      <c r="B66" s="32" t="s">
        <v>216</v>
      </c>
      <c r="C66" s="32" t="s">
        <v>217</v>
      </c>
      <c r="D66" s="32" t="s">
        <v>78</v>
      </c>
      <c r="E66" s="33">
        <v>1000</v>
      </c>
      <c r="F66" s="34">
        <v>4951.5050000000001</v>
      </c>
      <c r="G66" s="35">
        <v>7.7789799999999996E-3</v>
      </c>
      <c r="H66" s="23">
        <v>6.4999000000000002</v>
      </c>
    </row>
    <row r="67" spans="1:8" x14ac:dyDescent="0.2">
      <c r="A67" s="31">
        <v>24</v>
      </c>
      <c r="B67" s="32" t="s">
        <v>218</v>
      </c>
      <c r="C67" s="32" t="s">
        <v>631</v>
      </c>
      <c r="D67" s="32" t="s">
        <v>71</v>
      </c>
      <c r="E67" s="33">
        <v>1000</v>
      </c>
      <c r="F67" s="34">
        <v>4950.84</v>
      </c>
      <c r="G67" s="35">
        <v>7.7779399999999997E-3</v>
      </c>
      <c r="H67" s="23">
        <v>6.59</v>
      </c>
    </row>
    <row r="68" spans="1:8" x14ac:dyDescent="0.2">
      <c r="A68" s="31">
        <v>25</v>
      </c>
      <c r="B68" s="32" t="s">
        <v>219</v>
      </c>
      <c r="C68" s="32" t="s">
        <v>632</v>
      </c>
      <c r="D68" s="32" t="s">
        <v>71</v>
      </c>
      <c r="E68" s="33">
        <v>1000</v>
      </c>
      <c r="F68" s="34">
        <v>4944.875</v>
      </c>
      <c r="G68" s="35">
        <v>7.7685599999999999E-3</v>
      </c>
      <c r="H68" s="23">
        <v>6.26</v>
      </c>
    </row>
    <row r="69" spans="1:8" x14ac:dyDescent="0.2">
      <c r="A69" s="31">
        <v>26</v>
      </c>
      <c r="B69" s="32" t="s">
        <v>220</v>
      </c>
      <c r="C69" s="32" t="s">
        <v>633</v>
      </c>
      <c r="D69" s="32" t="s">
        <v>71</v>
      </c>
      <c r="E69" s="33">
        <v>1000</v>
      </c>
      <c r="F69" s="34">
        <v>4944.5150000000003</v>
      </c>
      <c r="G69" s="35">
        <v>7.7679999999999997E-3</v>
      </c>
      <c r="H69" s="23">
        <v>6.4</v>
      </c>
    </row>
    <row r="70" spans="1:8" x14ac:dyDescent="0.2">
      <c r="A70" s="31">
        <v>27</v>
      </c>
      <c r="B70" s="32" t="s">
        <v>69</v>
      </c>
      <c r="C70" s="32" t="s">
        <v>70</v>
      </c>
      <c r="D70" s="32" t="s">
        <v>71</v>
      </c>
      <c r="E70" s="33">
        <v>1000</v>
      </c>
      <c r="F70" s="34">
        <v>4938.1450000000004</v>
      </c>
      <c r="G70" s="35">
        <v>7.7579900000000002E-3</v>
      </c>
      <c r="H70" s="23">
        <v>6.35</v>
      </c>
    </row>
    <row r="71" spans="1:8" x14ac:dyDescent="0.2">
      <c r="A71" s="31">
        <v>28</v>
      </c>
      <c r="B71" s="32" t="s">
        <v>190</v>
      </c>
      <c r="C71" s="32" t="s">
        <v>608</v>
      </c>
      <c r="D71" s="32" t="s">
        <v>71</v>
      </c>
      <c r="E71" s="33">
        <v>1000</v>
      </c>
      <c r="F71" s="34">
        <v>4936.125</v>
      </c>
      <c r="G71" s="35">
        <v>7.7548199999999999E-3</v>
      </c>
      <c r="H71" s="23">
        <v>6.2149999999999999</v>
      </c>
    </row>
    <row r="72" spans="1:8" x14ac:dyDescent="0.2">
      <c r="A72" s="31">
        <v>29</v>
      </c>
      <c r="B72" s="32" t="s">
        <v>221</v>
      </c>
      <c r="C72" s="32" t="s">
        <v>634</v>
      </c>
      <c r="D72" s="32" t="s">
        <v>71</v>
      </c>
      <c r="E72" s="33">
        <v>1000</v>
      </c>
      <c r="F72" s="34">
        <v>4934.165</v>
      </c>
      <c r="G72" s="35">
        <v>7.75174E-3</v>
      </c>
      <c r="H72" s="23">
        <v>6.3250000000000002</v>
      </c>
    </row>
    <row r="73" spans="1:8" x14ac:dyDescent="0.2">
      <c r="A73" s="24"/>
      <c r="B73" s="24"/>
      <c r="C73" s="25" t="s">
        <v>11</v>
      </c>
      <c r="D73" s="24"/>
      <c r="E73" s="24" t="s">
        <v>12</v>
      </c>
      <c r="F73" s="30">
        <v>217730.6925</v>
      </c>
      <c r="G73" s="27">
        <v>0.34206219999999998</v>
      </c>
      <c r="H73" s="23" t="s">
        <v>12</v>
      </c>
    </row>
    <row r="74" spans="1:8" x14ac:dyDescent="0.2">
      <c r="A74" s="24"/>
      <c r="B74" s="24"/>
      <c r="C74" s="28"/>
      <c r="D74" s="24"/>
      <c r="E74" s="24"/>
      <c r="F74" s="29"/>
      <c r="G74" s="29"/>
      <c r="H74" s="23" t="s">
        <v>12</v>
      </c>
    </row>
    <row r="75" spans="1:8" x14ac:dyDescent="0.2">
      <c r="A75" s="24"/>
      <c r="B75" s="24"/>
      <c r="C75" s="25" t="s">
        <v>79</v>
      </c>
      <c r="D75" s="24"/>
      <c r="E75" s="24"/>
      <c r="F75" s="29"/>
      <c r="G75" s="29"/>
      <c r="H75" s="23" t="s">
        <v>12</v>
      </c>
    </row>
    <row r="76" spans="1:8" x14ac:dyDescent="0.2">
      <c r="A76" s="31">
        <v>1</v>
      </c>
      <c r="B76" s="32" t="s">
        <v>222</v>
      </c>
      <c r="C76" s="32" t="s">
        <v>635</v>
      </c>
      <c r="D76" s="32" t="s">
        <v>71</v>
      </c>
      <c r="E76" s="33">
        <v>4000</v>
      </c>
      <c r="F76" s="34">
        <v>19749.32</v>
      </c>
      <c r="G76" s="35">
        <v>3.102684E-2</v>
      </c>
      <c r="H76" s="23">
        <v>6.4349999999999996</v>
      </c>
    </row>
    <row r="77" spans="1:8" x14ac:dyDescent="0.2">
      <c r="A77" s="31">
        <v>2</v>
      </c>
      <c r="B77" s="32" t="s">
        <v>223</v>
      </c>
      <c r="C77" s="32" t="s">
        <v>224</v>
      </c>
      <c r="D77" s="32" t="s">
        <v>71</v>
      </c>
      <c r="E77" s="33">
        <v>4000</v>
      </c>
      <c r="F77" s="34">
        <v>19749.12</v>
      </c>
      <c r="G77" s="35">
        <v>3.102653E-2</v>
      </c>
      <c r="H77" s="23">
        <v>6.4398999999999997</v>
      </c>
    </row>
    <row r="78" spans="1:8" x14ac:dyDescent="0.2">
      <c r="A78" s="31">
        <v>3</v>
      </c>
      <c r="B78" s="32" t="s">
        <v>225</v>
      </c>
      <c r="C78" s="32" t="s">
        <v>636</v>
      </c>
      <c r="D78" s="32" t="s">
        <v>71</v>
      </c>
      <c r="E78" s="33">
        <v>3000</v>
      </c>
      <c r="F78" s="34">
        <v>14810.445</v>
      </c>
      <c r="G78" s="35">
        <v>2.3267699999999999E-2</v>
      </c>
      <c r="H78" s="23">
        <v>6.5800999999999998</v>
      </c>
    </row>
    <row r="79" spans="1:8" x14ac:dyDescent="0.2">
      <c r="A79" s="31">
        <v>4</v>
      </c>
      <c r="B79" s="32" t="s">
        <v>226</v>
      </c>
      <c r="C79" s="32" t="s">
        <v>637</v>
      </c>
      <c r="D79" s="32" t="s">
        <v>71</v>
      </c>
      <c r="E79" s="33">
        <v>3000</v>
      </c>
      <c r="F79" s="34">
        <v>14800.65</v>
      </c>
      <c r="G79" s="35">
        <v>2.325232E-2</v>
      </c>
      <c r="H79" s="23">
        <v>6.3849999999999998</v>
      </c>
    </row>
    <row r="80" spans="1:8" x14ac:dyDescent="0.2">
      <c r="A80" s="31">
        <v>5</v>
      </c>
      <c r="B80" s="32" t="s">
        <v>227</v>
      </c>
      <c r="C80" s="32" t="s">
        <v>638</v>
      </c>
      <c r="D80" s="32" t="s">
        <v>71</v>
      </c>
      <c r="E80" s="33">
        <v>2000</v>
      </c>
      <c r="F80" s="34">
        <v>9972.8700000000008</v>
      </c>
      <c r="G80" s="35">
        <v>1.5667710000000001E-2</v>
      </c>
      <c r="H80" s="23">
        <v>6.62</v>
      </c>
    </row>
    <row r="81" spans="1:8" x14ac:dyDescent="0.2">
      <c r="A81" s="31">
        <v>6</v>
      </c>
      <c r="B81" s="32" t="s">
        <v>228</v>
      </c>
      <c r="C81" s="32" t="s">
        <v>639</v>
      </c>
      <c r="D81" s="32" t="s">
        <v>78</v>
      </c>
      <c r="E81" s="33">
        <v>2000</v>
      </c>
      <c r="F81" s="34">
        <v>9936.0300000000007</v>
      </c>
      <c r="G81" s="35">
        <v>1.560984E-2</v>
      </c>
      <c r="H81" s="23">
        <v>6.5274999999999999</v>
      </c>
    </row>
    <row r="82" spans="1:8" x14ac:dyDescent="0.2">
      <c r="A82" s="31">
        <v>7</v>
      </c>
      <c r="B82" s="32" t="s">
        <v>229</v>
      </c>
      <c r="C82" s="32" t="s">
        <v>640</v>
      </c>
      <c r="D82" s="32" t="s">
        <v>71</v>
      </c>
      <c r="E82" s="33">
        <v>2000</v>
      </c>
      <c r="F82" s="34">
        <v>9934.09</v>
      </c>
      <c r="G82" s="35">
        <v>1.5606790000000001E-2</v>
      </c>
      <c r="H82" s="23">
        <v>6.5449999999999999</v>
      </c>
    </row>
    <row r="83" spans="1:8" x14ac:dyDescent="0.2">
      <c r="A83" s="31">
        <v>8</v>
      </c>
      <c r="B83" s="32" t="s">
        <v>230</v>
      </c>
      <c r="C83" s="32" t="s">
        <v>641</v>
      </c>
      <c r="D83" s="32" t="s">
        <v>71</v>
      </c>
      <c r="E83" s="33">
        <v>2000</v>
      </c>
      <c r="F83" s="34">
        <v>9890.5300000000007</v>
      </c>
      <c r="G83" s="35">
        <v>1.5538349999999999E-2</v>
      </c>
      <c r="H83" s="23">
        <v>6.3125</v>
      </c>
    </row>
    <row r="84" spans="1:8" x14ac:dyDescent="0.2">
      <c r="A84" s="31">
        <v>9</v>
      </c>
      <c r="B84" s="32" t="s">
        <v>231</v>
      </c>
      <c r="C84" s="32" t="s">
        <v>642</v>
      </c>
      <c r="D84" s="32" t="s">
        <v>71</v>
      </c>
      <c r="E84" s="33">
        <v>2000</v>
      </c>
      <c r="F84" s="34">
        <v>9878.75</v>
      </c>
      <c r="G84" s="35">
        <v>1.551985E-2</v>
      </c>
      <c r="H84" s="23">
        <v>6.4</v>
      </c>
    </row>
    <row r="85" spans="1:8" x14ac:dyDescent="0.2">
      <c r="A85" s="31">
        <v>10</v>
      </c>
      <c r="B85" s="32" t="s">
        <v>232</v>
      </c>
      <c r="C85" s="32" t="s">
        <v>643</v>
      </c>
      <c r="D85" s="32" t="s">
        <v>78</v>
      </c>
      <c r="E85" s="33">
        <v>2000</v>
      </c>
      <c r="F85" s="34">
        <v>9877.07</v>
      </c>
      <c r="G85" s="35">
        <v>1.551721E-2</v>
      </c>
      <c r="H85" s="23">
        <v>6.49</v>
      </c>
    </row>
    <row r="86" spans="1:8" x14ac:dyDescent="0.2">
      <c r="A86" s="31">
        <v>11</v>
      </c>
      <c r="B86" s="32" t="s">
        <v>233</v>
      </c>
      <c r="C86" s="32" t="s">
        <v>644</v>
      </c>
      <c r="D86" s="32" t="s">
        <v>71</v>
      </c>
      <c r="E86" s="33">
        <v>2000</v>
      </c>
      <c r="F86" s="34">
        <v>9875.7099999999991</v>
      </c>
      <c r="G86" s="35">
        <v>1.5515070000000001E-2</v>
      </c>
      <c r="H86" s="23">
        <v>6.47</v>
      </c>
    </row>
    <row r="87" spans="1:8" x14ac:dyDescent="0.2">
      <c r="A87" s="31">
        <v>12</v>
      </c>
      <c r="B87" s="32" t="s">
        <v>234</v>
      </c>
      <c r="C87" s="32" t="s">
        <v>645</v>
      </c>
      <c r="D87" s="32" t="s">
        <v>71</v>
      </c>
      <c r="E87" s="33">
        <v>2000</v>
      </c>
      <c r="F87" s="34">
        <v>9875.6200000000008</v>
      </c>
      <c r="G87" s="35">
        <v>1.551493E-2</v>
      </c>
      <c r="H87" s="23">
        <v>6.3849999999999998</v>
      </c>
    </row>
    <row r="88" spans="1:8" x14ac:dyDescent="0.2">
      <c r="A88" s="31">
        <v>13</v>
      </c>
      <c r="B88" s="32" t="s">
        <v>235</v>
      </c>
      <c r="C88" s="32" t="s">
        <v>646</v>
      </c>
      <c r="D88" s="32" t="s">
        <v>71</v>
      </c>
      <c r="E88" s="33">
        <v>2000</v>
      </c>
      <c r="F88" s="34">
        <v>9860.06</v>
      </c>
      <c r="G88" s="35">
        <v>1.5490479999999999E-2</v>
      </c>
      <c r="H88" s="23">
        <v>7.1950000000000003</v>
      </c>
    </row>
    <row r="89" spans="1:8" x14ac:dyDescent="0.2">
      <c r="A89" s="31">
        <v>14</v>
      </c>
      <c r="B89" s="32" t="s">
        <v>236</v>
      </c>
      <c r="C89" s="32" t="s">
        <v>647</v>
      </c>
      <c r="D89" s="32" t="s">
        <v>71</v>
      </c>
      <c r="E89" s="33">
        <v>2000</v>
      </c>
      <c r="F89" s="34">
        <v>9851.27</v>
      </c>
      <c r="G89" s="35">
        <v>1.547667E-2</v>
      </c>
      <c r="H89" s="23">
        <v>7.0650000000000004</v>
      </c>
    </row>
    <row r="90" spans="1:8" x14ac:dyDescent="0.2">
      <c r="A90" s="31">
        <v>15</v>
      </c>
      <c r="B90" s="32" t="s">
        <v>237</v>
      </c>
      <c r="C90" s="32" t="s">
        <v>238</v>
      </c>
      <c r="D90" s="32" t="s">
        <v>71</v>
      </c>
      <c r="E90" s="33">
        <v>1500</v>
      </c>
      <c r="F90" s="34">
        <v>7488.4949999999999</v>
      </c>
      <c r="G90" s="35">
        <v>1.176468E-2</v>
      </c>
      <c r="H90" s="23">
        <v>7.0098000000000003</v>
      </c>
    </row>
    <row r="91" spans="1:8" x14ac:dyDescent="0.2">
      <c r="A91" s="31">
        <v>16</v>
      </c>
      <c r="B91" s="32" t="s">
        <v>239</v>
      </c>
      <c r="C91" s="32" t="s">
        <v>240</v>
      </c>
      <c r="D91" s="32" t="s">
        <v>71</v>
      </c>
      <c r="E91" s="33">
        <v>1500</v>
      </c>
      <c r="F91" s="34">
        <v>7478.9624999999996</v>
      </c>
      <c r="G91" s="35">
        <v>1.17497E-2</v>
      </c>
      <c r="H91" s="23">
        <v>6.4177999999999997</v>
      </c>
    </row>
    <row r="92" spans="1:8" x14ac:dyDescent="0.2">
      <c r="A92" s="31">
        <v>17</v>
      </c>
      <c r="B92" s="32" t="s">
        <v>241</v>
      </c>
      <c r="C92" s="32" t="s">
        <v>648</v>
      </c>
      <c r="D92" s="32" t="s">
        <v>71</v>
      </c>
      <c r="E92" s="33">
        <v>1500</v>
      </c>
      <c r="F92" s="34">
        <v>7442.7</v>
      </c>
      <c r="G92" s="35">
        <v>1.169273E-2</v>
      </c>
      <c r="H92" s="23">
        <v>6.5350000000000001</v>
      </c>
    </row>
    <row r="93" spans="1:8" x14ac:dyDescent="0.2">
      <c r="A93" s="31">
        <v>18</v>
      </c>
      <c r="B93" s="32" t="s">
        <v>242</v>
      </c>
      <c r="C93" s="32" t="s">
        <v>649</v>
      </c>
      <c r="D93" s="32" t="s">
        <v>71</v>
      </c>
      <c r="E93" s="33">
        <v>1500</v>
      </c>
      <c r="F93" s="34">
        <v>7416.3225000000002</v>
      </c>
      <c r="G93" s="35">
        <v>1.165129E-2</v>
      </c>
      <c r="H93" s="23">
        <v>6.4349999999999996</v>
      </c>
    </row>
    <row r="94" spans="1:8" x14ac:dyDescent="0.2">
      <c r="A94" s="31">
        <v>19</v>
      </c>
      <c r="B94" s="32" t="s">
        <v>243</v>
      </c>
      <c r="C94" s="32" t="s">
        <v>650</v>
      </c>
      <c r="D94" s="32" t="s">
        <v>71</v>
      </c>
      <c r="E94" s="33">
        <v>1500</v>
      </c>
      <c r="F94" s="34">
        <v>7411.8225000000002</v>
      </c>
      <c r="G94" s="35">
        <v>1.164422E-2</v>
      </c>
      <c r="H94" s="23">
        <v>6.7850000000000001</v>
      </c>
    </row>
    <row r="95" spans="1:8" x14ac:dyDescent="0.2">
      <c r="A95" s="31">
        <v>20</v>
      </c>
      <c r="B95" s="32" t="s">
        <v>244</v>
      </c>
      <c r="C95" s="32" t="s">
        <v>651</v>
      </c>
      <c r="D95" s="32" t="s">
        <v>71</v>
      </c>
      <c r="E95" s="33">
        <v>1500</v>
      </c>
      <c r="F95" s="34">
        <v>7411.1175000000003</v>
      </c>
      <c r="G95" s="35">
        <v>1.164311E-2</v>
      </c>
      <c r="H95" s="23">
        <v>6.8400999999999996</v>
      </c>
    </row>
    <row r="96" spans="1:8" x14ac:dyDescent="0.2">
      <c r="A96" s="31">
        <v>21</v>
      </c>
      <c r="B96" s="32" t="s">
        <v>245</v>
      </c>
      <c r="C96" s="32" t="s">
        <v>652</v>
      </c>
      <c r="D96" s="32" t="s">
        <v>71</v>
      </c>
      <c r="E96" s="33">
        <v>1500</v>
      </c>
      <c r="F96" s="34">
        <v>7409.4825000000001</v>
      </c>
      <c r="G96" s="35">
        <v>1.164055E-2</v>
      </c>
      <c r="H96" s="23">
        <v>6.86</v>
      </c>
    </row>
    <row r="97" spans="1:8" x14ac:dyDescent="0.2">
      <c r="A97" s="31">
        <v>22</v>
      </c>
      <c r="B97" s="32" t="s">
        <v>246</v>
      </c>
      <c r="C97" s="32" t="s">
        <v>653</v>
      </c>
      <c r="D97" s="32" t="s">
        <v>71</v>
      </c>
      <c r="E97" s="33">
        <v>1500</v>
      </c>
      <c r="F97" s="34">
        <v>7407.72</v>
      </c>
      <c r="G97" s="35">
        <v>1.163778E-2</v>
      </c>
      <c r="H97" s="23">
        <v>6.59</v>
      </c>
    </row>
    <row r="98" spans="1:8" x14ac:dyDescent="0.2">
      <c r="A98" s="31">
        <v>23</v>
      </c>
      <c r="B98" s="32" t="s">
        <v>247</v>
      </c>
      <c r="C98" s="32" t="s">
        <v>654</v>
      </c>
      <c r="D98" s="32" t="s">
        <v>71</v>
      </c>
      <c r="E98" s="33">
        <v>1500</v>
      </c>
      <c r="F98" s="34">
        <v>7407.66</v>
      </c>
      <c r="G98" s="35">
        <v>1.1637679999999999E-2</v>
      </c>
      <c r="H98" s="23">
        <v>6.5</v>
      </c>
    </row>
    <row r="99" spans="1:8" x14ac:dyDescent="0.2">
      <c r="A99" s="31">
        <v>24</v>
      </c>
      <c r="B99" s="32" t="s">
        <v>248</v>
      </c>
      <c r="C99" s="32" t="s">
        <v>655</v>
      </c>
      <c r="D99" s="32" t="s">
        <v>71</v>
      </c>
      <c r="E99" s="33">
        <v>1500</v>
      </c>
      <c r="F99" s="34">
        <v>7389.4650000000001</v>
      </c>
      <c r="G99" s="35">
        <v>1.1609100000000001E-2</v>
      </c>
      <c r="H99" s="23">
        <v>6.5</v>
      </c>
    </row>
    <row r="100" spans="1:8" x14ac:dyDescent="0.2">
      <c r="A100" s="31">
        <v>25</v>
      </c>
      <c r="B100" s="32" t="s">
        <v>249</v>
      </c>
      <c r="C100" s="32" t="s">
        <v>656</v>
      </c>
      <c r="D100" s="32" t="s">
        <v>71</v>
      </c>
      <c r="E100" s="33">
        <v>1500</v>
      </c>
      <c r="F100" s="34">
        <v>7385.7224999999999</v>
      </c>
      <c r="G100" s="35">
        <v>1.1603219999999999E-2</v>
      </c>
      <c r="H100" s="23">
        <v>6.8875000000000002</v>
      </c>
    </row>
    <row r="101" spans="1:8" x14ac:dyDescent="0.2">
      <c r="A101" s="31">
        <v>26</v>
      </c>
      <c r="B101" s="32" t="s">
        <v>250</v>
      </c>
      <c r="C101" s="32" t="s">
        <v>657</v>
      </c>
      <c r="D101" s="32" t="s">
        <v>71</v>
      </c>
      <c r="E101" s="33">
        <v>1000</v>
      </c>
      <c r="F101" s="34">
        <v>4966.68</v>
      </c>
      <c r="G101" s="35">
        <v>7.8028200000000002E-3</v>
      </c>
      <c r="H101" s="23">
        <v>6.8025000000000002</v>
      </c>
    </row>
    <row r="102" spans="1:8" x14ac:dyDescent="0.2">
      <c r="A102" s="31">
        <v>27</v>
      </c>
      <c r="B102" s="32" t="s">
        <v>251</v>
      </c>
      <c r="C102" s="32" t="s">
        <v>658</v>
      </c>
      <c r="D102" s="32" t="s">
        <v>71</v>
      </c>
      <c r="E102" s="33">
        <v>1000</v>
      </c>
      <c r="F102" s="34">
        <v>4961.17</v>
      </c>
      <c r="G102" s="35">
        <v>7.7941599999999996E-3</v>
      </c>
      <c r="H102" s="23">
        <v>6.8025000000000002</v>
      </c>
    </row>
    <row r="103" spans="1:8" x14ac:dyDescent="0.2">
      <c r="A103" s="31">
        <v>28</v>
      </c>
      <c r="B103" s="32" t="s">
        <v>252</v>
      </c>
      <c r="C103" s="32" t="s">
        <v>659</v>
      </c>
      <c r="D103" s="32" t="s">
        <v>71</v>
      </c>
      <c r="E103" s="33">
        <v>1000</v>
      </c>
      <c r="F103" s="34">
        <v>4961.17</v>
      </c>
      <c r="G103" s="35">
        <v>7.7941599999999996E-3</v>
      </c>
      <c r="H103" s="23">
        <v>6.8025000000000002</v>
      </c>
    </row>
    <row r="104" spans="1:8" x14ac:dyDescent="0.2">
      <c r="A104" s="31">
        <v>29</v>
      </c>
      <c r="B104" s="32" t="s">
        <v>253</v>
      </c>
      <c r="C104" s="32" t="s">
        <v>660</v>
      </c>
      <c r="D104" s="32" t="s">
        <v>71</v>
      </c>
      <c r="E104" s="33">
        <v>1000</v>
      </c>
      <c r="F104" s="34">
        <v>4960.8599999999997</v>
      </c>
      <c r="G104" s="35">
        <v>7.7936799999999999E-3</v>
      </c>
      <c r="H104" s="23">
        <v>6.5449999999999999</v>
      </c>
    </row>
    <row r="105" spans="1:8" x14ac:dyDescent="0.2">
      <c r="A105" s="31">
        <v>30</v>
      </c>
      <c r="B105" s="32" t="s">
        <v>254</v>
      </c>
      <c r="C105" s="32" t="s">
        <v>661</v>
      </c>
      <c r="D105" s="32" t="s">
        <v>71</v>
      </c>
      <c r="E105" s="33">
        <v>1000</v>
      </c>
      <c r="F105" s="34">
        <v>4956.5200000000004</v>
      </c>
      <c r="G105" s="35">
        <v>7.7868599999999996E-3</v>
      </c>
      <c r="H105" s="23">
        <v>6.5350000000000001</v>
      </c>
    </row>
    <row r="106" spans="1:8" x14ac:dyDescent="0.2">
      <c r="A106" s="31">
        <v>31</v>
      </c>
      <c r="B106" s="32" t="s">
        <v>255</v>
      </c>
      <c r="C106" s="32" t="s">
        <v>662</v>
      </c>
      <c r="D106" s="32" t="s">
        <v>71</v>
      </c>
      <c r="E106" s="33">
        <v>1000</v>
      </c>
      <c r="F106" s="34">
        <v>4953.84</v>
      </c>
      <c r="G106" s="35">
        <v>7.7826500000000003E-3</v>
      </c>
      <c r="H106" s="23">
        <v>6.8025000000000002</v>
      </c>
    </row>
    <row r="107" spans="1:8" x14ac:dyDescent="0.2">
      <c r="A107" s="31">
        <v>32</v>
      </c>
      <c r="B107" s="32" t="s">
        <v>256</v>
      </c>
      <c r="C107" s="32" t="s">
        <v>663</v>
      </c>
      <c r="D107" s="32" t="s">
        <v>71</v>
      </c>
      <c r="E107" s="33">
        <v>1000</v>
      </c>
      <c r="F107" s="34">
        <v>4952.7449999999999</v>
      </c>
      <c r="G107" s="35">
        <v>7.7809300000000001E-3</v>
      </c>
      <c r="H107" s="23">
        <v>6.9649999999999999</v>
      </c>
    </row>
    <row r="108" spans="1:8" x14ac:dyDescent="0.2">
      <c r="A108" s="31">
        <v>33</v>
      </c>
      <c r="B108" s="32" t="s">
        <v>257</v>
      </c>
      <c r="C108" s="32" t="s">
        <v>664</v>
      </c>
      <c r="D108" s="32" t="s">
        <v>71</v>
      </c>
      <c r="E108" s="33">
        <v>1000</v>
      </c>
      <c r="F108" s="34">
        <v>4952.085</v>
      </c>
      <c r="G108" s="35">
        <v>7.7798900000000002E-3</v>
      </c>
      <c r="H108" s="23">
        <v>6.9249999999999998</v>
      </c>
    </row>
    <row r="109" spans="1:8" x14ac:dyDescent="0.2">
      <c r="A109" s="31">
        <v>34</v>
      </c>
      <c r="B109" s="32" t="s">
        <v>258</v>
      </c>
      <c r="C109" s="32" t="s">
        <v>665</v>
      </c>
      <c r="D109" s="32" t="s">
        <v>71</v>
      </c>
      <c r="E109" s="33">
        <v>1000</v>
      </c>
      <c r="F109" s="34">
        <v>4950.3050000000003</v>
      </c>
      <c r="G109" s="35">
        <v>7.7771000000000003E-3</v>
      </c>
      <c r="H109" s="23">
        <v>7.1849999999999996</v>
      </c>
    </row>
    <row r="110" spans="1:8" x14ac:dyDescent="0.2">
      <c r="A110" s="31">
        <v>35</v>
      </c>
      <c r="B110" s="32" t="s">
        <v>259</v>
      </c>
      <c r="C110" s="32" t="s">
        <v>666</v>
      </c>
      <c r="D110" s="32" t="s">
        <v>71</v>
      </c>
      <c r="E110" s="33">
        <v>1000</v>
      </c>
      <c r="F110" s="34">
        <v>4948.18</v>
      </c>
      <c r="G110" s="35">
        <v>7.7737600000000002E-3</v>
      </c>
      <c r="H110" s="23">
        <v>6.9500999999999999</v>
      </c>
    </row>
    <row r="111" spans="1:8" x14ac:dyDescent="0.2">
      <c r="A111" s="31">
        <v>36</v>
      </c>
      <c r="B111" s="32" t="s">
        <v>260</v>
      </c>
      <c r="C111" s="32" t="s">
        <v>667</v>
      </c>
      <c r="D111" s="32" t="s">
        <v>71</v>
      </c>
      <c r="E111" s="33">
        <v>1000</v>
      </c>
      <c r="F111" s="34">
        <v>4946.22</v>
      </c>
      <c r="G111" s="35">
        <v>7.7706800000000003E-3</v>
      </c>
      <c r="H111" s="23">
        <v>6.8425000000000002</v>
      </c>
    </row>
    <row r="112" spans="1:8" x14ac:dyDescent="0.2">
      <c r="A112" s="31">
        <v>37</v>
      </c>
      <c r="B112" s="32" t="s">
        <v>261</v>
      </c>
      <c r="C112" s="32" t="s">
        <v>668</v>
      </c>
      <c r="D112" s="32" t="s">
        <v>71</v>
      </c>
      <c r="E112" s="33">
        <v>1000</v>
      </c>
      <c r="F112" s="34">
        <v>4945.5</v>
      </c>
      <c r="G112" s="35">
        <v>7.7695500000000001E-3</v>
      </c>
      <c r="H112" s="23">
        <v>6.3849999999999998</v>
      </c>
    </row>
    <row r="113" spans="1:8" x14ac:dyDescent="0.2">
      <c r="A113" s="31">
        <v>38</v>
      </c>
      <c r="B113" s="32" t="s">
        <v>262</v>
      </c>
      <c r="C113" s="32" t="s">
        <v>669</v>
      </c>
      <c r="D113" s="32" t="s">
        <v>71</v>
      </c>
      <c r="E113" s="33">
        <v>1000</v>
      </c>
      <c r="F113" s="34">
        <v>4943.4049999999997</v>
      </c>
      <c r="G113" s="35">
        <v>7.7662499999999997E-3</v>
      </c>
      <c r="H113" s="23">
        <v>6.74</v>
      </c>
    </row>
    <row r="114" spans="1:8" x14ac:dyDescent="0.2">
      <c r="A114" s="31">
        <v>39</v>
      </c>
      <c r="B114" s="32" t="s">
        <v>263</v>
      </c>
      <c r="C114" s="32" t="s">
        <v>670</v>
      </c>
      <c r="D114" s="32" t="s">
        <v>71</v>
      </c>
      <c r="E114" s="33">
        <v>1000</v>
      </c>
      <c r="F114" s="34">
        <v>4942.72</v>
      </c>
      <c r="G114" s="35">
        <v>7.76518E-3</v>
      </c>
      <c r="H114" s="23">
        <v>6.7144000000000004</v>
      </c>
    </row>
    <row r="115" spans="1:8" x14ac:dyDescent="0.2">
      <c r="A115" s="31">
        <v>40</v>
      </c>
      <c r="B115" s="32" t="s">
        <v>264</v>
      </c>
      <c r="C115" s="32" t="s">
        <v>671</v>
      </c>
      <c r="D115" s="32" t="s">
        <v>71</v>
      </c>
      <c r="E115" s="33">
        <v>1000</v>
      </c>
      <c r="F115" s="34">
        <v>4940.71</v>
      </c>
      <c r="G115" s="35">
        <v>7.7620199999999997E-3</v>
      </c>
      <c r="H115" s="23">
        <v>7.0650000000000004</v>
      </c>
    </row>
    <row r="116" spans="1:8" x14ac:dyDescent="0.2">
      <c r="A116" s="31">
        <v>41</v>
      </c>
      <c r="B116" s="32" t="s">
        <v>265</v>
      </c>
      <c r="C116" s="32" t="s">
        <v>672</v>
      </c>
      <c r="D116" s="32" t="s">
        <v>71</v>
      </c>
      <c r="E116" s="33">
        <v>1000</v>
      </c>
      <c r="F116" s="34">
        <v>4940.45</v>
      </c>
      <c r="G116" s="35">
        <v>7.7616100000000004E-3</v>
      </c>
      <c r="H116" s="23">
        <v>6.47</v>
      </c>
    </row>
    <row r="117" spans="1:8" x14ac:dyDescent="0.2">
      <c r="A117" s="31">
        <v>42</v>
      </c>
      <c r="B117" s="32" t="s">
        <v>266</v>
      </c>
      <c r="C117" s="32" t="s">
        <v>673</v>
      </c>
      <c r="D117" s="32" t="s">
        <v>78</v>
      </c>
      <c r="E117" s="33">
        <v>1000</v>
      </c>
      <c r="F117" s="34">
        <v>4937.67</v>
      </c>
      <c r="G117" s="35">
        <v>7.7572500000000003E-3</v>
      </c>
      <c r="H117" s="23">
        <v>6.49</v>
      </c>
    </row>
    <row r="118" spans="1:8" x14ac:dyDescent="0.2">
      <c r="A118" s="31">
        <v>43</v>
      </c>
      <c r="B118" s="32" t="s">
        <v>267</v>
      </c>
      <c r="C118" s="32" t="s">
        <v>674</v>
      </c>
      <c r="D118" s="32" t="s">
        <v>71</v>
      </c>
      <c r="E118" s="33">
        <v>1000</v>
      </c>
      <c r="F118" s="34">
        <v>4935.3900000000003</v>
      </c>
      <c r="G118" s="35">
        <v>7.7536599999999999E-3</v>
      </c>
      <c r="H118" s="23">
        <v>6.9249999999999998</v>
      </c>
    </row>
    <row r="119" spans="1:8" x14ac:dyDescent="0.2">
      <c r="A119" s="31">
        <v>44</v>
      </c>
      <c r="B119" s="32" t="s">
        <v>268</v>
      </c>
      <c r="C119" s="32" t="s">
        <v>675</v>
      </c>
      <c r="D119" s="32" t="s">
        <v>71</v>
      </c>
      <c r="E119" s="33">
        <v>1000</v>
      </c>
      <c r="F119" s="34">
        <v>4933.415</v>
      </c>
      <c r="G119" s="35">
        <v>7.7505600000000001E-3</v>
      </c>
      <c r="H119" s="23">
        <v>6.8425000000000002</v>
      </c>
    </row>
    <row r="120" spans="1:8" x14ac:dyDescent="0.2">
      <c r="A120" s="31">
        <v>45</v>
      </c>
      <c r="B120" s="32" t="s">
        <v>269</v>
      </c>
      <c r="C120" s="32" t="s">
        <v>676</v>
      </c>
      <c r="D120" s="32" t="s">
        <v>71</v>
      </c>
      <c r="E120" s="33">
        <v>1000</v>
      </c>
      <c r="F120" s="34">
        <v>4931.28</v>
      </c>
      <c r="G120" s="35">
        <v>7.74721E-3</v>
      </c>
      <c r="H120" s="23">
        <v>7.0650000000000004</v>
      </c>
    </row>
    <row r="121" spans="1:8" x14ac:dyDescent="0.2">
      <c r="A121" s="31">
        <v>46</v>
      </c>
      <c r="B121" s="32" t="s">
        <v>270</v>
      </c>
      <c r="C121" s="32" t="s">
        <v>677</v>
      </c>
      <c r="D121" s="32" t="s">
        <v>71</v>
      </c>
      <c r="E121" s="33">
        <v>1000</v>
      </c>
      <c r="F121" s="34">
        <v>4927.5150000000003</v>
      </c>
      <c r="G121" s="35">
        <v>7.7412899999999996E-3</v>
      </c>
      <c r="H121" s="23">
        <v>7.0650000000000004</v>
      </c>
    </row>
    <row r="122" spans="1:8" x14ac:dyDescent="0.2">
      <c r="A122" s="31">
        <v>47</v>
      </c>
      <c r="B122" s="32" t="s">
        <v>271</v>
      </c>
      <c r="C122" s="32" t="s">
        <v>678</v>
      </c>
      <c r="D122" s="32" t="s">
        <v>71</v>
      </c>
      <c r="E122" s="33">
        <v>900</v>
      </c>
      <c r="F122" s="34">
        <v>4470.3945000000003</v>
      </c>
      <c r="G122" s="35">
        <v>7.0231399999999998E-3</v>
      </c>
      <c r="H122" s="23">
        <v>6.7144000000000004</v>
      </c>
    </row>
    <row r="123" spans="1:8" x14ac:dyDescent="0.2">
      <c r="A123" s="31">
        <v>48</v>
      </c>
      <c r="B123" s="32" t="s">
        <v>272</v>
      </c>
      <c r="C123" s="32" t="s">
        <v>679</v>
      </c>
      <c r="D123" s="32" t="s">
        <v>71</v>
      </c>
      <c r="E123" s="33">
        <v>500</v>
      </c>
      <c r="F123" s="34">
        <v>2472.3024999999998</v>
      </c>
      <c r="G123" s="35">
        <v>3.8840699999999999E-3</v>
      </c>
      <c r="H123" s="23">
        <v>7.05</v>
      </c>
    </row>
    <row r="124" spans="1:8" x14ac:dyDescent="0.2">
      <c r="A124" s="24"/>
      <c r="B124" s="24"/>
      <c r="C124" s="25" t="s">
        <v>11</v>
      </c>
      <c r="D124" s="24"/>
      <c r="E124" s="24" t="s">
        <v>12</v>
      </c>
      <c r="F124" s="30">
        <v>360541.53200000001</v>
      </c>
      <c r="G124" s="27">
        <v>0.56642283000000004</v>
      </c>
      <c r="H124" s="23" t="s">
        <v>12</v>
      </c>
    </row>
    <row r="125" spans="1:8" x14ac:dyDescent="0.2">
      <c r="A125" s="24"/>
      <c r="B125" s="24"/>
      <c r="C125" s="28"/>
      <c r="D125" s="24"/>
      <c r="E125" s="24"/>
      <c r="F125" s="29"/>
      <c r="G125" s="29"/>
      <c r="H125" s="23" t="s">
        <v>12</v>
      </c>
    </row>
    <row r="126" spans="1:8" x14ac:dyDescent="0.2">
      <c r="A126" s="24"/>
      <c r="B126" s="24"/>
      <c r="C126" s="25" t="s">
        <v>80</v>
      </c>
      <c r="D126" s="24"/>
      <c r="E126" s="24"/>
      <c r="F126" s="29"/>
      <c r="G126" s="29"/>
      <c r="H126" s="23" t="s">
        <v>12</v>
      </c>
    </row>
    <row r="127" spans="1:8" x14ac:dyDescent="0.2">
      <c r="A127" s="31">
        <v>1</v>
      </c>
      <c r="B127" s="32" t="s">
        <v>273</v>
      </c>
      <c r="C127" s="32" t="s">
        <v>274</v>
      </c>
      <c r="D127" s="32" t="s">
        <v>58</v>
      </c>
      <c r="E127" s="33">
        <v>25000000</v>
      </c>
      <c r="F127" s="34">
        <v>24774.525000000001</v>
      </c>
      <c r="G127" s="35">
        <v>3.8921610000000002E-2</v>
      </c>
      <c r="H127" s="23">
        <v>5.1909000000000001</v>
      </c>
    </row>
    <row r="128" spans="1:8" x14ac:dyDescent="0.2">
      <c r="A128" s="31">
        <v>2</v>
      </c>
      <c r="B128" s="32" t="s">
        <v>160</v>
      </c>
      <c r="C128" s="32" t="s">
        <v>161</v>
      </c>
      <c r="D128" s="32" t="s">
        <v>58</v>
      </c>
      <c r="E128" s="33">
        <v>20000000</v>
      </c>
      <c r="F128" s="34">
        <v>19835.46</v>
      </c>
      <c r="G128" s="35">
        <v>3.1162169999999999E-2</v>
      </c>
      <c r="H128" s="23">
        <v>5.22</v>
      </c>
    </row>
    <row r="129" spans="1:16" x14ac:dyDescent="0.2">
      <c r="A129" s="31">
        <v>3</v>
      </c>
      <c r="B129" s="32" t="s">
        <v>275</v>
      </c>
      <c r="C129" s="32" t="s">
        <v>276</v>
      </c>
      <c r="D129" s="32" t="s">
        <v>58</v>
      </c>
      <c r="E129" s="33">
        <v>14500000</v>
      </c>
      <c r="F129" s="34">
        <v>14440.753000000001</v>
      </c>
      <c r="G129" s="35">
        <v>2.2686910000000001E-2</v>
      </c>
      <c r="H129" s="23">
        <v>5.1638000000000002</v>
      </c>
    </row>
    <row r="130" spans="1:16" x14ac:dyDescent="0.2">
      <c r="A130" s="31">
        <v>4</v>
      </c>
      <c r="B130" s="32" t="s">
        <v>277</v>
      </c>
      <c r="C130" s="32" t="s">
        <v>278</v>
      </c>
      <c r="D130" s="32" t="s">
        <v>58</v>
      </c>
      <c r="E130" s="33">
        <v>5000000</v>
      </c>
      <c r="F130" s="34">
        <v>4969.5</v>
      </c>
      <c r="G130" s="35">
        <v>7.80725E-3</v>
      </c>
      <c r="H130" s="23">
        <v>5.21</v>
      </c>
    </row>
    <row r="131" spans="1:16" x14ac:dyDescent="0.2">
      <c r="A131" s="31">
        <v>5</v>
      </c>
      <c r="B131" s="32" t="s">
        <v>279</v>
      </c>
      <c r="C131" s="32" t="s">
        <v>280</v>
      </c>
      <c r="D131" s="32" t="s">
        <v>58</v>
      </c>
      <c r="E131" s="33">
        <v>5000000</v>
      </c>
      <c r="F131" s="34">
        <v>4964.5</v>
      </c>
      <c r="G131" s="35">
        <v>7.7993999999999997E-3</v>
      </c>
      <c r="H131" s="23">
        <v>5.22</v>
      </c>
    </row>
    <row r="132" spans="1:16" x14ac:dyDescent="0.2">
      <c r="A132" s="24"/>
      <c r="B132" s="24"/>
      <c r="C132" s="25" t="s">
        <v>11</v>
      </c>
      <c r="D132" s="24"/>
      <c r="E132" s="24" t="s">
        <v>12</v>
      </c>
      <c r="F132" s="30">
        <v>68984.737999999998</v>
      </c>
      <c r="G132" s="27">
        <v>0.10837734</v>
      </c>
      <c r="H132" s="23" t="s">
        <v>12</v>
      </c>
    </row>
    <row r="133" spans="1:16" x14ac:dyDescent="0.2">
      <c r="A133" s="24"/>
      <c r="B133" s="24"/>
      <c r="C133" s="28"/>
      <c r="D133" s="24"/>
      <c r="E133" s="24"/>
      <c r="F133" s="29"/>
      <c r="G133" s="29"/>
      <c r="H133" s="23" t="s">
        <v>12</v>
      </c>
    </row>
    <row r="134" spans="1:16" x14ac:dyDescent="0.2">
      <c r="A134" s="24"/>
      <c r="B134" s="24"/>
      <c r="C134" s="25" t="s">
        <v>81</v>
      </c>
      <c r="D134" s="24"/>
      <c r="E134" s="24"/>
      <c r="F134" s="29"/>
      <c r="G134" s="29"/>
      <c r="H134" s="23" t="s">
        <v>12</v>
      </c>
    </row>
    <row r="135" spans="1:16" x14ac:dyDescent="0.2">
      <c r="A135" s="31">
        <v>1</v>
      </c>
      <c r="B135" s="32"/>
      <c r="C135" s="32" t="s">
        <v>82</v>
      </c>
      <c r="D135" s="32"/>
      <c r="E135" s="36"/>
      <c r="F135" s="34">
        <v>3.1649509999999998</v>
      </c>
      <c r="G135" s="91" t="s">
        <v>470</v>
      </c>
      <c r="H135" s="23">
        <v>5.42</v>
      </c>
    </row>
    <row r="136" spans="1:16" x14ac:dyDescent="0.2">
      <c r="A136" s="24"/>
      <c r="B136" s="24"/>
      <c r="C136" s="25" t="s">
        <v>11</v>
      </c>
      <c r="D136" s="24"/>
      <c r="E136" s="24" t="s">
        <v>12</v>
      </c>
      <c r="F136" s="30">
        <v>3.1649509999999998</v>
      </c>
      <c r="G136" s="27">
        <v>4.9699999999999998E-6</v>
      </c>
      <c r="H136" s="23" t="s">
        <v>12</v>
      </c>
    </row>
    <row r="137" spans="1:16" x14ac:dyDescent="0.2">
      <c r="A137" s="24"/>
      <c r="B137" s="24"/>
      <c r="C137" s="28"/>
      <c r="D137" s="24"/>
      <c r="E137" s="24"/>
      <c r="F137" s="29"/>
      <c r="G137" s="29"/>
      <c r="H137" s="23" t="s">
        <v>12</v>
      </c>
    </row>
    <row r="138" spans="1:16" x14ac:dyDescent="0.2">
      <c r="A138" s="24"/>
      <c r="B138" s="24"/>
      <c r="C138" s="25" t="s">
        <v>83</v>
      </c>
      <c r="D138" s="24"/>
      <c r="E138" s="24"/>
      <c r="F138" s="30">
        <v>647260.12745100004</v>
      </c>
      <c r="G138" s="27">
        <v>1.0168673399999999</v>
      </c>
      <c r="H138" s="23" t="s">
        <v>12</v>
      </c>
    </row>
    <row r="139" spans="1:16" x14ac:dyDescent="0.2">
      <c r="A139" s="24"/>
      <c r="B139" s="24"/>
      <c r="C139" s="29"/>
      <c r="D139" s="24"/>
      <c r="E139" s="24"/>
      <c r="F139" s="24"/>
      <c r="G139" s="24"/>
      <c r="H139" s="23" t="s">
        <v>12</v>
      </c>
    </row>
    <row r="140" spans="1:16" x14ac:dyDescent="0.2">
      <c r="A140" s="24"/>
      <c r="B140" s="24"/>
      <c r="C140" s="25" t="s">
        <v>84</v>
      </c>
      <c r="D140" s="24"/>
      <c r="E140" s="24"/>
      <c r="F140" s="24"/>
      <c r="G140" s="24"/>
      <c r="H140" s="23" t="s">
        <v>12</v>
      </c>
    </row>
    <row r="141" spans="1:16" x14ac:dyDescent="0.2">
      <c r="A141" s="24"/>
      <c r="B141" s="24"/>
      <c r="C141" s="25" t="s">
        <v>85</v>
      </c>
      <c r="D141" s="24"/>
      <c r="E141" s="24"/>
      <c r="F141" s="24"/>
      <c r="G141" s="24"/>
      <c r="H141" s="23" t="s">
        <v>12</v>
      </c>
    </row>
    <row r="142" spans="1:16" x14ac:dyDescent="0.2">
      <c r="A142" s="24"/>
      <c r="B142" s="24"/>
      <c r="C142" s="25" t="s">
        <v>11</v>
      </c>
      <c r="D142" s="24"/>
      <c r="E142" s="24" t="s">
        <v>12</v>
      </c>
      <c r="F142" s="26" t="s">
        <v>13</v>
      </c>
      <c r="G142" s="27">
        <v>0</v>
      </c>
      <c r="H142" s="23" t="s">
        <v>12</v>
      </c>
    </row>
    <row r="143" spans="1:16" x14ac:dyDescent="0.2">
      <c r="A143" s="21"/>
      <c r="B143" s="21"/>
      <c r="C143" s="86"/>
      <c r="D143" s="21"/>
      <c r="E143" s="21"/>
      <c r="F143" s="49"/>
      <c r="G143" s="49"/>
      <c r="H143" s="23" t="s">
        <v>12</v>
      </c>
    </row>
    <row r="144" spans="1:16" x14ac:dyDescent="0.2">
      <c r="A144" s="21"/>
      <c r="B144" s="21"/>
      <c r="C144" s="22" t="s">
        <v>407</v>
      </c>
      <c r="D144" s="21"/>
      <c r="E144" s="21"/>
      <c r="F144" s="49"/>
      <c r="G144" s="49"/>
      <c r="H144" s="23" t="s">
        <v>12</v>
      </c>
      <c r="I144" s="65"/>
      <c r="J144" s="65"/>
      <c r="K144" s="65"/>
      <c r="L144" s="65"/>
      <c r="M144" s="65"/>
      <c r="N144" s="87"/>
      <c r="O144" s="87"/>
      <c r="P144" s="87"/>
    </row>
    <row r="145" spans="1:8" x14ac:dyDescent="0.2">
      <c r="A145" s="88">
        <v>1</v>
      </c>
      <c r="B145" s="54" t="s">
        <v>86</v>
      </c>
      <c r="C145" s="54" t="s">
        <v>87</v>
      </c>
      <c r="D145" s="54"/>
      <c r="E145" s="89">
        <v>15367.556399999999</v>
      </c>
      <c r="F145" s="90">
        <v>1824.34270739</v>
      </c>
      <c r="G145" s="91">
        <v>2.8660999999999999E-3</v>
      </c>
      <c r="H145" s="23"/>
    </row>
    <row r="146" spans="1:8" x14ac:dyDescent="0.2">
      <c r="A146" s="21"/>
      <c r="B146" s="21"/>
      <c r="C146" s="22" t="s">
        <v>11</v>
      </c>
      <c r="D146" s="21"/>
      <c r="E146" s="21" t="s">
        <v>12</v>
      </c>
      <c r="F146" s="92">
        <f>SUM(F145)</f>
        <v>1824.34270739</v>
      </c>
      <c r="G146" s="93">
        <f>SUM(G145)</f>
        <v>2.8660999999999999E-3</v>
      </c>
      <c r="H146" s="23" t="s">
        <v>12</v>
      </c>
    </row>
    <row r="147" spans="1:8" x14ac:dyDescent="0.2">
      <c r="A147" s="24"/>
      <c r="B147" s="24"/>
      <c r="C147" s="28"/>
      <c r="D147" s="24"/>
      <c r="E147" s="24"/>
      <c r="F147" s="29"/>
      <c r="G147" s="29"/>
      <c r="H147" s="23" t="s">
        <v>12</v>
      </c>
    </row>
    <row r="148" spans="1:8" x14ac:dyDescent="0.2">
      <c r="A148" s="24"/>
      <c r="B148" s="24"/>
      <c r="C148" s="25" t="s">
        <v>88</v>
      </c>
      <c r="D148" s="24"/>
      <c r="E148" s="24"/>
      <c r="F148" s="24"/>
      <c r="G148" s="24"/>
      <c r="H148" s="23" t="s">
        <v>12</v>
      </c>
    </row>
    <row r="149" spans="1:8" x14ac:dyDescent="0.2">
      <c r="A149" s="24"/>
      <c r="B149" s="24"/>
      <c r="C149" s="25" t="s">
        <v>89</v>
      </c>
      <c r="D149" s="24"/>
      <c r="E149" s="24"/>
      <c r="F149" s="24"/>
      <c r="G149" s="24"/>
      <c r="H149" s="23" t="s">
        <v>12</v>
      </c>
    </row>
    <row r="150" spans="1:8" x14ac:dyDescent="0.2">
      <c r="A150" s="24"/>
      <c r="B150" s="24"/>
      <c r="C150" s="25" t="s">
        <v>11</v>
      </c>
      <c r="D150" s="24"/>
      <c r="E150" s="24" t="s">
        <v>12</v>
      </c>
      <c r="F150" s="26" t="s">
        <v>13</v>
      </c>
      <c r="G150" s="27">
        <v>0</v>
      </c>
      <c r="H150" s="23" t="s">
        <v>12</v>
      </c>
    </row>
    <row r="151" spans="1:8" x14ac:dyDescent="0.2">
      <c r="A151" s="24"/>
      <c r="B151" s="24"/>
      <c r="C151" s="28"/>
      <c r="D151" s="24"/>
      <c r="E151" s="24"/>
      <c r="F151" s="29"/>
      <c r="G151" s="29"/>
      <c r="H151" s="23" t="s">
        <v>12</v>
      </c>
    </row>
    <row r="152" spans="1:8" x14ac:dyDescent="0.2">
      <c r="A152" s="24"/>
      <c r="B152" s="24"/>
      <c r="C152" s="25" t="s">
        <v>90</v>
      </c>
      <c r="D152" s="24"/>
      <c r="E152" s="24"/>
      <c r="F152" s="29"/>
      <c r="G152" s="29"/>
      <c r="H152" s="23" t="s">
        <v>12</v>
      </c>
    </row>
    <row r="153" spans="1:8" x14ac:dyDescent="0.2">
      <c r="A153" s="24"/>
      <c r="B153" s="24"/>
      <c r="C153" s="25" t="s">
        <v>11</v>
      </c>
      <c r="D153" s="24"/>
      <c r="E153" s="24" t="s">
        <v>12</v>
      </c>
      <c r="F153" s="26" t="s">
        <v>13</v>
      </c>
      <c r="G153" s="27">
        <v>0</v>
      </c>
      <c r="H153" s="23" t="s">
        <v>12</v>
      </c>
    </row>
    <row r="154" spans="1:8" x14ac:dyDescent="0.2">
      <c r="A154" s="24"/>
      <c r="B154" s="24"/>
      <c r="C154" s="28"/>
      <c r="D154" s="24"/>
      <c r="E154" s="24"/>
      <c r="F154" s="29"/>
      <c r="G154" s="29"/>
      <c r="H154" s="23" t="s">
        <v>12</v>
      </c>
    </row>
    <row r="155" spans="1:8" x14ac:dyDescent="0.2">
      <c r="A155" s="36"/>
      <c r="B155" s="32"/>
      <c r="C155" s="32" t="s">
        <v>91</v>
      </c>
      <c r="D155" s="32"/>
      <c r="E155" s="36"/>
      <c r="F155" s="34">
        <v>-20068.504540149999</v>
      </c>
      <c r="G155" s="35">
        <v>-3.152829E-2</v>
      </c>
      <c r="H155" s="23" t="s">
        <v>12</v>
      </c>
    </row>
    <row r="156" spans="1:8" x14ac:dyDescent="0.2">
      <c r="A156" s="28"/>
      <c r="B156" s="28"/>
      <c r="C156" s="25" t="s">
        <v>92</v>
      </c>
      <c r="D156" s="29"/>
      <c r="E156" s="29"/>
      <c r="F156" s="30">
        <v>636523.69811823999</v>
      </c>
      <c r="G156" s="37">
        <v>1.0000000499999999</v>
      </c>
      <c r="H156" s="23" t="s">
        <v>12</v>
      </c>
    </row>
    <row r="157" spans="1:8" x14ac:dyDescent="0.2">
      <c r="A157" s="38"/>
      <c r="B157" s="38"/>
      <c r="C157" s="38"/>
      <c r="D157" s="39"/>
      <c r="E157" s="39"/>
      <c r="F157" s="39"/>
      <c r="G157" s="39"/>
    </row>
    <row r="158" spans="1:8" x14ac:dyDescent="0.2">
      <c r="A158" s="40"/>
      <c r="B158" s="41" t="s">
        <v>408</v>
      </c>
      <c r="C158" s="41"/>
      <c r="D158" s="41"/>
      <c r="E158" s="41"/>
      <c r="F158" s="41"/>
      <c r="G158" s="41"/>
      <c r="H158" s="41"/>
    </row>
    <row r="159" spans="1:8" x14ac:dyDescent="0.2">
      <c r="A159" s="40"/>
      <c r="B159" s="41" t="s">
        <v>409</v>
      </c>
      <c r="C159" s="41"/>
      <c r="D159" s="41"/>
      <c r="E159" s="41"/>
      <c r="F159" s="41"/>
      <c r="G159" s="41"/>
      <c r="H159" s="41"/>
    </row>
    <row r="160" spans="1:8" x14ac:dyDescent="0.2">
      <c r="A160" s="40"/>
      <c r="B160" s="41" t="s">
        <v>410</v>
      </c>
      <c r="C160" s="41"/>
      <c r="D160" s="41"/>
      <c r="E160" s="41"/>
      <c r="F160" s="41"/>
      <c r="G160" s="41"/>
      <c r="H160" s="41"/>
    </row>
    <row r="161" spans="1:9" ht="12.75" customHeight="1" x14ac:dyDescent="0.2">
      <c r="A161" s="40"/>
      <c r="B161" s="148" t="s">
        <v>473</v>
      </c>
      <c r="C161" s="41"/>
      <c r="D161" s="41"/>
      <c r="E161" s="41"/>
      <c r="F161" s="41"/>
      <c r="G161" s="41"/>
      <c r="H161" s="41"/>
      <c r="I161" s="140"/>
    </row>
    <row r="162" spans="1:9" x14ac:dyDescent="0.2">
      <c r="A162" s="40"/>
      <c r="B162" s="40"/>
      <c r="C162" s="40"/>
      <c r="D162" s="42"/>
      <c r="E162" s="42"/>
      <c r="F162" s="42"/>
      <c r="G162" s="42"/>
    </row>
    <row r="163" spans="1:9" x14ac:dyDescent="0.2">
      <c r="A163" s="40"/>
      <c r="B163" s="43" t="s">
        <v>93</v>
      </c>
      <c r="C163" s="44"/>
      <c r="D163" s="45"/>
      <c r="E163" s="46"/>
      <c r="F163" s="42"/>
      <c r="G163" s="42"/>
    </row>
    <row r="164" spans="1:9" ht="25.5" x14ac:dyDescent="0.2">
      <c r="A164" s="40"/>
      <c r="B164" s="47" t="s">
        <v>94</v>
      </c>
      <c r="C164" s="48"/>
      <c r="D164" s="22" t="s">
        <v>430</v>
      </c>
      <c r="E164" s="46"/>
      <c r="F164" s="42"/>
      <c r="G164" s="42"/>
    </row>
    <row r="165" spans="1:9" x14ac:dyDescent="0.2">
      <c r="A165" s="40"/>
      <c r="B165" s="47" t="s">
        <v>96</v>
      </c>
      <c r="C165" s="48"/>
      <c r="D165" s="22" t="s">
        <v>95</v>
      </c>
      <c r="E165" s="46"/>
      <c r="F165" s="42"/>
      <c r="G165" s="42"/>
    </row>
    <row r="166" spans="1:9" x14ac:dyDescent="0.2">
      <c r="A166" s="40"/>
      <c r="B166" s="47" t="s">
        <v>97</v>
      </c>
      <c r="C166" s="48"/>
      <c r="D166" s="49" t="s">
        <v>12</v>
      </c>
      <c r="E166" s="46"/>
      <c r="F166" s="42"/>
      <c r="G166" s="42"/>
    </row>
    <row r="167" spans="1:9" x14ac:dyDescent="0.2">
      <c r="A167" s="50"/>
      <c r="B167" s="51" t="s">
        <v>12</v>
      </c>
      <c r="C167" s="51" t="s">
        <v>411</v>
      </c>
      <c r="D167" s="51" t="s">
        <v>98</v>
      </c>
      <c r="E167" s="50"/>
      <c r="F167" s="50"/>
      <c r="G167" s="50"/>
    </row>
    <row r="168" spans="1:9" x14ac:dyDescent="0.2">
      <c r="A168" s="50"/>
      <c r="B168" s="52" t="s">
        <v>99</v>
      </c>
      <c r="C168" s="84">
        <v>46173</v>
      </c>
      <c r="D168" s="53">
        <v>46203</v>
      </c>
      <c r="E168" s="50"/>
      <c r="F168" s="50"/>
      <c r="G168" s="50"/>
    </row>
    <row r="169" spans="1:9" x14ac:dyDescent="0.2">
      <c r="A169" s="50"/>
      <c r="B169" s="54" t="s">
        <v>100</v>
      </c>
      <c r="C169" s="85">
        <v>2462.4364</v>
      </c>
      <c r="D169" s="55">
        <v>2478.5614</v>
      </c>
      <c r="E169" s="50"/>
      <c r="F169" s="56"/>
      <c r="G169" s="57"/>
    </row>
    <row r="170" spans="1:9" x14ac:dyDescent="0.2">
      <c r="A170" s="50"/>
      <c r="B170" s="54" t="s">
        <v>412</v>
      </c>
      <c r="C170" s="85">
        <v>1043.3788999999999</v>
      </c>
      <c r="D170" s="55">
        <v>1050.2119</v>
      </c>
      <c r="E170" s="50"/>
      <c r="F170" s="56"/>
      <c r="G170" s="57"/>
    </row>
    <row r="171" spans="1:9" x14ac:dyDescent="0.2">
      <c r="A171" s="50"/>
      <c r="B171" s="54" t="s">
        <v>101</v>
      </c>
      <c r="C171" s="85">
        <v>2429.5326</v>
      </c>
      <c r="D171" s="55">
        <v>2445.0203000000001</v>
      </c>
      <c r="E171" s="50"/>
      <c r="F171" s="56"/>
      <c r="G171" s="57"/>
    </row>
    <row r="172" spans="1:9" x14ac:dyDescent="0.2">
      <c r="A172" s="50"/>
      <c r="B172" s="54" t="s">
        <v>413</v>
      </c>
      <c r="C172" s="85">
        <v>1040.6611</v>
      </c>
      <c r="D172" s="55">
        <v>1047.2951</v>
      </c>
      <c r="E172" s="50"/>
      <c r="F172" s="56"/>
      <c r="G172" s="57"/>
    </row>
    <row r="173" spans="1:9" x14ac:dyDescent="0.2">
      <c r="A173" s="50"/>
      <c r="B173" s="50"/>
      <c r="C173" s="50"/>
      <c r="D173" s="50"/>
      <c r="E173" s="50"/>
      <c r="F173" s="50"/>
      <c r="G173" s="50"/>
    </row>
    <row r="174" spans="1:9" x14ac:dyDescent="0.2">
      <c r="A174" s="50"/>
      <c r="B174" s="47" t="s">
        <v>102</v>
      </c>
      <c r="C174" s="48"/>
      <c r="D174" s="22" t="s">
        <v>95</v>
      </c>
      <c r="E174" s="50"/>
      <c r="F174" s="50"/>
      <c r="G174" s="50"/>
    </row>
    <row r="175" spans="1:9" x14ac:dyDescent="0.2">
      <c r="A175" s="50"/>
      <c r="B175" s="112"/>
      <c r="C175" s="112"/>
      <c r="D175" s="113"/>
      <c r="E175" s="50"/>
      <c r="F175" s="56"/>
      <c r="G175" s="57"/>
    </row>
    <row r="176" spans="1:9" x14ac:dyDescent="0.2">
      <c r="A176" s="50"/>
      <c r="B176" s="47" t="s">
        <v>103</v>
      </c>
      <c r="C176" s="48"/>
      <c r="D176" s="22" t="s">
        <v>95</v>
      </c>
      <c r="E176" s="64"/>
      <c r="F176" s="50"/>
      <c r="G176" s="50"/>
    </row>
    <row r="177" spans="1:16" x14ac:dyDescent="0.2">
      <c r="A177" s="50"/>
      <c r="B177" s="47" t="s">
        <v>104</v>
      </c>
      <c r="C177" s="48"/>
      <c r="D177" s="22" t="s">
        <v>95</v>
      </c>
      <c r="E177" s="64"/>
      <c r="F177" s="50"/>
      <c r="G177" s="50"/>
    </row>
    <row r="178" spans="1:16" x14ac:dyDescent="0.2">
      <c r="A178" s="50"/>
      <c r="B178" s="47" t="s">
        <v>415</v>
      </c>
      <c r="C178" s="48"/>
      <c r="D178" s="22" t="s">
        <v>95</v>
      </c>
      <c r="E178" s="64"/>
      <c r="F178" s="50"/>
      <c r="G178" s="50"/>
    </row>
    <row r="179" spans="1:16" x14ac:dyDescent="0.2">
      <c r="A179" s="59"/>
      <c r="B179" s="59"/>
      <c r="C179" s="59"/>
      <c r="D179" s="59"/>
      <c r="E179" s="59"/>
      <c r="F179" s="59"/>
      <c r="G179" s="59"/>
      <c r="I179" s="140"/>
      <c r="J179" s="20"/>
    </row>
    <row r="180" spans="1:16" s="66" customFormat="1" x14ac:dyDescent="0.2">
      <c r="B180" s="165" t="s">
        <v>707</v>
      </c>
      <c r="C180" s="165"/>
      <c r="D180" s="165"/>
      <c r="E180" s="165"/>
      <c r="F180" s="165"/>
      <c r="G180" s="165"/>
      <c r="I180" s="140"/>
      <c r="J180" s="20"/>
      <c r="K180" s="65"/>
      <c r="L180" s="65"/>
      <c r="M180" s="65"/>
      <c r="N180" s="65"/>
      <c r="O180" s="17"/>
    </row>
    <row r="181" spans="1:16" ht="13.5" customHeight="1" x14ac:dyDescent="0.2">
      <c r="B181" s="166" t="s">
        <v>432</v>
      </c>
      <c r="C181" s="166" t="s">
        <v>433</v>
      </c>
      <c r="D181" s="167" t="s">
        <v>443</v>
      </c>
      <c r="E181" s="168"/>
      <c r="F181" s="169"/>
      <c r="G181" s="170" t="s">
        <v>451</v>
      </c>
      <c r="H181" s="171"/>
      <c r="I181" s="172"/>
      <c r="J181" s="65"/>
      <c r="K181" s="65"/>
      <c r="L181" s="65"/>
      <c r="M181" s="65"/>
      <c r="N181" s="65"/>
      <c r="O181" s="65"/>
    </row>
    <row r="182" spans="1:16" ht="46.5" customHeight="1" x14ac:dyDescent="0.2">
      <c r="B182" s="173"/>
      <c r="C182" s="173"/>
      <c r="D182" s="174" t="s">
        <v>452</v>
      </c>
      <c r="E182" s="174" t="s">
        <v>453</v>
      </c>
      <c r="F182" s="174" t="s">
        <v>454</v>
      </c>
      <c r="G182" s="223" t="s">
        <v>471</v>
      </c>
      <c r="H182" s="224"/>
      <c r="I182" s="174" t="s">
        <v>456</v>
      </c>
      <c r="J182" s="65"/>
      <c r="K182" s="65"/>
      <c r="L182" s="65"/>
      <c r="M182" s="65"/>
      <c r="N182" s="65"/>
      <c r="O182" s="65"/>
    </row>
    <row r="183" spans="1:16" ht="22.5" customHeight="1" x14ac:dyDescent="0.2">
      <c r="B183" s="175"/>
      <c r="C183" s="175"/>
      <c r="D183" s="176"/>
      <c r="E183" s="176"/>
      <c r="F183" s="176"/>
      <c r="G183" s="105" t="s">
        <v>457</v>
      </c>
      <c r="H183" s="105" t="s">
        <v>458</v>
      </c>
      <c r="I183" s="176"/>
      <c r="J183" s="65"/>
      <c r="K183" s="65"/>
      <c r="L183" s="65"/>
      <c r="M183" s="65"/>
      <c r="N183" s="65"/>
      <c r="O183" s="65"/>
    </row>
    <row r="184" spans="1:16" ht="13.5" x14ac:dyDescent="0.25">
      <c r="B184" s="102" t="s">
        <v>459</v>
      </c>
      <c r="C184" s="100" t="s">
        <v>460</v>
      </c>
      <c r="D184" s="177">
        <v>5523.9823999999999</v>
      </c>
      <c r="E184" s="4">
        <v>126.0176</v>
      </c>
      <c r="F184" s="178">
        <f>D184+E184</f>
        <v>5650</v>
      </c>
      <c r="G184" s="2">
        <v>239.15547683099999</v>
      </c>
      <c r="H184" s="2">
        <v>150.66</v>
      </c>
      <c r="I184" s="2">
        <f>G184+H184</f>
        <v>389.81547683099996</v>
      </c>
      <c r="J184" s="65"/>
      <c r="K184" s="65"/>
      <c r="L184" s="65"/>
      <c r="M184" s="65"/>
      <c r="N184" s="65"/>
      <c r="O184" s="65"/>
    </row>
    <row r="185" spans="1:16" ht="6.75" customHeight="1" x14ac:dyDescent="0.25">
      <c r="B185" s="179"/>
      <c r="C185" s="180"/>
      <c r="D185" s="181"/>
      <c r="E185" s="5"/>
      <c r="F185" s="182"/>
      <c r="G185" s="3"/>
      <c r="H185" s="3"/>
      <c r="I185" s="3"/>
      <c r="J185" s="65"/>
      <c r="K185" s="65"/>
      <c r="L185" s="65"/>
      <c r="M185" s="65"/>
      <c r="N185" s="65"/>
      <c r="O185" s="65"/>
    </row>
    <row r="186" spans="1:16" ht="51" customHeight="1" x14ac:dyDescent="0.2">
      <c r="B186" s="225" t="s">
        <v>461</v>
      </c>
      <c r="C186" s="225"/>
      <c r="D186" s="225"/>
      <c r="E186" s="225"/>
      <c r="F186" s="225"/>
      <c r="G186" s="225"/>
      <c r="H186" s="225"/>
      <c r="I186" s="225"/>
      <c r="J186" s="184"/>
      <c r="K186" s="65"/>
      <c r="L186" s="65"/>
      <c r="M186" s="65"/>
      <c r="N186" s="65"/>
      <c r="O186" s="65"/>
    </row>
    <row r="187" spans="1:16" ht="13.5" x14ac:dyDescent="0.25">
      <c r="B187" s="109" t="s">
        <v>462</v>
      </c>
      <c r="I187" s="65"/>
      <c r="J187" s="20"/>
      <c r="K187" s="65"/>
      <c r="L187" s="65"/>
      <c r="M187" s="65"/>
      <c r="N187" s="65"/>
      <c r="O187" s="65"/>
      <c r="P187" s="65"/>
    </row>
    <row r="188" spans="1:16" x14ac:dyDescent="0.2">
      <c r="B188" s="110"/>
      <c r="J188" s="20"/>
      <c r="K188" s="65"/>
      <c r="L188" s="65"/>
      <c r="M188" s="65"/>
      <c r="N188" s="65"/>
      <c r="O188" s="65"/>
    </row>
    <row r="189" spans="1:16" x14ac:dyDescent="0.2">
      <c r="B189" s="110" t="s">
        <v>466</v>
      </c>
      <c r="J189" s="20"/>
      <c r="K189" s="65"/>
      <c r="L189" s="65"/>
      <c r="M189" s="65"/>
      <c r="N189" s="65"/>
      <c r="O189" s="65"/>
    </row>
    <row r="190" spans="1:16" x14ac:dyDescent="0.2">
      <c r="B190" s="110"/>
      <c r="J190" s="20"/>
      <c r="K190" s="65"/>
      <c r="L190" s="65"/>
      <c r="M190" s="65"/>
      <c r="N190" s="65"/>
      <c r="O190" s="65"/>
    </row>
    <row r="191" spans="1:16" x14ac:dyDescent="0.2">
      <c r="B191" s="110" t="s">
        <v>467</v>
      </c>
      <c r="J191" s="20"/>
      <c r="K191" s="65"/>
      <c r="L191" s="65"/>
      <c r="M191" s="65"/>
      <c r="N191" s="65"/>
      <c r="O191" s="65"/>
    </row>
    <row r="192" spans="1:16" x14ac:dyDescent="0.2">
      <c r="B192" s="110"/>
      <c r="J192" s="20"/>
      <c r="K192" s="65"/>
      <c r="L192" s="65"/>
      <c r="M192" s="65"/>
      <c r="N192" s="65"/>
      <c r="O192" s="65"/>
    </row>
    <row r="193" spans="2:18" x14ac:dyDescent="0.2">
      <c r="B193" s="110" t="s">
        <v>468</v>
      </c>
      <c r="J193" s="20"/>
    </row>
    <row r="194" spans="2:18" s="66" customFormat="1" x14ac:dyDescent="0.2">
      <c r="I194" s="140"/>
      <c r="J194" s="20"/>
      <c r="K194" s="65"/>
      <c r="L194" s="65"/>
      <c r="M194" s="65"/>
      <c r="N194" s="65"/>
      <c r="O194" s="17"/>
      <c r="R194" s="17"/>
    </row>
    <row r="195" spans="2:18" s="66" customFormat="1" x14ac:dyDescent="0.2">
      <c r="B195" s="67" t="s">
        <v>416</v>
      </c>
      <c r="C195" s="68"/>
      <c r="D195" s="69"/>
      <c r="I195" s="140"/>
      <c r="J195" s="20"/>
      <c r="K195" s="65"/>
      <c r="L195" s="65"/>
      <c r="M195" s="65"/>
      <c r="N195" s="65"/>
      <c r="O195" s="17"/>
      <c r="R195" s="17"/>
    </row>
    <row r="196" spans="2:18" s="66" customFormat="1" ht="25.5" x14ac:dyDescent="0.2">
      <c r="B196" s="71" t="s">
        <v>417</v>
      </c>
      <c r="C196" s="71"/>
      <c r="D196" s="72" t="s">
        <v>191</v>
      </c>
      <c r="I196" s="140"/>
      <c r="J196" s="20"/>
      <c r="K196" s="65"/>
      <c r="L196" s="65"/>
      <c r="M196" s="65"/>
      <c r="N196" s="65"/>
      <c r="O196" s="17"/>
      <c r="R196" s="17"/>
    </row>
    <row r="197" spans="2:18" s="66" customFormat="1" x14ac:dyDescent="0.2">
      <c r="B197" s="60" t="s">
        <v>418</v>
      </c>
      <c r="C197" s="60"/>
      <c r="D197" s="73"/>
      <c r="I197" s="140"/>
      <c r="J197" s="20"/>
      <c r="K197" s="65"/>
      <c r="L197" s="65"/>
      <c r="M197" s="65"/>
      <c r="N197" s="65"/>
      <c r="O197" s="17"/>
      <c r="R197" s="17"/>
    </row>
    <row r="198" spans="2:18" s="66" customFormat="1" x14ac:dyDescent="0.2">
      <c r="B198" s="60"/>
      <c r="C198" s="60"/>
      <c r="D198" s="74"/>
      <c r="I198" s="140"/>
      <c r="J198" s="20"/>
      <c r="K198" s="65"/>
      <c r="L198" s="65"/>
      <c r="M198" s="65"/>
      <c r="N198" s="65"/>
      <c r="O198" s="17"/>
      <c r="R198" s="17"/>
    </row>
    <row r="199" spans="2:18" s="66" customFormat="1" x14ac:dyDescent="0.2">
      <c r="B199" s="60" t="s">
        <v>419</v>
      </c>
      <c r="C199" s="60"/>
      <c r="D199" s="75">
        <v>6.4276113353846016</v>
      </c>
      <c r="I199" s="140"/>
      <c r="J199" s="20"/>
      <c r="K199" s="65"/>
      <c r="L199" s="65"/>
      <c r="M199" s="65"/>
      <c r="N199" s="65"/>
      <c r="O199" s="17"/>
      <c r="R199" s="17"/>
    </row>
    <row r="200" spans="2:18" s="66" customFormat="1" x14ac:dyDescent="0.2">
      <c r="B200" s="60"/>
      <c r="C200" s="60"/>
      <c r="D200" s="74"/>
      <c r="I200" s="140"/>
      <c r="J200" s="20"/>
      <c r="K200" s="65"/>
      <c r="L200" s="65"/>
      <c r="M200" s="65"/>
      <c r="N200" s="65"/>
      <c r="O200" s="17"/>
      <c r="R200" s="17"/>
    </row>
    <row r="201" spans="2:18" s="66" customFormat="1" x14ac:dyDescent="0.2">
      <c r="B201" s="60" t="s">
        <v>420</v>
      </c>
      <c r="C201" s="60"/>
      <c r="D201" s="75">
        <v>0.17023583029306991</v>
      </c>
      <c r="I201" s="140"/>
      <c r="J201" s="20"/>
      <c r="K201" s="65"/>
      <c r="L201" s="65"/>
      <c r="M201" s="65"/>
      <c r="N201" s="65"/>
      <c r="O201" s="17"/>
      <c r="R201" s="17"/>
    </row>
    <row r="202" spans="2:18" s="66" customFormat="1" x14ac:dyDescent="0.2">
      <c r="B202" s="60" t="s">
        <v>421</v>
      </c>
      <c r="C202" s="60"/>
      <c r="D202" s="75">
        <v>0.17027359014929142</v>
      </c>
      <c r="I202" s="140"/>
      <c r="J202" s="20"/>
      <c r="K202" s="65"/>
      <c r="L202" s="65"/>
      <c r="M202" s="65"/>
      <c r="N202" s="65"/>
      <c r="O202" s="17"/>
      <c r="R202" s="17"/>
    </row>
    <row r="203" spans="2:18" s="66" customFormat="1" x14ac:dyDescent="0.2">
      <c r="B203" s="60"/>
      <c r="C203" s="60"/>
      <c r="D203" s="74"/>
      <c r="I203" s="140"/>
      <c r="J203" s="20"/>
      <c r="K203" s="65"/>
      <c r="L203" s="65"/>
      <c r="M203" s="65"/>
      <c r="N203" s="65"/>
      <c r="O203" s="17"/>
      <c r="P203" s="17"/>
      <c r="Q203" s="17"/>
      <c r="R203" s="17"/>
    </row>
    <row r="204" spans="2:18" s="66" customFormat="1" x14ac:dyDescent="0.2">
      <c r="B204" s="60" t="s">
        <v>422</v>
      </c>
      <c r="C204" s="60"/>
      <c r="D204" s="77" t="s">
        <v>706</v>
      </c>
      <c r="I204" s="140"/>
      <c r="J204" s="20"/>
      <c r="K204" s="65"/>
      <c r="L204" s="65"/>
      <c r="M204" s="65"/>
      <c r="N204" s="65"/>
      <c r="O204" s="70"/>
    </row>
    <row r="205" spans="2:18" s="66" customFormat="1" x14ac:dyDescent="0.2">
      <c r="B205" s="78" t="s">
        <v>423</v>
      </c>
      <c r="C205" s="79"/>
      <c r="D205" s="80"/>
      <c r="I205" s="140"/>
      <c r="J205" s="20"/>
      <c r="K205" s="65"/>
      <c r="L205" s="65"/>
      <c r="M205" s="65"/>
      <c r="N205" s="65"/>
      <c r="O205" s="17"/>
      <c r="P205" s="17"/>
      <c r="Q205" s="17"/>
      <c r="R205" s="17"/>
    </row>
    <row r="206" spans="2:18" x14ac:dyDescent="0.2">
      <c r="I206" s="140"/>
      <c r="J206" s="20"/>
    </row>
    <row r="207" spans="2:18" x14ac:dyDescent="0.2">
      <c r="B207" s="82" t="s">
        <v>424</v>
      </c>
      <c r="I207" s="140"/>
    </row>
    <row r="208" spans="2:18" x14ac:dyDescent="0.2">
      <c r="I208" s="140"/>
    </row>
    <row r="209" spans="2:9" ht="153.75" customHeight="1" x14ac:dyDescent="0.2">
      <c r="I209" s="140"/>
    </row>
    <row r="210" spans="2:9" x14ac:dyDescent="0.2">
      <c r="I210" s="140"/>
    </row>
    <row r="211" spans="2:9" x14ac:dyDescent="0.2">
      <c r="I211" s="140"/>
    </row>
    <row r="212" spans="2:9" x14ac:dyDescent="0.2">
      <c r="B212" s="82" t="s">
        <v>425</v>
      </c>
      <c r="C212" s="83"/>
      <c r="D212" s="82"/>
      <c r="I212" s="140"/>
    </row>
    <row r="213" spans="2:9" x14ac:dyDescent="0.2">
      <c r="B213" s="82" t="s">
        <v>472</v>
      </c>
      <c r="D213" s="82"/>
      <c r="I213" s="140"/>
    </row>
    <row r="214" spans="2:9" ht="165" customHeight="1" x14ac:dyDescent="0.2">
      <c r="I214" s="140"/>
    </row>
    <row r="215" spans="2:9" x14ac:dyDescent="0.2">
      <c r="I215" s="140"/>
    </row>
  </sheetData>
  <mergeCells count="36">
    <mergeCell ref="B201:C201"/>
    <mergeCell ref="B202:C202"/>
    <mergeCell ref="B203:C203"/>
    <mergeCell ref="B204:C204"/>
    <mergeCell ref="B205:D205"/>
    <mergeCell ref="B196:C196"/>
    <mergeCell ref="B197:C197"/>
    <mergeCell ref="B198:C198"/>
    <mergeCell ref="B199:C199"/>
    <mergeCell ref="B200:C200"/>
    <mergeCell ref="A1:H1"/>
    <mergeCell ref="A2:H2"/>
    <mergeCell ref="A3:H3"/>
    <mergeCell ref="B158:H158"/>
    <mergeCell ref="B159:H159"/>
    <mergeCell ref="B160:H160"/>
    <mergeCell ref="B161:H161"/>
    <mergeCell ref="B163:D163"/>
    <mergeCell ref="B164:C164"/>
    <mergeCell ref="B165:C165"/>
    <mergeCell ref="B166:C166"/>
    <mergeCell ref="B174:C174"/>
    <mergeCell ref="B176:C176"/>
    <mergeCell ref="B177:C177"/>
    <mergeCell ref="B178:C178"/>
    <mergeCell ref="B186:I186"/>
    <mergeCell ref="B195:D195"/>
    <mergeCell ref="B181:B183"/>
    <mergeCell ref="C181:C183"/>
    <mergeCell ref="D181:F181"/>
    <mergeCell ref="G181:I181"/>
    <mergeCell ref="D182:D183"/>
    <mergeCell ref="E182:E183"/>
    <mergeCell ref="F182:F183"/>
    <mergeCell ref="G182:H182"/>
    <mergeCell ref="I182:I183"/>
  </mergeCells>
  <hyperlinks>
    <hyperlink ref="I1" location="Index!B2" display="Index" xr:uid="{AA52264D-1687-46FC-AAAB-2F12AE96D668}"/>
  </hyperlinks>
  <pageMargins left="5.000000074505806E-2" right="5.000000074505806E-2" top="0.30000001192092896" bottom="0.20000000298023224" header="0" footer="0"/>
  <pageSetup paperSize="9" orientation="landscape" r:id="rId1"/>
  <headerFooter alignWithMargins="0">
    <oddHeader>&amp;L&amp;"Aptos"&amp;10&amp;KFF0000 "Sensitivity: Internal Use Only"&amp;1#_x000D_</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CF090-FBD6-442D-8924-2933F1E7D41E}">
  <sheetPr>
    <outlinePr summaryBelow="0" summaryRight="0"/>
  </sheetPr>
  <dimension ref="A1:S167"/>
  <sheetViews>
    <sheetView showGridLines="0" workbookViewId="0">
      <selection sqref="A1:H1"/>
    </sheetView>
  </sheetViews>
  <sheetFormatPr defaultRowHeight="12.75" x14ac:dyDescent="0.2"/>
  <cols>
    <col min="1" max="1" width="5.85546875" style="17" bestFit="1" customWidth="1"/>
    <col min="2" max="2" width="25.7109375" style="17" customWidth="1"/>
    <col min="3" max="3" width="57" style="17" customWidth="1"/>
    <col min="4" max="4" width="10.7109375" style="17" bestFit="1" customWidth="1"/>
    <col min="5" max="5" width="8.7109375" style="17" bestFit="1" customWidth="1"/>
    <col min="6" max="6" width="10.140625" style="17" bestFit="1" customWidth="1"/>
    <col min="7" max="7" width="14" style="17" bestFit="1" customWidth="1"/>
    <col min="8" max="8" width="9.85546875" style="17" bestFit="1" customWidth="1"/>
    <col min="9" max="9" width="5.7109375" style="17" bestFit="1" customWidth="1"/>
    <col min="10" max="16384" width="9.140625" style="17"/>
  </cols>
  <sheetData>
    <row r="1" spans="1:9" ht="15" x14ac:dyDescent="0.2">
      <c r="A1" s="16" t="s">
        <v>0</v>
      </c>
      <c r="B1" s="16"/>
      <c r="C1" s="16"/>
      <c r="D1" s="16"/>
      <c r="E1" s="16"/>
      <c r="F1" s="16"/>
      <c r="G1" s="16"/>
      <c r="H1" s="16"/>
      <c r="I1" s="1" t="s">
        <v>404</v>
      </c>
    </row>
    <row r="2" spans="1:9" ht="15" x14ac:dyDescent="0.2">
      <c r="A2" s="16" t="s">
        <v>281</v>
      </c>
      <c r="B2" s="16"/>
      <c r="C2" s="16"/>
      <c r="D2" s="16"/>
      <c r="E2" s="16"/>
      <c r="F2" s="16"/>
      <c r="G2" s="16"/>
      <c r="H2" s="16"/>
    </row>
    <row r="3" spans="1:9" ht="15" x14ac:dyDescent="0.2">
      <c r="A3" s="16" t="s">
        <v>705</v>
      </c>
      <c r="B3" s="16"/>
      <c r="C3" s="16"/>
      <c r="D3" s="16"/>
      <c r="E3" s="16"/>
      <c r="F3" s="16"/>
      <c r="G3" s="16"/>
      <c r="H3" s="16"/>
    </row>
    <row r="4" spans="1:9" s="20" customFormat="1" ht="30" x14ac:dyDescent="0.2">
      <c r="A4" s="18" t="s">
        <v>2</v>
      </c>
      <c r="B4" s="18" t="s">
        <v>3</v>
      </c>
      <c r="C4" s="18" t="s">
        <v>4</v>
      </c>
      <c r="D4" s="18" t="s">
        <v>5</v>
      </c>
      <c r="E4" s="18" t="s">
        <v>6</v>
      </c>
      <c r="F4" s="18" t="s">
        <v>7</v>
      </c>
      <c r="G4" s="18" t="s">
        <v>8</v>
      </c>
      <c r="H4" s="19" t="s">
        <v>403</v>
      </c>
    </row>
    <row r="5" spans="1:9" x14ac:dyDescent="0.2">
      <c r="A5" s="21"/>
      <c r="B5" s="21"/>
      <c r="C5" s="22" t="s">
        <v>9</v>
      </c>
      <c r="D5" s="21"/>
      <c r="E5" s="21"/>
      <c r="F5" s="21"/>
      <c r="G5" s="21"/>
      <c r="H5" s="23" t="s">
        <v>12</v>
      </c>
    </row>
    <row r="6" spans="1:9" x14ac:dyDescent="0.2">
      <c r="A6" s="21"/>
      <c r="B6" s="21"/>
      <c r="C6" s="22" t="s">
        <v>10</v>
      </c>
      <c r="D6" s="21"/>
      <c r="E6" s="21"/>
      <c r="F6" s="21"/>
      <c r="G6" s="21"/>
      <c r="H6" s="23" t="s">
        <v>12</v>
      </c>
    </row>
    <row r="7" spans="1:9" x14ac:dyDescent="0.2">
      <c r="A7" s="24"/>
      <c r="B7" s="24"/>
      <c r="C7" s="25" t="s">
        <v>11</v>
      </c>
      <c r="D7" s="24"/>
      <c r="E7" s="24" t="s">
        <v>12</v>
      </c>
      <c r="F7" s="26" t="s">
        <v>13</v>
      </c>
      <c r="G7" s="27">
        <v>0</v>
      </c>
      <c r="H7" s="23" t="s">
        <v>12</v>
      </c>
    </row>
    <row r="8" spans="1:9" x14ac:dyDescent="0.2">
      <c r="A8" s="24"/>
      <c r="B8" s="24"/>
      <c r="C8" s="28"/>
      <c r="D8" s="24"/>
      <c r="E8" s="24"/>
      <c r="F8" s="29"/>
      <c r="G8" s="29"/>
      <c r="H8" s="23" t="s">
        <v>12</v>
      </c>
    </row>
    <row r="9" spans="1:9" x14ac:dyDescent="0.2">
      <c r="A9" s="24"/>
      <c r="B9" s="24"/>
      <c r="C9" s="25" t="s">
        <v>14</v>
      </c>
      <c r="D9" s="24"/>
      <c r="E9" s="24"/>
      <c r="F9" s="24"/>
      <c r="G9" s="24"/>
      <c r="H9" s="23" t="s">
        <v>12</v>
      </c>
    </row>
    <row r="10" spans="1:9" x14ac:dyDescent="0.2">
      <c r="A10" s="24"/>
      <c r="B10" s="24"/>
      <c r="C10" s="25" t="s">
        <v>11</v>
      </c>
      <c r="D10" s="24"/>
      <c r="E10" s="24" t="s">
        <v>12</v>
      </c>
      <c r="F10" s="26" t="s">
        <v>13</v>
      </c>
      <c r="G10" s="27">
        <v>0</v>
      </c>
      <c r="H10" s="23" t="s">
        <v>12</v>
      </c>
    </row>
    <row r="11" spans="1:9" x14ac:dyDescent="0.2">
      <c r="A11" s="24"/>
      <c r="B11" s="24"/>
      <c r="C11" s="28"/>
      <c r="D11" s="24"/>
      <c r="E11" s="24"/>
      <c r="F11" s="29"/>
      <c r="G11" s="29"/>
      <c r="H11" s="23" t="s">
        <v>12</v>
      </c>
    </row>
    <row r="12" spans="1:9" x14ac:dyDescent="0.2">
      <c r="A12" s="24"/>
      <c r="B12" s="24"/>
      <c r="C12" s="25" t="s">
        <v>15</v>
      </c>
      <c r="D12" s="24"/>
      <c r="E12" s="24"/>
      <c r="F12" s="24"/>
      <c r="G12" s="24"/>
      <c r="H12" s="23" t="s">
        <v>12</v>
      </c>
    </row>
    <row r="13" spans="1:9" x14ac:dyDescent="0.2">
      <c r="A13" s="24"/>
      <c r="B13" s="24"/>
      <c r="C13" s="25" t="s">
        <v>11</v>
      </c>
      <c r="D13" s="24"/>
      <c r="E13" s="24" t="s">
        <v>12</v>
      </c>
      <c r="F13" s="26" t="s">
        <v>13</v>
      </c>
      <c r="G13" s="27">
        <v>0</v>
      </c>
      <c r="H13" s="23" t="s">
        <v>12</v>
      </c>
    </row>
    <row r="14" spans="1:9" x14ac:dyDescent="0.2">
      <c r="A14" s="24"/>
      <c r="B14" s="24"/>
      <c r="C14" s="28"/>
      <c r="D14" s="24"/>
      <c r="E14" s="24"/>
      <c r="F14" s="29"/>
      <c r="G14" s="29"/>
      <c r="H14" s="23" t="s">
        <v>12</v>
      </c>
    </row>
    <row r="15" spans="1:9" x14ac:dyDescent="0.2">
      <c r="A15" s="24"/>
      <c r="B15" s="24"/>
      <c r="C15" s="25" t="s">
        <v>16</v>
      </c>
      <c r="D15" s="24"/>
      <c r="E15" s="24"/>
      <c r="F15" s="24"/>
      <c r="G15" s="24"/>
      <c r="H15" s="23" t="s">
        <v>12</v>
      </c>
    </row>
    <row r="16" spans="1:9" x14ac:dyDescent="0.2">
      <c r="A16" s="24"/>
      <c r="B16" s="24"/>
      <c r="C16" s="25" t="s">
        <v>11</v>
      </c>
      <c r="D16" s="24"/>
      <c r="E16" s="24" t="s">
        <v>12</v>
      </c>
      <c r="F16" s="26" t="s">
        <v>13</v>
      </c>
      <c r="G16" s="27">
        <v>0</v>
      </c>
      <c r="H16" s="23" t="s">
        <v>12</v>
      </c>
    </row>
    <row r="17" spans="1:8" x14ac:dyDescent="0.2">
      <c r="A17" s="24"/>
      <c r="B17" s="24"/>
      <c r="C17" s="28"/>
      <c r="D17" s="24"/>
      <c r="E17" s="24"/>
      <c r="F17" s="29"/>
      <c r="G17" s="29"/>
      <c r="H17" s="23" t="s">
        <v>12</v>
      </c>
    </row>
    <row r="18" spans="1:8" x14ac:dyDescent="0.2">
      <c r="A18" s="24"/>
      <c r="B18" s="24"/>
      <c r="C18" s="25" t="s">
        <v>17</v>
      </c>
      <c r="D18" s="24"/>
      <c r="E18" s="24"/>
      <c r="F18" s="29"/>
      <c r="G18" s="29"/>
      <c r="H18" s="23" t="s">
        <v>12</v>
      </c>
    </row>
    <row r="19" spans="1:8" x14ac:dyDescent="0.2">
      <c r="A19" s="24"/>
      <c r="B19" s="24"/>
      <c r="C19" s="25" t="s">
        <v>11</v>
      </c>
      <c r="D19" s="24"/>
      <c r="E19" s="24" t="s">
        <v>12</v>
      </c>
      <c r="F19" s="26" t="s">
        <v>13</v>
      </c>
      <c r="G19" s="27">
        <v>0</v>
      </c>
      <c r="H19" s="23" t="s">
        <v>12</v>
      </c>
    </row>
    <row r="20" spans="1:8" x14ac:dyDescent="0.2">
      <c r="A20" s="24"/>
      <c r="B20" s="24"/>
      <c r="C20" s="28"/>
      <c r="D20" s="24"/>
      <c r="E20" s="24"/>
      <c r="F20" s="29"/>
      <c r="G20" s="29"/>
      <c r="H20" s="23" t="s">
        <v>12</v>
      </c>
    </row>
    <row r="21" spans="1:8" x14ac:dyDescent="0.2">
      <c r="A21" s="24"/>
      <c r="B21" s="24"/>
      <c r="C21" s="25" t="s">
        <v>18</v>
      </c>
      <c r="D21" s="24"/>
      <c r="E21" s="24"/>
      <c r="F21" s="29"/>
      <c r="G21" s="29"/>
      <c r="H21" s="23" t="s">
        <v>12</v>
      </c>
    </row>
    <row r="22" spans="1:8" x14ac:dyDescent="0.2">
      <c r="A22" s="24"/>
      <c r="B22" s="24"/>
      <c r="C22" s="25" t="s">
        <v>11</v>
      </c>
      <c r="D22" s="24"/>
      <c r="E22" s="24" t="s">
        <v>12</v>
      </c>
      <c r="F22" s="26" t="s">
        <v>13</v>
      </c>
      <c r="G22" s="27">
        <v>0</v>
      </c>
      <c r="H22" s="23" t="s">
        <v>12</v>
      </c>
    </row>
    <row r="23" spans="1:8" x14ac:dyDescent="0.2">
      <c r="A23" s="24"/>
      <c r="B23" s="24"/>
      <c r="C23" s="28"/>
      <c r="D23" s="24"/>
      <c r="E23" s="24"/>
      <c r="F23" s="29"/>
      <c r="G23" s="29"/>
      <c r="H23" s="23" t="s">
        <v>12</v>
      </c>
    </row>
    <row r="24" spans="1:8" x14ac:dyDescent="0.2">
      <c r="A24" s="24"/>
      <c r="B24" s="24"/>
      <c r="C24" s="25" t="s">
        <v>19</v>
      </c>
      <c r="D24" s="24"/>
      <c r="E24" s="24"/>
      <c r="F24" s="30">
        <v>0</v>
      </c>
      <c r="G24" s="27">
        <v>0</v>
      </c>
      <c r="H24" s="23" t="s">
        <v>12</v>
      </c>
    </row>
    <row r="25" spans="1:8" x14ac:dyDescent="0.2">
      <c r="A25" s="24"/>
      <c r="B25" s="24"/>
      <c r="C25" s="28"/>
      <c r="D25" s="24"/>
      <c r="E25" s="24"/>
      <c r="F25" s="29"/>
      <c r="G25" s="29"/>
      <c r="H25" s="23" t="s">
        <v>12</v>
      </c>
    </row>
    <row r="26" spans="1:8" x14ac:dyDescent="0.2">
      <c r="A26" s="24"/>
      <c r="B26" s="24"/>
      <c r="C26" s="25" t="s">
        <v>20</v>
      </c>
      <c r="D26" s="24"/>
      <c r="E26" s="24"/>
      <c r="F26" s="29"/>
      <c r="G26" s="29"/>
      <c r="H26" s="23" t="s">
        <v>12</v>
      </c>
    </row>
    <row r="27" spans="1:8" x14ac:dyDescent="0.2">
      <c r="A27" s="24"/>
      <c r="B27" s="24"/>
      <c r="C27" s="25" t="s">
        <v>10</v>
      </c>
      <c r="D27" s="24"/>
      <c r="E27" s="24"/>
      <c r="F27" s="29"/>
      <c r="G27" s="29"/>
      <c r="H27" s="23" t="s">
        <v>12</v>
      </c>
    </row>
    <row r="28" spans="1:8" x14ac:dyDescent="0.2">
      <c r="A28" s="31">
        <v>1</v>
      </c>
      <c r="B28" s="32" t="s">
        <v>282</v>
      </c>
      <c r="C28" s="32" t="s">
        <v>680</v>
      </c>
      <c r="D28" s="32" t="s">
        <v>23</v>
      </c>
      <c r="E28" s="33">
        <v>1000</v>
      </c>
      <c r="F28" s="34">
        <v>1009.915</v>
      </c>
      <c r="G28" s="35">
        <v>5.4860249999999999E-2</v>
      </c>
      <c r="H28" s="23">
        <v>7.1349999999999998</v>
      </c>
    </row>
    <row r="29" spans="1:8" x14ac:dyDescent="0.2">
      <c r="A29" s="31">
        <v>2</v>
      </c>
      <c r="B29" s="32" t="s">
        <v>41</v>
      </c>
      <c r="C29" s="32" t="s">
        <v>558</v>
      </c>
      <c r="D29" s="32" t="s">
        <v>23</v>
      </c>
      <c r="E29" s="33">
        <v>1000</v>
      </c>
      <c r="F29" s="34">
        <v>1007.417</v>
      </c>
      <c r="G29" s="35">
        <v>5.4724559999999998E-2</v>
      </c>
      <c r="H29" s="23">
        <v>6.95</v>
      </c>
    </row>
    <row r="30" spans="1:8" x14ac:dyDescent="0.2">
      <c r="A30" s="31">
        <v>3</v>
      </c>
      <c r="B30" s="32" t="s">
        <v>168</v>
      </c>
      <c r="C30" s="32" t="s">
        <v>598</v>
      </c>
      <c r="D30" s="32" t="s">
        <v>169</v>
      </c>
      <c r="E30" s="33">
        <v>1000</v>
      </c>
      <c r="F30" s="34">
        <v>1005.778</v>
      </c>
      <c r="G30" s="35">
        <v>5.4635530000000002E-2</v>
      </c>
      <c r="H30" s="23">
        <v>7.55</v>
      </c>
    </row>
    <row r="31" spans="1:8" ht="25.5" x14ac:dyDescent="0.2">
      <c r="A31" s="31">
        <v>4</v>
      </c>
      <c r="B31" s="32" t="s">
        <v>26</v>
      </c>
      <c r="C31" s="32" t="s">
        <v>549</v>
      </c>
      <c r="D31" s="32" t="s">
        <v>23</v>
      </c>
      <c r="E31" s="33">
        <v>1000</v>
      </c>
      <c r="F31" s="34">
        <v>989.03200000000004</v>
      </c>
      <c r="G31" s="35">
        <v>5.372586E-2</v>
      </c>
      <c r="H31" s="23">
        <v>7.1749999999999998</v>
      </c>
    </row>
    <row r="32" spans="1:8" x14ac:dyDescent="0.2">
      <c r="A32" s="31">
        <v>5</v>
      </c>
      <c r="B32" s="32" t="s">
        <v>108</v>
      </c>
      <c r="C32" s="32" t="s">
        <v>569</v>
      </c>
      <c r="D32" s="32" t="s">
        <v>25</v>
      </c>
      <c r="E32" s="33">
        <v>800</v>
      </c>
      <c r="F32" s="34">
        <v>799.84720000000004</v>
      </c>
      <c r="G32" s="35">
        <v>4.3449019999999998E-2</v>
      </c>
      <c r="H32" s="23">
        <v>7.21</v>
      </c>
    </row>
    <row r="33" spans="1:8" ht="25.5" x14ac:dyDescent="0.2">
      <c r="A33" s="31">
        <v>6</v>
      </c>
      <c r="B33" s="32" t="s">
        <v>283</v>
      </c>
      <c r="C33" s="32" t="s">
        <v>681</v>
      </c>
      <c r="D33" s="32" t="s">
        <v>171</v>
      </c>
      <c r="E33" s="33">
        <v>500</v>
      </c>
      <c r="F33" s="34">
        <v>505.55549999999999</v>
      </c>
      <c r="G33" s="35">
        <v>2.7462609999999998E-2</v>
      </c>
      <c r="H33" s="23">
        <v>8.0549999999999997</v>
      </c>
    </row>
    <row r="34" spans="1:8" x14ac:dyDescent="0.2">
      <c r="A34" s="31">
        <v>7</v>
      </c>
      <c r="B34" s="32" t="s">
        <v>284</v>
      </c>
      <c r="C34" s="32" t="s">
        <v>682</v>
      </c>
      <c r="D34" s="32" t="s">
        <v>25</v>
      </c>
      <c r="E34" s="33">
        <v>50</v>
      </c>
      <c r="F34" s="34">
        <v>503.22</v>
      </c>
      <c r="G34" s="35">
        <v>2.7335740000000001E-2</v>
      </c>
      <c r="H34" s="23">
        <v>7.4550000000000001</v>
      </c>
    </row>
    <row r="35" spans="1:8" x14ac:dyDescent="0.2">
      <c r="A35" s="31">
        <v>8</v>
      </c>
      <c r="B35" s="32" t="s">
        <v>107</v>
      </c>
      <c r="C35" s="32" t="s">
        <v>568</v>
      </c>
      <c r="D35" s="32" t="s">
        <v>25</v>
      </c>
      <c r="E35" s="33">
        <v>500</v>
      </c>
      <c r="F35" s="34">
        <v>503.12150000000003</v>
      </c>
      <c r="G35" s="35">
        <v>2.733039E-2</v>
      </c>
      <c r="H35" s="23">
        <v>6.95</v>
      </c>
    </row>
    <row r="36" spans="1:8" x14ac:dyDescent="0.2">
      <c r="A36" s="31">
        <v>9</v>
      </c>
      <c r="B36" s="32" t="s">
        <v>180</v>
      </c>
      <c r="C36" s="32" t="s">
        <v>603</v>
      </c>
      <c r="D36" s="32" t="s">
        <v>171</v>
      </c>
      <c r="E36" s="33">
        <v>500</v>
      </c>
      <c r="F36" s="34">
        <v>502.66750000000002</v>
      </c>
      <c r="G36" s="35">
        <v>2.730573E-2</v>
      </c>
      <c r="H36" s="23">
        <v>8.2200000000000006</v>
      </c>
    </row>
    <row r="37" spans="1:8" ht="25.5" x14ac:dyDescent="0.2">
      <c r="A37" s="31">
        <v>10</v>
      </c>
      <c r="B37" s="32" t="s">
        <v>29</v>
      </c>
      <c r="C37" s="32" t="s">
        <v>30</v>
      </c>
      <c r="D37" s="32" t="s">
        <v>25</v>
      </c>
      <c r="E37" s="33">
        <v>500</v>
      </c>
      <c r="F37" s="34">
        <v>502.41849999999999</v>
      </c>
      <c r="G37" s="35">
        <v>2.7292210000000001E-2</v>
      </c>
      <c r="H37" s="23">
        <v>7.2134</v>
      </c>
    </row>
    <row r="38" spans="1:8" x14ac:dyDescent="0.2">
      <c r="A38" s="31">
        <v>11</v>
      </c>
      <c r="B38" s="32" t="s">
        <v>181</v>
      </c>
      <c r="C38" s="32" t="s">
        <v>604</v>
      </c>
      <c r="D38" s="32" t="s">
        <v>182</v>
      </c>
      <c r="E38" s="33">
        <v>500</v>
      </c>
      <c r="F38" s="34">
        <v>502.15100000000001</v>
      </c>
      <c r="G38" s="35">
        <v>2.727767E-2</v>
      </c>
      <c r="H38" s="23">
        <v>8.3978999999999999</v>
      </c>
    </row>
    <row r="39" spans="1:8" x14ac:dyDescent="0.2">
      <c r="A39" s="31">
        <v>12</v>
      </c>
      <c r="B39" s="32" t="s">
        <v>177</v>
      </c>
      <c r="C39" s="32" t="s">
        <v>178</v>
      </c>
      <c r="D39" s="32" t="s">
        <v>23</v>
      </c>
      <c r="E39" s="33">
        <v>500</v>
      </c>
      <c r="F39" s="34">
        <v>501.81900000000002</v>
      </c>
      <c r="G39" s="35">
        <v>2.7259640000000002E-2</v>
      </c>
      <c r="H39" s="23">
        <v>7.19</v>
      </c>
    </row>
    <row r="40" spans="1:8" ht="25.5" x14ac:dyDescent="0.2">
      <c r="A40" s="31">
        <v>13</v>
      </c>
      <c r="B40" s="32" t="s">
        <v>51</v>
      </c>
      <c r="C40" s="32" t="s">
        <v>52</v>
      </c>
      <c r="D40" s="32" t="s">
        <v>25</v>
      </c>
      <c r="E40" s="33">
        <v>500</v>
      </c>
      <c r="F40" s="34">
        <v>501.63200000000001</v>
      </c>
      <c r="G40" s="35">
        <v>2.724948E-2</v>
      </c>
      <c r="H40" s="23">
        <v>7.25</v>
      </c>
    </row>
    <row r="41" spans="1:8" x14ac:dyDescent="0.2">
      <c r="A41" s="31">
        <v>14</v>
      </c>
      <c r="B41" s="32" t="s">
        <v>172</v>
      </c>
      <c r="C41" s="32" t="s">
        <v>600</v>
      </c>
      <c r="D41" s="32" t="s">
        <v>23</v>
      </c>
      <c r="E41" s="33">
        <v>500</v>
      </c>
      <c r="F41" s="34">
        <v>501.45850000000002</v>
      </c>
      <c r="G41" s="35">
        <v>2.724006E-2</v>
      </c>
      <c r="H41" s="23">
        <v>7.2149999999999999</v>
      </c>
    </row>
    <row r="42" spans="1:8" x14ac:dyDescent="0.2">
      <c r="A42" s="31">
        <v>15</v>
      </c>
      <c r="B42" s="32" t="s">
        <v>285</v>
      </c>
      <c r="C42" s="32" t="s">
        <v>683</v>
      </c>
      <c r="D42" s="32" t="s">
        <v>286</v>
      </c>
      <c r="E42" s="33">
        <v>500</v>
      </c>
      <c r="F42" s="34">
        <v>500.6345</v>
      </c>
      <c r="G42" s="35">
        <v>2.7195299999999999E-2</v>
      </c>
      <c r="H42" s="23">
        <v>8.1349999999999998</v>
      </c>
    </row>
    <row r="43" spans="1:8" x14ac:dyDescent="0.2">
      <c r="A43" s="31">
        <v>16</v>
      </c>
      <c r="B43" s="32" t="s">
        <v>287</v>
      </c>
      <c r="C43" s="32" t="s">
        <v>288</v>
      </c>
      <c r="D43" s="32" t="s">
        <v>23</v>
      </c>
      <c r="E43" s="33">
        <v>500</v>
      </c>
      <c r="F43" s="34">
        <v>500.03300000000002</v>
      </c>
      <c r="G43" s="35">
        <v>2.7162619999999998E-2</v>
      </c>
      <c r="H43" s="23">
        <v>6.95</v>
      </c>
    </row>
    <row r="44" spans="1:8" x14ac:dyDescent="0.2">
      <c r="A44" s="31">
        <v>17</v>
      </c>
      <c r="B44" s="32" t="s">
        <v>289</v>
      </c>
      <c r="C44" s="32" t="s">
        <v>684</v>
      </c>
      <c r="D44" s="32" t="s">
        <v>25</v>
      </c>
      <c r="E44" s="33">
        <v>50</v>
      </c>
      <c r="F44" s="34">
        <v>499.14550000000003</v>
      </c>
      <c r="G44" s="35">
        <v>2.7114409999999999E-2</v>
      </c>
      <c r="H44" s="23">
        <v>6.81</v>
      </c>
    </row>
    <row r="45" spans="1:8" x14ac:dyDescent="0.2">
      <c r="A45" s="24"/>
      <c r="B45" s="24"/>
      <c r="C45" s="25" t="s">
        <v>11</v>
      </c>
      <c r="D45" s="24"/>
      <c r="E45" s="24" t="s">
        <v>12</v>
      </c>
      <c r="F45" s="30">
        <v>10835.8457</v>
      </c>
      <c r="G45" s="27">
        <v>0.58862108000000002</v>
      </c>
      <c r="H45" s="23" t="s">
        <v>12</v>
      </c>
    </row>
    <row r="46" spans="1:8" x14ac:dyDescent="0.2">
      <c r="A46" s="24"/>
      <c r="B46" s="24"/>
      <c r="C46" s="28"/>
      <c r="D46" s="24"/>
      <c r="E46" s="24"/>
      <c r="F46" s="29"/>
      <c r="G46" s="29"/>
      <c r="H46" s="23" t="s">
        <v>12</v>
      </c>
    </row>
    <row r="47" spans="1:8" x14ac:dyDescent="0.2">
      <c r="A47" s="24"/>
      <c r="B47" s="24"/>
      <c r="C47" s="25" t="s">
        <v>54</v>
      </c>
      <c r="D47" s="24"/>
      <c r="E47" s="24"/>
      <c r="F47" s="24"/>
      <c r="G47" s="24"/>
      <c r="H47" s="23" t="s">
        <v>12</v>
      </c>
    </row>
    <row r="48" spans="1:8" x14ac:dyDescent="0.2">
      <c r="A48" s="24"/>
      <c r="B48" s="24"/>
      <c r="C48" s="25" t="s">
        <v>11</v>
      </c>
      <c r="D48" s="24"/>
      <c r="E48" s="24" t="s">
        <v>12</v>
      </c>
      <c r="F48" s="26" t="s">
        <v>13</v>
      </c>
      <c r="G48" s="27">
        <v>0</v>
      </c>
      <c r="H48" s="23" t="s">
        <v>12</v>
      </c>
    </row>
    <row r="49" spans="1:8" x14ac:dyDescent="0.2">
      <c r="A49" s="24"/>
      <c r="B49" s="24"/>
      <c r="C49" s="28"/>
      <c r="D49" s="24"/>
      <c r="E49" s="24"/>
      <c r="F49" s="29"/>
      <c r="G49" s="29"/>
      <c r="H49" s="23" t="s">
        <v>12</v>
      </c>
    </row>
    <row r="50" spans="1:8" x14ac:dyDescent="0.2">
      <c r="A50" s="24"/>
      <c r="B50" s="24"/>
      <c r="C50" s="25" t="s">
        <v>55</v>
      </c>
      <c r="D50" s="24"/>
      <c r="E50" s="24"/>
      <c r="F50" s="24"/>
      <c r="G50" s="24"/>
      <c r="H50" s="23" t="s">
        <v>12</v>
      </c>
    </row>
    <row r="51" spans="1:8" x14ac:dyDescent="0.2">
      <c r="A51" s="31">
        <v>1</v>
      </c>
      <c r="B51" s="32" t="s">
        <v>183</v>
      </c>
      <c r="C51" s="32" t="s">
        <v>184</v>
      </c>
      <c r="D51" s="32" t="s">
        <v>58</v>
      </c>
      <c r="E51" s="33">
        <v>1500000</v>
      </c>
      <c r="F51" s="34">
        <v>1508.8755000000001</v>
      </c>
      <c r="G51" s="35">
        <v>8.1964620000000002E-2</v>
      </c>
      <c r="H51" s="23">
        <v>6.8647</v>
      </c>
    </row>
    <row r="52" spans="1:8" x14ac:dyDescent="0.2">
      <c r="A52" s="31">
        <v>2</v>
      </c>
      <c r="B52" s="32" t="s">
        <v>59</v>
      </c>
      <c r="C52" s="32" t="s">
        <v>60</v>
      </c>
      <c r="D52" s="32" t="s">
        <v>58</v>
      </c>
      <c r="E52" s="33">
        <v>1100000</v>
      </c>
      <c r="F52" s="34">
        <v>1097.3116</v>
      </c>
      <c r="G52" s="35">
        <v>5.9607779999999999E-2</v>
      </c>
      <c r="H52" s="23">
        <v>6.5225</v>
      </c>
    </row>
    <row r="53" spans="1:8" x14ac:dyDescent="0.2">
      <c r="A53" s="31">
        <v>3</v>
      </c>
      <c r="B53" s="32" t="s">
        <v>290</v>
      </c>
      <c r="C53" s="32" t="s">
        <v>291</v>
      </c>
      <c r="D53" s="32" t="s">
        <v>58</v>
      </c>
      <c r="E53" s="33">
        <v>500000</v>
      </c>
      <c r="F53" s="34">
        <v>516.99900000000002</v>
      </c>
      <c r="G53" s="35">
        <v>2.808424E-2</v>
      </c>
      <c r="H53" s="23">
        <v>6.5148000000000001</v>
      </c>
    </row>
    <row r="54" spans="1:8" x14ac:dyDescent="0.2">
      <c r="A54" s="31">
        <v>4</v>
      </c>
      <c r="B54" s="32" t="s">
        <v>292</v>
      </c>
      <c r="C54" s="32" t="s">
        <v>293</v>
      </c>
      <c r="D54" s="32" t="s">
        <v>58</v>
      </c>
      <c r="E54" s="33">
        <v>500000</v>
      </c>
      <c r="F54" s="34">
        <v>511.72399999999999</v>
      </c>
      <c r="G54" s="35">
        <v>2.7797700000000002E-2</v>
      </c>
      <c r="H54" s="23">
        <v>6.2430000000000003</v>
      </c>
    </row>
    <row r="55" spans="1:8" x14ac:dyDescent="0.2">
      <c r="A55" s="31">
        <v>5</v>
      </c>
      <c r="B55" s="32" t="s">
        <v>120</v>
      </c>
      <c r="C55" s="32" t="s">
        <v>121</v>
      </c>
      <c r="D55" s="32" t="s">
        <v>58</v>
      </c>
      <c r="E55" s="33">
        <v>500000</v>
      </c>
      <c r="F55" s="34">
        <v>490.56450000000001</v>
      </c>
      <c r="G55" s="35">
        <v>2.664828E-2</v>
      </c>
      <c r="H55" s="23">
        <v>6.8695000000000004</v>
      </c>
    </row>
    <row r="56" spans="1:8" x14ac:dyDescent="0.2">
      <c r="A56" s="24"/>
      <c r="B56" s="24"/>
      <c r="C56" s="25" t="s">
        <v>11</v>
      </c>
      <c r="D56" s="24"/>
      <c r="E56" s="24" t="s">
        <v>12</v>
      </c>
      <c r="F56" s="30">
        <v>4125.4745999999996</v>
      </c>
      <c r="G56" s="27">
        <v>0.22410262</v>
      </c>
      <c r="H56" s="23" t="s">
        <v>12</v>
      </c>
    </row>
    <row r="57" spans="1:8" x14ac:dyDescent="0.2">
      <c r="A57" s="24"/>
      <c r="B57" s="24"/>
      <c r="C57" s="28"/>
      <c r="D57" s="24"/>
      <c r="E57" s="24"/>
      <c r="F57" s="29"/>
      <c r="G57" s="29"/>
      <c r="H57" s="23" t="s">
        <v>12</v>
      </c>
    </row>
    <row r="58" spans="1:8" x14ac:dyDescent="0.2">
      <c r="A58" s="24"/>
      <c r="B58" s="24"/>
      <c r="C58" s="25" t="s">
        <v>65</v>
      </c>
      <c r="D58" s="24"/>
      <c r="E58" s="24"/>
      <c r="F58" s="29"/>
      <c r="G58" s="29"/>
      <c r="H58" s="23" t="s">
        <v>12</v>
      </c>
    </row>
    <row r="59" spans="1:8" x14ac:dyDescent="0.2">
      <c r="A59" s="24"/>
      <c r="B59" s="24"/>
      <c r="C59" s="25" t="s">
        <v>11</v>
      </c>
      <c r="D59" s="24"/>
      <c r="E59" s="24" t="s">
        <v>12</v>
      </c>
      <c r="F59" s="26" t="s">
        <v>13</v>
      </c>
      <c r="G59" s="27">
        <v>0</v>
      </c>
      <c r="H59" s="23" t="s">
        <v>12</v>
      </c>
    </row>
    <row r="60" spans="1:8" x14ac:dyDescent="0.2">
      <c r="A60" s="24"/>
      <c r="B60" s="24"/>
      <c r="C60" s="28"/>
      <c r="D60" s="24"/>
      <c r="E60" s="24"/>
      <c r="F60" s="29"/>
      <c r="G60" s="29"/>
      <c r="H60" s="23" t="s">
        <v>12</v>
      </c>
    </row>
    <row r="61" spans="1:8" x14ac:dyDescent="0.2">
      <c r="A61" s="24"/>
      <c r="B61" s="24"/>
      <c r="C61" s="25" t="s">
        <v>66</v>
      </c>
      <c r="D61" s="24"/>
      <c r="E61" s="24"/>
      <c r="F61" s="30">
        <v>14961.320299999999</v>
      </c>
      <c r="G61" s="27">
        <v>0.81272370000000005</v>
      </c>
      <c r="H61" s="23" t="s">
        <v>12</v>
      </c>
    </row>
    <row r="62" spans="1:8" x14ac:dyDescent="0.2">
      <c r="A62" s="24"/>
      <c r="B62" s="24"/>
      <c r="C62" s="28"/>
      <c r="D62" s="24"/>
      <c r="E62" s="24"/>
      <c r="F62" s="29"/>
      <c r="G62" s="29"/>
      <c r="H62" s="23" t="s">
        <v>12</v>
      </c>
    </row>
    <row r="63" spans="1:8" x14ac:dyDescent="0.2">
      <c r="A63" s="24"/>
      <c r="B63" s="24"/>
      <c r="C63" s="25" t="s">
        <v>67</v>
      </c>
      <c r="D63" s="24"/>
      <c r="E63" s="24"/>
      <c r="F63" s="29"/>
      <c r="G63" s="29"/>
      <c r="H63" s="23" t="s">
        <v>12</v>
      </c>
    </row>
    <row r="64" spans="1:8" x14ac:dyDescent="0.2">
      <c r="A64" s="24"/>
      <c r="B64" s="24"/>
      <c r="C64" s="25" t="s">
        <v>68</v>
      </c>
      <c r="D64" s="24"/>
      <c r="E64" s="24"/>
      <c r="F64" s="29"/>
      <c r="G64" s="29"/>
      <c r="H64" s="23" t="s">
        <v>12</v>
      </c>
    </row>
    <row r="65" spans="1:8" x14ac:dyDescent="0.2">
      <c r="A65" s="31">
        <v>1</v>
      </c>
      <c r="B65" s="32" t="s">
        <v>76</v>
      </c>
      <c r="C65" s="32" t="s">
        <v>77</v>
      </c>
      <c r="D65" s="32" t="s">
        <v>78</v>
      </c>
      <c r="E65" s="33">
        <v>300</v>
      </c>
      <c r="F65" s="34">
        <v>1431.2729999999999</v>
      </c>
      <c r="G65" s="35">
        <v>7.7749120000000005E-2</v>
      </c>
      <c r="H65" s="23">
        <v>6.7934000000000001</v>
      </c>
    </row>
    <row r="66" spans="1:8" x14ac:dyDescent="0.2">
      <c r="A66" s="31">
        <v>2</v>
      </c>
      <c r="B66" s="32" t="s">
        <v>144</v>
      </c>
      <c r="C66" s="32" t="s">
        <v>145</v>
      </c>
      <c r="D66" s="32" t="s">
        <v>71</v>
      </c>
      <c r="E66" s="33">
        <v>200</v>
      </c>
      <c r="F66" s="34">
        <v>960.89400000000001</v>
      </c>
      <c r="G66" s="35">
        <v>5.2197350000000003E-2</v>
      </c>
      <c r="H66" s="23">
        <v>6.7828999999999997</v>
      </c>
    </row>
    <row r="67" spans="1:8" x14ac:dyDescent="0.2">
      <c r="A67" s="31">
        <v>3</v>
      </c>
      <c r="B67" s="32" t="s">
        <v>190</v>
      </c>
      <c r="C67" s="32" t="s">
        <v>608</v>
      </c>
      <c r="D67" s="32" t="s">
        <v>71</v>
      </c>
      <c r="E67" s="33">
        <v>100</v>
      </c>
      <c r="F67" s="34">
        <v>493.61250000000001</v>
      </c>
      <c r="G67" s="35">
        <v>2.681385E-2</v>
      </c>
      <c r="H67" s="23">
        <v>6.2149999999999999</v>
      </c>
    </row>
    <row r="68" spans="1:8" x14ac:dyDescent="0.2">
      <c r="A68" s="24"/>
      <c r="B68" s="24"/>
      <c r="C68" s="25" t="s">
        <v>11</v>
      </c>
      <c r="D68" s="24"/>
      <c r="E68" s="24" t="s">
        <v>12</v>
      </c>
      <c r="F68" s="30">
        <v>2885.7795000000001</v>
      </c>
      <c r="G68" s="27">
        <v>0.15676032000000001</v>
      </c>
      <c r="H68" s="23" t="s">
        <v>12</v>
      </c>
    </row>
    <row r="69" spans="1:8" x14ac:dyDescent="0.2">
      <c r="A69" s="24"/>
      <c r="B69" s="24"/>
      <c r="C69" s="28"/>
      <c r="D69" s="24"/>
      <c r="E69" s="24"/>
      <c r="F69" s="29"/>
      <c r="G69" s="29"/>
      <c r="H69" s="23" t="s">
        <v>12</v>
      </c>
    </row>
    <row r="70" spans="1:8" x14ac:dyDescent="0.2">
      <c r="A70" s="24"/>
      <c r="B70" s="24"/>
      <c r="C70" s="25" t="s">
        <v>79</v>
      </c>
      <c r="D70" s="24"/>
      <c r="E70" s="24"/>
      <c r="F70" s="29"/>
      <c r="G70" s="29"/>
      <c r="H70" s="23" t="s">
        <v>12</v>
      </c>
    </row>
    <row r="71" spans="1:8" x14ac:dyDescent="0.2">
      <c r="A71" s="24"/>
      <c r="B71" s="24"/>
      <c r="C71" s="25" t="s">
        <v>11</v>
      </c>
      <c r="D71" s="24"/>
      <c r="E71" s="24" t="s">
        <v>12</v>
      </c>
      <c r="F71" s="26" t="s">
        <v>13</v>
      </c>
      <c r="G71" s="27">
        <v>0</v>
      </c>
      <c r="H71" s="23" t="s">
        <v>12</v>
      </c>
    </row>
    <row r="72" spans="1:8" x14ac:dyDescent="0.2">
      <c r="A72" s="24"/>
      <c r="B72" s="24"/>
      <c r="C72" s="28"/>
      <c r="D72" s="24"/>
      <c r="E72" s="24"/>
      <c r="F72" s="29"/>
      <c r="G72" s="29"/>
      <c r="H72" s="23" t="s">
        <v>12</v>
      </c>
    </row>
    <row r="73" spans="1:8" x14ac:dyDescent="0.2">
      <c r="A73" s="24"/>
      <c r="B73" s="24"/>
      <c r="C73" s="25" t="s">
        <v>80</v>
      </c>
      <c r="D73" s="24"/>
      <c r="E73" s="24"/>
      <c r="F73" s="29"/>
      <c r="G73" s="29"/>
      <c r="H73" s="23" t="s">
        <v>12</v>
      </c>
    </row>
    <row r="74" spans="1:8" x14ac:dyDescent="0.2">
      <c r="A74" s="24"/>
      <c r="B74" s="24"/>
      <c r="C74" s="25" t="s">
        <v>11</v>
      </c>
      <c r="D74" s="24"/>
      <c r="E74" s="24" t="s">
        <v>12</v>
      </c>
      <c r="F74" s="26" t="s">
        <v>13</v>
      </c>
      <c r="G74" s="27">
        <v>0</v>
      </c>
      <c r="H74" s="23" t="s">
        <v>12</v>
      </c>
    </row>
    <row r="75" spans="1:8" x14ac:dyDescent="0.2">
      <c r="A75" s="24"/>
      <c r="B75" s="24"/>
      <c r="C75" s="28"/>
      <c r="D75" s="24"/>
      <c r="E75" s="24"/>
      <c r="F75" s="29"/>
      <c r="G75" s="29"/>
      <c r="H75" s="23" t="s">
        <v>12</v>
      </c>
    </row>
    <row r="76" spans="1:8" x14ac:dyDescent="0.2">
      <c r="A76" s="24"/>
      <c r="B76" s="24"/>
      <c r="C76" s="25" t="s">
        <v>81</v>
      </c>
      <c r="D76" s="24"/>
      <c r="E76" s="24"/>
      <c r="F76" s="29"/>
      <c r="G76" s="29"/>
      <c r="H76" s="23" t="s">
        <v>12</v>
      </c>
    </row>
    <row r="77" spans="1:8" x14ac:dyDescent="0.2">
      <c r="A77" s="31">
        <v>1</v>
      </c>
      <c r="B77" s="32"/>
      <c r="C77" s="32" t="s">
        <v>82</v>
      </c>
      <c r="D77" s="32"/>
      <c r="E77" s="36"/>
      <c r="F77" s="34">
        <v>57.039625999999998</v>
      </c>
      <c r="G77" s="35">
        <v>3.0984900000000002E-3</v>
      </c>
      <c r="H77" s="23">
        <v>5.42</v>
      </c>
    </row>
    <row r="78" spans="1:8" x14ac:dyDescent="0.2">
      <c r="A78" s="24"/>
      <c r="B78" s="24"/>
      <c r="C78" s="25" t="s">
        <v>11</v>
      </c>
      <c r="D78" s="24"/>
      <c r="E78" s="24" t="s">
        <v>12</v>
      </c>
      <c r="F78" s="30">
        <v>57.039625999999998</v>
      </c>
      <c r="G78" s="27">
        <v>3.0984900000000002E-3</v>
      </c>
      <c r="H78" s="23" t="s">
        <v>12</v>
      </c>
    </row>
    <row r="79" spans="1:8" x14ac:dyDescent="0.2">
      <c r="A79" s="24"/>
      <c r="B79" s="24"/>
      <c r="C79" s="28"/>
      <c r="D79" s="24"/>
      <c r="E79" s="24"/>
      <c r="F79" s="29"/>
      <c r="G79" s="29"/>
      <c r="H79" s="23" t="s">
        <v>12</v>
      </c>
    </row>
    <row r="80" spans="1:8" x14ac:dyDescent="0.2">
      <c r="A80" s="24"/>
      <c r="B80" s="24"/>
      <c r="C80" s="25" t="s">
        <v>83</v>
      </c>
      <c r="D80" s="24"/>
      <c r="E80" s="24"/>
      <c r="F80" s="30">
        <v>2942.8191259999999</v>
      </c>
      <c r="G80" s="27">
        <v>0.15985880999999999</v>
      </c>
      <c r="H80" s="23" t="s">
        <v>12</v>
      </c>
    </row>
    <row r="81" spans="1:16" x14ac:dyDescent="0.2">
      <c r="A81" s="24"/>
      <c r="B81" s="24"/>
      <c r="C81" s="29"/>
      <c r="D81" s="24"/>
      <c r="E81" s="24"/>
      <c r="F81" s="24"/>
      <c r="G81" s="24"/>
      <c r="H81" s="23" t="s">
        <v>12</v>
      </c>
    </row>
    <row r="82" spans="1:16" x14ac:dyDescent="0.2">
      <c r="A82" s="24"/>
      <c r="B82" s="24"/>
      <c r="C82" s="25" t="s">
        <v>84</v>
      </c>
      <c r="D82" s="24"/>
      <c r="E82" s="24"/>
      <c r="F82" s="24"/>
      <c r="G82" s="24"/>
      <c r="H82" s="23" t="s">
        <v>12</v>
      </c>
    </row>
    <row r="83" spans="1:16" x14ac:dyDescent="0.2">
      <c r="A83" s="24"/>
      <c r="B83" s="24"/>
      <c r="C83" s="25" t="s">
        <v>85</v>
      </c>
      <c r="D83" s="24"/>
      <c r="E83" s="24"/>
      <c r="F83" s="24"/>
      <c r="G83" s="24"/>
      <c r="H83" s="23" t="s">
        <v>12</v>
      </c>
    </row>
    <row r="84" spans="1:16" x14ac:dyDescent="0.2">
      <c r="A84" s="24"/>
      <c r="B84" s="24"/>
      <c r="C84" s="25" t="s">
        <v>11</v>
      </c>
      <c r="D84" s="24"/>
      <c r="E84" s="24" t="s">
        <v>12</v>
      </c>
      <c r="F84" s="26" t="s">
        <v>13</v>
      </c>
      <c r="G84" s="27">
        <v>0</v>
      </c>
      <c r="H84" s="23" t="s">
        <v>12</v>
      </c>
    </row>
    <row r="85" spans="1:16" x14ac:dyDescent="0.2">
      <c r="A85" s="21"/>
      <c r="B85" s="21"/>
      <c r="C85" s="86"/>
      <c r="D85" s="21"/>
      <c r="E85" s="21"/>
      <c r="F85" s="49"/>
      <c r="G85" s="49"/>
      <c r="H85" s="23" t="s">
        <v>12</v>
      </c>
    </row>
    <row r="86" spans="1:16" x14ac:dyDescent="0.2">
      <c r="A86" s="21"/>
      <c r="B86" s="21"/>
      <c r="C86" s="22" t="s">
        <v>407</v>
      </c>
      <c r="D86" s="21"/>
      <c r="E86" s="21"/>
      <c r="F86" s="49"/>
      <c r="G86" s="49"/>
      <c r="H86" s="23" t="s">
        <v>12</v>
      </c>
      <c r="I86" s="65"/>
      <c r="J86" s="65"/>
      <c r="K86" s="65"/>
      <c r="L86" s="65"/>
      <c r="M86" s="65"/>
      <c r="N86" s="87"/>
      <c r="O86" s="87"/>
      <c r="P86" s="87"/>
    </row>
    <row r="87" spans="1:16" x14ac:dyDescent="0.2">
      <c r="A87" s="88">
        <v>1</v>
      </c>
      <c r="B87" s="54" t="s">
        <v>86</v>
      </c>
      <c r="C87" s="54" t="s">
        <v>87</v>
      </c>
      <c r="D87" s="54"/>
      <c r="E87" s="89">
        <v>543.85400000000004</v>
      </c>
      <c r="F87" s="90">
        <v>64.563034809000001</v>
      </c>
      <c r="G87" s="91">
        <v>3.50717E-3</v>
      </c>
      <c r="H87" s="23"/>
    </row>
    <row r="88" spans="1:16" x14ac:dyDescent="0.2">
      <c r="A88" s="21"/>
      <c r="B88" s="21"/>
      <c r="C88" s="22" t="s">
        <v>11</v>
      </c>
      <c r="D88" s="21"/>
      <c r="E88" s="21" t="s">
        <v>12</v>
      </c>
      <c r="F88" s="92">
        <f>SUM(F87)</f>
        <v>64.563034809000001</v>
      </c>
      <c r="G88" s="93">
        <f>SUM(G87)</f>
        <v>3.50717E-3</v>
      </c>
      <c r="H88" s="23" t="s">
        <v>12</v>
      </c>
    </row>
    <row r="89" spans="1:16" x14ac:dyDescent="0.2">
      <c r="A89" s="24"/>
      <c r="B89" s="24"/>
      <c r="C89" s="28"/>
      <c r="D89" s="24"/>
      <c r="E89" s="24"/>
      <c r="F89" s="29"/>
      <c r="G89" s="29"/>
      <c r="H89" s="23" t="s">
        <v>12</v>
      </c>
    </row>
    <row r="90" spans="1:16" x14ac:dyDescent="0.2">
      <c r="A90" s="24"/>
      <c r="B90" s="24"/>
      <c r="C90" s="25" t="s">
        <v>88</v>
      </c>
      <c r="D90" s="24"/>
      <c r="E90" s="24"/>
      <c r="F90" s="24"/>
      <c r="G90" s="24"/>
      <c r="H90" s="23" t="s">
        <v>12</v>
      </c>
    </row>
    <row r="91" spans="1:16" x14ac:dyDescent="0.2">
      <c r="A91" s="24"/>
      <c r="B91" s="24"/>
      <c r="C91" s="25" t="s">
        <v>89</v>
      </c>
      <c r="D91" s="24"/>
      <c r="E91" s="24"/>
      <c r="F91" s="24"/>
      <c r="G91" s="24"/>
      <c r="H91" s="23" t="s">
        <v>12</v>
      </c>
    </row>
    <row r="92" spans="1:16" x14ac:dyDescent="0.2">
      <c r="A92" s="24"/>
      <c r="B92" s="24"/>
      <c r="C92" s="25" t="s">
        <v>11</v>
      </c>
      <c r="D92" s="24"/>
      <c r="E92" s="24" t="s">
        <v>12</v>
      </c>
      <c r="F92" s="26" t="s">
        <v>13</v>
      </c>
      <c r="G92" s="27">
        <v>0</v>
      </c>
      <c r="H92" s="23" t="s">
        <v>12</v>
      </c>
    </row>
    <row r="93" spans="1:16" x14ac:dyDescent="0.2">
      <c r="A93" s="24"/>
      <c r="B93" s="24"/>
      <c r="C93" s="28"/>
      <c r="D93" s="24"/>
      <c r="E93" s="24"/>
      <c r="F93" s="29"/>
      <c r="G93" s="29"/>
      <c r="H93" s="23" t="s">
        <v>12</v>
      </c>
    </row>
    <row r="94" spans="1:16" x14ac:dyDescent="0.2">
      <c r="A94" s="24"/>
      <c r="B94" s="24"/>
      <c r="C94" s="25" t="s">
        <v>90</v>
      </c>
      <c r="D94" s="24"/>
      <c r="E94" s="24"/>
      <c r="F94" s="29"/>
      <c r="G94" s="29"/>
      <c r="H94" s="23" t="s">
        <v>12</v>
      </c>
    </row>
    <row r="95" spans="1:16" x14ac:dyDescent="0.2">
      <c r="A95" s="24"/>
      <c r="B95" s="24"/>
      <c r="C95" s="25" t="s">
        <v>11</v>
      </c>
      <c r="D95" s="24"/>
      <c r="E95" s="24" t="s">
        <v>12</v>
      </c>
      <c r="F95" s="26" t="s">
        <v>13</v>
      </c>
      <c r="G95" s="27">
        <v>0</v>
      </c>
      <c r="H95" s="23" t="s">
        <v>12</v>
      </c>
    </row>
    <row r="96" spans="1:16" x14ac:dyDescent="0.2">
      <c r="A96" s="24"/>
      <c r="B96" s="32"/>
      <c r="C96" s="32"/>
      <c r="D96" s="25"/>
      <c r="E96" s="24"/>
      <c r="F96" s="32"/>
      <c r="G96" s="36"/>
      <c r="H96" s="23" t="s">
        <v>12</v>
      </c>
    </row>
    <row r="97" spans="1:9" x14ac:dyDescent="0.2">
      <c r="A97" s="36"/>
      <c r="B97" s="32"/>
      <c r="C97" s="32" t="s">
        <v>91</v>
      </c>
      <c r="D97" s="32"/>
      <c r="E97" s="36"/>
      <c r="F97" s="34">
        <v>440.16220683</v>
      </c>
      <c r="G97" s="35">
        <v>2.3910339999999999E-2</v>
      </c>
      <c r="H97" s="23" t="s">
        <v>12</v>
      </c>
    </row>
    <row r="98" spans="1:9" x14ac:dyDescent="0.2">
      <c r="A98" s="28"/>
      <c r="B98" s="28"/>
      <c r="C98" s="25" t="s">
        <v>92</v>
      </c>
      <c r="D98" s="29"/>
      <c r="E98" s="29"/>
      <c r="F98" s="30">
        <v>18408.864667639002</v>
      </c>
      <c r="G98" s="37">
        <v>1.0000000200000001</v>
      </c>
      <c r="H98" s="23" t="s">
        <v>12</v>
      </c>
    </row>
    <row r="99" spans="1:9" x14ac:dyDescent="0.2">
      <c r="A99" s="38"/>
      <c r="B99" s="38"/>
      <c r="C99" s="38"/>
      <c r="D99" s="39"/>
      <c r="E99" s="39"/>
      <c r="F99" s="39"/>
      <c r="G99" s="39"/>
    </row>
    <row r="100" spans="1:9" x14ac:dyDescent="0.2">
      <c r="A100" s="40"/>
      <c r="B100" s="41" t="s">
        <v>408</v>
      </c>
      <c r="C100" s="41"/>
      <c r="D100" s="41"/>
      <c r="E100" s="41"/>
      <c r="F100" s="41"/>
      <c r="G100" s="41"/>
      <c r="H100" s="41"/>
    </row>
    <row r="101" spans="1:9" x14ac:dyDescent="0.2">
      <c r="A101" s="40"/>
      <c r="B101" s="41" t="s">
        <v>409</v>
      </c>
      <c r="C101" s="41"/>
      <c r="D101" s="41"/>
      <c r="E101" s="41"/>
      <c r="F101" s="41"/>
      <c r="G101" s="41"/>
      <c r="H101" s="41"/>
    </row>
    <row r="102" spans="1:9" x14ac:dyDescent="0.2">
      <c r="A102" s="40"/>
      <c r="B102" s="41" t="s">
        <v>410</v>
      </c>
      <c r="C102" s="41"/>
      <c r="D102" s="41"/>
      <c r="E102" s="41"/>
      <c r="F102" s="41"/>
      <c r="G102" s="41"/>
      <c r="H102" s="41"/>
    </row>
    <row r="103" spans="1:9" ht="12.75" customHeight="1" x14ac:dyDescent="0.2">
      <c r="A103" s="40"/>
      <c r="B103" s="148" t="s">
        <v>490</v>
      </c>
      <c r="C103" s="41"/>
      <c r="D103" s="41"/>
      <c r="E103" s="41"/>
      <c r="F103" s="41"/>
      <c r="G103" s="41"/>
      <c r="H103" s="41"/>
      <c r="I103" s="140"/>
    </row>
    <row r="104" spans="1:9" x14ac:dyDescent="0.2">
      <c r="A104" s="40"/>
      <c r="B104" s="40"/>
      <c r="C104" s="40"/>
      <c r="D104" s="42"/>
      <c r="E104" s="42"/>
      <c r="F104" s="42"/>
      <c r="G104" s="42"/>
    </row>
    <row r="105" spans="1:9" x14ac:dyDescent="0.2">
      <c r="A105" s="40"/>
      <c r="B105" s="43" t="s">
        <v>93</v>
      </c>
      <c r="C105" s="44"/>
      <c r="D105" s="45"/>
      <c r="E105" s="46"/>
      <c r="F105" s="42"/>
      <c r="G105" s="42"/>
    </row>
    <row r="106" spans="1:9" ht="25.5" customHeight="1" x14ac:dyDescent="0.2">
      <c r="A106" s="40"/>
      <c r="B106" s="47" t="s">
        <v>94</v>
      </c>
      <c r="C106" s="48"/>
      <c r="D106" s="22" t="s">
        <v>95</v>
      </c>
      <c r="E106" s="46"/>
      <c r="F106" s="42"/>
      <c r="G106" s="42"/>
    </row>
    <row r="107" spans="1:9" x14ac:dyDescent="0.2">
      <c r="A107" s="40"/>
      <c r="B107" s="47" t="s">
        <v>96</v>
      </c>
      <c r="C107" s="48"/>
      <c r="D107" s="22" t="s">
        <v>95</v>
      </c>
      <c r="E107" s="46"/>
      <c r="F107" s="42"/>
      <c r="G107" s="42"/>
    </row>
    <row r="108" spans="1:9" x14ac:dyDescent="0.2">
      <c r="A108" s="40"/>
      <c r="B108" s="47" t="s">
        <v>97</v>
      </c>
      <c r="C108" s="48"/>
      <c r="D108" s="49" t="s">
        <v>12</v>
      </c>
      <c r="E108" s="46"/>
      <c r="F108" s="42"/>
      <c r="G108" s="42"/>
    </row>
    <row r="109" spans="1:9" x14ac:dyDescent="0.2">
      <c r="A109" s="50"/>
      <c r="B109" s="51" t="s">
        <v>12</v>
      </c>
      <c r="C109" s="51" t="s">
        <v>411</v>
      </c>
      <c r="D109" s="51" t="s">
        <v>98</v>
      </c>
      <c r="E109" s="50"/>
      <c r="F109" s="50"/>
      <c r="G109" s="50"/>
    </row>
    <row r="110" spans="1:9" x14ac:dyDescent="0.2">
      <c r="A110" s="50"/>
      <c r="B110" s="52" t="s">
        <v>99</v>
      </c>
      <c r="C110" s="84">
        <v>46173</v>
      </c>
      <c r="D110" s="53">
        <v>46203</v>
      </c>
      <c r="E110" s="50"/>
      <c r="F110" s="50"/>
      <c r="G110" s="50"/>
    </row>
    <row r="111" spans="1:9" x14ac:dyDescent="0.2">
      <c r="A111" s="50"/>
      <c r="B111" s="54" t="s">
        <v>100</v>
      </c>
      <c r="C111" s="85">
        <v>50.151499999999999</v>
      </c>
      <c r="D111" s="55">
        <v>50.868099999999998</v>
      </c>
      <c r="E111" s="50"/>
      <c r="F111" s="56"/>
      <c r="G111" s="57"/>
    </row>
    <row r="112" spans="1:9" x14ac:dyDescent="0.2">
      <c r="A112" s="50"/>
      <c r="B112" s="54" t="s">
        <v>412</v>
      </c>
      <c r="C112" s="85">
        <v>13.0632</v>
      </c>
      <c r="D112" s="55">
        <v>13.2499</v>
      </c>
      <c r="E112" s="50"/>
      <c r="F112" s="56"/>
      <c r="G112" s="57"/>
    </row>
    <row r="113" spans="1:19" x14ac:dyDescent="0.2">
      <c r="A113" s="50"/>
      <c r="B113" s="54" t="s">
        <v>101</v>
      </c>
      <c r="C113" s="85">
        <v>46.122199999999999</v>
      </c>
      <c r="D113" s="55">
        <v>46.761499999999998</v>
      </c>
      <c r="E113" s="50"/>
      <c r="F113" s="56"/>
      <c r="G113" s="57"/>
    </row>
    <row r="114" spans="1:19" x14ac:dyDescent="0.2">
      <c r="A114" s="50"/>
      <c r="B114" s="54" t="s">
        <v>413</v>
      </c>
      <c r="C114" s="85">
        <v>12.932399999999999</v>
      </c>
      <c r="D114" s="55">
        <v>13.111599999999999</v>
      </c>
      <c r="E114" s="50"/>
      <c r="F114" s="56"/>
      <c r="G114" s="57"/>
    </row>
    <row r="115" spans="1:19" x14ac:dyDescent="0.2">
      <c r="A115" s="50"/>
      <c r="B115" s="50"/>
      <c r="C115" s="50"/>
      <c r="D115" s="50"/>
      <c r="E115" s="50"/>
      <c r="F115" s="50"/>
      <c r="G115" s="50"/>
    </row>
    <row r="116" spans="1:19" x14ac:dyDescent="0.2">
      <c r="A116" s="50"/>
      <c r="B116" s="47" t="s">
        <v>102</v>
      </c>
      <c r="C116" s="48"/>
      <c r="D116" s="22" t="s">
        <v>95</v>
      </c>
      <c r="E116" s="50"/>
      <c r="F116" s="50"/>
      <c r="G116" s="50"/>
    </row>
    <row r="117" spans="1:19" x14ac:dyDescent="0.2">
      <c r="A117" s="50"/>
      <c r="B117" s="112"/>
      <c r="C117" s="112"/>
      <c r="D117" s="113"/>
      <c r="E117" s="50"/>
      <c r="F117" s="56"/>
      <c r="G117" s="57"/>
    </row>
    <row r="118" spans="1:19" x14ac:dyDescent="0.2">
      <c r="A118" s="50"/>
      <c r="B118" s="47" t="s">
        <v>103</v>
      </c>
      <c r="C118" s="48"/>
      <c r="D118" s="22" t="s">
        <v>95</v>
      </c>
      <c r="E118" s="64"/>
      <c r="F118" s="50"/>
      <c r="G118" s="50"/>
    </row>
    <row r="119" spans="1:19" x14ac:dyDescent="0.2">
      <c r="A119" s="50"/>
      <c r="B119" s="47" t="s">
        <v>104</v>
      </c>
      <c r="C119" s="48"/>
      <c r="D119" s="22" t="s">
        <v>95</v>
      </c>
      <c r="E119" s="64"/>
      <c r="F119" s="50"/>
      <c r="G119" s="50"/>
    </row>
    <row r="120" spans="1:19" x14ac:dyDescent="0.2">
      <c r="A120" s="50"/>
      <c r="B120" s="47" t="s">
        <v>415</v>
      </c>
      <c r="C120" s="48"/>
      <c r="D120" s="22" t="s">
        <v>95</v>
      </c>
      <c r="E120" s="64"/>
      <c r="F120" s="50"/>
      <c r="G120" s="50"/>
    </row>
    <row r="121" spans="1:19" x14ac:dyDescent="0.2">
      <c r="A121" s="59"/>
      <c r="B121" s="59"/>
      <c r="C121" s="59"/>
      <c r="D121" s="59"/>
      <c r="E121" s="59"/>
      <c r="F121" s="59"/>
      <c r="G121" s="59"/>
      <c r="J121" s="20"/>
    </row>
    <row r="122" spans="1:19" s="66" customFormat="1" x14ac:dyDescent="0.2">
      <c r="B122" s="67" t="s">
        <v>416</v>
      </c>
      <c r="C122" s="68"/>
      <c r="D122" s="69"/>
      <c r="I122" s="17"/>
      <c r="J122" s="20"/>
      <c r="K122" s="17"/>
      <c r="L122" s="65"/>
      <c r="M122" s="65"/>
      <c r="N122" s="65"/>
      <c r="O122" s="70"/>
      <c r="R122" s="17"/>
      <c r="S122" s="17"/>
    </row>
    <row r="123" spans="1:19" s="66" customFormat="1" ht="51" x14ac:dyDescent="0.2">
      <c r="B123" s="71" t="s">
        <v>417</v>
      </c>
      <c r="C123" s="71"/>
      <c r="D123" s="72" t="s">
        <v>281</v>
      </c>
      <c r="I123" s="17"/>
      <c r="J123" s="20"/>
      <c r="K123" s="17"/>
      <c r="L123" s="65"/>
      <c r="M123" s="65"/>
      <c r="N123" s="65"/>
      <c r="O123" s="70"/>
      <c r="R123" s="17"/>
      <c r="S123" s="17"/>
    </row>
    <row r="124" spans="1:19" s="66" customFormat="1" x14ac:dyDescent="0.2">
      <c r="B124" s="60" t="s">
        <v>418</v>
      </c>
      <c r="C124" s="60"/>
      <c r="D124" s="73"/>
      <c r="I124" s="17"/>
      <c r="J124" s="20"/>
      <c r="K124" s="17"/>
      <c r="L124" s="65"/>
      <c r="M124" s="65"/>
      <c r="N124" s="65"/>
      <c r="O124" s="70"/>
      <c r="R124" s="17"/>
      <c r="S124" s="17"/>
    </row>
    <row r="125" spans="1:19" s="66" customFormat="1" x14ac:dyDescent="0.2">
      <c r="B125" s="60"/>
      <c r="C125" s="60"/>
      <c r="D125" s="74"/>
      <c r="I125" s="17"/>
      <c r="J125" s="20"/>
      <c r="K125" s="17"/>
      <c r="L125" s="65"/>
      <c r="M125" s="65"/>
      <c r="N125" s="65"/>
      <c r="O125" s="70"/>
      <c r="R125" s="17"/>
      <c r="S125" s="17"/>
    </row>
    <row r="126" spans="1:19" s="66" customFormat="1" x14ac:dyDescent="0.2">
      <c r="B126" s="60" t="s">
        <v>419</v>
      </c>
      <c r="C126" s="60"/>
      <c r="D126" s="75">
        <v>7.0887149127753748</v>
      </c>
      <c r="I126" s="17"/>
      <c r="J126" s="20"/>
      <c r="K126" s="17"/>
      <c r="L126" s="65"/>
      <c r="M126" s="65"/>
      <c r="N126" s="65"/>
      <c r="O126" s="70"/>
    </row>
    <row r="127" spans="1:19" s="66" customFormat="1" x14ac:dyDescent="0.2">
      <c r="B127" s="60"/>
      <c r="C127" s="60"/>
      <c r="D127" s="74"/>
      <c r="I127" s="17"/>
      <c r="J127" s="20"/>
      <c r="K127" s="17"/>
      <c r="L127" s="65"/>
      <c r="M127" s="65"/>
      <c r="N127" s="65"/>
      <c r="O127" s="70"/>
    </row>
    <row r="128" spans="1:19" s="66" customFormat="1" x14ac:dyDescent="0.2">
      <c r="B128" s="60" t="s">
        <v>420</v>
      </c>
      <c r="C128" s="60"/>
      <c r="D128" s="75">
        <v>1.8369801158101247</v>
      </c>
      <c r="I128" s="17"/>
      <c r="J128" s="20"/>
      <c r="K128" s="17"/>
      <c r="L128" s="65"/>
      <c r="M128" s="65"/>
      <c r="N128" s="65"/>
      <c r="O128" s="70"/>
    </row>
    <row r="129" spans="2:15" s="66" customFormat="1" x14ac:dyDescent="0.2">
      <c r="B129" s="60" t="s">
        <v>431</v>
      </c>
      <c r="C129" s="60"/>
      <c r="D129" s="75">
        <v>2.0465169755160506</v>
      </c>
      <c r="I129" s="17"/>
      <c r="J129" s="20"/>
      <c r="K129" s="17"/>
      <c r="L129" s="65"/>
      <c r="M129" s="65"/>
      <c r="N129" s="65"/>
      <c r="O129" s="70"/>
    </row>
    <row r="130" spans="2:15" s="66" customFormat="1" x14ac:dyDescent="0.2">
      <c r="B130" s="60"/>
      <c r="C130" s="60"/>
      <c r="D130" s="74"/>
      <c r="I130" s="17"/>
      <c r="J130" s="20"/>
      <c r="K130" s="17"/>
      <c r="L130" s="65"/>
      <c r="M130" s="65"/>
      <c r="N130" s="65"/>
      <c r="O130" s="70"/>
    </row>
    <row r="131" spans="2:15" s="66" customFormat="1" x14ac:dyDescent="0.2">
      <c r="B131" s="60" t="s">
        <v>422</v>
      </c>
      <c r="C131" s="60"/>
      <c r="D131" s="77" t="s">
        <v>706</v>
      </c>
      <c r="I131" s="17"/>
      <c r="J131" s="20"/>
      <c r="K131" s="65"/>
      <c r="L131" s="65"/>
      <c r="M131" s="65"/>
      <c r="N131" s="65"/>
      <c r="O131" s="70"/>
    </row>
    <row r="132" spans="2:15" s="66" customFormat="1" x14ac:dyDescent="0.2">
      <c r="B132" s="78" t="s">
        <v>423</v>
      </c>
      <c r="C132" s="79"/>
      <c r="D132" s="80"/>
      <c r="I132" s="17"/>
      <c r="J132" s="20"/>
      <c r="K132" s="17"/>
      <c r="L132" s="65"/>
      <c r="M132" s="65"/>
      <c r="N132" s="65"/>
      <c r="O132" s="70"/>
    </row>
    <row r="133" spans="2:15" x14ac:dyDescent="0.2">
      <c r="J133" s="20"/>
    </row>
    <row r="134" spans="2:15" ht="13.5" x14ac:dyDescent="0.2">
      <c r="B134" s="208" t="s">
        <v>707</v>
      </c>
      <c r="C134" s="208"/>
      <c r="D134" s="208"/>
      <c r="E134" s="208"/>
      <c r="F134" s="208"/>
      <c r="G134" s="208"/>
      <c r="H134" s="208"/>
    </row>
    <row r="135" spans="2:15" ht="13.5" x14ac:dyDescent="0.2">
      <c r="B135" s="209"/>
      <c r="C135" s="209"/>
      <c r="D135" s="209"/>
      <c r="E135" s="209"/>
      <c r="F135" s="209"/>
      <c r="G135" s="209"/>
      <c r="H135" s="209"/>
      <c r="J135" s="65"/>
      <c r="K135" s="65"/>
      <c r="L135" s="65"/>
      <c r="M135" s="65"/>
      <c r="N135" s="65"/>
      <c r="O135" s="65"/>
    </row>
    <row r="136" spans="2:15" ht="13.5" x14ac:dyDescent="0.25">
      <c r="B136" s="210" t="s">
        <v>432</v>
      </c>
      <c r="C136" s="210" t="s">
        <v>433</v>
      </c>
      <c r="D136" s="211" t="s">
        <v>434</v>
      </c>
      <c r="E136" s="212"/>
      <c r="F136" s="213"/>
      <c r="G136" s="214" t="s">
        <v>435</v>
      </c>
      <c r="H136" s="215"/>
      <c r="J136" s="65"/>
      <c r="K136" s="65"/>
      <c r="L136" s="65"/>
      <c r="M136" s="65"/>
      <c r="N136" s="65"/>
      <c r="O136" s="65"/>
    </row>
    <row r="137" spans="2:15" ht="13.5" x14ac:dyDescent="0.25">
      <c r="B137" s="102" t="s">
        <v>440</v>
      </c>
      <c r="C137" s="100" t="s">
        <v>474</v>
      </c>
      <c r="D137" s="216">
        <v>0</v>
      </c>
      <c r="E137" s="217"/>
      <c r="F137" s="218"/>
      <c r="G137" s="216">
        <v>0</v>
      </c>
      <c r="H137" s="218"/>
      <c r="J137" s="65"/>
      <c r="K137" s="65"/>
      <c r="L137" s="65"/>
      <c r="M137" s="65"/>
      <c r="N137" s="65"/>
      <c r="O137" s="65"/>
    </row>
    <row r="138" spans="2:15" ht="13.5" x14ac:dyDescent="0.25">
      <c r="B138" s="102" t="s">
        <v>436</v>
      </c>
      <c r="C138" s="100" t="s">
        <v>475</v>
      </c>
      <c r="D138" s="216">
        <v>0</v>
      </c>
      <c r="E138" s="217"/>
      <c r="F138" s="218"/>
      <c r="G138" s="216">
        <v>0</v>
      </c>
      <c r="H138" s="218"/>
      <c r="J138" s="65"/>
      <c r="K138" s="65"/>
      <c r="L138" s="65"/>
      <c r="M138" s="65"/>
      <c r="N138" s="65"/>
      <c r="O138" s="65"/>
    </row>
    <row r="139" spans="2:15" ht="13.5" x14ac:dyDescent="0.25">
      <c r="B139" s="102" t="s">
        <v>476</v>
      </c>
      <c r="C139" s="100" t="s">
        <v>477</v>
      </c>
      <c r="D139" s="216">
        <v>0</v>
      </c>
      <c r="E139" s="217"/>
      <c r="F139" s="218"/>
      <c r="G139" s="216">
        <v>0</v>
      </c>
      <c r="H139" s="218"/>
      <c r="J139" s="65"/>
      <c r="K139" s="65"/>
      <c r="L139" s="65"/>
      <c r="M139" s="65"/>
      <c r="N139" s="65"/>
      <c r="O139" s="65"/>
    </row>
    <row r="140" spans="2:15" ht="13.5" x14ac:dyDescent="0.25">
      <c r="B140" s="102" t="s">
        <v>438</v>
      </c>
      <c r="C140" s="100" t="s">
        <v>478</v>
      </c>
      <c r="D140" s="101">
        <v>0</v>
      </c>
      <c r="E140" s="101"/>
      <c r="F140" s="101"/>
      <c r="G140" s="101">
        <v>0</v>
      </c>
      <c r="H140" s="101"/>
      <c r="J140" s="65"/>
      <c r="K140" s="65"/>
      <c r="L140" s="65"/>
      <c r="M140" s="65"/>
      <c r="N140" s="65"/>
      <c r="O140" s="65"/>
    </row>
    <row r="141" spans="2:15" ht="13.5" x14ac:dyDescent="0.25">
      <c r="B141" s="179"/>
      <c r="C141" s="179"/>
      <c r="D141" s="219"/>
      <c r="E141" s="219"/>
      <c r="F141" s="219"/>
      <c r="G141" s="219"/>
      <c r="H141" s="219"/>
      <c r="J141" s="65"/>
      <c r="K141" s="65"/>
      <c r="L141" s="65"/>
      <c r="M141" s="65"/>
      <c r="N141" s="65"/>
      <c r="O141" s="65"/>
    </row>
    <row r="142" spans="2:15" ht="13.5" x14ac:dyDescent="0.25">
      <c r="B142" s="220" t="s">
        <v>442</v>
      </c>
      <c r="C142" s="220"/>
      <c r="D142" s="220"/>
      <c r="E142" s="220"/>
      <c r="F142" s="220"/>
      <c r="G142" s="220"/>
      <c r="H142" s="220"/>
      <c r="J142" s="65"/>
      <c r="K142" s="65"/>
      <c r="L142" s="65"/>
      <c r="M142" s="65"/>
      <c r="N142" s="65"/>
      <c r="O142" s="65"/>
    </row>
    <row r="143" spans="2:15" ht="13.5" x14ac:dyDescent="0.2">
      <c r="B143" s="97" t="s">
        <v>432</v>
      </c>
      <c r="C143" s="97" t="s">
        <v>433</v>
      </c>
      <c r="D143" s="97" t="s">
        <v>479</v>
      </c>
      <c r="E143" s="97"/>
      <c r="F143" s="97"/>
      <c r="G143" s="97"/>
      <c r="H143" s="96" t="s">
        <v>480</v>
      </c>
      <c r="I143" s="96" t="s">
        <v>481</v>
      </c>
      <c r="J143" s="96" t="s">
        <v>482</v>
      </c>
      <c r="K143" s="65"/>
      <c r="L143" s="65"/>
      <c r="M143" s="65"/>
      <c r="N143" s="65"/>
      <c r="O143" s="65"/>
    </row>
    <row r="144" spans="2:15" ht="121.5" x14ac:dyDescent="0.2">
      <c r="B144" s="97"/>
      <c r="C144" s="97"/>
      <c r="D144" s="105" t="s">
        <v>483</v>
      </c>
      <c r="E144" s="105" t="s">
        <v>484</v>
      </c>
      <c r="F144" s="105" t="s">
        <v>485</v>
      </c>
      <c r="G144" s="105" t="s">
        <v>486</v>
      </c>
      <c r="H144" s="96"/>
      <c r="I144" s="96"/>
      <c r="J144" s="96"/>
      <c r="K144" s="65"/>
      <c r="L144" s="65"/>
      <c r="M144" s="65"/>
      <c r="N144" s="65"/>
      <c r="O144" s="65"/>
    </row>
    <row r="145" spans="2:15" ht="13.5" x14ac:dyDescent="0.25">
      <c r="B145" s="102" t="s">
        <v>440</v>
      </c>
      <c r="C145" s="100" t="s">
        <v>474</v>
      </c>
      <c r="D145" s="106">
        <v>3000</v>
      </c>
      <c r="E145" s="106">
        <v>198.60410960000002</v>
      </c>
      <c r="F145" s="221">
        <v>72.152053199999997</v>
      </c>
      <c r="G145" s="178">
        <v>3270.7561627999999</v>
      </c>
      <c r="H145" s="2">
        <v>1452.6372699999999</v>
      </c>
      <c r="I145" s="2">
        <f>2499839/10^5</f>
        <v>24.998390000000001</v>
      </c>
      <c r="J145" s="2">
        <f>H145+I145</f>
        <v>1477.6356599999999</v>
      </c>
      <c r="K145" s="65"/>
      <c r="L145" s="65"/>
      <c r="M145" s="65"/>
      <c r="N145" s="65"/>
      <c r="O145" s="65"/>
    </row>
    <row r="146" spans="2:15" ht="13.5" x14ac:dyDescent="0.25">
      <c r="B146" s="102" t="s">
        <v>436</v>
      </c>
      <c r="C146" s="100" t="s">
        <v>475</v>
      </c>
      <c r="D146" s="106">
        <v>500</v>
      </c>
      <c r="E146" s="106">
        <v>33.283561599999999</v>
      </c>
      <c r="F146" s="221">
        <v>12.091777499999999</v>
      </c>
      <c r="G146" s="178">
        <f>D146+E146+F146</f>
        <v>545.37533910000002</v>
      </c>
      <c r="H146" s="2">
        <v>242.22076999999999</v>
      </c>
      <c r="I146" s="2">
        <f>416840/10^5</f>
        <v>4.1684000000000001</v>
      </c>
      <c r="J146" s="2">
        <f>H146+I146</f>
        <v>246.38916999999998</v>
      </c>
      <c r="K146" s="65"/>
      <c r="L146" s="65"/>
      <c r="M146" s="65"/>
      <c r="N146" s="65"/>
      <c r="O146" s="65"/>
    </row>
    <row r="147" spans="2:15" ht="13.5" x14ac:dyDescent="0.25">
      <c r="B147" s="102" t="s">
        <v>476</v>
      </c>
      <c r="C147" s="100" t="s">
        <v>487</v>
      </c>
      <c r="D147" s="106">
        <v>2000</v>
      </c>
      <c r="E147" s="106">
        <v>39.762295099999996</v>
      </c>
      <c r="F147" s="221">
        <v>64.029485721917808</v>
      </c>
      <c r="G147" s="178">
        <v>2103.7917808219199</v>
      </c>
      <c r="H147" s="2">
        <v>933.64715000000001</v>
      </c>
      <c r="I147" s="2">
        <f>1606686/10^5</f>
        <v>16.066859999999998</v>
      </c>
      <c r="J147" s="2">
        <f>H147+I147</f>
        <v>949.71401000000003</v>
      </c>
      <c r="K147" s="65"/>
      <c r="L147" s="65"/>
      <c r="M147" s="65"/>
      <c r="N147" s="65"/>
      <c r="O147" s="65"/>
    </row>
    <row r="148" spans="2:15" ht="13.5" x14ac:dyDescent="0.25">
      <c r="B148" s="102" t="s">
        <v>438</v>
      </c>
      <c r="C148" s="100" t="s">
        <v>478</v>
      </c>
      <c r="D148" s="106">
        <v>1882.78</v>
      </c>
      <c r="E148" s="106">
        <v>137.066384</v>
      </c>
      <c r="F148" s="221">
        <v>34.266601500000007</v>
      </c>
      <c r="G148" s="178">
        <v>2054.1129854999999</v>
      </c>
      <c r="H148" s="2">
        <v>916.65184999999997</v>
      </c>
      <c r="I148" s="2">
        <f>1577458/10^5</f>
        <v>15.77458</v>
      </c>
      <c r="J148" s="2">
        <f>H148+I148</f>
        <v>932.42642999999998</v>
      </c>
      <c r="K148" s="65"/>
      <c r="L148" s="65"/>
      <c r="M148" s="65"/>
      <c r="N148" s="65"/>
      <c r="O148" s="65"/>
    </row>
    <row r="149" spans="2:15" ht="13.5" x14ac:dyDescent="0.25">
      <c r="B149" s="179"/>
      <c r="C149" s="180"/>
      <c r="D149" s="222"/>
      <c r="E149" s="222"/>
      <c r="F149" s="5"/>
      <c r="G149" s="182"/>
      <c r="H149" s="3"/>
      <c r="J149" s="20"/>
      <c r="K149" s="65"/>
      <c r="L149" s="65"/>
      <c r="M149" s="65"/>
      <c r="N149" s="65"/>
      <c r="O149" s="65"/>
    </row>
    <row r="150" spans="2:15" ht="39" customHeight="1" x14ac:dyDescent="0.2">
      <c r="B150" s="183" t="s">
        <v>488</v>
      </c>
      <c r="C150" s="183"/>
      <c r="D150" s="183"/>
      <c r="E150" s="183"/>
      <c r="F150" s="183"/>
      <c r="G150" s="183"/>
      <c r="H150" s="183"/>
      <c r="I150" s="183"/>
      <c r="J150" s="20"/>
      <c r="K150" s="65"/>
      <c r="L150" s="65"/>
      <c r="M150" s="65"/>
      <c r="N150" s="65"/>
      <c r="O150" s="65"/>
    </row>
    <row r="151" spans="2:15" x14ac:dyDescent="0.2">
      <c r="B151" s="65"/>
      <c r="C151" s="65"/>
      <c r="D151" s="65"/>
      <c r="E151" s="65"/>
      <c r="F151" s="65"/>
      <c r="G151" s="65"/>
      <c r="H151" s="65"/>
      <c r="J151" s="20"/>
      <c r="K151" s="65"/>
      <c r="L151" s="65"/>
      <c r="M151" s="65"/>
      <c r="N151" s="65"/>
      <c r="O151" s="65"/>
    </row>
    <row r="152" spans="2:15" ht="13.5" x14ac:dyDescent="0.25">
      <c r="B152" s="109" t="s">
        <v>462</v>
      </c>
      <c r="C152" s="65"/>
      <c r="D152" s="65"/>
      <c r="E152" s="65"/>
      <c r="F152" s="65"/>
      <c r="G152" s="65"/>
      <c r="H152" s="65"/>
      <c r="J152" s="20"/>
      <c r="K152" s="65"/>
      <c r="L152" s="65"/>
      <c r="M152" s="65"/>
      <c r="N152" s="65"/>
      <c r="O152" s="65"/>
    </row>
    <row r="153" spans="2:15" x14ac:dyDescent="0.2">
      <c r="B153" s="65"/>
      <c r="C153" s="65"/>
      <c r="D153" s="65"/>
      <c r="E153" s="65"/>
      <c r="F153" s="65"/>
      <c r="G153" s="65"/>
      <c r="H153" s="65"/>
      <c r="I153" s="65"/>
      <c r="J153" s="20"/>
      <c r="K153" s="65"/>
      <c r="L153" s="65"/>
      <c r="M153" s="65"/>
      <c r="N153" s="65"/>
      <c r="O153" s="65"/>
    </row>
    <row r="154" spans="2:15" x14ac:dyDescent="0.2">
      <c r="B154" s="110" t="s">
        <v>463</v>
      </c>
      <c r="C154" s="65"/>
      <c r="D154" s="65"/>
      <c r="E154" s="65"/>
      <c r="F154" s="65"/>
      <c r="G154" s="65"/>
      <c r="H154" s="65"/>
      <c r="I154" s="65"/>
      <c r="J154" s="20"/>
      <c r="K154" s="65"/>
      <c r="L154" s="65"/>
      <c r="M154" s="65"/>
      <c r="N154" s="65"/>
      <c r="O154" s="65"/>
    </row>
    <row r="155" spans="2:15" x14ac:dyDescent="0.2">
      <c r="B155" s="65"/>
      <c r="C155" s="65"/>
      <c r="D155" s="65"/>
      <c r="E155" s="65"/>
      <c r="F155" s="65"/>
      <c r="G155" s="65"/>
      <c r="H155" s="65"/>
      <c r="I155" s="65"/>
      <c r="J155" s="20"/>
      <c r="K155" s="65"/>
      <c r="L155" s="65"/>
      <c r="M155" s="65"/>
      <c r="N155" s="65"/>
      <c r="O155" s="65"/>
    </row>
    <row r="156" spans="2:15" x14ac:dyDescent="0.2">
      <c r="B156" s="110" t="s">
        <v>464</v>
      </c>
      <c r="C156" s="65"/>
      <c r="D156" s="65"/>
      <c r="E156" s="65"/>
      <c r="F156" s="65"/>
      <c r="G156" s="65"/>
      <c r="H156" s="65"/>
      <c r="I156" s="65"/>
      <c r="J156" s="20"/>
      <c r="K156" s="65"/>
      <c r="L156" s="65"/>
      <c r="M156" s="65"/>
      <c r="N156" s="65"/>
      <c r="O156" s="65"/>
    </row>
    <row r="157" spans="2:15" x14ac:dyDescent="0.2">
      <c r="I157" s="65"/>
      <c r="J157" s="20"/>
      <c r="K157" s="65"/>
      <c r="L157" s="65"/>
      <c r="M157" s="65"/>
      <c r="N157" s="65"/>
      <c r="O157" s="65"/>
    </row>
    <row r="158" spans="2:15" x14ac:dyDescent="0.2">
      <c r="B158" s="110" t="s">
        <v>465</v>
      </c>
      <c r="J158" s="20"/>
      <c r="K158" s="65"/>
      <c r="L158" s="65"/>
      <c r="M158" s="65"/>
      <c r="N158" s="65"/>
      <c r="O158" s="65"/>
    </row>
    <row r="159" spans="2:15" x14ac:dyDescent="0.2">
      <c r="I159" s="65"/>
      <c r="J159" s="20"/>
      <c r="K159" s="65"/>
      <c r="L159" s="65"/>
      <c r="M159" s="65"/>
      <c r="N159" s="65"/>
      <c r="O159" s="65"/>
    </row>
    <row r="160" spans="2:15" x14ac:dyDescent="0.2">
      <c r="B160" s="82" t="s">
        <v>424</v>
      </c>
    </row>
    <row r="162" spans="2:4" ht="153.75" customHeight="1" x14ac:dyDescent="0.2"/>
    <row r="165" spans="2:4" x14ac:dyDescent="0.2">
      <c r="B165" s="82" t="s">
        <v>425</v>
      </c>
      <c r="C165" s="83"/>
      <c r="D165" s="82"/>
    </row>
    <row r="166" spans="2:4" x14ac:dyDescent="0.2">
      <c r="B166" s="82" t="s">
        <v>489</v>
      </c>
      <c r="D166" s="82"/>
    </row>
    <row r="167" spans="2:4" ht="165" customHeight="1" x14ac:dyDescent="0.2"/>
  </sheetData>
  <mergeCells count="47">
    <mergeCell ref="I143:I144"/>
    <mergeCell ref="J143:J144"/>
    <mergeCell ref="B150:I150"/>
    <mergeCell ref="D141:F141"/>
    <mergeCell ref="G141:H141"/>
    <mergeCell ref="B142:H142"/>
    <mergeCell ref="B143:B144"/>
    <mergeCell ref="C143:C144"/>
    <mergeCell ref="D143:G143"/>
    <mergeCell ref="H143:H144"/>
    <mergeCell ref="D138:F138"/>
    <mergeCell ref="G138:H138"/>
    <mergeCell ref="D139:F139"/>
    <mergeCell ref="G139:H139"/>
    <mergeCell ref="D140:F140"/>
    <mergeCell ref="G140:H140"/>
    <mergeCell ref="B134:H134"/>
    <mergeCell ref="D136:F136"/>
    <mergeCell ref="G136:H136"/>
    <mergeCell ref="D137:F137"/>
    <mergeCell ref="G137:H137"/>
    <mergeCell ref="A1:H1"/>
    <mergeCell ref="A2:H2"/>
    <mergeCell ref="A3:H3"/>
    <mergeCell ref="B100:H100"/>
    <mergeCell ref="B101:H101"/>
    <mergeCell ref="B102:H102"/>
    <mergeCell ref="B103:H103"/>
    <mergeCell ref="B105:D105"/>
    <mergeCell ref="B106:C106"/>
    <mergeCell ref="B107:C107"/>
    <mergeCell ref="B108:C108"/>
    <mergeCell ref="B116:C116"/>
    <mergeCell ref="B118:C118"/>
    <mergeCell ref="B119:C119"/>
    <mergeCell ref="B120:C120"/>
    <mergeCell ref="B122:D122"/>
    <mergeCell ref="B123:C123"/>
    <mergeCell ref="B124:C124"/>
    <mergeCell ref="B125:C125"/>
    <mergeCell ref="B126:C126"/>
    <mergeCell ref="B132:D132"/>
    <mergeCell ref="B127:C127"/>
    <mergeCell ref="B128:C128"/>
    <mergeCell ref="B129:C129"/>
    <mergeCell ref="B130:C130"/>
    <mergeCell ref="B131:C131"/>
  </mergeCells>
  <hyperlinks>
    <hyperlink ref="I1" location="Index!B2" display="Index" xr:uid="{810F4FAC-E6DD-4423-AE75-C52D4F90F6B1}"/>
    <hyperlink ref="B154" r:id="rId1" xr:uid="{8BBCC692-23A2-4D17-B439-116278441B2B}"/>
    <hyperlink ref="B156" r:id="rId2" xr:uid="{5ECAF32C-7FC9-4329-8C63-840EAE5A1CDB}"/>
    <hyperlink ref="B158" r:id="rId3" xr:uid="{8F70C1E4-157E-4852-9DDA-FFB9E7A72C3E}"/>
  </hyperlinks>
  <pageMargins left="5.000000074505806E-2" right="5.000000074505806E-2" top="0.30000001192092896" bottom="0.20000000298023224" header="0" footer="0"/>
  <pageSetup paperSize="9" orientation="landscape" r:id="rId4"/>
  <headerFooter alignWithMargins="0">
    <oddHeader>&amp;L&amp;"Aptos"&amp;10&amp;KFF0000 "Sensitivity: Internal Use Only"&amp;1#_x000D_</oddHeader>
  </headerFooter>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74F1D-AA20-46DB-90ED-7A199AD5ACEB}">
  <sheetPr>
    <outlinePr summaryBelow="0" summaryRight="0"/>
  </sheetPr>
  <dimension ref="A1:Q250"/>
  <sheetViews>
    <sheetView showGridLines="0" workbookViewId="0">
      <selection sqref="A1:H1"/>
    </sheetView>
  </sheetViews>
  <sheetFormatPr defaultRowHeight="12.75" x14ac:dyDescent="0.2"/>
  <cols>
    <col min="1" max="1" width="5.85546875" style="17" bestFit="1" customWidth="1"/>
    <col min="2" max="2" width="25.7109375" style="17" customWidth="1"/>
    <col min="3" max="3" width="57" style="17" customWidth="1"/>
    <col min="4" max="4" width="17.85546875" style="17" customWidth="1"/>
    <col min="5" max="5" width="9.42578125" style="17" bestFit="1" customWidth="1"/>
    <col min="6" max="6" width="10.140625" style="17" bestFit="1" customWidth="1"/>
    <col min="7" max="7" width="14" style="17" bestFit="1" customWidth="1"/>
    <col min="8" max="8" width="9.85546875" style="17" bestFit="1" customWidth="1"/>
    <col min="9" max="9" width="5.7109375" style="17" bestFit="1" customWidth="1"/>
    <col min="10" max="10" width="11.5703125" style="17" bestFit="1" customWidth="1"/>
    <col min="11" max="16384" width="9.140625" style="17"/>
  </cols>
  <sheetData>
    <row r="1" spans="1:9" ht="15" x14ac:dyDescent="0.2">
      <c r="A1" s="16" t="s">
        <v>0</v>
      </c>
      <c r="B1" s="16"/>
      <c r="C1" s="16"/>
      <c r="D1" s="16"/>
      <c r="E1" s="16"/>
      <c r="F1" s="16"/>
      <c r="G1" s="16"/>
      <c r="H1" s="16"/>
      <c r="I1" s="1" t="s">
        <v>404</v>
      </c>
    </row>
    <row r="2" spans="1:9" ht="15" x14ac:dyDescent="0.2">
      <c r="A2" s="16" t="s">
        <v>294</v>
      </c>
      <c r="B2" s="16"/>
      <c r="C2" s="16"/>
      <c r="D2" s="16"/>
      <c r="E2" s="16"/>
      <c r="F2" s="16"/>
      <c r="G2" s="16"/>
      <c r="H2" s="16"/>
    </row>
    <row r="3" spans="1:9" ht="15" x14ac:dyDescent="0.2">
      <c r="A3" s="16" t="s">
        <v>705</v>
      </c>
      <c r="B3" s="16"/>
      <c r="C3" s="16"/>
      <c r="D3" s="16"/>
      <c r="E3" s="16"/>
      <c r="F3" s="16"/>
      <c r="G3" s="16"/>
      <c r="H3" s="16"/>
    </row>
    <row r="4" spans="1:9" s="20" customFormat="1" ht="30" x14ac:dyDescent="0.2">
      <c r="A4" s="18" t="s">
        <v>2</v>
      </c>
      <c r="B4" s="18" t="s">
        <v>3</v>
      </c>
      <c r="C4" s="18" t="s">
        <v>4</v>
      </c>
      <c r="D4" s="18" t="s">
        <v>5</v>
      </c>
      <c r="E4" s="18" t="s">
        <v>6</v>
      </c>
      <c r="F4" s="18" t="s">
        <v>7</v>
      </c>
      <c r="G4" s="18" t="s">
        <v>8</v>
      </c>
      <c r="H4" s="19" t="s">
        <v>547</v>
      </c>
    </row>
    <row r="5" spans="1:9" x14ac:dyDescent="0.2">
      <c r="A5" s="21"/>
      <c r="B5" s="21"/>
      <c r="C5" s="22" t="s">
        <v>9</v>
      </c>
      <c r="D5" s="21"/>
      <c r="E5" s="21"/>
      <c r="F5" s="21"/>
      <c r="G5" s="21"/>
      <c r="H5" s="23" t="s">
        <v>12</v>
      </c>
    </row>
    <row r="6" spans="1:9" x14ac:dyDescent="0.2">
      <c r="A6" s="21"/>
      <c r="B6" s="21"/>
      <c r="C6" s="22" t="s">
        <v>10</v>
      </c>
      <c r="D6" s="21"/>
      <c r="E6" s="21"/>
      <c r="F6" s="21"/>
      <c r="G6" s="21"/>
      <c r="H6" s="23" t="s">
        <v>12</v>
      </c>
    </row>
    <row r="7" spans="1:9" x14ac:dyDescent="0.2">
      <c r="A7" s="24"/>
      <c r="B7" s="24"/>
      <c r="C7" s="25" t="s">
        <v>11</v>
      </c>
      <c r="D7" s="24"/>
      <c r="E7" s="24" t="s">
        <v>12</v>
      </c>
      <c r="F7" s="26" t="s">
        <v>13</v>
      </c>
      <c r="G7" s="27">
        <v>0</v>
      </c>
      <c r="H7" s="23" t="s">
        <v>12</v>
      </c>
    </row>
    <row r="8" spans="1:9" x14ac:dyDescent="0.2">
      <c r="A8" s="24"/>
      <c r="B8" s="24"/>
      <c r="C8" s="28"/>
      <c r="D8" s="24"/>
      <c r="E8" s="24"/>
      <c r="F8" s="29"/>
      <c r="G8" s="29"/>
      <c r="H8" s="23" t="s">
        <v>12</v>
      </c>
    </row>
    <row r="9" spans="1:9" x14ac:dyDescent="0.2">
      <c r="A9" s="24"/>
      <c r="B9" s="24"/>
      <c r="C9" s="25" t="s">
        <v>14</v>
      </c>
      <c r="D9" s="24"/>
      <c r="E9" s="24"/>
      <c r="F9" s="24"/>
      <c r="G9" s="24"/>
      <c r="H9" s="23" t="s">
        <v>12</v>
      </c>
    </row>
    <row r="10" spans="1:9" x14ac:dyDescent="0.2">
      <c r="A10" s="24"/>
      <c r="B10" s="24"/>
      <c r="C10" s="25" t="s">
        <v>11</v>
      </c>
      <c r="D10" s="24"/>
      <c r="E10" s="24" t="s">
        <v>12</v>
      </c>
      <c r="F10" s="26" t="s">
        <v>13</v>
      </c>
      <c r="G10" s="27">
        <v>0</v>
      </c>
      <c r="H10" s="23" t="s">
        <v>12</v>
      </c>
    </row>
    <row r="11" spans="1:9" x14ac:dyDescent="0.2">
      <c r="A11" s="24"/>
      <c r="B11" s="24"/>
      <c r="C11" s="28"/>
      <c r="D11" s="24"/>
      <c r="E11" s="24"/>
      <c r="F11" s="29"/>
      <c r="G11" s="29"/>
      <c r="H11" s="23" t="s">
        <v>12</v>
      </c>
    </row>
    <row r="12" spans="1:9" x14ac:dyDescent="0.2">
      <c r="A12" s="24"/>
      <c r="B12" s="24"/>
      <c r="C12" s="25" t="s">
        <v>15</v>
      </c>
      <c r="D12" s="24"/>
      <c r="E12" s="24"/>
      <c r="F12" s="24"/>
      <c r="G12" s="24"/>
      <c r="H12" s="23" t="s">
        <v>12</v>
      </c>
    </row>
    <row r="13" spans="1:9" x14ac:dyDescent="0.2">
      <c r="A13" s="24"/>
      <c r="B13" s="24"/>
      <c r="C13" s="25" t="s">
        <v>11</v>
      </c>
      <c r="D13" s="24"/>
      <c r="E13" s="24" t="s">
        <v>12</v>
      </c>
      <c r="F13" s="26" t="s">
        <v>13</v>
      </c>
      <c r="G13" s="27">
        <v>0</v>
      </c>
      <c r="H13" s="23" t="s">
        <v>12</v>
      </c>
    </row>
    <row r="14" spans="1:9" x14ac:dyDescent="0.2">
      <c r="A14" s="24"/>
      <c r="B14" s="24"/>
      <c r="C14" s="28"/>
      <c r="D14" s="24"/>
      <c r="E14" s="24"/>
      <c r="F14" s="29"/>
      <c r="G14" s="29"/>
      <c r="H14" s="23" t="s">
        <v>12</v>
      </c>
    </row>
    <row r="15" spans="1:9" x14ac:dyDescent="0.2">
      <c r="A15" s="24"/>
      <c r="B15" s="24"/>
      <c r="C15" s="25" t="s">
        <v>16</v>
      </c>
      <c r="D15" s="24"/>
      <c r="E15" s="24"/>
      <c r="F15" s="24"/>
      <c r="G15" s="24"/>
      <c r="H15" s="23" t="s">
        <v>12</v>
      </c>
    </row>
    <row r="16" spans="1:9" x14ac:dyDescent="0.2">
      <c r="A16" s="24"/>
      <c r="B16" s="24"/>
      <c r="C16" s="25" t="s">
        <v>11</v>
      </c>
      <c r="D16" s="24"/>
      <c r="E16" s="24" t="s">
        <v>12</v>
      </c>
      <c r="F16" s="26" t="s">
        <v>13</v>
      </c>
      <c r="G16" s="27">
        <v>0</v>
      </c>
      <c r="H16" s="23" t="s">
        <v>12</v>
      </c>
    </row>
    <row r="17" spans="1:10" x14ac:dyDescent="0.2">
      <c r="A17" s="24"/>
      <c r="B17" s="24"/>
      <c r="C17" s="28"/>
      <c r="D17" s="24"/>
      <c r="E17" s="24"/>
      <c r="F17" s="29"/>
      <c r="G17" s="29"/>
      <c r="H17" s="23" t="s">
        <v>12</v>
      </c>
    </row>
    <row r="18" spans="1:10" x14ac:dyDescent="0.2">
      <c r="A18" s="24"/>
      <c r="B18" s="24"/>
      <c r="C18" s="25" t="s">
        <v>17</v>
      </c>
      <c r="D18" s="24"/>
      <c r="E18" s="24"/>
      <c r="F18" s="29"/>
      <c r="G18" s="29"/>
      <c r="H18" s="23" t="s">
        <v>12</v>
      </c>
    </row>
    <row r="19" spans="1:10" x14ac:dyDescent="0.2">
      <c r="A19" s="24"/>
      <c r="B19" s="24"/>
      <c r="C19" s="25" t="s">
        <v>11</v>
      </c>
      <c r="D19" s="24"/>
      <c r="E19" s="24" t="s">
        <v>12</v>
      </c>
      <c r="F19" s="26" t="s">
        <v>13</v>
      </c>
      <c r="G19" s="27">
        <v>0</v>
      </c>
      <c r="H19" s="23" t="s">
        <v>12</v>
      </c>
    </row>
    <row r="20" spans="1:10" x14ac:dyDescent="0.2">
      <c r="A20" s="24"/>
      <c r="B20" s="24"/>
      <c r="C20" s="28"/>
      <c r="D20" s="24"/>
      <c r="E20" s="24"/>
      <c r="F20" s="29"/>
      <c r="G20" s="29"/>
      <c r="H20" s="23" t="s">
        <v>12</v>
      </c>
    </row>
    <row r="21" spans="1:10" x14ac:dyDescent="0.2">
      <c r="A21" s="24"/>
      <c r="B21" s="24"/>
      <c r="C21" s="25" t="s">
        <v>18</v>
      </c>
      <c r="D21" s="24"/>
      <c r="E21" s="24"/>
      <c r="F21" s="29"/>
      <c r="G21" s="29"/>
      <c r="H21" s="23" t="s">
        <v>12</v>
      </c>
    </row>
    <row r="22" spans="1:10" x14ac:dyDescent="0.2">
      <c r="A22" s="24"/>
      <c r="B22" s="24"/>
      <c r="C22" s="25" t="s">
        <v>11</v>
      </c>
      <c r="D22" s="24"/>
      <c r="E22" s="24" t="s">
        <v>12</v>
      </c>
      <c r="F22" s="26" t="s">
        <v>13</v>
      </c>
      <c r="G22" s="27">
        <v>0</v>
      </c>
      <c r="H22" s="23" t="s">
        <v>12</v>
      </c>
    </row>
    <row r="23" spans="1:10" x14ac:dyDescent="0.2">
      <c r="A23" s="24"/>
      <c r="B23" s="24"/>
      <c r="C23" s="28"/>
      <c r="D23" s="24"/>
      <c r="E23" s="24"/>
      <c r="F23" s="29"/>
      <c r="G23" s="29"/>
      <c r="H23" s="23" t="s">
        <v>12</v>
      </c>
    </row>
    <row r="24" spans="1:10" x14ac:dyDescent="0.2">
      <c r="A24" s="24"/>
      <c r="B24" s="24"/>
      <c r="C24" s="25" t="s">
        <v>19</v>
      </c>
      <c r="D24" s="24"/>
      <c r="E24" s="24"/>
      <c r="F24" s="30">
        <v>0</v>
      </c>
      <c r="G24" s="27">
        <v>0</v>
      </c>
      <c r="H24" s="23" t="s">
        <v>12</v>
      </c>
    </row>
    <row r="25" spans="1:10" x14ac:dyDescent="0.2">
      <c r="A25" s="24"/>
      <c r="B25" s="24"/>
      <c r="C25" s="28"/>
      <c r="D25" s="24"/>
      <c r="E25" s="24"/>
      <c r="F25" s="29"/>
      <c r="G25" s="29"/>
      <c r="H25" s="23" t="s">
        <v>12</v>
      </c>
    </row>
    <row r="26" spans="1:10" x14ac:dyDescent="0.2">
      <c r="A26" s="24"/>
      <c r="B26" s="24"/>
      <c r="C26" s="25" t="s">
        <v>20</v>
      </c>
      <c r="D26" s="24"/>
      <c r="E26" s="24"/>
      <c r="F26" s="29"/>
      <c r="G26" s="29"/>
      <c r="H26" s="23" t="s">
        <v>12</v>
      </c>
    </row>
    <row r="27" spans="1:10" x14ac:dyDescent="0.2">
      <c r="A27" s="24"/>
      <c r="B27" s="24"/>
      <c r="C27" s="25" t="s">
        <v>10</v>
      </c>
      <c r="D27" s="24"/>
      <c r="E27" s="24"/>
      <c r="F27" s="29"/>
      <c r="G27" s="29"/>
      <c r="H27" s="23" t="s">
        <v>12</v>
      </c>
    </row>
    <row r="28" spans="1:10" x14ac:dyDescent="0.2">
      <c r="A28" s="31">
        <v>1</v>
      </c>
      <c r="B28" s="32" t="s">
        <v>181</v>
      </c>
      <c r="C28" s="32" t="s">
        <v>604</v>
      </c>
      <c r="D28" s="32" t="s">
        <v>182</v>
      </c>
      <c r="E28" s="33">
        <v>3100</v>
      </c>
      <c r="F28" s="34">
        <v>3113.3362000000002</v>
      </c>
      <c r="G28" s="35">
        <f t="shared" ref="G28:G41" si="0">F28/$F$131</f>
        <v>1.5789069927059675E-2</v>
      </c>
      <c r="H28" s="23">
        <v>8.3978999999999999</v>
      </c>
      <c r="J28" s="140"/>
    </row>
    <row r="29" spans="1:10" x14ac:dyDescent="0.2">
      <c r="A29" s="31">
        <v>2</v>
      </c>
      <c r="B29" s="32" t="s">
        <v>295</v>
      </c>
      <c r="C29" s="32" t="s">
        <v>685</v>
      </c>
      <c r="D29" s="32" t="s">
        <v>286</v>
      </c>
      <c r="E29" s="33">
        <v>2500</v>
      </c>
      <c r="F29" s="34">
        <v>2512.8575000000001</v>
      </c>
      <c r="G29" s="35">
        <f t="shared" si="0"/>
        <v>1.2743783592737704E-2</v>
      </c>
      <c r="H29" s="23">
        <v>8.2200000000000006</v>
      </c>
    </row>
    <row r="30" spans="1:10" ht="25.5" x14ac:dyDescent="0.2">
      <c r="A30" s="31">
        <v>3</v>
      </c>
      <c r="B30" s="32" t="s">
        <v>296</v>
      </c>
      <c r="C30" s="32" t="s">
        <v>297</v>
      </c>
      <c r="D30" s="32" t="s">
        <v>25</v>
      </c>
      <c r="E30" s="33">
        <v>2500</v>
      </c>
      <c r="F30" s="34">
        <v>2507.7399999999998</v>
      </c>
      <c r="G30" s="35">
        <f t="shared" si="0"/>
        <v>1.2717830544251732E-2</v>
      </c>
      <c r="H30" s="23">
        <v>7.1959</v>
      </c>
    </row>
    <row r="31" spans="1:10" x14ac:dyDescent="0.2">
      <c r="A31" s="31">
        <v>4</v>
      </c>
      <c r="B31" s="32" t="s">
        <v>298</v>
      </c>
      <c r="C31" s="32" t="s">
        <v>686</v>
      </c>
      <c r="D31" s="32" t="s">
        <v>286</v>
      </c>
      <c r="E31" s="33">
        <v>250</v>
      </c>
      <c r="F31" s="34">
        <v>2506.7249999999999</v>
      </c>
      <c r="G31" s="35">
        <f t="shared" si="0"/>
        <v>1.271268304171861E-2</v>
      </c>
      <c r="H31" s="23">
        <v>7.3875000000000002</v>
      </c>
    </row>
    <row r="32" spans="1:10" x14ac:dyDescent="0.2">
      <c r="A32" s="31">
        <v>5</v>
      </c>
      <c r="B32" s="32" t="s">
        <v>299</v>
      </c>
      <c r="C32" s="32" t="s">
        <v>687</v>
      </c>
      <c r="D32" s="32" t="s">
        <v>25</v>
      </c>
      <c r="E32" s="33">
        <v>250</v>
      </c>
      <c r="F32" s="34">
        <v>2504.1275000000001</v>
      </c>
      <c r="G32" s="35">
        <f t="shared" si="0"/>
        <v>1.2699509999521774E-2</v>
      </c>
      <c r="H32" s="23">
        <v>6.9367000000000001</v>
      </c>
    </row>
    <row r="33" spans="1:8" x14ac:dyDescent="0.2">
      <c r="A33" s="31">
        <v>6</v>
      </c>
      <c r="B33" s="32" t="s">
        <v>300</v>
      </c>
      <c r="C33" s="32" t="s">
        <v>301</v>
      </c>
      <c r="D33" s="32" t="s">
        <v>25</v>
      </c>
      <c r="E33" s="33">
        <v>2500</v>
      </c>
      <c r="F33" s="34">
        <v>2502.6025</v>
      </c>
      <c r="G33" s="35">
        <f t="shared" si="0"/>
        <v>1.269177606714442E-2</v>
      </c>
      <c r="H33" s="23">
        <v>6.6950000000000003</v>
      </c>
    </row>
    <row r="34" spans="1:8" x14ac:dyDescent="0.2">
      <c r="A34" s="31">
        <v>7</v>
      </c>
      <c r="B34" s="32" t="s">
        <v>302</v>
      </c>
      <c r="C34" s="32" t="s">
        <v>688</v>
      </c>
      <c r="D34" s="32" t="s">
        <v>25</v>
      </c>
      <c r="E34" s="33">
        <v>2500</v>
      </c>
      <c r="F34" s="34">
        <v>2501.8274999999999</v>
      </c>
      <c r="G34" s="35">
        <f t="shared" si="0"/>
        <v>1.2687845708067405E-2</v>
      </c>
      <c r="H34" s="23">
        <v>6.62</v>
      </c>
    </row>
    <row r="35" spans="1:8" x14ac:dyDescent="0.2">
      <c r="A35" s="31">
        <v>8</v>
      </c>
      <c r="B35" s="32" t="s">
        <v>303</v>
      </c>
      <c r="C35" s="32" t="s">
        <v>689</v>
      </c>
      <c r="D35" s="32" t="s">
        <v>25</v>
      </c>
      <c r="E35" s="33">
        <v>250</v>
      </c>
      <c r="F35" s="34">
        <v>2500.3375000000001</v>
      </c>
      <c r="G35" s="35">
        <f t="shared" si="0"/>
        <v>1.2680289275777402E-2</v>
      </c>
      <c r="H35" s="23">
        <v>6.69</v>
      </c>
    </row>
    <row r="36" spans="1:8" x14ac:dyDescent="0.2">
      <c r="A36" s="31">
        <v>9</v>
      </c>
      <c r="B36" s="32" t="s">
        <v>304</v>
      </c>
      <c r="C36" s="32" t="s">
        <v>690</v>
      </c>
      <c r="D36" s="32" t="s">
        <v>25</v>
      </c>
      <c r="E36" s="33">
        <v>250</v>
      </c>
      <c r="F36" s="34">
        <v>2497.6550000000002</v>
      </c>
      <c r="G36" s="35">
        <f t="shared" si="0"/>
        <v>1.2666685161939861E-2</v>
      </c>
      <c r="H36" s="23">
        <v>7.6950000000000003</v>
      </c>
    </row>
    <row r="37" spans="1:8" x14ac:dyDescent="0.2">
      <c r="A37" s="31">
        <v>10</v>
      </c>
      <c r="B37" s="32" t="s">
        <v>118</v>
      </c>
      <c r="C37" s="32" t="s">
        <v>119</v>
      </c>
      <c r="D37" s="32" t="s">
        <v>25</v>
      </c>
      <c r="E37" s="33">
        <v>2000</v>
      </c>
      <c r="F37" s="34">
        <v>1986.66</v>
      </c>
      <c r="G37" s="35">
        <f t="shared" si="0"/>
        <v>1.007520924379846E-2</v>
      </c>
      <c r="H37" s="23">
        <v>7.8650000000000002</v>
      </c>
    </row>
    <row r="38" spans="1:8" x14ac:dyDescent="0.2">
      <c r="A38" s="31">
        <v>11</v>
      </c>
      <c r="B38" s="32" t="s">
        <v>180</v>
      </c>
      <c r="C38" s="32" t="s">
        <v>603</v>
      </c>
      <c r="D38" s="32" t="s">
        <v>171</v>
      </c>
      <c r="E38" s="33">
        <v>1500</v>
      </c>
      <c r="F38" s="34">
        <v>1508.0025000000001</v>
      </c>
      <c r="G38" s="35">
        <f t="shared" si="0"/>
        <v>7.6477307277899526E-3</v>
      </c>
      <c r="H38" s="23">
        <v>8.2200000000000006</v>
      </c>
    </row>
    <row r="39" spans="1:8" x14ac:dyDescent="0.2">
      <c r="A39" s="31">
        <v>12</v>
      </c>
      <c r="B39" s="32" t="s">
        <v>177</v>
      </c>
      <c r="C39" s="32" t="s">
        <v>178</v>
      </c>
      <c r="D39" s="32" t="s">
        <v>23</v>
      </c>
      <c r="E39" s="33">
        <v>1500</v>
      </c>
      <c r="F39" s="34">
        <v>1505.4570000000001</v>
      </c>
      <c r="G39" s="35">
        <f t="shared" si="0"/>
        <v>7.6348214000086069E-3</v>
      </c>
      <c r="H39" s="23">
        <v>7.19</v>
      </c>
    </row>
    <row r="40" spans="1:8" x14ac:dyDescent="0.2">
      <c r="A40" s="31">
        <v>13</v>
      </c>
      <c r="B40" s="32" t="s">
        <v>305</v>
      </c>
      <c r="C40" s="32" t="s">
        <v>691</v>
      </c>
      <c r="D40" s="32" t="s">
        <v>25</v>
      </c>
      <c r="E40" s="33">
        <v>150</v>
      </c>
      <c r="F40" s="34">
        <v>1500.15</v>
      </c>
      <c r="G40" s="35">
        <f t="shared" si="0"/>
        <v>7.6079073153354172E-3</v>
      </c>
      <c r="H40" s="23">
        <v>7.0289999999999999</v>
      </c>
    </row>
    <row r="41" spans="1:8" ht="25.5" x14ac:dyDescent="0.2">
      <c r="A41" s="31">
        <v>14</v>
      </c>
      <c r="B41" s="32" t="s">
        <v>306</v>
      </c>
      <c r="C41" s="32" t="s">
        <v>307</v>
      </c>
      <c r="D41" s="32" t="s">
        <v>171</v>
      </c>
      <c r="E41" s="33">
        <v>1300</v>
      </c>
      <c r="F41" s="34">
        <v>1294.2331999999999</v>
      </c>
      <c r="G41" s="35">
        <f t="shared" si="0"/>
        <v>6.5636144585741194E-3</v>
      </c>
      <c r="H41" s="23">
        <v>7.85</v>
      </c>
    </row>
    <row r="42" spans="1:8" x14ac:dyDescent="0.2">
      <c r="A42" s="24"/>
      <c r="B42" s="24"/>
      <c r="C42" s="25" t="s">
        <v>11</v>
      </c>
      <c r="D42" s="24"/>
      <c r="E42" s="24" t="s">
        <v>12</v>
      </c>
      <c r="F42" s="30">
        <v>30941.7114</v>
      </c>
      <c r="G42" s="27">
        <f>SUM(G28:G41)</f>
        <v>0.15691875646372513</v>
      </c>
      <c r="H42" s="23" t="s">
        <v>12</v>
      </c>
    </row>
    <row r="43" spans="1:8" x14ac:dyDescent="0.2">
      <c r="A43" s="24"/>
      <c r="B43" s="24"/>
      <c r="C43" s="28"/>
      <c r="D43" s="24"/>
      <c r="E43" s="24"/>
      <c r="F43" s="29"/>
      <c r="G43" s="29"/>
      <c r="H43" s="23" t="s">
        <v>12</v>
      </c>
    </row>
    <row r="44" spans="1:8" x14ac:dyDescent="0.2">
      <c r="A44" s="24"/>
      <c r="B44" s="24"/>
      <c r="C44" s="25" t="s">
        <v>54</v>
      </c>
      <c r="D44" s="24"/>
      <c r="E44" s="24"/>
      <c r="F44" s="24"/>
      <c r="G44" s="24"/>
      <c r="H44" s="23" t="s">
        <v>12</v>
      </c>
    </row>
    <row r="45" spans="1:8" x14ac:dyDescent="0.2">
      <c r="A45" s="24"/>
      <c r="B45" s="24"/>
      <c r="C45" s="25" t="s">
        <v>11</v>
      </c>
      <c r="D45" s="24"/>
      <c r="E45" s="24" t="s">
        <v>12</v>
      </c>
      <c r="F45" s="26" t="s">
        <v>13</v>
      </c>
      <c r="G45" s="27">
        <v>0</v>
      </c>
      <c r="H45" s="23" t="s">
        <v>12</v>
      </c>
    </row>
    <row r="46" spans="1:8" x14ac:dyDescent="0.2">
      <c r="A46" s="24"/>
      <c r="B46" s="24"/>
      <c r="C46" s="28"/>
      <c r="D46" s="24"/>
      <c r="E46" s="24"/>
      <c r="F46" s="29"/>
      <c r="G46" s="29"/>
      <c r="H46" s="23" t="s">
        <v>12</v>
      </c>
    </row>
    <row r="47" spans="1:8" x14ac:dyDescent="0.2">
      <c r="A47" s="24"/>
      <c r="B47" s="24"/>
      <c r="C47" s="25" t="s">
        <v>55</v>
      </c>
      <c r="D47" s="24"/>
      <c r="E47" s="24"/>
      <c r="F47" s="24"/>
      <c r="G47" s="24"/>
      <c r="H47" s="23" t="s">
        <v>12</v>
      </c>
    </row>
    <row r="48" spans="1:8" x14ac:dyDescent="0.2">
      <c r="A48" s="24"/>
      <c r="B48" s="24"/>
      <c r="C48" s="25" t="s">
        <v>11</v>
      </c>
      <c r="D48" s="24"/>
      <c r="E48" s="24" t="s">
        <v>12</v>
      </c>
      <c r="F48" s="26" t="s">
        <v>13</v>
      </c>
      <c r="G48" s="27">
        <v>0</v>
      </c>
      <c r="H48" s="23" t="s">
        <v>12</v>
      </c>
    </row>
    <row r="49" spans="1:8" x14ac:dyDescent="0.2">
      <c r="A49" s="24"/>
      <c r="B49" s="24"/>
      <c r="C49" s="28"/>
      <c r="D49" s="24"/>
      <c r="E49" s="24"/>
      <c r="F49" s="29"/>
      <c r="G49" s="29"/>
      <c r="H49" s="23" t="s">
        <v>12</v>
      </c>
    </row>
    <row r="50" spans="1:8" x14ac:dyDescent="0.2">
      <c r="A50" s="24"/>
      <c r="B50" s="24"/>
      <c r="C50" s="25" t="s">
        <v>65</v>
      </c>
      <c r="D50" s="24"/>
      <c r="E50" s="24"/>
      <c r="F50" s="29"/>
      <c r="G50" s="29"/>
      <c r="H50" s="23" t="s">
        <v>12</v>
      </c>
    </row>
    <row r="51" spans="1:8" x14ac:dyDescent="0.2">
      <c r="A51" s="24"/>
      <c r="B51" s="24"/>
      <c r="C51" s="25" t="s">
        <v>11</v>
      </c>
      <c r="D51" s="24"/>
      <c r="E51" s="24" t="s">
        <v>12</v>
      </c>
      <c r="F51" s="26" t="s">
        <v>13</v>
      </c>
      <c r="G51" s="27">
        <v>0</v>
      </c>
      <c r="H51" s="23" t="s">
        <v>12</v>
      </c>
    </row>
    <row r="52" spans="1:8" x14ac:dyDescent="0.2">
      <c r="A52" s="24"/>
      <c r="B52" s="24"/>
      <c r="C52" s="28"/>
      <c r="D52" s="24"/>
      <c r="E52" s="24"/>
      <c r="F52" s="29"/>
      <c r="G52" s="29"/>
      <c r="H52" s="23" t="s">
        <v>12</v>
      </c>
    </row>
    <row r="53" spans="1:8" x14ac:dyDescent="0.2">
      <c r="A53" s="24"/>
      <c r="B53" s="24"/>
      <c r="C53" s="25" t="s">
        <v>66</v>
      </c>
      <c r="D53" s="24"/>
      <c r="E53" s="24"/>
      <c r="F53" s="30">
        <v>30941.7114</v>
      </c>
      <c r="G53" s="27">
        <f>G42</f>
        <v>0.15691875646372513</v>
      </c>
      <c r="H53" s="23" t="s">
        <v>12</v>
      </c>
    </row>
    <row r="54" spans="1:8" x14ac:dyDescent="0.2">
      <c r="A54" s="24"/>
      <c r="B54" s="24"/>
      <c r="C54" s="28"/>
      <c r="D54" s="24"/>
      <c r="E54" s="24"/>
      <c r="F54" s="29"/>
      <c r="G54" s="29"/>
      <c r="H54" s="23" t="s">
        <v>12</v>
      </c>
    </row>
    <row r="55" spans="1:8" x14ac:dyDescent="0.2">
      <c r="A55" s="24"/>
      <c r="B55" s="24"/>
      <c r="C55" s="25" t="s">
        <v>67</v>
      </c>
      <c r="D55" s="24"/>
      <c r="E55" s="24"/>
      <c r="F55" s="29"/>
      <c r="G55" s="29"/>
      <c r="H55" s="23" t="s">
        <v>12</v>
      </c>
    </row>
    <row r="56" spans="1:8" x14ac:dyDescent="0.2">
      <c r="A56" s="24"/>
      <c r="B56" s="24"/>
      <c r="C56" s="25" t="s">
        <v>68</v>
      </c>
      <c r="D56" s="24"/>
      <c r="E56" s="24"/>
      <c r="F56" s="29"/>
      <c r="G56" s="29"/>
      <c r="H56" s="23" t="s">
        <v>12</v>
      </c>
    </row>
    <row r="57" spans="1:8" x14ac:dyDescent="0.2">
      <c r="A57" s="31">
        <v>1</v>
      </c>
      <c r="B57" s="32" t="s">
        <v>190</v>
      </c>
      <c r="C57" s="32" t="s">
        <v>608</v>
      </c>
      <c r="D57" s="32" t="s">
        <v>71</v>
      </c>
      <c r="E57" s="33">
        <v>3300</v>
      </c>
      <c r="F57" s="34">
        <v>16289.2125</v>
      </c>
      <c r="G57" s="35">
        <f t="shared" ref="G57:G73" si="1">F57/$F$131</f>
        <v>8.2609618331368942E-2</v>
      </c>
      <c r="H57" s="23">
        <v>6.2149999999999999</v>
      </c>
    </row>
    <row r="58" spans="1:8" x14ac:dyDescent="0.2">
      <c r="A58" s="31">
        <v>2</v>
      </c>
      <c r="B58" s="32" t="s">
        <v>308</v>
      </c>
      <c r="C58" s="32" t="s">
        <v>309</v>
      </c>
      <c r="D58" s="32" t="s">
        <v>71</v>
      </c>
      <c r="E58" s="33">
        <v>2000</v>
      </c>
      <c r="F58" s="34">
        <v>9715.59</v>
      </c>
      <c r="G58" s="35">
        <f t="shared" si="1"/>
        <v>4.927194496137028E-2</v>
      </c>
      <c r="H58" s="23">
        <v>6.72</v>
      </c>
    </row>
    <row r="59" spans="1:8" x14ac:dyDescent="0.2">
      <c r="A59" s="31">
        <v>3</v>
      </c>
      <c r="B59" s="32" t="s">
        <v>188</v>
      </c>
      <c r="C59" s="32" t="s">
        <v>606</v>
      </c>
      <c r="D59" s="32" t="s">
        <v>78</v>
      </c>
      <c r="E59" s="33">
        <v>1800</v>
      </c>
      <c r="F59" s="34">
        <v>8890.9920000000002</v>
      </c>
      <c r="G59" s="35">
        <f t="shared" si="1"/>
        <v>4.5090053046287819E-2</v>
      </c>
      <c r="H59" s="23">
        <v>6.2154999999999996</v>
      </c>
    </row>
    <row r="60" spans="1:8" x14ac:dyDescent="0.2">
      <c r="A60" s="31">
        <v>4</v>
      </c>
      <c r="B60" s="32" t="s">
        <v>189</v>
      </c>
      <c r="C60" s="32" t="s">
        <v>607</v>
      </c>
      <c r="D60" s="32" t="s">
        <v>71</v>
      </c>
      <c r="E60" s="33">
        <v>1800</v>
      </c>
      <c r="F60" s="34">
        <v>8648.3970000000008</v>
      </c>
      <c r="G60" s="35">
        <f t="shared" si="1"/>
        <v>4.3859749226560593E-2</v>
      </c>
      <c r="H60" s="23">
        <v>6.7760999999999996</v>
      </c>
    </row>
    <row r="61" spans="1:8" x14ac:dyDescent="0.2">
      <c r="A61" s="31">
        <v>5</v>
      </c>
      <c r="B61" s="32" t="s">
        <v>310</v>
      </c>
      <c r="C61" s="32" t="s">
        <v>692</v>
      </c>
      <c r="D61" s="32" t="s">
        <v>78</v>
      </c>
      <c r="E61" s="33">
        <v>1500</v>
      </c>
      <c r="F61" s="34">
        <v>7404.18</v>
      </c>
      <c r="G61" s="35">
        <f t="shared" si="1"/>
        <v>3.7549788478525609E-2</v>
      </c>
      <c r="H61" s="23">
        <v>6.2154999999999996</v>
      </c>
    </row>
    <row r="62" spans="1:8" x14ac:dyDescent="0.2">
      <c r="A62" s="31">
        <v>6</v>
      </c>
      <c r="B62" s="32" t="s">
        <v>311</v>
      </c>
      <c r="C62" s="32" t="s">
        <v>693</v>
      </c>
      <c r="D62" s="32" t="s">
        <v>71</v>
      </c>
      <c r="E62" s="33">
        <v>1500</v>
      </c>
      <c r="F62" s="34">
        <v>7280.2725</v>
      </c>
      <c r="G62" s="35">
        <f t="shared" si="1"/>
        <v>3.6921400133576816E-2</v>
      </c>
      <c r="H62" s="23">
        <v>6.8</v>
      </c>
    </row>
    <row r="63" spans="1:8" x14ac:dyDescent="0.2">
      <c r="A63" s="31">
        <v>7</v>
      </c>
      <c r="B63" s="32" t="s">
        <v>141</v>
      </c>
      <c r="C63" s="32" t="s">
        <v>582</v>
      </c>
      <c r="D63" s="32" t="s">
        <v>71</v>
      </c>
      <c r="E63" s="33">
        <v>1500</v>
      </c>
      <c r="F63" s="34">
        <v>7271.7375000000002</v>
      </c>
      <c r="G63" s="35">
        <f t="shared" si="1"/>
        <v>3.6878115469418979E-2</v>
      </c>
      <c r="H63" s="23">
        <v>6.82</v>
      </c>
    </row>
    <row r="64" spans="1:8" x14ac:dyDescent="0.2">
      <c r="A64" s="31">
        <v>8</v>
      </c>
      <c r="B64" s="32" t="s">
        <v>69</v>
      </c>
      <c r="C64" s="32" t="s">
        <v>70</v>
      </c>
      <c r="D64" s="32" t="s">
        <v>71</v>
      </c>
      <c r="E64" s="33">
        <v>1000</v>
      </c>
      <c r="F64" s="34">
        <v>4938.1450000000004</v>
      </c>
      <c r="G64" s="35">
        <f t="shared" si="1"/>
        <v>2.5043461966927985E-2</v>
      </c>
      <c r="H64" s="23">
        <v>6.35</v>
      </c>
    </row>
    <row r="65" spans="1:8" x14ac:dyDescent="0.2">
      <c r="A65" s="31">
        <v>9</v>
      </c>
      <c r="B65" s="32" t="s">
        <v>312</v>
      </c>
      <c r="C65" s="32" t="s">
        <v>313</v>
      </c>
      <c r="D65" s="32" t="s">
        <v>73</v>
      </c>
      <c r="E65" s="33">
        <v>1000</v>
      </c>
      <c r="F65" s="34">
        <v>4935.96</v>
      </c>
      <c r="G65" s="35">
        <f t="shared" si="1"/>
        <v>2.5032380890046332E-2</v>
      </c>
      <c r="H65" s="23">
        <v>6.1501000000000001</v>
      </c>
    </row>
    <row r="66" spans="1:8" x14ac:dyDescent="0.2">
      <c r="A66" s="31">
        <v>10</v>
      </c>
      <c r="B66" s="32" t="s">
        <v>314</v>
      </c>
      <c r="C66" s="32" t="s">
        <v>694</v>
      </c>
      <c r="D66" s="32" t="s">
        <v>71</v>
      </c>
      <c r="E66" s="33">
        <v>1000</v>
      </c>
      <c r="F66" s="34">
        <v>4848.3649999999998</v>
      </c>
      <c r="G66" s="35">
        <f t="shared" si="1"/>
        <v>2.4588148885722225E-2</v>
      </c>
      <c r="H66" s="23">
        <v>6.7149999999999999</v>
      </c>
    </row>
    <row r="67" spans="1:8" x14ac:dyDescent="0.2">
      <c r="A67" s="31">
        <v>11</v>
      </c>
      <c r="B67" s="32" t="s">
        <v>74</v>
      </c>
      <c r="C67" s="32" t="s">
        <v>75</v>
      </c>
      <c r="D67" s="32" t="s">
        <v>73</v>
      </c>
      <c r="E67" s="33">
        <v>1000</v>
      </c>
      <c r="F67" s="34">
        <v>4804.8549999999996</v>
      </c>
      <c r="G67" s="35">
        <f t="shared" si="1"/>
        <v>2.4367490919991967E-2</v>
      </c>
      <c r="H67" s="23">
        <v>6.8000999999999996</v>
      </c>
    </row>
    <row r="68" spans="1:8" x14ac:dyDescent="0.2">
      <c r="A68" s="31">
        <v>12</v>
      </c>
      <c r="B68" s="32" t="s">
        <v>132</v>
      </c>
      <c r="C68" s="32" t="s">
        <v>579</v>
      </c>
      <c r="D68" s="32" t="s">
        <v>71</v>
      </c>
      <c r="E68" s="33">
        <v>1000</v>
      </c>
      <c r="F68" s="34">
        <v>4781.28</v>
      </c>
      <c r="G68" s="35">
        <f t="shared" si="1"/>
        <v>2.4247931932584687E-2</v>
      </c>
      <c r="H68" s="23">
        <v>6.76</v>
      </c>
    </row>
    <row r="69" spans="1:8" x14ac:dyDescent="0.2">
      <c r="A69" s="31">
        <v>13</v>
      </c>
      <c r="B69" s="32" t="s">
        <v>315</v>
      </c>
      <c r="C69" s="32" t="s">
        <v>695</v>
      </c>
      <c r="D69" s="32" t="s">
        <v>71</v>
      </c>
      <c r="E69" s="33">
        <v>1000</v>
      </c>
      <c r="F69" s="34">
        <v>4780</v>
      </c>
      <c r="G69" s="35">
        <f t="shared" si="1"/>
        <v>2.4241440500818778E-2</v>
      </c>
      <c r="H69" s="23">
        <v>6.8849999999999998</v>
      </c>
    </row>
    <row r="70" spans="1:8" x14ac:dyDescent="0.2">
      <c r="A70" s="31">
        <v>14</v>
      </c>
      <c r="B70" s="32" t="s">
        <v>316</v>
      </c>
      <c r="C70" s="32" t="s">
        <v>696</v>
      </c>
      <c r="D70" s="32" t="s">
        <v>71</v>
      </c>
      <c r="E70" s="33">
        <v>1000</v>
      </c>
      <c r="F70" s="34">
        <v>4777.8149999999996</v>
      </c>
      <c r="G70" s="35">
        <f t="shared" si="1"/>
        <v>2.4230359423937128E-2</v>
      </c>
      <c r="H70" s="23">
        <v>6.9</v>
      </c>
    </row>
    <row r="71" spans="1:8" x14ac:dyDescent="0.2">
      <c r="A71" s="31">
        <v>15</v>
      </c>
      <c r="B71" s="32" t="s">
        <v>317</v>
      </c>
      <c r="C71" s="32" t="s">
        <v>697</v>
      </c>
      <c r="D71" s="32" t="s">
        <v>73</v>
      </c>
      <c r="E71" s="33">
        <v>1000</v>
      </c>
      <c r="F71" s="34">
        <v>4775.7250000000004</v>
      </c>
      <c r="G71" s="35">
        <f t="shared" si="1"/>
        <v>2.4219760133006855E-2</v>
      </c>
      <c r="H71" s="23">
        <v>6.7751000000000001</v>
      </c>
    </row>
    <row r="72" spans="1:8" x14ac:dyDescent="0.2">
      <c r="A72" s="31">
        <v>16</v>
      </c>
      <c r="B72" s="32" t="s">
        <v>134</v>
      </c>
      <c r="C72" s="32" t="s">
        <v>135</v>
      </c>
      <c r="D72" s="32" t="s">
        <v>71</v>
      </c>
      <c r="E72" s="33">
        <v>1000</v>
      </c>
      <c r="F72" s="34">
        <v>4775.07</v>
      </c>
      <c r="G72" s="35">
        <f t="shared" si="1"/>
        <v>2.4216438345657891E-2</v>
      </c>
      <c r="H72" s="23">
        <v>6.85</v>
      </c>
    </row>
    <row r="73" spans="1:8" x14ac:dyDescent="0.2">
      <c r="A73" s="31">
        <v>17</v>
      </c>
      <c r="B73" s="32" t="s">
        <v>144</v>
      </c>
      <c r="C73" s="32" t="s">
        <v>145</v>
      </c>
      <c r="D73" s="32" t="s">
        <v>71</v>
      </c>
      <c r="E73" s="33">
        <v>600</v>
      </c>
      <c r="F73" s="34">
        <v>2882.6819999999998</v>
      </c>
      <c r="G73" s="35">
        <f t="shared" si="1"/>
        <v>1.4619323051418677E-2</v>
      </c>
      <c r="H73" s="23">
        <v>6.7828999999999997</v>
      </c>
    </row>
    <row r="74" spans="1:8" x14ac:dyDescent="0.2">
      <c r="A74" s="31">
        <v>18</v>
      </c>
      <c r="B74" s="32" t="s">
        <v>318</v>
      </c>
      <c r="C74" s="32" t="s">
        <v>698</v>
      </c>
      <c r="D74" s="32" t="s">
        <v>71</v>
      </c>
      <c r="E74" s="33">
        <v>500</v>
      </c>
      <c r="F74" s="34">
        <v>2464.08</v>
      </c>
      <c r="G74" s="35">
        <f t="shared" ref="G74:G84" si="2">F74/$F$131</f>
        <v>1.2496411863861408E-2</v>
      </c>
      <c r="H74" s="23">
        <v>6.26</v>
      </c>
    </row>
    <row r="75" spans="1:8" x14ac:dyDescent="0.2">
      <c r="A75" s="31">
        <v>19</v>
      </c>
      <c r="B75" s="32" t="s">
        <v>319</v>
      </c>
      <c r="C75" s="32" t="s">
        <v>320</v>
      </c>
      <c r="D75" s="32" t="s">
        <v>71</v>
      </c>
      <c r="E75" s="33">
        <v>500</v>
      </c>
      <c r="F75" s="34">
        <v>2433.645</v>
      </c>
      <c r="G75" s="35">
        <f t="shared" si="2"/>
        <v>1.2342062859333707E-2</v>
      </c>
      <c r="H75" s="23">
        <v>6.7241999999999997</v>
      </c>
    </row>
    <row r="76" spans="1:8" x14ac:dyDescent="0.2">
      <c r="A76" s="31">
        <v>20</v>
      </c>
      <c r="B76" s="32" t="s">
        <v>321</v>
      </c>
      <c r="C76" s="32" t="s">
        <v>699</v>
      </c>
      <c r="D76" s="32" t="s">
        <v>71</v>
      </c>
      <c r="E76" s="33">
        <v>500</v>
      </c>
      <c r="F76" s="34">
        <v>2433.23</v>
      </c>
      <c r="G76" s="35">
        <f t="shared" si="2"/>
        <v>1.2339958215440852E-2</v>
      </c>
      <c r="H76" s="23">
        <v>6.7221000000000002</v>
      </c>
    </row>
    <row r="77" spans="1:8" x14ac:dyDescent="0.2">
      <c r="A77" s="31">
        <v>21</v>
      </c>
      <c r="B77" s="32" t="s">
        <v>322</v>
      </c>
      <c r="C77" s="32" t="s">
        <v>323</v>
      </c>
      <c r="D77" s="32" t="s">
        <v>71</v>
      </c>
      <c r="E77" s="33">
        <v>500</v>
      </c>
      <c r="F77" s="34">
        <v>2402.5475000000001</v>
      </c>
      <c r="G77" s="35">
        <f t="shared" si="2"/>
        <v>1.218435403172404E-2</v>
      </c>
      <c r="H77" s="23">
        <v>6.7915000000000001</v>
      </c>
    </row>
    <row r="78" spans="1:8" x14ac:dyDescent="0.2">
      <c r="A78" s="31">
        <v>22</v>
      </c>
      <c r="B78" s="32" t="s">
        <v>72</v>
      </c>
      <c r="C78" s="32" t="s">
        <v>566</v>
      </c>
      <c r="D78" s="32" t="s">
        <v>73</v>
      </c>
      <c r="E78" s="33">
        <v>500</v>
      </c>
      <c r="F78" s="34">
        <v>2402.1374999999998</v>
      </c>
      <c r="G78" s="35">
        <f t="shared" si="2"/>
        <v>1.218227474498652E-2</v>
      </c>
      <c r="H78" s="23">
        <v>6.7900999999999998</v>
      </c>
    </row>
    <row r="79" spans="1:8" x14ac:dyDescent="0.2">
      <c r="A79" s="31">
        <v>23</v>
      </c>
      <c r="B79" s="32" t="s">
        <v>142</v>
      </c>
      <c r="C79" s="32" t="s">
        <v>583</v>
      </c>
      <c r="D79" s="32" t="s">
        <v>71</v>
      </c>
      <c r="E79" s="33">
        <v>500</v>
      </c>
      <c r="F79" s="34">
        <v>2398.4924999999998</v>
      </c>
      <c r="G79" s="35">
        <f t="shared" si="2"/>
        <v>1.2163789378746879E-2</v>
      </c>
      <c r="H79" s="23">
        <v>6.8350999999999997</v>
      </c>
    </row>
    <row r="80" spans="1:8" x14ac:dyDescent="0.2">
      <c r="A80" s="31">
        <v>24</v>
      </c>
      <c r="B80" s="32" t="s">
        <v>324</v>
      </c>
      <c r="C80" s="32" t="s">
        <v>325</v>
      </c>
      <c r="D80" s="32" t="s">
        <v>71</v>
      </c>
      <c r="E80" s="33">
        <v>500</v>
      </c>
      <c r="F80" s="34">
        <v>2396.9875000000002</v>
      </c>
      <c r="G80" s="35">
        <f t="shared" si="2"/>
        <v>1.2156156874990869E-2</v>
      </c>
      <c r="H80" s="23">
        <v>6.8498999999999999</v>
      </c>
    </row>
    <row r="81" spans="1:8" x14ac:dyDescent="0.2">
      <c r="A81" s="31">
        <v>25</v>
      </c>
      <c r="B81" s="32" t="s">
        <v>130</v>
      </c>
      <c r="C81" s="32" t="s">
        <v>131</v>
      </c>
      <c r="D81" s="32" t="s">
        <v>71</v>
      </c>
      <c r="E81" s="33">
        <v>500</v>
      </c>
      <c r="F81" s="34">
        <v>2394.77</v>
      </c>
      <c r="G81" s="35">
        <f t="shared" si="2"/>
        <v>1.2144910976599537E-2</v>
      </c>
      <c r="H81" s="23">
        <v>6.9132999999999996</v>
      </c>
    </row>
    <row r="82" spans="1:8" x14ac:dyDescent="0.2">
      <c r="A82" s="31">
        <v>26</v>
      </c>
      <c r="B82" s="32" t="s">
        <v>185</v>
      </c>
      <c r="C82" s="32" t="s">
        <v>605</v>
      </c>
      <c r="D82" s="32" t="s">
        <v>71</v>
      </c>
      <c r="E82" s="33">
        <v>500</v>
      </c>
      <c r="F82" s="34">
        <v>2392.2950000000001</v>
      </c>
      <c r="G82" s="35">
        <f t="shared" si="2"/>
        <v>1.2132359184708423E-2</v>
      </c>
      <c r="H82" s="23">
        <v>6.7625000000000002</v>
      </c>
    </row>
    <row r="83" spans="1:8" x14ac:dyDescent="0.2">
      <c r="A83" s="31">
        <v>27</v>
      </c>
      <c r="B83" s="32" t="s">
        <v>326</v>
      </c>
      <c r="C83" s="32" t="s">
        <v>327</v>
      </c>
      <c r="D83" s="32" t="s">
        <v>78</v>
      </c>
      <c r="E83" s="33">
        <v>500</v>
      </c>
      <c r="F83" s="34">
        <v>2386.2525000000001</v>
      </c>
      <c r="G83" s="35">
        <f t="shared" si="2"/>
        <v>1.210171506248537E-2</v>
      </c>
      <c r="H83" s="23">
        <v>6.7698999999999998</v>
      </c>
    </row>
    <row r="84" spans="1:8" x14ac:dyDescent="0.2">
      <c r="A84" s="31">
        <v>28</v>
      </c>
      <c r="B84" s="32" t="s">
        <v>138</v>
      </c>
      <c r="C84" s="32" t="s">
        <v>139</v>
      </c>
      <c r="D84" s="32" t="s">
        <v>71</v>
      </c>
      <c r="E84" s="33">
        <v>200</v>
      </c>
      <c r="F84" s="34">
        <v>953.35599999999999</v>
      </c>
      <c r="G84" s="35">
        <f t="shared" si="2"/>
        <v>4.8348792364222987E-3</v>
      </c>
      <c r="H84" s="23">
        <v>6.8949999999999996</v>
      </c>
    </row>
    <row r="85" spans="1:8" x14ac:dyDescent="0.2">
      <c r="A85" s="24"/>
      <c r="B85" s="24"/>
      <c r="C85" s="25" t="s">
        <v>11</v>
      </c>
      <c r="D85" s="24"/>
      <c r="E85" s="24" t="s">
        <v>12</v>
      </c>
      <c r="F85" s="30">
        <v>136858.07199999999</v>
      </c>
      <c r="G85" s="27">
        <f>SUM(G57:G84)</f>
        <v>0.69406627812652144</v>
      </c>
      <c r="H85" s="23" t="s">
        <v>12</v>
      </c>
    </row>
    <row r="86" spans="1:8" x14ac:dyDescent="0.2">
      <c r="A86" s="24"/>
      <c r="B86" s="24"/>
      <c r="C86" s="28"/>
      <c r="D86" s="24"/>
      <c r="E86" s="24"/>
      <c r="F86" s="29"/>
      <c r="G86" s="29"/>
      <c r="H86" s="23" t="s">
        <v>12</v>
      </c>
    </row>
    <row r="87" spans="1:8" x14ac:dyDescent="0.2">
      <c r="A87" s="24"/>
      <c r="B87" s="24"/>
      <c r="C87" s="25" t="s">
        <v>79</v>
      </c>
      <c r="D87" s="24"/>
      <c r="E87" s="24"/>
      <c r="F87" s="29"/>
      <c r="G87" s="29"/>
      <c r="H87" s="23" t="s">
        <v>12</v>
      </c>
    </row>
    <row r="88" spans="1:8" x14ac:dyDescent="0.2">
      <c r="A88" s="31">
        <v>1</v>
      </c>
      <c r="B88" s="32" t="s">
        <v>328</v>
      </c>
      <c r="C88" s="32" t="s">
        <v>700</v>
      </c>
      <c r="D88" s="32" t="s">
        <v>71</v>
      </c>
      <c r="E88" s="33">
        <v>1000</v>
      </c>
      <c r="F88" s="34">
        <v>4937.6049999999996</v>
      </c>
      <c r="G88" s="35">
        <f t="shared" ref="G88:G94" si="3">F88/$F$131</f>
        <v>2.5040723394151736E-2</v>
      </c>
      <c r="H88" s="23">
        <v>6.6849999999999996</v>
      </c>
    </row>
    <row r="89" spans="1:8" x14ac:dyDescent="0.2">
      <c r="A89" s="31">
        <v>2</v>
      </c>
      <c r="B89" s="32" t="s">
        <v>329</v>
      </c>
      <c r="C89" s="32" t="s">
        <v>701</v>
      </c>
      <c r="D89" s="32" t="s">
        <v>71</v>
      </c>
      <c r="E89" s="33">
        <v>1000</v>
      </c>
      <c r="F89" s="34">
        <v>4857.7650000000003</v>
      </c>
      <c r="G89" s="35">
        <f t="shared" si="3"/>
        <v>2.4635820337753127E-2</v>
      </c>
      <c r="H89" s="23">
        <v>6.8949999999999996</v>
      </c>
    </row>
    <row r="90" spans="1:8" x14ac:dyDescent="0.2">
      <c r="A90" s="31">
        <v>3</v>
      </c>
      <c r="B90" s="32" t="s">
        <v>330</v>
      </c>
      <c r="C90" s="32" t="s">
        <v>702</v>
      </c>
      <c r="D90" s="32" t="s">
        <v>71</v>
      </c>
      <c r="E90" s="33">
        <v>1000</v>
      </c>
      <c r="F90" s="34">
        <v>4750.8850000000002</v>
      </c>
      <c r="G90" s="35">
        <f t="shared" si="3"/>
        <v>2.4093785785299672E-2</v>
      </c>
      <c r="H90" s="23">
        <v>7.5350000000000001</v>
      </c>
    </row>
    <row r="91" spans="1:8" x14ac:dyDescent="0.2">
      <c r="A91" s="31">
        <v>4</v>
      </c>
      <c r="B91" s="32" t="s">
        <v>151</v>
      </c>
      <c r="C91" s="32" t="s">
        <v>590</v>
      </c>
      <c r="D91" s="32" t="s">
        <v>71</v>
      </c>
      <c r="E91" s="33">
        <v>700</v>
      </c>
      <c r="F91" s="34">
        <v>3329.1194999999998</v>
      </c>
      <c r="G91" s="35">
        <f t="shared" si="3"/>
        <v>1.6883400058444676E-2</v>
      </c>
      <c r="H91" s="23">
        <v>7.71</v>
      </c>
    </row>
    <row r="92" spans="1:8" x14ac:dyDescent="0.2">
      <c r="A92" s="31">
        <v>5</v>
      </c>
      <c r="B92" s="32" t="s">
        <v>331</v>
      </c>
      <c r="C92" s="32" t="s">
        <v>703</v>
      </c>
      <c r="D92" s="32" t="s">
        <v>71</v>
      </c>
      <c r="E92" s="33">
        <v>500</v>
      </c>
      <c r="F92" s="34">
        <v>2490.375</v>
      </c>
      <c r="G92" s="35">
        <f t="shared" si="3"/>
        <v>1.2629765143771248E-2</v>
      </c>
      <c r="H92" s="23">
        <v>7.4249999999999998</v>
      </c>
    </row>
    <row r="93" spans="1:8" x14ac:dyDescent="0.2">
      <c r="A93" s="31">
        <v>6</v>
      </c>
      <c r="B93" s="32" t="s">
        <v>156</v>
      </c>
      <c r="C93" s="32" t="s">
        <v>595</v>
      </c>
      <c r="D93" s="32" t="s">
        <v>71</v>
      </c>
      <c r="E93" s="33">
        <v>500</v>
      </c>
      <c r="F93" s="34">
        <v>2380.6275000000001</v>
      </c>
      <c r="G93" s="35">
        <f t="shared" si="3"/>
        <v>1.2073188262732838E-2</v>
      </c>
      <c r="H93" s="23">
        <v>7.41</v>
      </c>
    </row>
    <row r="94" spans="1:8" x14ac:dyDescent="0.2">
      <c r="A94" s="31">
        <v>7</v>
      </c>
      <c r="B94" s="32" t="s">
        <v>157</v>
      </c>
      <c r="C94" s="32" t="s">
        <v>596</v>
      </c>
      <c r="D94" s="32" t="s">
        <v>71</v>
      </c>
      <c r="E94" s="33">
        <v>400</v>
      </c>
      <c r="F94" s="34">
        <v>1918.8920000000001</v>
      </c>
      <c r="G94" s="35">
        <f t="shared" si="3"/>
        <v>9.7315285032420814E-3</v>
      </c>
      <c r="H94" s="23">
        <v>7.6</v>
      </c>
    </row>
    <row r="95" spans="1:8" x14ac:dyDescent="0.2">
      <c r="A95" s="24"/>
      <c r="B95" s="24"/>
      <c r="C95" s="25" t="s">
        <v>11</v>
      </c>
      <c r="D95" s="24"/>
      <c r="E95" s="24" t="s">
        <v>12</v>
      </c>
      <c r="F95" s="30">
        <v>24665.269</v>
      </c>
      <c r="G95" s="27">
        <f>SUM(G88:G94)</f>
        <v>0.12508821148539537</v>
      </c>
      <c r="H95" s="23" t="s">
        <v>12</v>
      </c>
    </row>
    <row r="96" spans="1:8" x14ac:dyDescent="0.2">
      <c r="A96" s="24"/>
      <c r="B96" s="24"/>
      <c r="C96" s="28"/>
      <c r="D96" s="24"/>
      <c r="E96" s="24"/>
      <c r="F96" s="29"/>
      <c r="G96" s="29"/>
      <c r="H96" s="23" t="s">
        <v>12</v>
      </c>
    </row>
    <row r="97" spans="1:16" x14ac:dyDescent="0.2">
      <c r="A97" s="24"/>
      <c r="B97" s="24"/>
      <c r="C97" s="25" t="s">
        <v>80</v>
      </c>
      <c r="D97" s="24"/>
      <c r="E97" s="24"/>
      <c r="F97" s="29"/>
      <c r="G97" s="29"/>
      <c r="H97" s="23" t="s">
        <v>12</v>
      </c>
    </row>
    <row r="98" spans="1:16" x14ac:dyDescent="0.2">
      <c r="A98" s="31">
        <v>1</v>
      </c>
      <c r="B98" s="32" t="s">
        <v>160</v>
      </c>
      <c r="C98" s="32" t="s">
        <v>161</v>
      </c>
      <c r="D98" s="32" t="s">
        <v>58</v>
      </c>
      <c r="E98" s="33">
        <v>4000000</v>
      </c>
      <c r="F98" s="34">
        <v>3967.0920000000001</v>
      </c>
      <c r="G98" s="35">
        <f t="shared" ref="G98:G99" si="4">F98/$F$131</f>
        <v>2.0118833614910916E-2</v>
      </c>
      <c r="H98" s="23">
        <v>5.22</v>
      </c>
    </row>
    <row r="99" spans="1:16" x14ac:dyDescent="0.2">
      <c r="A99" s="31">
        <v>2</v>
      </c>
      <c r="B99" s="32" t="s">
        <v>332</v>
      </c>
      <c r="C99" s="32" t="s">
        <v>333</v>
      </c>
      <c r="D99" s="32" t="s">
        <v>58</v>
      </c>
      <c r="E99" s="33">
        <v>3500000</v>
      </c>
      <c r="F99" s="34">
        <v>3468.4335000000001</v>
      </c>
      <c r="G99" s="35">
        <f t="shared" si="4"/>
        <v>1.7589921406129003E-2</v>
      </c>
      <c r="H99" s="23">
        <v>5.1909000000000001</v>
      </c>
    </row>
    <row r="100" spans="1:16" x14ac:dyDescent="0.2">
      <c r="A100" s="24"/>
      <c r="B100" s="24"/>
      <c r="C100" s="25" t="s">
        <v>11</v>
      </c>
      <c r="D100" s="24"/>
      <c r="E100" s="24" t="s">
        <v>12</v>
      </c>
      <c r="F100" s="30">
        <v>7435.5254999999997</v>
      </c>
      <c r="G100" s="27">
        <f>SUM(G98:G99)</f>
        <v>3.7708755021039916E-2</v>
      </c>
      <c r="H100" s="23" t="s">
        <v>12</v>
      </c>
    </row>
    <row r="101" spans="1:16" x14ac:dyDescent="0.2">
      <c r="A101" s="24"/>
      <c r="B101" s="24"/>
      <c r="C101" s="28"/>
      <c r="D101" s="24"/>
      <c r="E101" s="24"/>
      <c r="F101" s="29"/>
      <c r="G101" s="29"/>
      <c r="H101" s="23" t="s">
        <v>12</v>
      </c>
    </row>
    <row r="102" spans="1:16" x14ac:dyDescent="0.2">
      <c r="A102" s="24"/>
      <c r="B102" s="24"/>
      <c r="C102" s="25" t="s">
        <v>81</v>
      </c>
      <c r="D102" s="24"/>
      <c r="E102" s="24"/>
      <c r="F102" s="29"/>
      <c r="G102" s="29"/>
      <c r="H102" s="23" t="s">
        <v>12</v>
      </c>
    </row>
    <row r="103" spans="1:16" x14ac:dyDescent="0.2">
      <c r="A103" s="31">
        <v>1</v>
      </c>
      <c r="B103" s="32"/>
      <c r="C103" s="32" t="s">
        <v>82</v>
      </c>
      <c r="D103" s="32"/>
      <c r="E103" s="36"/>
      <c r="F103" s="34">
        <v>3.834098</v>
      </c>
      <c r="G103" s="35" t="s">
        <v>470</v>
      </c>
      <c r="H103" s="23">
        <v>5.42</v>
      </c>
    </row>
    <row r="104" spans="1:16" x14ac:dyDescent="0.2">
      <c r="A104" s="24"/>
      <c r="B104" s="24"/>
      <c r="C104" s="25" t="s">
        <v>11</v>
      </c>
      <c r="D104" s="24"/>
      <c r="E104" s="24" t="s">
        <v>12</v>
      </c>
      <c r="F104" s="30">
        <v>3.834098</v>
      </c>
      <c r="G104" s="27">
        <v>1.944E-5</v>
      </c>
      <c r="H104" s="23" t="s">
        <v>12</v>
      </c>
    </row>
    <row r="105" spans="1:16" x14ac:dyDescent="0.2">
      <c r="A105" s="24"/>
      <c r="B105" s="24"/>
      <c r="C105" s="28"/>
      <c r="D105" s="24"/>
      <c r="E105" s="24"/>
      <c r="F105" s="29"/>
      <c r="G105" s="29"/>
      <c r="H105" s="23" t="s">
        <v>12</v>
      </c>
    </row>
    <row r="106" spans="1:16" x14ac:dyDescent="0.2">
      <c r="A106" s="24"/>
      <c r="B106" s="24"/>
      <c r="C106" s="25" t="s">
        <v>83</v>
      </c>
      <c r="D106" s="24"/>
      <c r="E106" s="24"/>
      <c r="F106" s="30">
        <v>168962.700598</v>
      </c>
      <c r="G106" s="27">
        <f>G100+G95+G85+G104</f>
        <v>0.85688268463295669</v>
      </c>
      <c r="H106" s="23" t="s">
        <v>12</v>
      </c>
    </row>
    <row r="107" spans="1:16" x14ac:dyDescent="0.2">
      <c r="A107" s="24"/>
      <c r="B107" s="24"/>
      <c r="C107" s="29"/>
      <c r="D107" s="24"/>
      <c r="E107" s="24"/>
      <c r="F107" s="24"/>
      <c r="G107" s="24"/>
      <c r="H107" s="23" t="s">
        <v>12</v>
      </c>
    </row>
    <row r="108" spans="1:16" x14ac:dyDescent="0.2">
      <c r="A108" s="24"/>
      <c r="B108" s="24"/>
      <c r="C108" s="25" t="s">
        <v>84</v>
      </c>
      <c r="D108" s="24"/>
      <c r="E108" s="24"/>
      <c r="F108" s="24"/>
      <c r="G108" s="24"/>
      <c r="H108" s="23" t="s">
        <v>12</v>
      </c>
    </row>
    <row r="109" spans="1:16" x14ac:dyDescent="0.2">
      <c r="A109" s="24"/>
      <c r="B109" s="24"/>
      <c r="C109" s="25" t="s">
        <v>85</v>
      </c>
      <c r="D109" s="24"/>
      <c r="E109" s="24"/>
      <c r="F109" s="24"/>
      <c r="G109" s="24"/>
      <c r="H109" s="23" t="s">
        <v>12</v>
      </c>
    </row>
    <row r="110" spans="1:16" x14ac:dyDescent="0.2">
      <c r="A110" s="24"/>
      <c r="B110" s="24"/>
      <c r="C110" s="25" t="s">
        <v>11</v>
      </c>
      <c r="D110" s="24"/>
      <c r="E110" s="24" t="s">
        <v>12</v>
      </c>
      <c r="F110" s="26" t="s">
        <v>13</v>
      </c>
      <c r="G110" s="27">
        <v>0</v>
      </c>
      <c r="H110" s="23" t="s">
        <v>12</v>
      </c>
    </row>
    <row r="111" spans="1:16" x14ac:dyDescent="0.2">
      <c r="A111" s="21"/>
      <c r="B111" s="21"/>
      <c r="C111" s="86"/>
      <c r="D111" s="21"/>
      <c r="E111" s="21"/>
      <c r="F111" s="49"/>
      <c r="G111" s="49"/>
      <c r="H111" s="23" t="s">
        <v>12</v>
      </c>
    </row>
    <row r="112" spans="1:16" x14ac:dyDescent="0.2">
      <c r="A112" s="21"/>
      <c r="B112" s="21"/>
      <c r="C112" s="22" t="s">
        <v>407</v>
      </c>
      <c r="D112" s="21"/>
      <c r="E112" s="21"/>
      <c r="F112" s="49"/>
      <c r="G112" s="49"/>
      <c r="H112" s="23" t="s">
        <v>12</v>
      </c>
      <c r="I112" s="65"/>
      <c r="J112" s="65"/>
      <c r="K112" s="65"/>
      <c r="L112" s="65"/>
      <c r="M112" s="65"/>
      <c r="N112" s="87"/>
      <c r="O112" s="87"/>
      <c r="P112" s="87"/>
    </row>
    <row r="113" spans="1:10" x14ac:dyDescent="0.2">
      <c r="A113" s="88">
        <v>1</v>
      </c>
      <c r="B113" s="54" t="s">
        <v>86</v>
      </c>
      <c r="C113" s="54" t="s">
        <v>87</v>
      </c>
      <c r="D113" s="54"/>
      <c r="E113" s="89">
        <v>5925.4179999999997</v>
      </c>
      <c r="F113" s="90">
        <v>703.42953916399995</v>
      </c>
      <c r="G113" s="91">
        <f>F113/F131</f>
        <v>3.5673944184440331E-3</v>
      </c>
      <c r="H113" s="23"/>
    </row>
    <row r="114" spans="1:10" x14ac:dyDescent="0.2">
      <c r="A114" s="21"/>
      <c r="B114" s="21"/>
      <c r="C114" s="22" t="s">
        <v>11</v>
      </c>
      <c r="D114" s="21"/>
      <c r="E114" s="21" t="s">
        <v>12</v>
      </c>
      <c r="F114" s="92">
        <f>SUM(F113)</f>
        <v>703.42953916399995</v>
      </c>
      <c r="G114" s="93">
        <f>SUM(G113)</f>
        <v>3.5673944184440331E-3</v>
      </c>
      <c r="H114" s="23" t="s">
        <v>12</v>
      </c>
    </row>
    <row r="115" spans="1:10" x14ac:dyDescent="0.2">
      <c r="A115" s="24"/>
      <c r="B115" s="24"/>
      <c r="C115" s="28"/>
      <c r="D115" s="24"/>
      <c r="E115" s="24"/>
      <c r="F115" s="29"/>
      <c r="G115" s="29"/>
      <c r="H115" s="23" t="s">
        <v>12</v>
      </c>
    </row>
    <row r="116" spans="1:10" x14ac:dyDescent="0.2">
      <c r="A116" s="24"/>
      <c r="B116" s="24"/>
      <c r="C116" s="25" t="s">
        <v>88</v>
      </c>
      <c r="D116" s="24"/>
      <c r="E116" s="24"/>
      <c r="F116" s="24"/>
      <c r="G116" s="24"/>
      <c r="H116" s="23" t="s">
        <v>12</v>
      </c>
    </row>
    <row r="117" spans="1:10" x14ac:dyDescent="0.2">
      <c r="A117" s="24"/>
      <c r="B117" s="24"/>
      <c r="C117" s="25" t="s">
        <v>89</v>
      </c>
      <c r="D117" s="24"/>
      <c r="E117" s="24"/>
      <c r="F117" s="24"/>
      <c r="G117" s="24"/>
      <c r="H117" s="23" t="s">
        <v>12</v>
      </c>
    </row>
    <row r="118" spans="1:10" x14ac:dyDescent="0.2">
      <c r="A118" s="24"/>
      <c r="B118" s="24"/>
      <c r="C118" s="25" t="s">
        <v>11</v>
      </c>
      <c r="D118" s="24"/>
      <c r="E118" s="24" t="s">
        <v>12</v>
      </c>
      <c r="F118" s="26" t="s">
        <v>13</v>
      </c>
      <c r="G118" s="27">
        <v>0</v>
      </c>
      <c r="H118" s="23" t="s">
        <v>12</v>
      </c>
    </row>
    <row r="119" spans="1:10" x14ac:dyDescent="0.2">
      <c r="A119" s="24"/>
      <c r="B119" s="24"/>
      <c r="C119" s="28"/>
      <c r="D119" s="24"/>
      <c r="E119" s="24"/>
      <c r="F119" s="29"/>
      <c r="G119" s="29"/>
      <c r="H119" s="23" t="s">
        <v>12</v>
      </c>
    </row>
    <row r="120" spans="1:10" x14ac:dyDescent="0.2">
      <c r="A120" s="24"/>
      <c r="B120" s="24"/>
      <c r="C120" s="25" t="s">
        <v>90</v>
      </c>
      <c r="D120" s="24"/>
      <c r="E120" s="24"/>
      <c r="F120" s="29"/>
      <c r="G120" s="29"/>
      <c r="H120" s="23" t="s">
        <v>12</v>
      </c>
    </row>
    <row r="121" spans="1:10" x14ac:dyDescent="0.2">
      <c r="A121" s="24"/>
      <c r="B121" s="24"/>
      <c r="C121" s="25" t="s">
        <v>11</v>
      </c>
      <c r="D121" s="24"/>
      <c r="E121" s="24" t="s">
        <v>12</v>
      </c>
      <c r="F121" s="26" t="s">
        <v>13</v>
      </c>
      <c r="G121" s="27">
        <v>0</v>
      </c>
      <c r="H121" s="23" t="s">
        <v>12</v>
      </c>
    </row>
    <row r="122" spans="1:10" x14ac:dyDescent="0.2">
      <c r="A122" s="21"/>
      <c r="B122" s="21"/>
      <c r="C122" s="86"/>
      <c r="D122" s="21"/>
      <c r="E122" s="21"/>
      <c r="F122" s="49"/>
      <c r="G122" s="49"/>
      <c r="H122" s="23" t="s">
        <v>12</v>
      </c>
    </row>
    <row r="123" spans="1:10" x14ac:dyDescent="0.2">
      <c r="A123" s="141"/>
      <c r="B123" s="141"/>
      <c r="C123" s="142" t="s">
        <v>491</v>
      </c>
      <c r="D123" s="143"/>
      <c r="E123" s="144"/>
      <c r="F123" s="144"/>
      <c r="G123" s="143"/>
      <c r="H123" s="144" t="s">
        <v>12</v>
      </c>
    </row>
    <row r="124" spans="1:10" ht="25.5" x14ac:dyDescent="0.2">
      <c r="A124" s="88"/>
      <c r="B124" s="54"/>
      <c r="C124" s="54" t="s">
        <v>492</v>
      </c>
      <c r="D124" s="54"/>
      <c r="E124" s="145">
        <v>5000000</v>
      </c>
      <c r="F124" s="90">
        <f>473000/10^5</f>
        <v>4.7300000000000004</v>
      </c>
      <c r="G124" s="91" t="s">
        <v>470</v>
      </c>
      <c r="H124" s="23" t="s">
        <v>12</v>
      </c>
    </row>
    <row r="125" spans="1:10" ht="25.5" x14ac:dyDescent="0.2">
      <c r="A125" s="88"/>
      <c r="B125" s="54"/>
      <c r="C125" s="54" t="s">
        <v>493</v>
      </c>
      <c r="D125" s="54"/>
      <c r="E125" s="145">
        <v>5000000</v>
      </c>
      <c r="F125" s="90">
        <f>344000/10^5</f>
        <v>3.44</v>
      </c>
      <c r="G125" s="91" t="s">
        <v>470</v>
      </c>
      <c r="H125" s="23"/>
    </row>
    <row r="126" spans="1:10" ht="25.5" x14ac:dyDescent="0.2">
      <c r="A126" s="88"/>
      <c r="B126" s="54"/>
      <c r="C126" s="54" t="s">
        <v>494</v>
      </c>
      <c r="D126" s="54"/>
      <c r="E126" s="145">
        <v>5000000</v>
      </c>
      <c r="F126" s="90">
        <f>228000/10^5</f>
        <v>2.2799999999999998</v>
      </c>
      <c r="G126" s="91" t="s">
        <v>470</v>
      </c>
      <c r="H126" s="23" t="s">
        <v>12</v>
      </c>
    </row>
    <row r="127" spans="1:10" ht="25.5" x14ac:dyDescent="0.2">
      <c r="A127" s="88"/>
      <c r="B127" s="54"/>
      <c r="C127" s="54" t="s">
        <v>495</v>
      </c>
      <c r="D127" s="54"/>
      <c r="E127" s="145">
        <v>2500000</v>
      </c>
      <c r="F127" s="90">
        <f>-245250/10^5</f>
        <v>-2.4525000000000001</v>
      </c>
      <c r="G127" s="91" t="s">
        <v>470</v>
      </c>
      <c r="H127" s="23" t="s">
        <v>12</v>
      </c>
    </row>
    <row r="128" spans="1:10" ht="25.5" x14ac:dyDescent="0.2">
      <c r="A128" s="88"/>
      <c r="B128" s="54"/>
      <c r="C128" s="54" t="s">
        <v>496</v>
      </c>
      <c r="D128" s="54"/>
      <c r="E128" s="145">
        <v>5000000</v>
      </c>
      <c r="F128" s="90">
        <f>-9000/10^5</f>
        <v>-0.09</v>
      </c>
      <c r="G128" s="91" t="s">
        <v>470</v>
      </c>
      <c r="H128" s="23" t="s">
        <v>12</v>
      </c>
      <c r="J128" s="146"/>
    </row>
    <row r="129" spans="1:9" x14ac:dyDescent="0.2">
      <c r="A129" s="24"/>
      <c r="B129" s="32"/>
      <c r="C129" s="32"/>
      <c r="D129" s="25"/>
      <c r="E129" s="24"/>
      <c r="F129" s="32"/>
      <c r="G129" s="36"/>
      <c r="H129" s="23" t="s">
        <v>12</v>
      </c>
    </row>
    <row r="130" spans="1:9" x14ac:dyDescent="0.2">
      <c r="A130" s="36"/>
      <c r="B130" s="32"/>
      <c r="C130" s="32" t="s">
        <v>91</v>
      </c>
      <c r="D130" s="32"/>
      <c r="E130" s="36"/>
      <c r="F130" s="34">
        <f>-3424.83998086-(F124+F125+F126+F127+F128)</f>
        <v>-3432.74748086</v>
      </c>
      <c r="G130" s="35">
        <f>F130/F131</f>
        <v>-1.7408942220000678E-2</v>
      </c>
      <c r="H130" s="23" t="s">
        <v>12</v>
      </c>
    </row>
    <row r="131" spans="1:9" x14ac:dyDescent="0.2">
      <c r="A131" s="28"/>
      <c r="B131" s="28"/>
      <c r="C131" s="25" t="s">
        <v>92</v>
      </c>
      <c r="D131" s="29"/>
      <c r="E131" s="29"/>
      <c r="F131" s="30">
        <f>F130+F128+F127+F126+F125+F124+F114+F106+F53+F24</f>
        <v>197183.00155630399</v>
      </c>
      <c r="G131" s="37">
        <f>G130+G114+G106+G53+G24</f>
        <v>0.99995989329512514</v>
      </c>
      <c r="H131" s="23" t="s">
        <v>12</v>
      </c>
    </row>
    <row r="132" spans="1:9" x14ac:dyDescent="0.2">
      <c r="A132" s="38"/>
      <c r="B132" s="38"/>
      <c r="C132" s="38"/>
      <c r="D132" s="39"/>
      <c r="E132" s="39"/>
      <c r="F132" s="39"/>
      <c r="G132" s="39"/>
    </row>
    <row r="133" spans="1:9" x14ac:dyDescent="0.2">
      <c r="A133" s="40"/>
      <c r="B133" s="41" t="s">
        <v>408</v>
      </c>
      <c r="C133" s="41"/>
      <c r="D133" s="41"/>
      <c r="E133" s="41"/>
      <c r="F133" s="41"/>
      <c r="G133" s="41"/>
      <c r="H133" s="41"/>
    </row>
    <row r="134" spans="1:9" x14ac:dyDescent="0.2">
      <c r="A134" s="40"/>
      <c r="B134" s="41" t="s">
        <v>409</v>
      </c>
      <c r="C134" s="41"/>
      <c r="D134" s="41"/>
      <c r="E134" s="41"/>
      <c r="F134" s="41"/>
      <c r="G134" s="41"/>
      <c r="H134" s="41"/>
    </row>
    <row r="135" spans="1:9" x14ac:dyDescent="0.2">
      <c r="A135" s="40"/>
      <c r="B135" s="41" t="s">
        <v>410</v>
      </c>
      <c r="C135" s="41"/>
      <c r="D135" s="41"/>
      <c r="E135" s="41"/>
      <c r="F135" s="41"/>
      <c r="G135" s="41"/>
      <c r="H135" s="41"/>
    </row>
    <row r="136" spans="1:9" ht="55.15" customHeight="1" x14ac:dyDescent="0.2">
      <c r="A136" s="40"/>
      <c r="B136" s="147" t="s">
        <v>497</v>
      </c>
      <c r="C136" s="147"/>
      <c r="D136" s="147"/>
      <c r="E136" s="147"/>
      <c r="F136" s="147"/>
      <c r="G136" s="147"/>
      <c r="H136" s="147"/>
      <c r="I136" s="140"/>
    </row>
    <row r="137" spans="1:9" ht="12.75" customHeight="1" x14ac:dyDescent="0.2">
      <c r="A137" s="40"/>
      <c r="B137" s="148" t="s">
        <v>513</v>
      </c>
      <c r="C137" s="41"/>
      <c r="D137" s="41"/>
      <c r="E137" s="41"/>
      <c r="F137" s="41"/>
      <c r="G137" s="41"/>
      <c r="H137" s="41"/>
      <c r="I137" s="140"/>
    </row>
    <row r="138" spans="1:9" x14ac:dyDescent="0.2">
      <c r="A138" s="40"/>
      <c r="B138" s="40"/>
      <c r="C138" s="40"/>
      <c r="D138" s="42"/>
      <c r="E138" s="42"/>
      <c r="F138" s="42"/>
      <c r="G138" s="42"/>
    </row>
    <row r="139" spans="1:9" x14ac:dyDescent="0.2">
      <c r="A139" s="40"/>
      <c r="B139" s="43" t="s">
        <v>93</v>
      </c>
      <c r="C139" s="44"/>
      <c r="D139" s="45"/>
      <c r="E139" s="46"/>
      <c r="F139" s="42"/>
      <c r="G139" s="42"/>
    </row>
    <row r="140" spans="1:9" x14ac:dyDescent="0.2">
      <c r="A140" s="40"/>
      <c r="B140" s="47" t="s">
        <v>94</v>
      </c>
      <c r="C140" s="48"/>
      <c r="D140" s="22" t="s">
        <v>498</v>
      </c>
      <c r="E140" s="46"/>
      <c r="F140" s="42"/>
      <c r="G140" s="42"/>
    </row>
    <row r="141" spans="1:9" x14ac:dyDescent="0.2">
      <c r="A141" s="40"/>
      <c r="B141" s="47" t="s">
        <v>96</v>
      </c>
      <c r="C141" s="48"/>
      <c r="D141" s="22" t="s">
        <v>95</v>
      </c>
      <c r="E141" s="46"/>
      <c r="F141" s="42"/>
      <c r="G141" s="42"/>
    </row>
    <row r="142" spans="1:9" x14ac:dyDescent="0.2">
      <c r="A142" s="40"/>
      <c r="B142" s="47" t="s">
        <v>97</v>
      </c>
      <c r="C142" s="48"/>
      <c r="D142" s="49" t="s">
        <v>12</v>
      </c>
      <c r="E142" s="46"/>
      <c r="F142" s="42"/>
      <c r="G142" s="42"/>
    </row>
    <row r="143" spans="1:9" x14ac:dyDescent="0.2">
      <c r="A143" s="50"/>
      <c r="B143" s="51" t="s">
        <v>12</v>
      </c>
      <c r="C143" s="51" t="s">
        <v>411</v>
      </c>
      <c r="D143" s="51" t="s">
        <v>98</v>
      </c>
      <c r="E143" s="50"/>
      <c r="F143" s="50"/>
      <c r="G143" s="50"/>
    </row>
    <row r="144" spans="1:9" x14ac:dyDescent="0.2">
      <c r="A144" s="50"/>
      <c r="B144" s="52" t="s">
        <v>99</v>
      </c>
      <c r="C144" s="84">
        <v>46173</v>
      </c>
      <c r="D144" s="53">
        <v>46203</v>
      </c>
      <c r="E144" s="50"/>
      <c r="F144" s="50"/>
      <c r="G144" s="50"/>
    </row>
    <row r="145" spans="1:10" x14ac:dyDescent="0.2">
      <c r="A145" s="50"/>
      <c r="B145" s="54" t="s">
        <v>100</v>
      </c>
      <c r="C145" s="85">
        <v>3092.2478000000001</v>
      </c>
      <c r="D145" s="149">
        <v>3121.1673999999998</v>
      </c>
      <c r="E145" s="50"/>
      <c r="F145" s="56"/>
      <c r="G145" s="57"/>
    </row>
    <row r="146" spans="1:10" x14ac:dyDescent="0.2">
      <c r="A146" s="50"/>
      <c r="B146" s="54" t="s">
        <v>412</v>
      </c>
      <c r="C146" s="85">
        <v>1083.1866</v>
      </c>
      <c r="D146" s="149">
        <v>1093.3190999999999</v>
      </c>
      <c r="E146" s="50"/>
      <c r="F146" s="56"/>
      <c r="G146" s="57"/>
    </row>
    <row r="147" spans="1:10" x14ac:dyDescent="0.2">
      <c r="A147" s="50"/>
      <c r="B147" s="54" t="s">
        <v>101</v>
      </c>
      <c r="C147" s="85">
        <v>2803.6493999999998</v>
      </c>
      <c r="D147" s="149">
        <v>2827.1817000000001</v>
      </c>
      <c r="E147" s="50"/>
      <c r="F147" s="56"/>
      <c r="G147" s="57"/>
    </row>
    <row r="148" spans="1:10" x14ac:dyDescent="0.2">
      <c r="A148" s="50"/>
      <c r="B148" s="54" t="s">
        <v>413</v>
      </c>
      <c r="C148" s="85">
        <v>1065.6862000000001</v>
      </c>
      <c r="D148" s="149">
        <v>1074.6310000000001</v>
      </c>
      <c r="E148" s="50"/>
      <c r="F148" s="56"/>
      <c r="G148" s="57"/>
    </row>
    <row r="149" spans="1:10" x14ac:dyDescent="0.2">
      <c r="A149" s="50"/>
      <c r="B149" s="50"/>
      <c r="C149" s="50"/>
      <c r="D149" s="50"/>
      <c r="E149" s="50"/>
      <c r="F149" s="50"/>
      <c r="G149" s="50"/>
    </row>
    <row r="150" spans="1:10" x14ac:dyDescent="0.2">
      <c r="A150" s="50"/>
      <c r="B150" s="47" t="s">
        <v>102</v>
      </c>
      <c r="C150" s="48"/>
      <c r="D150" s="22" t="s">
        <v>95</v>
      </c>
      <c r="E150" s="50"/>
      <c r="F150" s="50"/>
      <c r="G150" s="50"/>
    </row>
    <row r="151" spans="1:10" x14ac:dyDescent="0.2">
      <c r="A151" s="50"/>
      <c r="B151" s="59"/>
      <c r="C151" s="59"/>
      <c r="D151" s="59"/>
      <c r="E151" s="50"/>
      <c r="F151" s="50"/>
      <c r="G151" s="50"/>
    </row>
    <row r="152" spans="1:10" x14ac:dyDescent="0.2">
      <c r="A152" s="50"/>
      <c r="B152" s="47" t="s">
        <v>103</v>
      </c>
      <c r="C152" s="48"/>
      <c r="D152" s="22" t="s">
        <v>430</v>
      </c>
      <c r="E152" s="64"/>
      <c r="F152" s="50"/>
      <c r="G152" s="50"/>
      <c r="I152" s="140"/>
    </row>
    <row r="153" spans="1:10" ht="12.75" customHeight="1" x14ac:dyDescent="0.2">
      <c r="A153" s="50"/>
      <c r="B153" s="47" t="s">
        <v>104</v>
      </c>
      <c r="C153" s="48"/>
      <c r="D153" s="22" t="s">
        <v>95</v>
      </c>
      <c r="E153" s="64"/>
      <c r="F153" s="50"/>
      <c r="G153" s="50"/>
      <c r="I153" s="140"/>
    </row>
    <row r="154" spans="1:10" ht="12.75" customHeight="1" x14ac:dyDescent="0.2">
      <c r="A154" s="50"/>
      <c r="B154" s="47" t="s">
        <v>415</v>
      </c>
      <c r="C154" s="48"/>
      <c r="D154" s="22" t="s">
        <v>95</v>
      </c>
      <c r="E154" s="64"/>
      <c r="F154" s="50"/>
      <c r="G154" s="50"/>
      <c r="I154" s="140"/>
      <c r="J154" s="20"/>
    </row>
    <row r="155" spans="1:10" ht="12.75" customHeight="1" x14ac:dyDescent="0.2">
      <c r="A155" s="59"/>
      <c r="B155" s="59"/>
      <c r="C155" s="59"/>
      <c r="D155" s="59"/>
      <c r="E155" s="59"/>
      <c r="F155" s="59"/>
      <c r="G155" s="59"/>
      <c r="I155" s="140"/>
      <c r="J155" s="20"/>
    </row>
    <row r="156" spans="1:10" ht="13.5" x14ac:dyDescent="0.25">
      <c r="A156" s="59"/>
      <c r="B156" s="150" t="s">
        <v>708</v>
      </c>
      <c r="C156" s="59"/>
      <c r="D156" s="59"/>
      <c r="E156" s="59"/>
      <c r="F156" s="59"/>
      <c r="G156" s="59"/>
      <c r="H156" s="59"/>
      <c r="I156" s="140"/>
      <c r="J156" s="20"/>
    </row>
    <row r="157" spans="1:10" s="20" customFormat="1" ht="51" x14ac:dyDescent="0.2">
      <c r="A157" s="151"/>
      <c r="B157" s="152" t="s">
        <v>499</v>
      </c>
      <c r="C157" s="152" t="s">
        <v>500</v>
      </c>
      <c r="D157" s="153" t="s">
        <v>501</v>
      </c>
      <c r="E157" s="153" t="s">
        <v>502</v>
      </c>
      <c r="F157" s="152" t="s">
        <v>503</v>
      </c>
      <c r="G157" s="152" t="s">
        <v>504</v>
      </c>
      <c r="H157" s="152" t="s">
        <v>8</v>
      </c>
      <c r="I157" s="154"/>
    </row>
    <row r="158" spans="1:10" s="70" customFormat="1" x14ac:dyDescent="0.2">
      <c r="A158" s="155"/>
      <c r="B158" s="156" t="s">
        <v>505</v>
      </c>
      <c r="C158" s="156" t="s">
        <v>506</v>
      </c>
      <c r="D158" s="157" t="s">
        <v>507</v>
      </c>
      <c r="E158" s="158" t="s">
        <v>508</v>
      </c>
      <c r="F158" s="159">
        <v>5000</v>
      </c>
      <c r="G158" s="160">
        <v>46444</v>
      </c>
      <c r="H158" s="161">
        <f t="shared" ref="H158:H164" si="5">F158/$F$131</f>
        <v>2.5357155335584497E-2</v>
      </c>
      <c r="I158" s="162"/>
      <c r="J158" s="20"/>
    </row>
    <row r="159" spans="1:10" s="70" customFormat="1" x14ac:dyDescent="0.2">
      <c r="A159" s="155"/>
      <c r="B159" s="156" t="s">
        <v>505</v>
      </c>
      <c r="C159" s="156" t="s">
        <v>509</v>
      </c>
      <c r="D159" s="157" t="s">
        <v>507</v>
      </c>
      <c r="E159" s="158" t="s">
        <v>508</v>
      </c>
      <c r="F159" s="159">
        <v>2500</v>
      </c>
      <c r="G159" s="160">
        <v>46452</v>
      </c>
      <c r="H159" s="161">
        <f t="shared" si="5"/>
        <v>1.2678577667792248E-2</v>
      </c>
      <c r="I159" s="162"/>
      <c r="J159" s="20"/>
    </row>
    <row r="160" spans="1:10" s="70" customFormat="1" x14ac:dyDescent="0.2">
      <c r="A160" s="155"/>
      <c r="B160" s="156" t="s">
        <v>505</v>
      </c>
      <c r="C160" s="156" t="s">
        <v>510</v>
      </c>
      <c r="D160" s="157" t="s">
        <v>507</v>
      </c>
      <c r="E160" s="158" t="s">
        <v>508</v>
      </c>
      <c r="F160" s="159">
        <v>2500</v>
      </c>
      <c r="G160" s="160">
        <v>46452</v>
      </c>
      <c r="H160" s="161">
        <f t="shared" si="5"/>
        <v>1.2678577667792248E-2</v>
      </c>
      <c r="I160" s="162"/>
      <c r="J160" s="20"/>
    </row>
    <row r="161" spans="1:16" s="70" customFormat="1" x14ac:dyDescent="0.2">
      <c r="A161" s="155"/>
      <c r="B161" s="156" t="s">
        <v>505</v>
      </c>
      <c r="C161" s="156" t="s">
        <v>742</v>
      </c>
      <c r="D161" s="157" t="s">
        <v>507</v>
      </c>
      <c r="E161" s="158" t="s">
        <v>508</v>
      </c>
      <c r="F161" s="159">
        <v>4500</v>
      </c>
      <c r="G161" s="160">
        <v>46455</v>
      </c>
      <c r="H161" s="161">
        <f t="shared" si="5"/>
        <v>2.2821439802026049E-2</v>
      </c>
      <c r="I161" s="162"/>
      <c r="J161" s="20"/>
    </row>
    <row r="162" spans="1:16" s="70" customFormat="1" x14ac:dyDescent="0.2">
      <c r="A162" s="155"/>
      <c r="B162" s="156" t="s">
        <v>505</v>
      </c>
      <c r="C162" s="156" t="s">
        <v>511</v>
      </c>
      <c r="D162" s="157" t="s">
        <v>507</v>
      </c>
      <c r="E162" s="158" t="s">
        <v>508</v>
      </c>
      <c r="F162" s="159">
        <v>500</v>
      </c>
      <c r="G162" s="160">
        <v>46455</v>
      </c>
      <c r="H162" s="161">
        <f t="shared" si="5"/>
        <v>2.5357155335584496E-3</v>
      </c>
      <c r="I162" s="162"/>
      <c r="J162" s="20"/>
    </row>
    <row r="163" spans="1:16" s="70" customFormat="1" x14ac:dyDescent="0.2">
      <c r="A163" s="155"/>
      <c r="B163" s="156" t="s">
        <v>505</v>
      </c>
      <c r="C163" s="156" t="s">
        <v>743</v>
      </c>
      <c r="D163" s="157" t="s">
        <v>507</v>
      </c>
      <c r="E163" s="158" t="s">
        <v>508</v>
      </c>
      <c r="F163" s="159">
        <v>2500</v>
      </c>
      <c r="G163" s="160">
        <v>46373</v>
      </c>
      <c r="H163" s="161">
        <f t="shared" si="5"/>
        <v>1.2678577667792248E-2</v>
      </c>
      <c r="I163" s="162"/>
      <c r="J163" s="20"/>
    </row>
    <row r="164" spans="1:16" s="70" customFormat="1" x14ac:dyDescent="0.2">
      <c r="A164" s="155"/>
      <c r="B164" s="156" t="s">
        <v>505</v>
      </c>
      <c r="C164" s="54" t="s">
        <v>744</v>
      </c>
      <c r="D164" s="157" t="s">
        <v>507</v>
      </c>
      <c r="E164" s="158" t="s">
        <v>508</v>
      </c>
      <c r="F164" s="159">
        <v>5000</v>
      </c>
      <c r="G164" s="160">
        <v>46211</v>
      </c>
      <c r="H164" s="161">
        <f t="shared" si="5"/>
        <v>2.5357155335584497E-2</v>
      </c>
      <c r="I164" s="162"/>
      <c r="J164" s="20"/>
    </row>
    <row r="165" spans="1:16" s="83" customFormat="1" x14ac:dyDescent="0.2">
      <c r="A165" s="59"/>
      <c r="B165" s="59"/>
      <c r="C165" s="59"/>
      <c r="D165" s="59"/>
      <c r="E165" s="59"/>
      <c r="F165" s="59"/>
      <c r="G165" s="59"/>
      <c r="H165" s="17"/>
      <c r="I165" s="163"/>
      <c r="J165" s="164"/>
      <c r="K165" s="164"/>
      <c r="L165" s="164"/>
      <c r="M165" s="164"/>
      <c r="N165" s="164"/>
      <c r="O165" s="164"/>
    </row>
    <row r="166" spans="1:16" x14ac:dyDescent="0.2">
      <c r="A166" s="66"/>
      <c r="B166" s="165" t="s">
        <v>709</v>
      </c>
      <c r="C166" s="165"/>
      <c r="D166" s="165"/>
      <c r="E166" s="165"/>
      <c r="F166" s="165"/>
      <c r="G166" s="165"/>
      <c r="H166" s="66"/>
      <c r="I166" s="140"/>
      <c r="J166" s="20"/>
    </row>
    <row r="167" spans="1:16" ht="13.5" customHeight="1" x14ac:dyDescent="0.2">
      <c r="B167" s="166" t="s">
        <v>432</v>
      </c>
      <c r="C167" s="166" t="s">
        <v>433</v>
      </c>
      <c r="D167" s="167" t="s">
        <v>443</v>
      </c>
      <c r="E167" s="168"/>
      <c r="F167" s="169"/>
      <c r="G167" s="170" t="s">
        <v>451</v>
      </c>
      <c r="H167" s="171"/>
      <c r="I167" s="172"/>
      <c r="J167" s="65"/>
      <c r="K167" s="65"/>
      <c r="L167" s="65"/>
      <c r="M167" s="65"/>
      <c r="N167" s="65"/>
      <c r="O167" s="65"/>
    </row>
    <row r="168" spans="1:16" ht="46.5" customHeight="1" x14ac:dyDescent="0.2">
      <c r="B168" s="173"/>
      <c r="C168" s="173"/>
      <c r="D168" s="174" t="s">
        <v>452</v>
      </c>
      <c r="E168" s="174" t="s">
        <v>453</v>
      </c>
      <c r="F168" s="174" t="s">
        <v>454</v>
      </c>
      <c r="G168" s="170" t="s">
        <v>471</v>
      </c>
      <c r="H168" s="172"/>
      <c r="I168" s="174" t="s">
        <v>456</v>
      </c>
      <c r="J168" s="65"/>
      <c r="K168" s="65"/>
      <c r="L168" s="65"/>
      <c r="M168" s="65"/>
      <c r="N168" s="65"/>
      <c r="O168" s="65"/>
    </row>
    <row r="169" spans="1:16" ht="21" customHeight="1" x14ac:dyDescent="0.2">
      <c r="B169" s="175"/>
      <c r="C169" s="175"/>
      <c r="D169" s="176"/>
      <c r="E169" s="176"/>
      <c r="F169" s="176"/>
      <c r="G169" s="105" t="s">
        <v>457</v>
      </c>
      <c r="H169" s="105" t="s">
        <v>458</v>
      </c>
      <c r="I169" s="176"/>
      <c r="J169" s="65"/>
      <c r="K169" s="65"/>
      <c r="L169" s="65"/>
      <c r="M169" s="65"/>
      <c r="N169" s="65"/>
      <c r="O169" s="65"/>
    </row>
    <row r="170" spans="1:16" ht="13.5" x14ac:dyDescent="0.25">
      <c r="B170" s="102" t="s">
        <v>459</v>
      </c>
      <c r="C170" s="100" t="s">
        <v>460</v>
      </c>
      <c r="D170" s="177">
        <v>488.84800000000001</v>
      </c>
      <c r="E170" s="4">
        <v>11.151999999999999</v>
      </c>
      <c r="F170" s="178">
        <f>D170+E170</f>
        <v>500</v>
      </c>
      <c r="G170" s="2">
        <v>21.175720568999996</v>
      </c>
      <c r="H170" s="2">
        <v>13.34</v>
      </c>
      <c r="I170" s="2">
        <f>G170+H170</f>
        <v>34.515720568999996</v>
      </c>
      <c r="J170" s="65"/>
      <c r="K170" s="65"/>
      <c r="L170" s="65"/>
      <c r="M170" s="65"/>
      <c r="N170" s="65"/>
      <c r="O170" s="65"/>
    </row>
    <row r="171" spans="1:16" ht="6.75" customHeight="1" x14ac:dyDescent="0.25">
      <c r="B171" s="179"/>
      <c r="C171" s="180"/>
      <c r="D171" s="181"/>
      <c r="E171" s="5"/>
      <c r="F171" s="182"/>
      <c r="G171" s="3"/>
      <c r="H171" s="3"/>
      <c r="I171" s="3"/>
      <c r="J171" s="65"/>
      <c r="K171" s="65"/>
      <c r="L171" s="65"/>
      <c r="M171" s="65"/>
      <c r="N171" s="65"/>
      <c r="O171" s="65"/>
    </row>
    <row r="172" spans="1:16" ht="51" customHeight="1" x14ac:dyDescent="0.2">
      <c r="B172" s="183" t="s">
        <v>461</v>
      </c>
      <c r="C172" s="183"/>
      <c r="D172" s="183"/>
      <c r="E172" s="183"/>
      <c r="F172" s="183"/>
      <c r="G172" s="183"/>
      <c r="H172" s="183"/>
      <c r="I172" s="183"/>
      <c r="J172" s="184"/>
      <c r="K172" s="65"/>
      <c r="L172" s="65"/>
      <c r="M172" s="65"/>
      <c r="N172" s="65"/>
      <c r="O172" s="65"/>
    </row>
    <row r="173" spans="1:16" ht="13.5" x14ac:dyDescent="0.25">
      <c r="B173" s="109" t="s">
        <v>462</v>
      </c>
      <c r="I173" s="65"/>
      <c r="J173" s="20"/>
      <c r="K173" s="65"/>
      <c r="L173" s="65"/>
      <c r="M173" s="65"/>
      <c r="N173" s="65"/>
      <c r="O173" s="65"/>
      <c r="P173" s="65"/>
    </row>
    <row r="174" spans="1:16" ht="7.5" customHeight="1" x14ac:dyDescent="0.2">
      <c r="B174" s="110"/>
      <c r="J174" s="20"/>
      <c r="K174" s="65"/>
      <c r="L174" s="65"/>
      <c r="M174" s="65"/>
      <c r="N174" s="65"/>
      <c r="O174" s="65"/>
    </row>
    <row r="175" spans="1:16" x14ac:dyDescent="0.2">
      <c r="B175" s="110" t="s">
        <v>466</v>
      </c>
      <c r="J175" s="20"/>
      <c r="K175" s="65"/>
      <c r="L175" s="65"/>
      <c r="M175" s="65"/>
      <c r="N175" s="65"/>
      <c r="O175" s="65"/>
    </row>
    <row r="176" spans="1:16" x14ac:dyDescent="0.2">
      <c r="B176" s="110"/>
      <c r="J176" s="20"/>
      <c r="K176" s="65"/>
      <c r="L176" s="65"/>
      <c r="M176" s="65"/>
      <c r="N176" s="65"/>
      <c r="O176" s="65"/>
    </row>
    <row r="177" spans="2:15" x14ac:dyDescent="0.2">
      <c r="B177" s="110" t="s">
        <v>467</v>
      </c>
      <c r="J177" s="20"/>
      <c r="K177" s="65"/>
      <c r="L177" s="65"/>
      <c r="M177" s="65"/>
      <c r="N177" s="65"/>
      <c r="O177" s="65"/>
    </row>
    <row r="178" spans="2:15" x14ac:dyDescent="0.2">
      <c r="B178" s="110"/>
      <c r="J178" s="20"/>
      <c r="K178" s="65"/>
      <c r="L178" s="65"/>
      <c r="M178" s="65"/>
      <c r="N178" s="65"/>
      <c r="O178" s="65"/>
    </row>
    <row r="179" spans="2:15" x14ac:dyDescent="0.2">
      <c r="B179" s="110" t="s">
        <v>468</v>
      </c>
      <c r="J179" s="20"/>
    </row>
    <row r="180" spans="2:15" s="66" customFormat="1" x14ac:dyDescent="0.2">
      <c r="I180" s="140"/>
      <c r="J180" s="20"/>
      <c r="K180" s="65"/>
      <c r="L180" s="65"/>
      <c r="M180" s="65"/>
      <c r="N180" s="65"/>
      <c r="O180" s="70"/>
    </row>
    <row r="181" spans="2:15" s="66" customFormat="1" x14ac:dyDescent="0.2">
      <c r="B181" s="185" t="s">
        <v>416</v>
      </c>
      <c r="C181" s="186"/>
      <c r="D181" s="187"/>
      <c r="I181" s="140"/>
      <c r="J181" s="20"/>
      <c r="K181" s="65"/>
      <c r="L181" s="65"/>
      <c r="M181" s="65"/>
      <c r="N181" s="65"/>
      <c r="O181" s="70"/>
    </row>
    <row r="182" spans="2:15" s="66" customFormat="1" ht="25.5" x14ac:dyDescent="0.2">
      <c r="B182" s="188" t="s">
        <v>417</v>
      </c>
      <c r="C182" s="188"/>
      <c r="D182" s="72" t="s">
        <v>294</v>
      </c>
      <c r="I182" s="140"/>
      <c r="J182" s="20"/>
      <c r="K182" s="65"/>
      <c r="L182" s="65"/>
      <c r="M182" s="65"/>
      <c r="N182" s="65"/>
      <c r="O182" s="70"/>
    </row>
    <row r="183" spans="2:15" s="66" customFormat="1" x14ac:dyDescent="0.2">
      <c r="B183" s="189" t="s">
        <v>418</v>
      </c>
      <c r="C183" s="189"/>
      <c r="D183" s="73"/>
      <c r="I183" s="140"/>
      <c r="J183" s="20"/>
      <c r="K183" s="65"/>
      <c r="L183" s="65"/>
      <c r="M183" s="65"/>
      <c r="N183" s="65"/>
      <c r="O183" s="70"/>
    </row>
    <row r="184" spans="2:15" s="66" customFormat="1" x14ac:dyDescent="0.2">
      <c r="B184" s="189"/>
      <c r="C184" s="189"/>
      <c r="D184" s="74"/>
      <c r="I184" s="140"/>
      <c r="J184" s="20"/>
      <c r="K184" s="65"/>
      <c r="L184" s="65"/>
      <c r="M184" s="65"/>
      <c r="N184" s="65"/>
      <c r="O184" s="70"/>
    </row>
    <row r="185" spans="2:15" s="66" customFormat="1" ht="12.75" customHeight="1" x14ac:dyDescent="0.2">
      <c r="B185" s="189" t="s">
        <v>419</v>
      </c>
      <c r="C185" s="189"/>
      <c r="D185" s="75">
        <v>6.7950259303856066</v>
      </c>
      <c r="I185" s="140"/>
      <c r="J185" s="20"/>
      <c r="K185" s="65"/>
      <c r="L185" s="65"/>
      <c r="M185" s="65"/>
      <c r="N185" s="65"/>
      <c r="O185" s="70"/>
    </row>
    <row r="186" spans="2:15" s="66" customFormat="1" x14ac:dyDescent="0.2">
      <c r="B186" s="189"/>
      <c r="C186" s="189"/>
      <c r="D186" s="74"/>
      <c r="I186" s="140"/>
      <c r="J186" s="20"/>
      <c r="K186" s="65"/>
      <c r="L186" s="65"/>
      <c r="M186" s="65"/>
      <c r="N186" s="65"/>
      <c r="O186" s="70"/>
    </row>
    <row r="187" spans="2:15" s="66" customFormat="1" ht="12.75" customHeight="1" x14ac:dyDescent="0.2">
      <c r="B187" s="189" t="s">
        <v>420</v>
      </c>
      <c r="C187" s="189"/>
      <c r="D187" s="75">
        <v>0.45056904729969544</v>
      </c>
      <c r="I187" s="140"/>
      <c r="J187" s="20"/>
      <c r="K187" s="65"/>
      <c r="L187" s="65"/>
      <c r="M187" s="65"/>
      <c r="N187" s="65"/>
      <c r="O187" s="70"/>
    </row>
    <row r="188" spans="2:15" s="66" customFormat="1" ht="12.75" customHeight="1" x14ac:dyDescent="0.2">
      <c r="B188" s="189" t="s">
        <v>421</v>
      </c>
      <c r="C188" s="189"/>
      <c r="D188" s="75">
        <v>0.43987312170614418</v>
      </c>
      <c r="I188" s="140"/>
      <c r="J188" s="20"/>
      <c r="K188" s="65"/>
      <c r="L188" s="65"/>
      <c r="M188" s="65"/>
      <c r="N188" s="65"/>
      <c r="O188" s="70"/>
    </row>
    <row r="189" spans="2:15" s="66" customFormat="1" x14ac:dyDescent="0.2">
      <c r="B189" s="189"/>
      <c r="C189" s="189"/>
      <c r="D189" s="74"/>
      <c r="I189" s="140"/>
      <c r="J189" s="20"/>
      <c r="K189" s="65"/>
      <c r="L189" s="65"/>
      <c r="M189" s="65"/>
      <c r="N189" s="65"/>
      <c r="O189" s="70"/>
    </row>
    <row r="190" spans="2:15" s="66" customFormat="1" x14ac:dyDescent="0.2">
      <c r="B190" s="189" t="s">
        <v>422</v>
      </c>
      <c r="C190" s="189"/>
      <c r="D190" s="77" t="s">
        <v>706</v>
      </c>
      <c r="I190" s="140"/>
      <c r="J190" s="20"/>
      <c r="K190" s="65"/>
      <c r="L190" s="65"/>
      <c r="M190" s="65"/>
      <c r="N190" s="65"/>
      <c r="O190" s="70"/>
    </row>
    <row r="191" spans="2:15" s="66" customFormat="1" ht="12.75" customHeight="1" x14ac:dyDescent="0.2">
      <c r="B191" s="190" t="s">
        <v>423</v>
      </c>
      <c r="C191" s="191"/>
      <c r="D191" s="192"/>
      <c r="I191" s="140"/>
      <c r="J191" s="20"/>
      <c r="K191" s="65"/>
      <c r="L191" s="65"/>
      <c r="M191" s="65"/>
      <c r="N191" s="65"/>
      <c r="O191" s="70"/>
    </row>
    <row r="192" spans="2:15" s="66" customFormat="1" x14ac:dyDescent="0.2">
      <c r="B192" s="56"/>
      <c r="C192" s="56"/>
      <c r="D192" s="56"/>
      <c r="I192" s="140"/>
      <c r="J192" s="20"/>
      <c r="K192" s="65"/>
      <c r="L192" s="65"/>
      <c r="M192" s="65"/>
      <c r="N192" s="65"/>
      <c r="O192" s="70"/>
    </row>
    <row r="193" spans="1:17" s="66" customFormat="1" x14ac:dyDescent="0.2">
      <c r="A193" s="17"/>
      <c r="B193" s="82" t="s">
        <v>424</v>
      </c>
      <c r="C193" s="17"/>
      <c r="D193" s="17"/>
      <c r="E193" s="17"/>
      <c r="F193" s="17"/>
      <c r="G193" s="17"/>
      <c r="H193" s="17"/>
      <c r="I193" s="140"/>
      <c r="J193" s="20"/>
      <c r="K193" s="65"/>
      <c r="L193" s="65"/>
      <c r="M193" s="65"/>
      <c r="N193" s="65"/>
      <c r="O193" s="70"/>
      <c r="P193" s="17"/>
      <c r="Q193" s="17"/>
    </row>
    <row r="194" spans="1:17" x14ac:dyDescent="0.2">
      <c r="I194" s="140"/>
    </row>
    <row r="195" spans="1:17" ht="153.75" customHeight="1" x14ac:dyDescent="0.2">
      <c r="I195" s="140"/>
    </row>
    <row r="196" spans="1:17" ht="25.5" customHeight="1" x14ac:dyDescent="0.2">
      <c r="I196" s="140"/>
    </row>
    <row r="197" spans="1:17" x14ac:dyDescent="0.2">
      <c r="B197" s="82" t="s">
        <v>425</v>
      </c>
      <c r="C197" s="83"/>
      <c r="D197" s="82"/>
      <c r="I197" s="140"/>
    </row>
    <row r="198" spans="1:17" x14ac:dyDescent="0.2">
      <c r="B198" s="82" t="s">
        <v>512</v>
      </c>
      <c r="D198" s="82"/>
      <c r="I198" s="140"/>
    </row>
    <row r="199" spans="1:17" x14ac:dyDescent="0.2">
      <c r="I199" s="140"/>
    </row>
    <row r="200" spans="1:17" x14ac:dyDescent="0.2">
      <c r="I200" s="140"/>
    </row>
    <row r="201" spans="1:17" ht="165" customHeight="1" x14ac:dyDescent="0.2">
      <c r="I201" s="140"/>
    </row>
    <row r="203" spans="1:17" ht="13.5" x14ac:dyDescent="0.25">
      <c r="A203" s="193"/>
      <c r="B203" s="193"/>
      <c r="C203" s="193"/>
      <c r="D203" s="193"/>
      <c r="E203" s="193"/>
      <c r="F203" s="109" t="s">
        <v>711</v>
      </c>
    </row>
    <row r="204" spans="1:17" ht="13.5" x14ac:dyDescent="0.25">
      <c r="A204" s="194" t="s">
        <v>712</v>
      </c>
      <c r="B204" s="194"/>
      <c r="C204" s="194"/>
      <c r="D204" s="194"/>
      <c r="E204" s="194"/>
      <c r="F204" s="194"/>
    </row>
    <row r="205" spans="1:17" ht="13.5" x14ac:dyDescent="0.25">
      <c r="A205" s="194" t="s">
        <v>713</v>
      </c>
      <c r="B205" s="194"/>
      <c r="C205" s="194"/>
      <c r="D205" s="194"/>
      <c r="E205" s="194"/>
      <c r="F205" s="194"/>
    </row>
    <row r="206" spans="1:17" ht="13.5" x14ac:dyDescent="0.25">
      <c r="A206" s="109"/>
      <c r="B206" s="109"/>
      <c r="C206" s="109"/>
      <c r="D206" s="109"/>
      <c r="E206" s="109"/>
      <c r="F206" s="109"/>
    </row>
    <row r="207" spans="1:17" ht="13.5" x14ac:dyDescent="0.25">
      <c r="A207" s="194" t="s">
        <v>714</v>
      </c>
      <c r="B207" s="194"/>
      <c r="C207" s="194"/>
      <c r="D207" s="194"/>
      <c r="E207" s="194"/>
      <c r="F207" s="194"/>
    </row>
    <row r="208" spans="1:17" ht="13.5" x14ac:dyDescent="0.25">
      <c r="A208" s="109" t="s">
        <v>736</v>
      </c>
      <c r="B208" s="193"/>
      <c r="C208" s="193"/>
      <c r="D208" s="193"/>
      <c r="E208" s="193"/>
      <c r="F208" s="193"/>
    </row>
    <row r="209" spans="1:6" ht="13.5" x14ac:dyDescent="0.25">
      <c r="A209" s="193"/>
      <c r="B209" s="193"/>
      <c r="C209" s="193"/>
      <c r="D209" s="193"/>
      <c r="E209" s="193"/>
      <c r="F209" s="195"/>
    </row>
    <row r="210" spans="1:6" ht="13.5" x14ac:dyDescent="0.25">
      <c r="A210" s="109" t="s">
        <v>737</v>
      </c>
      <c r="B210" s="193"/>
      <c r="C210" s="193"/>
      <c r="D210" s="196"/>
      <c r="E210" s="196"/>
      <c r="F210" s="196"/>
    </row>
    <row r="211" spans="1:6" ht="13.5" x14ac:dyDescent="0.25">
      <c r="A211" s="193"/>
      <c r="B211" s="193"/>
      <c r="C211" s="193"/>
      <c r="D211" s="193"/>
      <c r="E211" s="193"/>
      <c r="F211" s="193"/>
    </row>
    <row r="212" spans="1:6" ht="13.5" x14ac:dyDescent="0.25">
      <c r="A212" s="109" t="s">
        <v>738</v>
      </c>
      <c r="B212" s="193"/>
      <c r="C212" s="193"/>
      <c r="D212" s="193"/>
      <c r="E212" s="193"/>
      <c r="F212" s="193"/>
    </row>
    <row r="213" spans="1:6" ht="13.5" x14ac:dyDescent="0.25">
      <c r="A213" s="197"/>
      <c r="B213" s="198"/>
      <c r="C213" s="198"/>
      <c r="D213" s="193"/>
      <c r="E213" s="193"/>
      <c r="F213" s="199"/>
    </row>
    <row r="214" spans="1:6" ht="13.5" x14ac:dyDescent="0.25">
      <c r="A214" s="109" t="s">
        <v>739</v>
      </c>
      <c r="B214" s="198"/>
      <c r="C214" s="193"/>
      <c r="D214" s="193"/>
      <c r="E214" s="193"/>
      <c r="F214" s="193"/>
    </row>
    <row r="215" spans="1:6" ht="13.5" x14ac:dyDescent="0.25">
      <c r="A215" s="197"/>
      <c r="B215" s="198"/>
      <c r="C215" s="193"/>
      <c r="D215" s="193"/>
      <c r="E215" s="193"/>
      <c r="F215" s="193"/>
    </row>
    <row r="216" spans="1:6" ht="13.5" x14ac:dyDescent="0.25">
      <c r="A216" s="109" t="s">
        <v>740</v>
      </c>
      <c r="B216" s="193"/>
      <c r="C216" s="193"/>
      <c r="D216" s="193"/>
      <c r="E216" s="193"/>
      <c r="F216" s="193"/>
    </row>
    <row r="217" spans="1:6" ht="13.5" x14ac:dyDescent="0.25">
      <c r="A217" s="193"/>
      <c r="B217" s="193"/>
      <c r="C217" s="193"/>
      <c r="D217" s="193"/>
      <c r="E217" s="193"/>
      <c r="F217" s="193"/>
    </row>
    <row r="218" spans="1:6" ht="13.5" x14ac:dyDescent="0.25">
      <c r="A218" s="109" t="s">
        <v>741</v>
      </c>
      <c r="B218" s="193"/>
      <c r="C218" s="193"/>
      <c r="D218" s="193"/>
      <c r="E218" s="193"/>
      <c r="F218" s="193"/>
    </row>
    <row r="219" spans="1:6" ht="13.5" x14ac:dyDescent="0.25">
      <c r="A219" s="193"/>
      <c r="B219" s="200"/>
      <c r="C219" s="200"/>
      <c r="D219" s="199"/>
      <c r="E219" s="199"/>
      <c r="F219" s="199"/>
    </row>
    <row r="220" spans="1:6" ht="13.5" x14ac:dyDescent="0.25">
      <c r="A220" s="109" t="s">
        <v>715</v>
      </c>
      <c r="B220" s="193"/>
      <c r="C220" s="201"/>
      <c r="D220" s="193"/>
      <c r="E220" s="193"/>
      <c r="F220" s="193"/>
    </row>
    <row r="221" spans="1:6" ht="13.5" x14ac:dyDescent="0.25">
      <c r="A221" s="193"/>
      <c r="B221" s="193"/>
      <c r="C221" s="201"/>
      <c r="D221" s="201"/>
      <c r="E221" s="202"/>
      <c r="F221" s="202"/>
    </row>
    <row r="222" spans="1:6" ht="13.5" x14ac:dyDescent="0.25">
      <c r="A222" s="109" t="s">
        <v>716</v>
      </c>
      <c r="B222" s="193"/>
      <c r="C222" s="193"/>
      <c r="D222" s="193"/>
      <c r="E222" s="193"/>
      <c r="F222" s="193" t="s">
        <v>717</v>
      </c>
    </row>
    <row r="223" spans="1:6" ht="13.5" x14ac:dyDescent="0.25">
      <c r="A223" s="109"/>
      <c r="B223" s="193"/>
      <c r="C223" s="193"/>
      <c r="D223" s="193"/>
      <c r="E223" s="193"/>
      <c r="F223" s="193"/>
    </row>
    <row r="224" spans="1:6" ht="13.5" x14ac:dyDescent="0.25">
      <c r="A224" s="109" t="s">
        <v>718</v>
      </c>
      <c r="B224" s="193"/>
      <c r="C224" s="193"/>
      <c r="D224" s="193"/>
      <c r="E224" s="193"/>
      <c r="F224" s="193"/>
    </row>
    <row r="225" spans="1:6" ht="13.5" x14ac:dyDescent="0.25">
      <c r="A225" s="193"/>
      <c r="B225" s="193"/>
      <c r="C225" s="193"/>
      <c r="D225" s="193"/>
      <c r="E225" s="193"/>
      <c r="F225" s="193"/>
    </row>
    <row r="226" spans="1:6" ht="13.5" x14ac:dyDescent="0.25">
      <c r="A226" s="109" t="s">
        <v>719</v>
      </c>
      <c r="B226" s="193"/>
      <c r="C226" s="193"/>
      <c r="D226" s="193"/>
      <c r="E226" s="193"/>
      <c r="F226" s="193"/>
    </row>
    <row r="227" spans="1:6" ht="13.5" x14ac:dyDescent="0.25">
      <c r="A227" s="193"/>
      <c r="B227" s="193"/>
      <c r="C227" s="193"/>
      <c r="D227" s="193"/>
      <c r="E227" s="193"/>
      <c r="F227" s="193"/>
    </row>
    <row r="228" spans="1:6" ht="13.5" x14ac:dyDescent="0.25">
      <c r="A228" s="109" t="s">
        <v>720</v>
      </c>
      <c r="B228" s="193"/>
      <c r="C228" s="193"/>
      <c r="D228" s="193"/>
      <c r="E228" s="193"/>
      <c r="F228" s="193"/>
    </row>
    <row r="229" spans="1:6" ht="13.5" x14ac:dyDescent="0.25">
      <c r="A229" s="109"/>
      <c r="B229" s="193"/>
      <c r="C229" s="193"/>
      <c r="D229" s="193"/>
      <c r="E229" s="193"/>
      <c r="F229" s="193"/>
    </row>
    <row r="230" spans="1:6" ht="13.5" x14ac:dyDescent="0.25">
      <c r="A230" s="109" t="s">
        <v>721</v>
      </c>
      <c r="B230" s="193"/>
      <c r="C230" s="193"/>
      <c r="D230" s="193"/>
      <c r="E230" s="193"/>
      <c r="F230" s="193"/>
    </row>
    <row r="231" spans="1:6" ht="13.5" x14ac:dyDescent="0.25">
      <c r="A231" s="193"/>
      <c r="B231" s="193"/>
      <c r="C231" s="193"/>
      <c r="D231" s="193"/>
      <c r="E231" s="193"/>
      <c r="F231" s="193"/>
    </row>
    <row r="232" spans="1:6" ht="13.5" x14ac:dyDescent="0.25">
      <c r="A232" s="109" t="s">
        <v>722</v>
      </c>
      <c r="B232" s="193"/>
      <c r="C232" s="193"/>
      <c r="D232" s="193"/>
      <c r="E232" s="193"/>
      <c r="F232" s="193"/>
    </row>
    <row r="233" spans="1:6" ht="40.5" x14ac:dyDescent="0.2">
      <c r="A233" s="203" t="s">
        <v>723</v>
      </c>
      <c r="B233" s="204" t="s">
        <v>499</v>
      </c>
      <c r="C233" s="204" t="s">
        <v>500</v>
      </c>
      <c r="D233" s="205" t="s">
        <v>501</v>
      </c>
      <c r="E233" s="205" t="s">
        <v>502</v>
      </c>
      <c r="F233" s="204" t="s">
        <v>503</v>
      </c>
    </row>
    <row r="234" spans="1:6" ht="13.5" x14ac:dyDescent="0.25">
      <c r="A234" s="15" t="s">
        <v>724</v>
      </c>
      <c r="B234" s="15" t="s">
        <v>505</v>
      </c>
      <c r="C234" s="15" t="s">
        <v>725</v>
      </c>
      <c r="D234" s="15" t="s">
        <v>507</v>
      </c>
      <c r="E234" s="15" t="s">
        <v>508</v>
      </c>
      <c r="F234" s="14">
        <v>5000</v>
      </c>
    </row>
    <row r="235" spans="1:6" ht="13.5" x14ac:dyDescent="0.25">
      <c r="A235" s="15" t="s">
        <v>724</v>
      </c>
      <c r="B235" s="15" t="s">
        <v>505</v>
      </c>
      <c r="C235" s="15" t="s">
        <v>726</v>
      </c>
      <c r="D235" s="15" t="s">
        <v>507</v>
      </c>
      <c r="E235" s="15" t="s">
        <v>508</v>
      </c>
      <c r="F235" s="14">
        <v>2500</v>
      </c>
    </row>
    <row r="236" spans="1:6" ht="13.5" x14ac:dyDescent="0.25">
      <c r="A236" s="15" t="s">
        <v>724</v>
      </c>
      <c r="B236" s="15" t="s">
        <v>505</v>
      </c>
      <c r="C236" s="15" t="s">
        <v>727</v>
      </c>
      <c r="D236" s="15" t="s">
        <v>507</v>
      </c>
      <c r="E236" s="15" t="s">
        <v>508</v>
      </c>
      <c r="F236" s="14">
        <v>2500</v>
      </c>
    </row>
    <row r="237" spans="1:6" ht="13.5" x14ac:dyDescent="0.25">
      <c r="A237" s="15" t="s">
        <v>724</v>
      </c>
      <c r="B237" s="15" t="s">
        <v>505</v>
      </c>
      <c r="C237" s="15" t="s">
        <v>728</v>
      </c>
      <c r="D237" s="15" t="s">
        <v>507</v>
      </c>
      <c r="E237" s="15" t="s">
        <v>508</v>
      </c>
      <c r="F237" s="14">
        <v>5000</v>
      </c>
    </row>
    <row r="238" spans="1:6" ht="13.5" x14ac:dyDescent="0.25">
      <c r="A238" s="15" t="s">
        <v>724</v>
      </c>
      <c r="B238" s="15" t="s">
        <v>505</v>
      </c>
      <c r="C238" s="15" t="s">
        <v>729</v>
      </c>
      <c r="D238" s="15" t="s">
        <v>507</v>
      </c>
      <c r="E238" s="15" t="s">
        <v>508</v>
      </c>
      <c r="F238" s="14">
        <v>2500</v>
      </c>
    </row>
    <row r="239" spans="1:6" ht="13.5" x14ac:dyDescent="0.25">
      <c r="A239" s="15" t="s">
        <v>724</v>
      </c>
      <c r="B239" s="15" t="s">
        <v>505</v>
      </c>
      <c r="C239" s="15" t="s">
        <v>730</v>
      </c>
      <c r="D239" s="15" t="s">
        <v>507</v>
      </c>
      <c r="E239" s="15" t="s">
        <v>508</v>
      </c>
      <c r="F239" s="14">
        <v>5000</v>
      </c>
    </row>
    <row r="240" spans="1:6" ht="13.5" x14ac:dyDescent="0.25">
      <c r="A240" s="193"/>
      <c r="B240" s="193"/>
      <c r="C240" s="193"/>
      <c r="D240" s="206"/>
      <c r="E240" s="193"/>
      <c r="F240" s="193"/>
    </row>
    <row r="241" spans="1:6" ht="13.5" x14ac:dyDescent="0.25">
      <c r="A241" s="109" t="s">
        <v>731</v>
      </c>
      <c r="B241" s="193"/>
      <c r="C241" s="193"/>
      <c r="D241" s="206"/>
      <c r="E241" s="193"/>
      <c r="F241" s="207"/>
    </row>
    <row r="242" spans="1:6" ht="13.5" x14ac:dyDescent="0.25">
      <c r="A242" s="193"/>
      <c r="B242" s="193"/>
      <c r="C242" s="193"/>
      <c r="D242" s="206"/>
      <c r="E242" s="193"/>
      <c r="F242" s="193"/>
    </row>
    <row r="243" spans="1:6" ht="13.5" x14ac:dyDescent="0.25">
      <c r="A243" s="109" t="s">
        <v>732</v>
      </c>
      <c r="B243" s="193"/>
      <c r="C243" s="193"/>
      <c r="D243" s="206"/>
      <c r="E243" s="193"/>
      <c r="F243" s="193"/>
    </row>
    <row r="244" spans="1:6" ht="13.5" x14ac:dyDescent="0.25">
      <c r="A244" s="109"/>
      <c r="B244" s="193"/>
      <c r="C244" s="193"/>
      <c r="D244" s="206"/>
      <c r="E244" s="193"/>
      <c r="F244" s="193"/>
    </row>
    <row r="245" spans="1:6" ht="13.5" x14ac:dyDescent="0.25">
      <c r="A245" s="109" t="s">
        <v>733</v>
      </c>
      <c r="B245" s="193"/>
      <c r="C245" s="193"/>
      <c r="D245" s="206"/>
      <c r="E245" s="193"/>
      <c r="F245" s="193"/>
    </row>
    <row r="246" spans="1:6" ht="13.5" x14ac:dyDescent="0.25">
      <c r="A246" s="193"/>
      <c r="B246" s="193"/>
      <c r="C246" s="193"/>
      <c r="D246" s="206"/>
      <c r="E246" s="193"/>
      <c r="F246" s="193"/>
    </row>
    <row r="247" spans="1:6" ht="13.5" x14ac:dyDescent="0.25">
      <c r="A247" s="109" t="s">
        <v>734</v>
      </c>
      <c r="B247" s="193"/>
      <c r="C247" s="193"/>
      <c r="D247" s="206"/>
      <c r="E247" s="193"/>
      <c r="F247" s="193"/>
    </row>
    <row r="248" spans="1:6" ht="13.5" x14ac:dyDescent="0.25">
      <c r="A248" s="193"/>
      <c r="B248" s="193"/>
      <c r="C248" s="193"/>
      <c r="D248" s="206"/>
      <c r="E248" s="193"/>
      <c r="F248" s="193"/>
    </row>
    <row r="249" spans="1:6" ht="13.5" x14ac:dyDescent="0.25">
      <c r="A249" s="109" t="s">
        <v>735</v>
      </c>
      <c r="B249" s="193"/>
      <c r="C249" s="193"/>
      <c r="D249" s="193"/>
      <c r="E249" s="193"/>
      <c r="F249" s="193"/>
    </row>
    <row r="250" spans="1:6" ht="13.5" x14ac:dyDescent="0.25">
      <c r="A250" s="193"/>
      <c r="B250" s="193"/>
      <c r="C250" s="193"/>
      <c r="D250" s="193"/>
      <c r="E250" s="193"/>
      <c r="F250" s="193"/>
    </row>
  </sheetData>
  <mergeCells count="29">
    <mergeCell ref="A204:F204"/>
    <mergeCell ref="A205:F205"/>
    <mergeCell ref="A207:F207"/>
    <mergeCell ref="A1:H1"/>
    <mergeCell ref="A2:H2"/>
    <mergeCell ref="A3:H3"/>
    <mergeCell ref="B133:H133"/>
    <mergeCell ref="B134:H134"/>
    <mergeCell ref="B135:H135"/>
    <mergeCell ref="B136:H136"/>
    <mergeCell ref="B137:H137"/>
    <mergeCell ref="B139:D139"/>
    <mergeCell ref="B140:C140"/>
    <mergeCell ref="B141:C141"/>
    <mergeCell ref="B142:C142"/>
    <mergeCell ref="B150:C150"/>
    <mergeCell ref="B152:C152"/>
    <mergeCell ref="B153:C153"/>
    <mergeCell ref="B172:I172"/>
    <mergeCell ref="B154:C154"/>
    <mergeCell ref="B167:B169"/>
    <mergeCell ref="C167:C169"/>
    <mergeCell ref="D167:F167"/>
    <mergeCell ref="G167:I167"/>
    <mergeCell ref="D168:D169"/>
    <mergeCell ref="E168:E169"/>
    <mergeCell ref="F168:F169"/>
    <mergeCell ref="G168:H168"/>
    <mergeCell ref="I168:I169"/>
  </mergeCells>
  <hyperlinks>
    <hyperlink ref="I1" location="Index!B2" display="Index" xr:uid="{F57EA4B5-446A-4F5A-94F3-65C3AB93C3D2}"/>
  </hyperlinks>
  <pageMargins left="5.000000074505806E-2" right="5.000000074505806E-2" top="0.30000001192092896" bottom="0.20000000298023224" header="0" footer="0"/>
  <pageSetup paperSize="9" orientation="landscape" r:id="rId1"/>
  <headerFooter alignWithMargins="0">
    <oddHeader>&amp;L&amp;"Aptos"&amp;10&amp;KFF0000 "Sensitivity: Internal Use Only"&amp;1#_x000D_</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B18C2-0C68-4F55-B4C4-BC3BF56D9848}">
  <sheetPr>
    <outlinePr summaryBelow="0" summaryRight="0"/>
  </sheetPr>
  <dimension ref="A1:P136"/>
  <sheetViews>
    <sheetView showGridLines="0" workbookViewId="0">
      <selection sqref="A1:H1"/>
    </sheetView>
  </sheetViews>
  <sheetFormatPr defaultRowHeight="12.75" x14ac:dyDescent="0.2"/>
  <cols>
    <col min="1" max="1" width="5.85546875" style="17" bestFit="1" customWidth="1"/>
    <col min="2" max="2" width="25.7109375" style="17" customWidth="1"/>
    <col min="3" max="3" width="57" style="17" customWidth="1"/>
    <col min="4" max="4" width="18.5703125" style="17" customWidth="1"/>
    <col min="5" max="5" width="8.7109375" style="17" bestFit="1" customWidth="1"/>
    <col min="6" max="6" width="10.140625" style="17" bestFit="1" customWidth="1"/>
    <col min="7" max="7" width="14" style="17" bestFit="1" customWidth="1"/>
    <col min="8" max="8" width="9.85546875" style="17" bestFit="1" customWidth="1"/>
    <col min="9" max="9" width="5.7109375" style="17" bestFit="1" customWidth="1"/>
    <col min="10" max="16384" width="9.140625" style="17"/>
  </cols>
  <sheetData>
    <row r="1" spans="1:9" ht="15" x14ac:dyDescent="0.2">
      <c r="A1" s="16" t="s">
        <v>0</v>
      </c>
      <c r="B1" s="16"/>
      <c r="C1" s="16"/>
      <c r="D1" s="16"/>
      <c r="E1" s="16"/>
      <c r="F1" s="16"/>
      <c r="G1" s="16"/>
      <c r="H1" s="16"/>
      <c r="I1" s="1" t="s">
        <v>404</v>
      </c>
    </row>
    <row r="2" spans="1:9" ht="15" x14ac:dyDescent="0.2">
      <c r="A2" s="16" t="s">
        <v>334</v>
      </c>
      <c r="B2" s="16"/>
      <c r="C2" s="16"/>
      <c r="D2" s="16"/>
      <c r="E2" s="16"/>
      <c r="F2" s="16"/>
      <c r="G2" s="16"/>
      <c r="H2" s="16"/>
    </row>
    <row r="3" spans="1:9" ht="15" x14ac:dyDescent="0.2">
      <c r="A3" s="16" t="s">
        <v>705</v>
      </c>
      <c r="B3" s="16"/>
      <c r="C3" s="16"/>
      <c r="D3" s="16"/>
      <c r="E3" s="16"/>
      <c r="F3" s="16"/>
      <c r="G3" s="16"/>
      <c r="H3" s="16"/>
    </row>
    <row r="4" spans="1:9" s="20" customFormat="1" ht="30" x14ac:dyDescent="0.2">
      <c r="A4" s="18" t="s">
        <v>2</v>
      </c>
      <c r="B4" s="18" t="s">
        <v>3</v>
      </c>
      <c r="C4" s="18" t="s">
        <v>4</v>
      </c>
      <c r="D4" s="18" t="s">
        <v>5</v>
      </c>
      <c r="E4" s="18" t="s">
        <v>6</v>
      </c>
      <c r="F4" s="18" t="s">
        <v>7</v>
      </c>
      <c r="G4" s="18" t="s">
        <v>8</v>
      </c>
      <c r="H4" s="19" t="s">
        <v>403</v>
      </c>
    </row>
    <row r="5" spans="1:9" x14ac:dyDescent="0.2">
      <c r="A5" s="21"/>
      <c r="B5" s="21"/>
      <c r="C5" s="22" t="s">
        <v>9</v>
      </c>
      <c r="D5" s="21"/>
      <c r="E5" s="21"/>
      <c r="F5" s="21"/>
      <c r="G5" s="21"/>
      <c r="H5" s="23" t="s">
        <v>12</v>
      </c>
    </row>
    <row r="6" spans="1:9" x14ac:dyDescent="0.2">
      <c r="A6" s="21"/>
      <c r="B6" s="21"/>
      <c r="C6" s="22" t="s">
        <v>10</v>
      </c>
      <c r="D6" s="21"/>
      <c r="E6" s="21"/>
      <c r="F6" s="21"/>
      <c r="G6" s="21"/>
      <c r="H6" s="23" t="s">
        <v>12</v>
      </c>
    </row>
    <row r="7" spans="1:9" x14ac:dyDescent="0.2">
      <c r="A7" s="24"/>
      <c r="B7" s="24"/>
      <c r="C7" s="25" t="s">
        <v>11</v>
      </c>
      <c r="D7" s="24"/>
      <c r="E7" s="24" t="s">
        <v>12</v>
      </c>
      <c r="F7" s="26" t="s">
        <v>13</v>
      </c>
      <c r="G7" s="27">
        <v>0</v>
      </c>
      <c r="H7" s="23" t="s">
        <v>12</v>
      </c>
    </row>
    <row r="8" spans="1:9" x14ac:dyDescent="0.2">
      <c r="A8" s="24"/>
      <c r="B8" s="24"/>
      <c r="C8" s="28"/>
      <c r="D8" s="24"/>
      <c r="E8" s="24"/>
      <c r="F8" s="29"/>
      <c r="G8" s="29"/>
      <c r="H8" s="23" t="s">
        <v>12</v>
      </c>
    </row>
    <row r="9" spans="1:9" x14ac:dyDescent="0.2">
      <c r="A9" s="24"/>
      <c r="B9" s="24"/>
      <c r="C9" s="25" t="s">
        <v>14</v>
      </c>
      <c r="D9" s="24"/>
      <c r="E9" s="24"/>
      <c r="F9" s="24"/>
      <c r="G9" s="24"/>
      <c r="H9" s="23" t="s">
        <v>12</v>
      </c>
    </row>
    <row r="10" spans="1:9" x14ac:dyDescent="0.2">
      <c r="A10" s="24"/>
      <c r="B10" s="24"/>
      <c r="C10" s="25" t="s">
        <v>11</v>
      </c>
      <c r="D10" s="24"/>
      <c r="E10" s="24" t="s">
        <v>12</v>
      </c>
      <c r="F10" s="26" t="s">
        <v>13</v>
      </c>
      <c r="G10" s="27">
        <v>0</v>
      </c>
      <c r="H10" s="23" t="s">
        <v>12</v>
      </c>
    </row>
    <row r="11" spans="1:9" x14ac:dyDescent="0.2">
      <c r="A11" s="24"/>
      <c r="B11" s="24"/>
      <c r="C11" s="28"/>
      <c r="D11" s="24"/>
      <c r="E11" s="24"/>
      <c r="F11" s="29"/>
      <c r="G11" s="29"/>
      <c r="H11" s="23" t="s">
        <v>12</v>
      </c>
    </row>
    <row r="12" spans="1:9" x14ac:dyDescent="0.2">
      <c r="A12" s="24"/>
      <c r="B12" s="24"/>
      <c r="C12" s="25" t="s">
        <v>15</v>
      </c>
      <c r="D12" s="24"/>
      <c r="E12" s="24"/>
      <c r="F12" s="24"/>
      <c r="G12" s="24"/>
      <c r="H12" s="23" t="s">
        <v>12</v>
      </c>
    </row>
    <row r="13" spans="1:9" x14ac:dyDescent="0.2">
      <c r="A13" s="24"/>
      <c r="B13" s="24"/>
      <c r="C13" s="25" t="s">
        <v>11</v>
      </c>
      <c r="D13" s="24"/>
      <c r="E13" s="24" t="s">
        <v>12</v>
      </c>
      <c r="F13" s="26" t="s">
        <v>13</v>
      </c>
      <c r="G13" s="27">
        <v>0</v>
      </c>
      <c r="H13" s="23" t="s">
        <v>12</v>
      </c>
    </row>
    <row r="14" spans="1:9" x14ac:dyDescent="0.2">
      <c r="A14" s="24"/>
      <c r="B14" s="24"/>
      <c r="C14" s="28"/>
      <c r="D14" s="24"/>
      <c r="E14" s="24"/>
      <c r="F14" s="29"/>
      <c r="G14" s="29"/>
      <c r="H14" s="23" t="s">
        <v>12</v>
      </c>
    </row>
    <row r="15" spans="1:9" x14ac:dyDescent="0.2">
      <c r="A15" s="24"/>
      <c r="B15" s="24"/>
      <c r="C15" s="25" t="s">
        <v>16</v>
      </c>
      <c r="D15" s="24"/>
      <c r="E15" s="24"/>
      <c r="F15" s="24"/>
      <c r="G15" s="24"/>
      <c r="H15" s="23" t="s">
        <v>12</v>
      </c>
    </row>
    <row r="16" spans="1:9" x14ac:dyDescent="0.2">
      <c r="A16" s="24"/>
      <c r="B16" s="24"/>
      <c r="C16" s="25" t="s">
        <v>11</v>
      </c>
      <c r="D16" s="24"/>
      <c r="E16" s="24" t="s">
        <v>12</v>
      </c>
      <c r="F16" s="26" t="s">
        <v>13</v>
      </c>
      <c r="G16" s="27">
        <v>0</v>
      </c>
      <c r="H16" s="23" t="s">
        <v>12</v>
      </c>
    </row>
    <row r="17" spans="1:8" x14ac:dyDescent="0.2">
      <c r="A17" s="24"/>
      <c r="B17" s="24"/>
      <c r="C17" s="28"/>
      <c r="D17" s="24"/>
      <c r="E17" s="24"/>
      <c r="F17" s="29"/>
      <c r="G17" s="29"/>
      <c r="H17" s="23" t="s">
        <v>12</v>
      </c>
    </row>
    <row r="18" spans="1:8" x14ac:dyDescent="0.2">
      <c r="A18" s="24"/>
      <c r="B18" s="24"/>
      <c r="C18" s="25" t="s">
        <v>17</v>
      </c>
      <c r="D18" s="24"/>
      <c r="E18" s="24"/>
      <c r="F18" s="29"/>
      <c r="G18" s="29"/>
      <c r="H18" s="23" t="s">
        <v>12</v>
      </c>
    </row>
    <row r="19" spans="1:8" x14ac:dyDescent="0.2">
      <c r="A19" s="24"/>
      <c r="B19" s="24"/>
      <c r="C19" s="25" t="s">
        <v>11</v>
      </c>
      <c r="D19" s="24"/>
      <c r="E19" s="24" t="s">
        <v>12</v>
      </c>
      <c r="F19" s="26" t="s">
        <v>13</v>
      </c>
      <c r="G19" s="27">
        <v>0</v>
      </c>
      <c r="H19" s="23" t="s">
        <v>12</v>
      </c>
    </row>
    <row r="20" spans="1:8" x14ac:dyDescent="0.2">
      <c r="A20" s="24"/>
      <c r="B20" s="24"/>
      <c r="C20" s="28"/>
      <c r="D20" s="24"/>
      <c r="E20" s="24"/>
      <c r="F20" s="29"/>
      <c r="G20" s="29"/>
      <c r="H20" s="23" t="s">
        <v>12</v>
      </c>
    </row>
    <row r="21" spans="1:8" x14ac:dyDescent="0.2">
      <c r="A21" s="24"/>
      <c r="B21" s="24"/>
      <c r="C21" s="25" t="s">
        <v>18</v>
      </c>
      <c r="D21" s="24"/>
      <c r="E21" s="24"/>
      <c r="F21" s="29"/>
      <c r="G21" s="29"/>
      <c r="H21" s="23" t="s">
        <v>12</v>
      </c>
    </row>
    <row r="22" spans="1:8" x14ac:dyDescent="0.2">
      <c r="A22" s="24"/>
      <c r="B22" s="24"/>
      <c r="C22" s="25" t="s">
        <v>11</v>
      </c>
      <c r="D22" s="24"/>
      <c r="E22" s="24" t="s">
        <v>12</v>
      </c>
      <c r="F22" s="26" t="s">
        <v>13</v>
      </c>
      <c r="G22" s="27">
        <v>0</v>
      </c>
      <c r="H22" s="23" t="s">
        <v>12</v>
      </c>
    </row>
    <row r="23" spans="1:8" x14ac:dyDescent="0.2">
      <c r="A23" s="24"/>
      <c r="B23" s="24"/>
      <c r="C23" s="28"/>
      <c r="D23" s="24"/>
      <c r="E23" s="24"/>
      <c r="F23" s="29"/>
      <c r="G23" s="29"/>
      <c r="H23" s="23" t="s">
        <v>12</v>
      </c>
    </row>
    <row r="24" spans="1:8" x14ac:dyDescent="0.2">
      <c r="A24" s="24"/>
      <c r="B24" s="24"/>
      <c r="C24" s="25" t="s">
        <v>19</v>
      </c>
      <c r="D24" s="24"/>
      <c r="E24" s="24"/>
      <c r="F24" s="30">
        <v>0</v>
      </c>
      <c r="G24" s="27">
        <v>0</v>
      </c>
      <c r="H24" s="23" t="s">
        <v>12</v>
      </c>
    </row>
    <row r="25" spans="1:8" x14ac:dyDescent="0.2">
      <c r="A25" s="24"/>
      <c r="B25" s="24"/>
      <c r="C25" s="28"/>
      <c r="D25" s="24"/>
      <c r="E25" s="24"/>
      <c r="F25" s="29"/>
      <c r="G25" s="29"/>
      <c r="H25" s="23" t="s">
        <v>12</v>
      </c>
    </row>
    <row r="26" spans="1:8" x14ac:dyDescent="0.2">
      <c r="A26" s="24"/>
      <c r="B26" s="24"/>
      <c r="C26" s="25" t="s">
        <v>20</v>
      </c>
      <c r="D26" s="24"/>
      <c r="E26" s="24"/>
      <c r="F26" s="29"/>
      <c r="G26" s="29"/>
      <c r="H26" s="23" t="s">
        <v>12</v>
      </c>
    </row>
    <row r="27" spans="1:8" x14ac:dyDescent="0.2">
      <c r="A27" s="24"/>
      <c r="B27" s="24"/>
      <c r="C27" s="25" t="s">
        <v>10</v>
      </c>
      <c r="D27" s="24"/>
      <c r="E27" s="24"/>
      <c r="F27" s="29"/>
      <c r="G27" s="29"/>
      <c r="H27" s="23" t="s">
        <v>12</v>
      </c>
    </row>
    <row r="28" spans="1:8" x14ac:dyDescent="0.2">
      <c r="A28" s="31">
        <v>1</v>
      </c>
      <c r="B28" s="32" t="s">
        <v>108</v>
      </c>
      <c r="C28" s="32" t="s">
        <v>569</v>
      </c>
      <c r="D28" s="32" t="s">
        <v>25</v>
      </c>
      <c r="E28" s="33">
        <v>200</v>
      </c>
      <c r="F28" s="34">
        <v>199.96180000000001</v>
      </c>
      <c r="G28" s="35">
        <v>5.7633999999999998E-2</v>
      </c>
      <c r="H28" s="23">
        <v>7.21</v>
      </c>
    </row>
    <row r="29" spans="1:8" ht="25.5" x14ac:dyDescent="0.2">
      <c r="A29" s="31">
        <v>2</v>
      </c>
      <c r="B29" s="32" t="s">
        <v>179</v>
      </c>
      <c r="C29" s="32" t="s">
        <v>602</v>
      </c>
      <c r="D29" s="32" t="s">
        <v>25</v>
      </c>
      <c r="E29" s="33">
        <v>200</v>
      </c>
      <c r="F29" s="34">
        <v>199.1848</v>
      </c>
      <c r="G29" s="35">
        <v>5.7410049999999997E-2</v>
      </c>
      <c r="H29" s="23">
        <v>7.16</v>
      </c>
    </row>
    <row r="30" spans="1:8" ht="25.5" x14ac:dyDescent="0.2">
      <c r="A30" s="31">
        <v>3</v>
      </c>
      <c r="B30" s="32" t="s">
        <v>306</v>
      </c>
      <c r="C30" s="32" t="s">
        <v>307</v>
      </c>
      <c r="D30" s="32" t="s">
        <v>171</v>
      </c>
      <c r="E30" s="33">
        <v>200</v>
      </c>
      <c r="F30" s="34">
        <v>199.11279999999999</v>
      </c>
      <c r="G30" s="35">
        <v>5.7389299999999997E-2</v>
      </c>
      <c r="H30" s="23">
        <v>7.85</v>
      </c>
    </row>
    <row r="31" spans="1:8" x14ac:dyDescent="0.2">
      <c r="A31" s="31">
        <v>4</v>
      </c>
      <c r="B31" s="32" t="s">
        <v>46</v>
      </c>
      <c r="C31" s="32" t="s">
        <v>560</v>
      </c>
      <c r="D31" s="32" t="s">
        <v>23</v>
      </c>
      <c r="E31" s="33">
        <v>200</v>
      </c>
      <c r="F31" s="34">
        <v>198.07679999999999</v>
      </c>
      <c r="G31" s="35">
        <v>5.7090700000000001E-2</v>
      </c>
      <c r="H31" s="23">
        <v>7.1349999999999998</v>
      </c>
    </row>
    <row r="32" spans="1:8" x14ac:dyDescent="0.2">
      <c r="A32" s="31">
        <v>5</v>
      </c>
      <c r="B32" s="32" t="s">
        <v>180</v>
      </c>
      <c r="C32" s="32" t="s">
        <v>603</v>
      </c>
      <c r="D32" s="32" t="s">
        <v>171</v>
      </c>
      <c r="E32" s="33">
        <v>150</v>
      </c>
      <c r="F32" s="34">
        <v>150.80025000000001</v>
      </c>
      <c r="G32" s="35">
        <v>4.3464410000000002E-2</v>
      </c>
      <c r="H32" s="23">
        <v>8.2200000000000006</v>
      </c>
    </row>
    <row r="33" spans="1:8" x14ac:dyDescent="0.2">
      <c r="A33" s="31">
        <v>6</v>
      </c>
      <c r="B33" s="32" t="s">
        <v>181</v>
      </c>
      <c r="C33" s="32" t="s">
        <v>604</v>
      </c>
      <c r="D33" s="32" t="s">
        <v>182</v>
      </c>
      <c r="E33" s="33">
        <v>100</v>
      </c>
      <c r="F33" s="34">
        <v>100.4302</v>
      </c>
      <c r="G33" s="35">
        <v>2.89465E-2</v>
      </c>
      <c r="H33" s="23">
        <v>8.3978999999999999</v>
      </c>
    </row>
    <row r="34" spans="1:8" x14ac:dyDescent="0.2">
      <c r="A34" s="31">
        <v>7</v>
      </c>
      <c r="B34" s="32" t="s">
        <v>172</v>
      </c>
      <c r="C34" s="32" t="s">
        <v>600</v>
      </c>
      <c r="D34" s="32" t="s">
        <v>23</v>
      </c>
      <c r="E34" s="33">
        <v>100</v>
      </c>
      <c r="F34" s="34">
        <v>100.29170000000001</v>
      </c>
      <c r="G34" s="35">
        <v>2.8906580000000001E-2</v>
      </c>
      <c r="H34" s="23">
        <v>7.2149999999999999</v>
      </c>
    </row>
    <row r="35" spans="1:8" x14ac:dyDescent="0.2">
      <c r="A35" s="31">
        <v>8</v>
      </c>
      <c r="B35" s="32" t="s">
        <v>173</v>
      </c>
      <c r="C35" s="32" t="s">
        <v>174</v>
      </c>
      <c r="D35" s="32" t="s">
        <v>171</v>
      </c>
      <c r="E35" s="33">
        <v>100</v>
      </c>
      <c r="F35" s="34">
        <v>100.108</v>
      </c>
      <c r="G35" s="35">
        <v>2.8853630000000002E-2</v>
      </c>
      <c r="H35" s="23">
        <v>7.17</v>
      </c>
    </row>
    <row r="36" spans="1:8" x14ac:dyDescent="0.2">
      <c r="A36" s="31">
        <v>9</v>
      </c>
      <c r="B36" s="32" t="s">
        <v>44</v>
      </c>
      <c r="C36" s="32" t="s">
        <v>45</v>
      </c>
      <c r="D36" s="32" t="s">
        <v>25</v>
      </c>
      <c r="E36" s="33">
        <v>100</v>
      </c>
      <c r="F36" s="34">
        <v>99.478399999999993</v>
      </c>
      <c r="G36" s="35">
        <v>2.867217E-2</v>
      </c>
      <c r="H36" s="23">
        <v>7.7</v>
      </c>
    </row>
    <row r="37" spans="1:8" x14ac:dyDescent="0.2">
      <c r="A37" s="31">
        <v>10</v>
      </c>
      <c r="B37" s="32" t="s">
        <v>335</v>
      </c>
      <c r="C37" s="32" t="s">
        <v>704</v>
      </c>
      <c r="D37" s="32" t="s">
        <v>169</v>
      </c>
      <c r="E37" s="33">
        <v>100</v>
      </c>
      <c r="F37" s="34">
        <v>99.402299999999997</v>
      </c>
      <c r="G37" s="35">
        <v>2.8650229999999999E-2</v>
      </c>
      <c r="H37" s="23">
        <v>7.6150000000000002</v>
      </c>
    </row>
    <row r="38" spans="1:8" x14ac:dyDescent="0.2">
      <c r="A38" s="31">
        <v>11</v>
      </c>
      <c r="B38" s="32" t="s">
        <v>53</v>
      </c>
      <c r="C38" s="32" t="s">
        <v>565</v>
      </c>
      <c r="D38" s="32" t="s">
        <v>23</v>
      </c>
      <c r="E38" s="33">
        <v>100</v>
      </c>
      <c r="F38" s="34">
        <v>99.1327</v>
      </c>
      <c r="G38" s="35">
        <v>2.8572529999999999E-2</v>
      </c>
      <c r="H38" s="23">
        <v>7.08</v>
      </c>
    </row>
    <row r="39" spans="1:8" x14ac:dyDescent="0.2">
      <c r="A39" s="24"/>
      <c r="B39" s="24"/>
      <c r="C39" s="25" t="s">
        <v>11</v>
      </c>
      <c r="D39" s="24"/>
      <c r="E39" s="24" t="s">
        <v>12</v>
      </c>
      <c r="F39" s="30">
        <v>1545.97975</v>
      </c>
      <c r="G39" s="27">
        <v>0.44559009999999999</v>
      </c>
      <c r="H39" s="23" t="s">
        <v>12</v>
      </c>
    </row>
    <row r="40" spans="1:8" x14ac:dyDescent="0.2">
      <c r="A40" s="24"/>
      <c r="B40" s="24"/>
      <c r="C40" s="28"/>
      <c r="D40" s="24"/>
      <c r="E40" s="24"/>
      <c r="F40" s="29"/>
      <c r="G40" s="29"/>
      <c r="H40" s="23" t="s">
        <v>12</v>
      </c>
    </row>
    <row r="41" spans="1:8" x14ac:dyDescent="0.2">
      <c r="A41" s="24"/>
      <c r="B41" s="24"/>
      <c r="C41" s="25" t="s">
        <v>54</v>
      </c>
      <c r="D41" s="24"/>
      <c r="E41" s="24"/>
      <c r="F41" s="24"/>
      <c r="G41" s="24"/>
      <c r="H41" s="23" t="s">
        <v>12</v>
      </c>
    </row>
    <row r="42" spans="1:8" x14ac:dyDescent="0.2">
      <c r="A42" s="24"/>
      <c r="B42" s="24"/>
      <c r="C42" s="25" t="s">
        <v>11</v>
      </c>
      <c r="D42" s="24"/>
      <c r="E42" s="24" t="s">
        <v>12</v>
      </c>
      <c r="F42" s="26" t="s">
        <v>13</v>
      </c>
      <c r="G42" s="27">
        <v>0</v>
      </c>
      <c r="H42" s="23" t="s">
        <v>12</v>
      </c>
    </row>
    <row r="43" spans="1:8" x14ac:dyDescent="0.2">
      <c r="A43" s="24"/>
      <c r="B43" s="24"/>
      <c r="C43" s="28"/>
      <c r="D43" s="24"/>
      <c r="E43" s="24"/>
      <c r="F43" s="29"/>
      <c r="G43" s="29"/>
      <c r="H43" s="23" t="s">
        <v>12</v>
      </c>
    </row>
    <row r="44" spans="1:8" x14ac:dyDescent="0.2">
      <c r="A44" s="24"/>
      <c r="B44" s="24"/>
      <c r="C44" s="25" t="s">
        <v>55</v>
      </c>
      <c r="D44" s="24"/>
      <c r="E44" s="24"/>
      <c r="F44" s="24"/>
      <c r="G44" s="24"/>
      <c r="H44" s="23" t="s">
        <v>12</v>
      </c>
    </row>
    <row r="45" spans="1:8" x14ac:dyDescent="0.2">
      <c r="A45" s="31">
        <v>1</v>
      </c>
      <c r="B45" s="32" t="s">
        <v>120</v>
      </c>
      <c r="C45" s="32" t="s">
        <v>121</v>
      </c>
      <c r="D45" s="32" t="s">
        <v>58</v>
      </c>
      <c r="E45" s="33">
        <v>950000</v>
      </c>
      <c r="F45" s="34">
        <v>932.07254999999998</v>
      </c>
      <c r="G45" s="35">
        <v>0.26864665999999998</v>
      </c>
      <c r="H45" s="23">
        <v>6.8695000000000004</v>
      </c>
    </row>
    <row r="46" spans="1:8" x14ac:dyDescent="0.2">
      <c r="A46" s="31">
        <v>2</v>
      </c>
      <c r="B46" s="32" t="s">
        <v>183</v>
      </c>
      <c r="C46" s="32" t="s">
        <v>184</v>
      </c>
      <c r="D46" s="32" t="s">
        <v>58</v>
      </c>
      <c r="E46" s="33">
        <v>500000</v>
      </c>
      <c r="F46" s="34">
        <v>502.95850000000002</v>
      </c>
      <c r="G46" s="35">
        <v>0.14496524</v>
      </c>
      <c r="H46" s="23">
        <v>6.8647</v>
      </c>
    </row>
    <row r="47" spans="1:8" x14ac:dyDescent="0.2">
      <c r="A47" s="24"/>
      <c r="B47" s="24"/>
      <c r="C47" s="25" t="s">
        <v>11</v>
      </c>
      <c r="D47" s="24"/>
      <c r="E47" s="24" t="s">
        <v>12</v>
      </c>
      <c r="F47" s="30">
        <v>1435.0310500000001</v>
      </c>
      <c r="G47" s="27">
        <v>0.41361189999999998</v>
      </c>
      <c r="H47" s="23" t="s">
        <v>12</v>
      </c>
    </row>
    <row r="48" spans="1:8" x14ac:dyDescent="0.2">
      <c r="A48" s="24"/>
      <c r="B48" s="24"/>
      <c r="C48" s="28"/>
      <c r="D48" s="24"/>
      <c r="E48" s="24"/>
      <c r="F48" s="29"/>
      <c r="G48" s="29"/>
      <c r="H48" s="23" t="s">
        <v>12</v>
      </c>
    </row>
    <row r="49" spans="1:8" x14ac:dyDescent="0.2">
      <c r="A49" s="24"/>
      <c r="B49" s="24"/>
      <c r="C49" s="25" t="s">
        <v>65</v>
      </c>
      <c r="D49" s="24"/>
      <c r="E49" s="24"/>
      <c r="F49" s="29"/>
      <c r="G49" s="29"/>
      <c r="H49" s="23" t="s">
        <v>12</v>
      </c>
    </row>
    <row r="50" spans="1:8" x14ac:dyDescent="0.2">
      <c r="A50" s="24"/>
      <c r="B50" s="24"/>
      <c r="C50" s="25" t="s">
        <v>11</v>
      </c>
      <c r="D50" s="24"/>
      <c r="E50" s="24" t="s">
        <v>12</v>
      </c>
      <c r="F50" s="26" t="s">
        <v>13</v>
      </c>
      <c r="G50" s="27">
        <v>0</v>
      </c>
      <c r="H50" s="23" t="s">
        <v>12</v>
      </c>
    </row>
    <row r="51" spans="1:8" x14ac:dyDescent="0.2">
      <c r="A51" s="24"/>
      <c r="B51" s="24"/>
      <c r="C51" s="28"/>
      <c r="D51" s="24"/>
      <c r="E51" s="24"/>
      <c r="F51" s="29"/>
      <c r="G51" s="29"/>
      <c r="H51" s="23" t="s">
        <v>12</v>
      </c>
    </row>
    <row r="52" spans="1:8" x14ac:dyDescent="0.2">
      <c r="A52" s="24"/>
      <c r="B52" s="24"/>
      <c r="C52" s="25" t="s">
        <v>66</v>
      </c>
      <c r="D52" s="24"/>
      <c r="E52" s="24"/>
      <c r="F52" s="30">
        <v>2981.0108</v>
      </c>
      <c r="G52" s="27">
        <v>0.85920200000000002</v>
      </c>
      <c r="H52" s="23" t="s">
        <v>12</v>
      </c>
    </row>
    <row r="53" spans="1:8" x14ac:dyDescent="0.2">
      <c r="A53" s="24"/>
      <c r="B53" s="24"/>
      <c r="C53" s="28"/>
      <c r="D53" s="24"/>
      <c r="E53" s="24"/>
      <c r="F53" s="29"/>
      <c r="G53" s="29"/>
      <c r="H53" s="23" t="s">
        <v>12</v>
      </c>
    </row>
    <row r="54" spans="1:8" x14ac:dyDescent="0.2">
      <c r="A54" s="24"/>
      <c r="B54" s="24"/>
      <c r="C54" s="25" t="s">
        <v>67</v>
      </c>
      <c r="D54" s="24"/>
      <c r="E54" s="24"/>
      <c r="F54" s="29"/>
      <c r="G54" s="29"/>
      <c r="H54" s="23" t="s">
        <v>12</v>
      </c>
    </row>
    <row r="55" spans="1:8" x14ac:dyDescent="0.2">
      <c r="A55" s="24"/>
      <c r="B55" s="24"/>
      <c r="C55" s="25" t="s">
        <v>68</v>
      </c>
      <c r="D55" s="24"/>
      <c r="E55" s="24"/>
      <c r="F55" s="29"/>
      <c r="G55" s="29"/>
      <c r="H55" s="23" t="s">
        <v>12</v>
      </c>
    </row>
    <row r="56" spans="1:8" x14ac:dyDescent="0.2">
      <c r="A56" s="24"/>
      <c r="B56" s="24"/>
      <c r="C56" s="25" t="s">
        <v>11</v>
      </c>
      <c r="D56" s="24"/>
      <c r="E56" s="24" t="s">
        <v>12</v>
      </c>
      <c r="F56" s="26" t="s">
        <v>13</v>
      </c>
      <c r="G56" s="27">
        <v>0</v>
      </c>
      <c r="H56" s="23" t="s">
        <v>12</v>
      </c>
    </row>
    <row r="57" spans="1:8" x14ac:dyDescent="0.2">
      <c r="A57" s="24"/>
      <c r="B57" s="24"/>
      <c r="C57" s="28"/>
      <c r="D57" s="24"/>
      <c r="E57" s="24"/>
      <c r="F57" s="29"/>
      <c r="G57" s="29"/>
      <c r="H57" s="23" t="s">
        <v>12</v>
      </c>
    </row>
    <row r="58" spans="1:8" x14ac:dyDescent="0.2">
      <c r="A58" s="24"/>
      <c r="B58" s="24"/>
      <c r="C58" s="25" t="s">
        <v>79</v>
      </c>
      <c r="D58" s="24"/>
      <c r="E58" s="24"/>
      <c r="F58" s="29"/>
      <c r="G58" s="29"/>
      <c r="H58" s="23" t="s">
        <v>12</v>
      </c>
    </row>
    <row r="59" spans="1:8" x14ac:dyDescent="0.2">
      <c r="A59" s="24"/>
      <c r="B59" s="24"/>
      <c r="C59" s="25" t="s">
        <v>11</v>
      </c>
      <c r="D59" s="24"/>
      <c r="E59" s="24" t="s">
        <v>12</v>
      </c>
      <c r="F59" s="26" t="s">
        <v>13</v>
      </c>
      <c r="G59" s="27">
        <v>0</v>
      </c>
      <c r="H59" s="23" t="s">
        <v>12</v>
      </c>
    </row>
    <row r="60" spans="1:8" x14ac:dyDescent="0.2">
      <c r="A60" s="24"/>
      <c r="B60" s="24"/>
      <c r="C60" s="28"/>
      <c r="D60" s="24"/>
      <c r="E60" s="24"/>
      <c r="F60" s="29"/>
      <c r="G60" s="29"/>
      <c r="H60" s="23" t="s">
        <v>12</v>
      </c>
    </row>
    <row r="61" spans="1:8" x14ac:dyDescent="0.2">
      <c r="A61" s="24"/>
      <c r="B61" s="24"/>
      <c r="C61" s="25" t="s">
        <v>80</v>
      </c>
      <c r="D61" s="24"/>
      <c r="E61" s="24"/>
      <c r="F61" s="29"/>
      <c r="G61" s="29"/>
      <c r="H61" s="23" t="s">
        <v>12</v>
      </c>
    </row>
    <row r="62" spans="1:8" x14ac:dyDescent="0.2">
      <c r="A62" s="24"/>
      <c r="B62" s="24"/>
      <c r="C62" s="25" t="s">
        <v>11</v>
      </c>
      <c r="D62" s="24"/>
      <c r="E62" s="24" t="s">
        <v>12</v>
      </c>
      <c r="F62" s="26" t="s">
        <v>13</v>
      </c>
      <c r="G62" s="27">
        <v>0</v>
      </c>
      <c r="H62" s="23" t="s">
        <v>12</v>
      </c>
    </row>
    <row r="63" spans="1:8" x14ac:dyDescent="0.2">
      <c r="A63" s="24"/>
      <c r="B63" s="24"/>
      <c r="C63" s="28"/>
      <c r="D63" s="24"/>
      <c r="E63" s="24"/>
      <c r="F63" s="29"/>
      <c r="G63" s="29"/>
      <c r="H63" s="23" t="s">
        <v>12</v>
      </c>
    </row>
    <row r="64" spans="1:8" x14ac:dyDescent="0.2">
      <c r="A64" s="24"/>
      <c r="B64" s="24"/>
      <c r="C64" s="25" t="s">
        <v>81</v>
      </c>
      <c r="D64" s="24"/>
      <c r="E64" s="24"/>
      <c r="F64" s="29"/>
      <c r="G64" s="29"/>
      <c r="H64" s="23" t="s">
        <v>12</v>
      </c>
    </row>
    <row r="65" spans="1:16" x14ac:dyDescent="0.2">
      <c r="A65" s="31">
        <v>1</v>
      </c>
      <c r="B65" s="32"/>
      <c r="C65" s="32" t="s">
        <v>82</v>
      </c>
      <c r="D65" s="32"/>
      <c r="E65" s="36"/>
      <c r="F65" s="34">
        <v>416.47787199999999</v>
      </c>
      <c r="G65" s="35">
        <v>0.12003936</v>
      </c>
      <c r="H65" s="23">
        <v>5.42</v>
      </c>
    </row>
    <row r="66" spans="1:16" x14ac:dyDescent="0.2">
      <c r="A66" s="24"/>
      <c r="B66" s="24"/>
      <c r="C66" s="25" t="s">
        <v>11</v>
      </c>
      <c r="D66" s="24"/>
      <c r="E66" s="24" t="s">
        <v>12</v>
      </c>
      <c r="F66" s="30">
        <v>416.47787199999999</v>
      </c>
      <c r="G66" s="27">
        <v>0.12003936</v>
      </c>
      <c r="H66" s="23" t="s">
        <v>12</v>
      </c>
    </row>
    <row r="67" spans="1:16" x14ac:dyDescent="0.2">
      <c r="A67" s="24"/>
      <c r="B67" s="24"/>
      <c r="C67" s="28"/>
      <c r="D67" s="24"/>
      <c r="E67" s="24"/>
      <c r="F67" s="29"/>
      <c r="G67" s="29"/>
      <c r="H67" s="23" t="s">
        <v>12</v>
      </c>
    </row>
    <row r="68" spans="1:16" x14ac:dyDescent="0.2">
      <c r="A68" s="24"/>
      <c r="B68" s="24"/>
      <c r="C68" s="25" t="s">
        <v>83</v>
      </c>
      <c r="D68" s="24"/>
      <c r="E68" s="24"/>
      <c r="F68" s="30">
        <v>416.47787199999999</v>
      </c>
      <c r="G68" s="27">
        <v>0.12003936</v>
      </c>
      <c r="H68" s="23" t="s">
        <v>12</v>
      </c>
    </row>
    <row r="69" spans="1:16" x14ac:dyDescent="0.2">
      <c r="A69" s="24"/>
      <c r="B69" s="24"/>
      <c r="C69" s="29"/>
      <c r="D69" s="24"/>
      <c r="E69" s="24"/>
      <c r="F69" s="24"/>
      <c r="G69" s="24"/>
      <c r="H69" s="23" t="s">
        <v>12</v>
      </c>
    </row>
    <row r="70" spans="1:16" x14ac:dyDescent="0.2">
      <c r="A70" s="24"/>
      <c r="B70" s="24"/>
      <c r="C70" s="25" t="s">
        <v>84</v>
      </c>
      <c r="D70" s="24"/>
      <c r="E70" s="24"/>
      <c r="F70" s="24"/>
      <c r="G70" s="24"/>
      <c r="H70" s="23" t="s">
        <v>12</v>
      </c>
    </row>
    <row r="71" spans="1:16" x14ac:dyDescent="0.2">
      <c r="A71" s="24"/>
      <c r="B71" s="24"/>
      <c r="C71" s="25" t="s">
        <v>85</v>
      </c>
      <c r="D71" s="24"/>
      <c r="E71" s="24"/>
      <c r="F71" s="24"/>
      <c r="G71" s="24"/>
      <c r="H71" s="23" t="s">
        <v>12</v>
      </c>
    </row>
    <row r="72" spans="1:16" x14ac:dyDescent="0.2">
      <c r="A72" s="24"/>
      <c r="B72" s="24"/>
      <c r="C72" s="25" t="s">
        <v>11</v>
      </c>
      <c r="D72" s="24"/>
      <c r="E72" s="24" t="s">
        <v>12</v>
      </c>
      <c r="F72" s="26" t="s">
        <v>13</v>
      </c>
      <c r="G72" s="27">
        <v>0</v>
      </c>
      <c r="H72" s="23" t="s">
        <v>12</v>
      </c>
    </row>
    <row r="73" spans="1:16" x14ac:dyDescent="0.2">
      <c r="A73" s="21"/>
      <c r="B73" s="21"/>
      <c r="C73" s="86"/>
      <c r="D73" s="21"/>
      <c r="E73" s="21"/>
      <c r="F73" s="49"/>
      <c r="G73" s="49"/>
      <c r="H73" s="23" t="s">
        <v>12</v>
      </c>
    </row>
    <row r="74" spans="1:16" x14ac:dyDescent="0.2">
      <c r="A74" s="21"/>
      <c r="B74" s="21"/>
      <c r="C74" s="22" t="s">
        <v>407</v>
      </c>
      <c r="D74" s="21"/>
      <c r="E74" s="21"/>
      <c r="F74" s="49"/>
      <c r="G74" s="49"/>
      <c r="H74" s="23" t="s">
        <v>12</v>
      </c>
      <c r="I74" s="65"/>
      <c r="J74" s="65"/>
      <c r="K74" s="65"/>
      <c r="L74" s="65"/>
      <c r="M74" s="65"/>
      <c r="N74" s="87"/>
      <c r="O74" s="87"/>
      <c r="P74" s="87"/>
    </row>
    <row r="75" spans="1:16" x14ac:dyDescent="0.2">
      <c r="A75" s="88">
        <v>1</v>
      </c>
      <c r="B75" s="54" t="s">
        <v>86</v>
      </c>
      <c r="C75" s="54" t="s">
        <v>87</v>
      </c>
      <c r="D75" s="54"/>
      <c r="E75" s="89">
        <v>112.994</v>
      </c>
      <c r="F75" s="90">
        <v>13.413959546999999</v>
      </c>
      <c r="G75" s="91">
        <v>3.86624E-3</v>
      </c>
      <c r="H75" s="23"/>
    </row>
    <row r="76" spans="1:16" x14ac:dyDescent="0.2">
      <c r="A76" s="21"/>
      <c r="B76" s="21"/>
      <c r="C76" s="22" t="s">
        <v>11</v>
      </c>
      <c r="D76" s="21"/>
      <c r="E76" s="21" t="s">
        <v>12</v>
      </c>
      <c r="F76" s="92">
        <f>SUM(F75)</f>
        <v>13.413959546999999</v>
      </c>
      <c r="G76" s="93">
        <f>SUM(G75)</f>
        <v>3.86624E-3</v>
      </c>
      <c r="H76" s="23" t="s">
        <v>12</v>
      </c>
    </row>
    <row r="77" spans="1:16" ht="12.75" customHeight="1" x14ac:dyDescent="0.2">
      <c r="A77" s="21"/>
      <c r="B77" s="21"/>
      <c r="C77" s="86"/>
      <c r="D77" s="21"/>
      <c r="E77" s="21"/>
      <c r="F77" s="49"/>
      <c r="G77" s="49"/>
      <c r="H77" s="23" t="s">
        <v>12</v>
      </c>
    </row>
    <row r="78" spans="1:16" x14ac:dyDescent="0.2">
      <c r="A78" s="24"/>
      <c r="B78" s="24"/>
      <c r="C78" s="25" t="s">
        <v>88</v>
      </c>
      <c r="D78" s="24"/>
      <c r="E78" s="24"/>
      <c r="F78" s="24"/>
      <c r="G78" s="24"/>
      <c r="H78" s="23" t="s">
        <v>12</v>
      </c>
    </row>
    <row r="79" spans="1:16" x14ac:dyDescent="0.2">
      <c r="A79" s="24"/>
      <c r="B79" s="24"/>
      <c r="C79" s="25" t="s">
        <v>89</v>
      </c>
      <c r="D79" s="24"/>
      <c r="E79" s="24"/>
      <c r="F79" s="24"/>
      <c r="G79" s="24"/>
      <c r="H79" s="23" t="s">
        <v>12</v>
      </c>
    </row>
    <row r="80" spans="1:16" x14ac:dyDescent="0.2">
      <c r="A80" s="24"/>
      <c r="B80" s="24"/>
      <c r="C80" s="25" t="s">
        <v>11</v>
      </c>
      <c r="D80" s="24"/>
      <c r="E80" s="24" t="s">
        <v>12</v>
      </c>
      <c r="F80" s="26" t="s">
        <v>13</v>
      </c>
      <c r="G80" s="27">
        <v>0</v>
      </c>
      <c r="H80" s="23" t="s">
        <v>12</v>
      </c>
    </row>
    <row r="81" spans="1:8" x14ac:dyDescent="0.2">
      <c r="A81" s="24"/>
      <c r="B81" s="24"/>
      <c r="C81" s="28"/>
      <c r="D81" s="24"/>
      <c r="E81" s="24"/>
      <c r="F81" s="29"/>
      <c r="G81" s="29"/>
      <c r="H81" s="23" t="s">
        <v>12</v>
      </c>
    </row>
    <row r="82" spans="1:8" x14ac:dyDescent="0.2">
      <c r="A82" s="24"/>
      <c r="B82" s="24"/>
      <c r="C82" s="25" t="s">
        <v>90</v>
      </c>
      <c r="D82" s="24"/>
      <c r="E82" s="24"/>
      <c r="F82" s="29"/>
      <c r="G82" s="29"/>
      <c r="H82" s="23" t="s">
        <v>12</v>
      </c>
    </row>
    <row r="83" spans="1:8" x14ac:dyDescent="0.2">
      <c r="A83" s="24"/>
      <c r="B83" s="24"/>
      <c r="C83" s="25" t="s">
        <v>11</v>
      </c>
      <c r="D83" s="24"/>
      <c r="E83" s="24" t="s">
        <v>12</v>
      </c>
      <c r="F83" s="26" t="s">
        <v>13</v>
      </c>
      <c r="G83" s="27">
        <v>0</v>
      </c>
      <c r="H83" s="23" t="s">
        <v>12</v>
      </c>
    </row>
    <row r="84" spans="1:8" x14ac:dyDescent="0.2">
      <c r="A84" s="24"/>
      <c r="B84" s="24"/>
      <c r="C84" s="28"/>
      <c r="D84" s="24"/>
      <c r="E84" s="24"/>
      <c r="F84" s="29"/>
      <c r="G84" s="29"/>
      <c r="H84" s="23" t="s">
        <v>12</v>
      </c>
    </row>
    <row r="85" spans="1:8" x14ac:dyDescent="0.2">
      <c r="A85" s="36"/>
      <c r="B85" s="32"/>
      <c r="C85" s="32" t="s">
        <v>91</v>
      </c>
      <c r="D85" s="32"/>
      <c r="E85" s="36"/>
      <c r="F85" s="34">
        <v>58.60845527</v>
      </c>
      <c r="G85" s="35">
        <v>1.689243E-2</v>
      </c>
      <c r="H85" s="23" t="s">
        <v>12</v>
      </c>
    </row>
    <row r="86" spans="1:8" x14ac:dyDescent="0.2">
      <c r="A86" s="28"/>
      <c r="B86" s="28"/>
      <c r="C86" s="25" t="s">
        <v>92</v>
      </c>
      <c r="D86" s="29"/>
      <c r="E86" s="29"/>
      <c r="F86" s="30">
        <v>3469.511086817</v>
      </c>
      <c r="G86" s="37">
        <v>1.00000003</v>
      </c>
      <c r="H86" s="23" t="s">
        <v>12</v>
      </c>
    </row>
    <row r="87" spans="1:8" x14ac:dyDescent="0.2">
      <c r="A87" s="38"/>
      <c r="B87" s="38"/>
      <c r="C87" s="38"/>
      <c r="D87" s="39"/>
      <c r="E87" s="39"/>
      <c r="F87" s="39"/>
      <c r="G87" s="39"/>
    </row>
    <row r="88" spans="1:8" x14ac:dyDescent="0.2">
      <c r="A88" s="40"/>
      <c r="B88" s="41" t="s">
        <v>408</v>
      </c>
      <c r="C88" s="41"/>
      <c r="D88" s="41"/>
      <c r="E88" s="41"/>
      <c r="F88" s="41"/>
      <c r="G88" s="41"/>
      <c r="H88" s="41"/>
    </row>
    <row r="89" spans="1:8" x14ac:dyDescent="0.2">
      <c r="A89" s="40"/>
      <c r="B89" s="41" t="s">
        <v>409</v>
      </c>
      <c r="C89" s="41"/>
      <c r="D89" s="41"/>
      <c r="E89" s="41"/>
      <c r="F89" s="41"/>
      <c r="G89" s="41"/>
      <c r="H89" s="41"/>
    </row>
    <row r="90" spans="1:8" x14ac:dyDescent="0.2">
      <c r="A90" s="40"/>
      <c r="B90" s="41" t="s">
        <v>410</v>
      </c>
      <c r="C90" s="41"/>
      <c r="D90" s="41"/>
      <c r="E90" s="41"/>
      <c r="F90" s="41"/>
      <c r="G90" s="41"/>
      <c r="H90" s="41"/>
    </row>
    <row r="91" spans="1:8" x14ac:dyDescent="0.2">
      <c r="A91" s="40"/>
      <c r="B91" s="40"/>
      <c r="C91" s="40"/>
      <c r="D91" s="42"/>
      <c r="E91" s="42"/>
      <c r="F91" s="42"/>
      <c r="G91" s="42"/>
    </row>
    <row r="92" spans="1:8" x14ac:dyDescent="0.2">
      <c r="A92" s="40"/>
      <c r="B92" s="43" t="s">
        <v>93</v>
      </c>
      <c r="C92" s="44"/>
      <c r="D92" s="45"/>
      <c r="E92" s="46"/>
      <c r="F92" s="42"/>
      <c r="G92" s="42"/>
    </row>
    <row r="93" spans="1:8" ht="25.5" customHeight="1" x14ac:dyDescent="0.2">
      <c r="A93" s="40"/>
      <c r="B93" s="47" t="s">
        <v>94</v>
      </c>
      <c r="C93" s="48"/>
      <c r="D93" s="22" t="s">
        <v>430</v>
      </c>
      <c r="E93" s="46"/>
      <c r="F93" s="42"/>
      <c r="G93" s="42"/>
    </row>
    <row r="94" spans="1:8" x14ac:dyDescent="0.2">
      <c r="A94" s="40"/>
      <c r="B94" s="47" t="s">
        <v>96</v>
      </c>
      <c r="C94" s="48"/>
      <c r="D94" s="22" t="s">
        <v>95</v>
      </c>
      <c r="E94" s="46"/>
      <c r="F94" s="42"/>
      <c r="G94" s="42"/>
    </row>
    <row r="95" spans="1:8" x14ac:dyDescent="0.2">
      <c r="A95" s="40"/>
      <c r="B95" s="47" t="s">
        <v>97</v>
      </c>
      <c r="C95" s="48"/>
      <c r="D95" s="49" t="s">
        <v>12</v>
      </c>
      <c r="E95" s="46"/>
      <c r="F95" s="42"/>
      <c r="G95" s="42"/>
    </row>
    <row r="96" spans="1:8" x14ac:dyDescent="0.2">
      <c r="A96" s="50"/>
      <c r="B96" s="51" t="s">
        <v>12</v>
      </c>
      <c r="C96" s="51" t="s">
        <v>411</v>
      </c>
      <c r="D96" s="51" t="s">
        <v>98</v>
      </c>
      <c r="E96" s="50"/>
      <c r="F96" s="50"/>
      <c r="G96" s="50"/>
    </row>
    <row r="97" spans="1:14" x14ac:dyDescent="0.2">
      <c r="A97" s="50"/>
      <c r="B97" s="52" t="s">
        <v>99</v>
      </c>
      <c r="C97" s="84">
        <v>46173</v>
      </c>
      <c r="D97" s="53">
        <v>46203</v>
      </c>
      <c r="E97" s="50"/>
      <c r="F97" s="50"/>
      <c r="G97" s="50"/>
    </row>
    <row r="98" spans="1:14" x14ac:dyDescent="0.2">
      <c r="A98" s="50"/>
      <c r="B98" s="54" t="s">
        <v>100</v>
      </c>
      <c r="C98" s="85">
        <v>79.325000000000003</v>
      </c>
      <c r="D98" s="55">
        <v>80.537599999999998</v>
      </c>
      <c r="E98" s="50"/>
      <c r="F98" s="56"/>
      <c r="G98" s="57"/>
    </row>
    <row r="99" spans="1:14" x14ac:dyDescent="0.2">
      <c r="A99" s="50"/>
      <c r="B99" s="54" t="s">
        <v>412</v>
      </c>
      <c r="C99" s="85">
        <v>26.878399999999999</v>
      </c>
      <c r="D99" s="55">
        <v>27.289200000000001</v>
      </c>
      <c r="E99" s="50"/>
      <c r="F99" s="56"/>
      <c r="G99" s="57"/>
    </row>
    <row r="100" spans="1:14" x14ac:dyDescent="0.2">
      <c r="A100" s="50"/>
      <c r="B100" s="54" t="s">
        <v>101</v>
      </c>
      <c r="C100" s="85">
        <v>70.507000000000005</v>
      </c>
      <c r="D100" s="55">
        <v>71.543999999999997</v>
      </c>
      <c r="E100" s="50"/>
      <c r="F100" s="56"/>
      <c r="G100" s="57"/>
    </row>
    <row r="101" spans="1:14" x14ac:dyDescent="0.2">
      <c r="A101" s="50"/>
      <c r="B101" s="54" t="s">
        <v>413</v>
      </c>
      <c r="C101" s="85">
        <v>13.112399999999999</v>
      </c>
      <c r="D101" s="55">
        <v>13.305300000000001</v>
      </c>
      <c r="E101" s="50"/>
      <c r="F101" s="56"/>
      <c r="G101" s="57"/>
    </row>
    <row r="102" spans="1:14" x14ac:dyDescent="0.2">
      <c r="A102" s="50"/>
      <c r="B102" s="50"/>
      <c r="C102" s="50"/>
      <c r="D102" s="50"/>
      <c r="E102" s="50"/>
      <c r="F102" s="50"/>
      <c r="G102" s="50"/>
    </row>
    <row r="103" spans="1:14" x14ac:dyDescent="0.2">
      <c r="A103" s="50"/>
      <c r="B103" s="47" t="s">
        <v>102</v>
      </c>
      <c r="C103" s="48"/>
      <c r="D103" s="22" t="s">
        <v>95</v>
      </c>
      <c r="E103" s="50"/>
      <c r="F103" s="50"/>
      <c r="G103" s="50"/>
    </row>
    <row r="104" spans="1:14" x14ac:dyDescent="0.2">
      <c r="A104" s="50"/>
      <c r="B104" s="112"/>
      <c r="C104" s="112"/>
      <c r="D104" s="113"/>
      <c r="E104" s="50"/>
      <c r="F104" s="56"/>
      <c r="G104" s="57"/>
    </row>
    <row r="105" spans="1:14" x14ac:dyDescent="0.2">
      <c r="A105" s="50"/>
      <c r="B105" s="47" t="s">
        <v>103</v>
      </c>
      <c r="C105" s="48"/>
      <c r="D105" s="22" t="s">
        <v>95</v>
      </c>
      <c r="E105" s="64"/>
      <c r="F105" s="50"/>
      <c r="G105" s="50"/>
    </row>
    <row r="106" spans="1:14" x14ac:dyDescent="0.2">
      <c r="A106" s="50"/>
      <c r="B106" s="47" t="s">
        <v>104</v>
      </c>
      <c r="C106" s="48"/>
      <c r="D106" s="22" t="s">
        <v>95</v>
      </c>
      <c r="E106" s="64"/>
      <c r="F106" s="50"/>
      <c r="G106" s="50"/>
    </row>
    <row r="107" spans="1:14" x14ac:dyDescent="0.2">
      <c r="A107" s="50"/>
      <c r="B107" s="47" t="s">
        <v>415</v>
      </c>
      <c r="C107" s="48"/>
      <c r="D107" s="22" t="s">
        <v>95</v>
      </c>
      <c r="E107" s="64"/>
      <c r="F107" s="50"/>
      <c r="G107" s="50"/>
    </row>
    <row r="108" spans="1:14" x14ac:dyDescent="0.2">
      <c r="A108" s="59"/>
      <c r="B108" s="59"/>
      <c r="C108" s="59"/>
      <c r="D108" s="59"/>
      <c r="E108" s="59"/>
      <c r="F108" s="59"/>
      <c r="G108" s="59"/>
    </row>
    <row r="109" spans="1:14" s="66" customFormat="1" ht="15" x14ac:dyDescent="0.25">
      <c r="B109" s="114" t="s">
        <v>707</v>
      </c>
      <c r="C109" s="115"/>
      <c r="D109" s="115"/>
      <c r="E109" s="115"/>
      <c r="F109" s="115"/>
      <c r="G109" s="116"/>
      <c r="I109" s="17"/>
      <c r="J109" s="117"/>
      <c r="K109" s="117"/>
      <c r="L109" s="117"/>
      <c r="M109" s="117"/>
      <c r="N109" s="17"/>
    </row>
    <row r="110" spans="1:14" s="66" customFormat="1" ht="45" customHeight="1" x14ac:dyDescent="0.25">
      <c r="B110" s="118" t="s">
        <v>432</v>
      </c>
      <c r="C110" s="118" t="s">
        <v>433</v>
      </c>
      <c r="D110" s="119" t="s">
        <v>434</v>
      </c>
      <c r="E110" s="120"/>
      <c r="F110" s="121" t="s">
        <v>435</v>
      </c>
      <c r="G110" s="121"/>
      <c r="H110" s="122"/>
      <c r="I110" s="17"/>
      <c r="J110" s="117"/>
      <c r="K110" s="117"/>
      <c r="L110" s="117"/>
      <c r="M110" s="117"/>
      <c r="N110" s="17"/>
    </row>
    <row r="111" spans="1:14" s="66" customFormat="1" ht="15" x14ac:dyDescent="0.25">
      <c r="B111" s="123" t="s">
        <v>514</v>
      </c>
      <c r="C111" s="124" t="s">
        <v>515</v>
      </c>
      <c r="D111" s="12">
        <v>0</v>
      </c>
      <c r="E111" s="13"/>
      <c r="F111" s="12">
        <v>0</v>
      </c>
      <c r="G111" s="13"/>
      <c r="H111" s="125"/>
      <c r="I111" s="17"/>
      <c r="J111" s="117"/>
      <c r="K111" s="117"/>
      <c r="L111" s="117"/>
      <c r="M111" s="117"/>
      <c r="N111" s="17"/>
    </row>
    <row r="112" spans="1:14" s="66" customFormat="1" ht="15" x14ac:dyDescent="0.25">
      <c r="B112" s="126" t="s">
        <v>516</v>
      </c>
      <c r="C112" s="127"/>
      <c r="D112" s="127"/>
      <c r="E112" s="127"/>
      <c r="F112" s="127"/>
      <c r="G112" s="128"/>
      <c r="H112" s="125"/>
      <c r="I112" s="17"/>
      <c r="J112" s="129"/>
      <c r="K112" s="129"/>
      <c r="L112" s="129"/>
      <c r="M112" s="117"/>
      <c r="N112" s="17"/>
    </row>
    <row r="113" spans="2:16" s="66" customFormat="1" ht="15" x14ac:dyDescent="0.25">
      <c r="B113" s="121" t="s">
        <v>432</v>
      </c>
      <c r="C113" s="121" t="s">
        <v>433</v>
      </c>
      <c r="D113" s="126" t="s">
        <v>479</v>
      </c>
      <c r="E113" s="127"/>
      <c r="F113" s="128"/>
      <c r="G113" s="123"/>
      <c r="H113" s="125"/>
      <c r="I113" s="17"/>
      <c r="J113" s="129"/>
      <c r="K113" s="129"/>
      <c r="L113" s="129"/>
      <c r="M113" s="117"/>
      <c r="N113" s="17"/>
    </row>
    <row r="114" spans="2:16" s="66" customFormat="1" ht="76.5" x14ac:dyDescent="0.25">
      <c r="B114" s="121"/>
      <c r="C114" s="121"/>
      <c r="D114" s="130" t="s">
        <v>483</v>
      </c>
      <c r="E114" s="130" t="s">
        <v>517</v>
      </c>
      <c r="F114" s="130" t="s">
        <v>518</v>
      </c>
      <c r="G114" s="130" t="s">
        <v>710</v>
      </c>
      <c r="H114" s="131"/>
      <c r="I114" s="17"/>
      <c r="J114" s="129"/>
      <c r="K114" s="129"/>
      <c r="L114" s="129"/>
      <c r="M114" s="117"/>
      <c r="N114" s="17"/>
    </row>
    <row r="115" spans="2:16" s="66" customFormat="1" ht="15" x14ac:dyDescent="0.2">
      <c r="B115" s="132" t="s">
        <v>514</v>
      </c>
      <c r="C115" s="124" t="s">
        <v>515</v>
      </c>
      <c r="D115" s="133">
        <v>200</v>
      </c>
      <c r="E115" s="133">
        <v>6.8852450999999997</v>
      </c>
      <c r="F115" s="133">
        <v>206.88524509999999</v>
      </c>
      <c r="G115" s="134">
        <f>F115/F86</f>
        <v>5.962950972720503E-2</v>
      </c>
      <c r="H115" s="135"/>
      <c r="I115" s="17"/>
      <c r="J115" s="17"/>
      <c r="K115" s="17"/>
      <c r="L115" s="17"/>
      <c r="M115" s="17"/>
      <c r="N115" s="17"/>
    </row>
    <row r="116" spans="2:16" s="66" customFormat="1" ht="33" customHeight="1" x14ac:dyDescent="0.2">
      <c r="B116" s="136" t="s">
        <v>519</v>
      </c>
      <c r="C116" s="137"/>
      <c r="D116" s="137"/>
      <c r="E116" s="137"/>
      <c r="F116" s="137"/>
      <c r="G116" s="138"/>
      <c r="H116" s="139"/>
      <c r="I116" s="17"/>
      <c r="J116" s="17"/>
      <c r="K116" s="17"/>
      <c r="L116" s="17"/>
      <c r="M116" s="17"/>
      <c r="N116" s="17"/>
    </row>
    <row r="117" spans="2:16" s="66" customFormat="1" x14ac:dyDescent="0.2">
      <c r="H117" s="139"/>
      <c r="I117" s="17"/>
      <c r="J117" s="17"/>
      <c r="K117" s="17"/>
      <c r="L117" s="17"/>
      <c r="M117" s="17"/>
      <c r="N117" s="17"/>
    </row>
    <row r="118" spans="2:16" s="66" customFormat="1" x14ac:dyDescent="0.2">
      <c r="B118" s="67" t="s">
        <v>416</v>
      </c>
      <c r="C118" s="68"/>
      <c r="D118" s="69"/>
      <c r="I118" s="17"/>
      <c r="J118" s="17"/>
      <c r="K118" s="17"/>
      <c r="L118" s="17"/>
      <c r="M118" s="17"/>
      <c r="N118" s="17"/>
    </row>
    <row r="119" spans="2:16" s="66" customFormat="1" ht="25.5" x14ac:dyDescent="0.2">
      <c r="B119" s="71" t="s">
        <v>417</v>
      </c>
      <c r="C119" s="71"/>
      <c r="D119" s="72" t="s">
        <v>334</v>
      </c>
      <c r="I119" s="17"/>
      <c r="J119" s="17"/>
      <c r="K119" s="17"/>
      <c r="L119" s="17"/>
      <c r="M119" s="17"/>
      <c r="N119" s="17"/>
    </row>
    <row r="120" spans="2:16" s="66" customFormat="1" x14ac:dyDescent="0.2">
      <c r="B120" s="60" t="s">
        <v>418</v>
      </c>
      <c r="C120" s="60"/>
      <c r="D120" s="73"/>
      <c r="I120" s="17"/>
      <c r="J120" s="17"/>
      <c r="K120" s="17"/>
      <c r="L120" s="17"/>
      <c r="M120" s="17"/>
      <c r="N120" s="17"/>
    </row>
    <row r="121" spans="2:16" s="66" customFormat="1" x14ac:dyDescent="0.2">
      <c r="B121" s="60"/>
      <c r="C121" s="60"/>
      <c r="D121" s="74"/>
      <c r="I121" s="17"/>
      <c r="J121" s="17"/>
      <c r="K121" s="17"/>
      <c r="L121" s="17"/>
      <c r="M121" s="17"/>
      <c r="N121" s="17"/>
    </row>
    <row r="122" spans="2:16" s="66" customFormat="1" x14ac:dyDescent="0.2">
      <c r="B122" s="60" t="s">
        <v>419</v>
      </c>
      <c r="C122" s="60"/>
      <c r="D122" s="75">
        <v>6.9791414258591118</v>
      </c>
      <c r="I122" s="17"/>
      <c r="J122" s="17"/>
      <c r="K122" s="17"/>
      <c r="L122" s="17"/>
      <c r="M122" s="17"/>
      <c r="N122" s="17"/>
    </row>
    <row r="123" spans="2:16" s="66" customFormat="1" x14ac:dyDescent="0.2">
      <c r="B123" s="60"/>
      <c r="C123" s="60"/>
      <c r="D123" s="74"/>
      <c r="I123" s="17"/>
      <c r="J123" s="17"/>
      <c r="K123" s="17"/>
      <c r="L123" s="17"/>
      <c r="M123" s="17"/>
      <c r="N123" s="17"/>
    </row>
    <row r="124" spans="2:16" s="66" customFormat="1" x14ac:dyDescent="0.2">
      <c r="B124" s="60" t="s">
        <v>420</v>
      </c>
      <c r="C124" s="60"/>
      <c r="D124" s="75">
        <v>3.0093912769375373</v>
      </c>
      <c r="I124" s="17"/>
      <c r="J124" s="17"/>
      <c r="K124" s="17"/>
      <c r="L124" s="17"/>
      <c r="M124" s="17"/>
      <c r="N124" s="17"/>
    </row>
    <row r="125" spans="2:16" s="66" customFormat="1" x14ac:dyDescent="0.2">
      <c r="B125" s="60" t="s">
        <v>421</v>
      </c>
      <c r="C125" s="60"/>
      <c r="D125" s="75">
        <v>3.7118047163853505</v>
      </c>
      <c r="I125" s="17"/>
      <c r="J125" s="17"/>
      <c r="K125" s="17"/>
      <c r="L125" s="17"/>
      <c r="M125" s="17"/>
      <c r="N125" s="17"/>
    </row>
    <row r="126" spans="2:16" s="66" customFormat="1" x14ac:dyDescent="0.2">
      <c r="B126" s="60"/>
      <c r="C126" s="60"/>
      <c r="D126" s="74"/>
      <c r="I126" s="17"/>
      <c r="J126" s="17"/>
      <c r="K126" s="17"/>
      <c r="L126" s="17"/>
      <c r="M126" s="17"/>
      <c r="N126" s="17"/>
    </row>
    <row r="127" spans="2:16" s="66" customFormat="1" x14ac:dyDescent="0.2">
      <c r="B127" s="60" t="s">
        <v>422</v>
      </c>
      <c r="C127" s="60"/>
      <c r="D127" s="77" t="s">
        <v>706</v>
      </c>
      <c r="I127" s="17"/>
      <c r="J127" s="65"/>
      <c r="K127" s="65"/>
      <c r="L127" s="65"/>
      <c r="M127" s="65"/>
      <c r="N127" s="70"/>
    </row>
    <row r="128" spans="2:16" s="66" customFormat="1" x14ac:dyDescent="0.2">
      <c r="B128" s="78" t="s">
        <v>423</v>
      </c>
      <c r="C128" s="79"/>
      <c r="D128" s="80"/>
      <c r="I128" s="17"/>
      <c r="J128" s="17"/>
      <c r="K128" s="17"/>
      <c r="L128" s="17"/>
      <c r="M128" s="17"/>
      <c r="N128" s="17"/>
      <c r="O128" s="17"/>
      <c r="P128" s="17"/>
    </row>
    <row r="130" spans="2:4" x14ac:dyDescent="0.2">
      <c r="B130" s="82" t="s">
        <v>424</v>
      </c>
    </row>
    <row r="131" spans="2:4" ht="153.75" customHeight="1" x14ac:dyDescent="0.2"/>
    <row r="134" spans="2:4" x14ac:dyDescent="0.2">
      <c r="B134" s="82" t="s">
        <v>425</v>
      </c>
      <c r="C134" s="83"/>
      <c r="D134" s="82"/>
    </row>
    <row r="135" spans="2:4" x14ac:dyDescent="0.2">
      <c r="B135" s="82" t="s">
        <v>520</v>
      </c>
      <c r="D135" s="82"/>
    </row>
    <row r="136" spans="2:4" ht="165" customHeight="1" x14ac:dyDescent="0.2"/>
  </sheetData>
  <mergeCells count="35">
    <mergeCell ref="B128:D128"/>
    <mergeCell ref="B123:C123"/>
    <mergeCell ref="B124:C124"/>
    <mergeCell ref="B125:C125"/>
    <mergeCell ref="B126:C126"/>
    <mergeCell ref="B127:C127"/>
    <mergeCell ref="B118:D118"/>
    <mergeCell ref="B119:C119"/>
    <mergeCell ref="B120:C120"/>
    <mergeCell ref="B121:C121"/>
    <mergeCell ref="B122:C122"/>
    <mergeCell ref="B112:G112"/>
    <mergeCell ref="B113:B114"/>
    <mergeCell ref="C113:C114"/>
    <mergeCell ref="D113:F113"/>
    <mergeCell ref="B116:G116"/>
    <mergeCell ref="B109:G109"/>
    <mergeCell ref="D110:E110"/>
    <mergeCell ref="F110:G110"/>
    <mergeCell ref="D111:E111"/>
    <mergeCell ref="F111:G111"/>
    <mergeCell ref="B95:C95"/>
    <mergeCell ref="B103:C103"/>
    <mergeCell ref="B105:C105"/>
    <mergeCell ref="B106:C106"/>
    <mergeCell ref="B107:C107"/>
    <mergeCell ref="B90:H90"/>
    <mergeCell ref="B92:D92"/>
    <mergeCell ref="B93:C93"/>
    <mergeCell ref="B94:C94"/>
    <mergeCell ref="A1:H1"/>
    <mergeCell ref="A2:H2"/>
    <mergeCell ref="A3:H3"/>
    <mergeCell ref="B88:H88"/>
    <mergeCell ref="B89:H89"/>
  </mergeCells>
  <hyperlinks>
    <hyperlink ref="I1" location="Index!B2" display="Index" xr:uid="{5AB50420-D64F-4867-819D-05C8932D8C15}"/>
  </hyperlinks>
  <pageMargins left="5.000000074505806E-2" right="5.000000074505806E-2" top="0.30000001192092896" bottom="0.20000000298023224" header="0" footer="0"/>
  <pageSetup paperSize="9" orientation="landscape" r:id="rId1"/>
  <headerFooter alignWithMargins="0">
    <oddHeader>&amp;L&amp;"Aptos"&amp;10&amp;KFF0000 "Sensitivity: Internal Use Only"&amp;1#_x000D_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SFRLTP</vt:lpstr>
      <vt:lpstr>SFRSTP</vt:lpstr>
      <vt:lpstr>SMMF</vt:lpstr>
      <vt:lpstr>SPLDF</vt:lpstr>
      <vt:lpstr>SPMON</vt:lpstr>
      <vt:lpstr>SPSDF</vt:lpstr>
      <vt:lpstr>SPUSDF</vt:lpstr>
      <vt:lpstr>SUNBDS</vt:lpstr>
      <vt:lpstr>SUNMIA</vt:lpstr>
      <vt:lpstr>SUNONF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 Subramani P - Sundaram Mutual</dc:creator>
  <cp:lastModifiedBy>Bala Subramani P - Sundaram Mutual</cp:lastModifiedBy>
  <dcterms:created xsi:type="dcterms:W3CDTF">2026-07-01T09:49:32Z</dcterms:created>
  <dcterms:modified xsi:type="dcterms:W3CDTF">2026-07-09T10:15:17Z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a6dec7-ad36-4603-99ea-a4fb4d4185bf_Enabled">
    <vt:lpwstr>true</vt:lpwstr>
  </property>
  <property fmtid="{D5CDD505-2E9C-101B-9397-08002B2CF9AE}" pid="3" name="MSIP_Label_3fa6dec7-ad36-4603-99ea-a4fb4d4185bf_SetDate">
    <vt:lpwstr>2026-07-01T09:49:32Z</vt:lpwstr>
  </property>
  <property fmtid="{D5CDD505-2E9C-101B-9397-08002B2CF9AE}" pid="4" name="MSIP_Label_3fa6dec7-ad36-4603-99ea-a4fb4d4185bf_Method">
    <vt:lpwstr>Privileged</vt:lpwstr>
  </property>
  <property fmtid="{D5CDD505-2E9C-101B-9397-08002B2CF9AE}" pid="5" name="MSIP_Label_3fa6dec7-ad36-4603-99ea-a4fb4d4185bf_Name">
    <vt:lpwstr>Internal Use Only</vt:lpwstr>
  </property>
  <property fmtid="{D5CDD505-2E9C-101B-9397-08002B2CF9AE}" pid="6" name="MSIP_Label_3fa6dec7-ad36-4603-99ea-a4fb4d4185bf_SiteId">
    <vt:lpwstr>b8d87d45-aff7-4067-8708-1c35bbaab723</vt:lpwstr>
  </property>
  <property fmtid="{D5CDD505-2E9C-101B-9397-08002B2CF9AE}" pid="7" name="MSIP_Label_3fa6dec7-ad36-4603-99ea-a4fb4d4185bf_ActionId">
    <vt:lpwstr>5add59ef-5246-40ca-ad68-84c7dd0c452e</vt:lpwstr>
  </property>
  <property fmtid="{D5CDD505-2E9C-101B-9397-08002B2CF9AE}" pid="8" name="MSIP_Label_3fa6dec7-ad36-4603-99ea-a4fb4d4185bf_ContentBits">
    <vt:lpwstr>1</vt:lpwstr>
  </property>
  <property fmtid="{D5CDD505-2E9C-101B-9397-08002B2CF9AE}" pid="9" name="MSIP_Label_3fa6dec7-ad36-4603-99ea-a4fb4d4185bf_Tag">
    <vt:lpwstr>10, 0, 1, 1</vt:lpwstr>
  </property>
</Properties>
</file>