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X:\DEBT_BACKOFFICE\Debt_Factsheets\2026 - Monthly Portfolio\6. 30-June -2026\"/>
    </mc:Choice>
  </mc:AlternateContent>
  <xr:revisionPtr revIDLastSave="0" documentId="13_ncr:1_{AF2F6A16-2BBF-4395-9139-6B3756192C36}" xr6:coauthVersionLast="47" xr6:coauthVersionMax="47" xr10:uidLastSave="{00000000-0000-0000-0000-000000000000}"/>
  <bookViews>
    <workbookView xWindow="-120" yWindow="-120" windowWidth="24240" windowHeight="13020" tabRatio="801" firstSheet="15" activeTab="28" xr2:uid="{06BF5679-A03F-490A-B267-17A42B63D652}"/>
  </bookViews>
  <sheets>
    <sheet name="Index" sheetId="55" r:id="rId1"/>
    <sheet name="CAPEXG" sheetId="1" r:id="rId2"/>
    <sheet name="GLOB" sheetId="56" r:id="rId3"/>
    <sheet name="MIDCAP" sheetId="2" r:id="rId4"/>
    <sheet name="MULTIP" sheetId="3" r:id="rId5"/>
    <sheet name="SLTADV3" sheetId="4" r:id="rId6"/>
    <sheet name="SLTADV4" sheetId="5" r:id="rId7"/>
    <sheet name="SLTAX3" sheetId="6" r:id="rId8"/>
    <sheet name="SLTAX4" sheetId="7" r:id="rId9"/>
    <sheet name="SLTAX5" sheetId="8" r:id="rId10"/>
    <sheet name="SLTAX6" sheetId="9" r:id="rId11"/>
    <sheet name="SMILE" sheetId="11" r:id="rId12"/>
    <sheet name="SPAHF" sheetId="12" r:id="rId13"/>
    <sheet name="SPARF" sheetId="31" r:id="rId14"/>
    <sheet name="SPBAF" sheetId="32" r:id="rId15"/>
    <sheet name="SPDYF" sheetId="33" r:id="rId16"/>
    <sheet name="SPESF" sheetId="34" r:id="rId17"/>
    <sheet name="SPFOCUS" sheetId="35" r:id="rId18"/>
    <sheet name="SPMUCF" sheetId="38" r:id="rId19"/>
    <sheet name="SPSN100" sheetId="41" r:id="rId20"/>
    <sheet name="SPTAX" sheetId="42" r:id="rId21"/>
    <sheet name="SRURAL" sheetId="44" r:id="rId22"/>
    <sheet name="SSFUND" sheetId="45" r:id="rId23"/>
    <sheet name="STAX" sheetId="46" r:id="rId24"/>
    <sheet name="SUNBCF" sheetId="47" r:id="rId25"/>
    <sheet name="SUNCYF" sheetId="49" r:id="rId26"/>
    <sheet name="SUNFCF" sheetId="50" r:id="rId27"/>
    <sheet name="SUNFOP" sheetId="51" r:id="rId28"/>
    <sheet name="SUNIPA" sheetId="52" r:id="rId29"/>
    <sheet name="SUNMAF" sheetId="53" r:id="rId30"/>
    <sheet name="SUNMFF" sheetId="54" r:id="rId31"/>
  </sheets>
  <definedNames>
    <definedName name="_xlnm._FilterDatabase" localSheetId="0" hidden="1">Index!$A$1:$C$26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8" i="45" l="1"/>
  <c r="G139" i="34"/>
  <c r="F137" i="34"/>
  <c r="F139" i="34" s="1"/>
  <c r="D92" i="56"/>
  <c r="F154" i="53"/>
  <c r="G154" i="53" s="1"/>
  <c r="G90" i="53"/>
  <c r="F90" i="53"/>
  <c r="G116" i="53"/>
  <c r="G119" i="53" s="1"/>
  <c r="F116" i="53"/>
  <c r="F119" i="53" s="1"/>
  <c r="G87" i="53"/>
  <c r="G86" i="53"/>
  <c r="G85" i="53"/>
  <c r="G84" i="53"/>
  <c r="G83" i="53"/>
  <c r="G82" i="53"/>
  <c r="G81" i="53"/>
  <c r="G80" i="53"/>
  <c r="G69" i="42"/>
  <c r="F69" i="42"/>
  <c r="D135" i="42" s="1"/>
  <c r="G61" i="42"/>
  <c r="F61" i="42"/>
  <c r="G93" i="38"/>
  <c r="F93" i="38"/>
  <c r="D161" i="38" s="1"/>
  <c r="G79" i="38"/>
  <c r="F79" i="38"/>
  <c r="F169" i="34"/>
  <c r="F19" i="34"/>
  <c r="D139" i="33"/>
  <c r="F46" i="33"/>
  <c r="F10" i="33"/>
  <c r="F63" i="33" s="1"/>
  <c r="F84" i="33" s="1"/>
  <c r="F129" i="33" s="1"/>
  <c r="F173" i="32"/>
  <c r="F89" i="32"/>
  <c r="F90" i="32"/>
  <c r="F43" i="32"/>
  <c r="F15" i="32"/>
  <c r="I209" i="31"/>
  <c r="F209" i="31"/>
  <c r="F174" i="31"/>
  <c r="G174" i="31" s="1"/>
  <c r="G121" i="31"/>
  <c r="F121" i="31"/>
  <c r="G118" i="31"/>
  <c r="G117" i="31"/>
  <c r="G116" i="31"/>
  <c r="G115" i="31"/>
  <c r="G114" i="31"/>
  <c r="G113" i="31"/>
  <c r="G112" i="31"/>
  <c r="G111" i="31"/>
  <c r="G110" i="31"/>
  <c r="G109" i="31"/>
  <c r="G108" i="31"/>
  <c r="G107" i="31"/>
  <c r="G106" i="31"/>
  <c r="G105" i="31"/>
  <c r="G104" i="31"/>
  <c r="G103" i="31"/>
  <c r="G102" i="31"/>
  <c r="G101" i="31"/>
  <c r="G100" i="31"/>
  <c r="G99" i="31"/>
  <c r="G98" i="31"/>
  <c r="G97" i="31"/>
  <c r="G96" i="31"/>
  <c r="G95" i="31"/>
  <c r="G94" i="31"/>
  <c r="G93" i="31"/>
  <c r="G92" i="31"/>
  <c r="G91" i="31"/>
  <c r="G90" i="31"/>
  <c r="G89" i="31"/>
  <c r="G88" i="31"/>
  <c r="G87" i="31"/>
  <c r="G86" i="31"/>
  <c r="G85" i="31"/>
  <c r="G84" i="31"/>
  <c r="G83" i="31"/>
  <c r="G82" i="31"/>
  <c r="G81" i="31"/>
  <c r="G80" i="31"/>
  <c r="G79" i="31"/>
  <c r="G78" i="31"/>
  <c r="G77" i="31"/>
  <c r="G76" i="31"/>
  <c r="G75" i="31"/>
  <c r="G74" i="31"/>
  <c r="G73" i="31"/>
  <c r="G72" i="31"/>
  <c r="G71" i="31"/>
  <c r="G70" i="31"/>
  <c r="G69" i="31"/>
  <c r="J230" i="12"/>
  <c r="F230" i="12"/>
  <c r="F81" i="12"/>
  <c r="F82" i="12"/>
  <c r="F32" i="12"/>
  <c r="F72" i="12"/>
  <c r="D207" i="12" s="1"/>
  <c r="F53" i="12"/>
  <c r="F25" i="12"/>
  <c r="D153" i="11"/>
  <c r="G100" i="2"/>
  <c r="F100" i="2"/>
  <c r="G117" i="2"/>
  <c r="G119" i="2" s="1"/>
  <c r="F117" i="2"/>
  <c r="F119" i="2" s="1"/>
  <c r="D133" i="1"/>
  <c r="F74" i="34" l="1"/>
  <c r="F111" i="34" s="1"/>
  <c r="F170" i="34" s="1"/>
  <c r="G19" i="34" s="1"/>
  <c r="G74" i="34" s="1"/>
  <c r="G111" i="34" s="1"/>
  <c r="G10" i="33"/>
  <c r="G46" i="33"/>
  <c r="F74" i="32"/>
  <c r="F112" i="32" s="1"/>
  <c r="F174" i="32" s="1"/>
  <c r="F65" i="12"/>
  <c r="F88" i="12" s="1"/>
  <c r="F197" i="12" s="1"/>
  <c r="G244" i="12" s="1"/>
  <c r="G169" i="34" l="1"/>
  <c r="G170" i="34" s="1"/>
  <c r="G108" i="34"/>
  <c r="G104" i="34"/>
  <c r="G102" i="34"/>
  <c r="G100" i="34"/>
  <c r="G98" i="34"/>
  <c r="G96" i="34"/>
  <c r="G94" i="34"/>
  <c r="G92" i="34"/>
  <c r="G90" i="34"/>
  <c r="G107" i="34"/>
  <c r="G106" i="34"/>
  <c r="G105" i="34"/>
  <c r="G103" i="34"/>
  <c r="G101" i="34"/>
  <c r="G99" i="34"/>
  <c r="G97" i="34"/>
  <c r="G95" i="34"/>
  <c r="G93" i="34"/>
  <c r="G91" i="34"/>
  <c r="G89" i="34"/>
  <c r="G63" i="33"/>
  <c r="G84" i="33" s="1"/>
  <c r="G129" i="33" s="1"/>
  <c r="G101" i="32"/>
  <c r="G107" i="32"/>
  <c r="G98" i="32"/>
  <c r="G15" i="32"/>
  <c r="G89" i="32"/>
  <c r="G90" i="32" s="1"/>
  <c r="G109" i="32"/>
  <c r="G105" i="32"/>
  <c r="G104" i="32"/>
  <c r="G102" i="32"/>
  <c r="G100" i="32"/>
  <c r="G96" i="32"/>
  <c r="G94" i="32"/>
  <c r="G43" i="32"/>
  <c r="G108" i="32"/>
  <c r="G106" i="32"/>
  <c r="G103" i="32"/>
  <c r="G99" i="32"/>
  <c r="G97" i="32"/>
  <c r="G95" i="32"/>
  <c r="G93" i="32"/>
  <c r="G173" i="32"/>
  <c r="G53" i="12"/>
  <c r="G25" i="12"/>
  <c r="G81" i="12"/>
  <c r="G82" i="12" s="1"/>
  <c r="G32" i="12"/>
  <c r="G74" i="32" l="1"/>
  <c r="G112" i="32" s="1"/>
  <c r="G174" i="32" s="1"/>
  <c r="G65" i="12"/>
  <c r="G88" i="12" s="1"/>
  <c r="G197" i="12" s="1"/>
</calcChain>
</file>

<file path=xl/sharedStrings.xml><?xml version="1.0" encoding="utf-8"?>
<sst xmlns="http://schemas.openxmlformats.org/spreadsheetml/2006/main" count="13144" uniqueCount="1260">
  <si>
    <t>SUNDARAM MUTUAL FUND</t>
  </si>
  <si>
    <t>Sundaram Infrastructure Advantage Fund</t>
  </si>
  <si>
    <t>SL No</t>
  </si>
  <si>
    <t>ISIN Code</t>
  </si>
  <si>
    <t>Name of the instrument</t>
  </si>
  <si>
    <t>Rating / 
Industry</t>
  </si>
  <si>
    <t>Quantity</t>
  </si>
  <si>
    <t>Mkt Value
Rs. in Lacs</t>
  </si>
  <si>
    <t>% of Net Asset</t>
  </si>
  <si>
    <t>A) Equity &amp; Equity Related</t>
  </si>
  <si>
    <t>(a) Listed / awaiting listing on Stock Exchange</t>
  </si>
  <si>
    <t>INE018A01030</t>
  </si>
  <si>
    <t>Larsen &amp; Toubro Ltd</t>
  </si>
  <si>
    <t>Construction</t>
  </si>
  <si>
    <t>INE397D01024</t>
  </si>
  <si>
    <t>Bharti Airtel Ltd</t>
  </si>
  <si>
    <t>Telecom - Services</t>
  </si>
  <si>
    <t>INE002A01018</t>
  </si>
  <si>
    <t>Reliance Industries Ltd</t>
  </si>
  <si>
    <t>Petroleum Products</t>
  </si>
  <si>
    <t>INE733E01010</t>
  </si>
  <si>
    <t>NTPC LTD</t>
  </si>
  <si>
    <t>Power</t>
  </si>
  <si>
    <t>INE481G01011</t>
  </si>
  <si>
    <t>Ultratech Cement Ltd</t>
  </si>
  <si>
    <t>Cement &amp; Cement Products</t>
  </si>
  <si>
    <t>INE263A01024</t>
  </si>
  <si>
    <t>Bharat Electronics Ltd</t>
  </si>
  <si>
    <t>Aerospace &amp; Defense</t>
  </si>
  <si>
    <t>INE146L01010</t>
  </si>
  <si>
    <t>Kirloskar Oil Engines Ltd</t>
  </si>
  <si>
    <t>Industrial Products</t>
  </si>
  <si>
    <t>INE200A01026</t>
  </si>
  <si>
    <t>GE Vernova T and D India Ltd</t>
  </si>
  <si>
    <t>Electrical Equipment</t>
  </si>
  <si>
    <t>INE07Y701011</t>
  </si>
  <si>
    <t>Hitachi Energy India Ltd</t>
  </si>
  <si>
    <t>INE752E01010</t>
  </si>
  <si>
    <t>Power Grid Corporation of India Ltd</t>
  </si>
  <si>
    <t>INE284S01014</t>
  </si>
  <si>
    <t>S.J.S. Enterprises Ltd</t>
  </si>
  <si>
    <t>Auto Components</t>
  </si>
  <si>
    <t>INE220B01022</t>
  </si>
  <si>
    <t>Kalpataru Projects International Ltd</t>
  </si>
  <si>
    <t>INE152A01029</t>
  </si>
  <si>
    <t>Thermax Ltd</t>
  </si>
  <si>
    <t>INE062A01020</t>
  </si>
  <si>
    <t>State Bank of India</t>
  </si>
  <si>
    <t>Banks</t>
  </si>
  <si>
    <t>INE090A01021</t>
  </si>
  <si>
    <t>ICICI Bank Ltd</t>
  </si>
  <si>
    <t>INE437A01024</t>
  </si>
  <si>
    <t>Apollo Hospitals Enterprise Ltd</t>
  </si>
  <si>
    <t>Healthcare Services</t>
  </si>
  <si>
    <t>INE742F01042</t>
  </si>
  <si>
    <t>Adani Ports and Special Economic Zone Ltd</t>
  </si>
  <si>
    <t>Transport Infrastructure</t>
  </si>
  <si>
    <t>INE029A01011</t>
  </si>
  <si>
    <t>Bharat Petroleum Corporation Ltd</t>
  </si>
  <si>
    <t>INE245A01021</t>
  </si>
  <si>
    <t>TATA Power Company Ltd</t>
  </si>
  <si>
    <t>INE00LO01017</t>
  </si>
  <si>
    <t>Craftsman Automation Ltd</t>
  </si>
  <si>
    <t>INE999A01023</t>
  </si>
  <si>
    <t>KSB LTD</t>
  </si>
  <si>
    <t>INE419M01027</t>
  </si>
  <si>
    <t>TD Power Systems Ltd</t>
  </si>
  <si>
    <t>INE040H01021</t>
  </si>
  <si>
    <t>Suzlon Energy Ltd</t>
  </si>
  <si>
    <t>INE342J01019</t>
  </si>
  <si>
    <t>ZF Commercial Vehicle Control Systems I Ltd</t>
  </si>
  <si>
    <t>INE880J01026</t>
  </si>
  <si>
    <t>JSW Infrastructure Ltd</t>
  </si>
  <si>
    <t>INE284A01012</t>
  </si>
  <si>
    <t>ESAB India Ltd</t>
  </si>
  <si>
    <t>INE823G01014</t>
  </si>
  <si>
    <t>JK Cement Ltd</t>
  </si>
  <si>
    <t>INE298A01020</t>
  </si>
  <si>
    <t>Cummins India Ltd</t>
  </si>
  <si>
    <t>INE257A01026</t>
  </si>
  <si>
    <t>Bharat Heavy Electricals Ltd</t>
  </si>
  <si>
    <t>INE646L01027</t>
  </si>
  <si>
    <t>Interglobe Aviation Ltd</t>
  </si>
  <si>
    <t>Transport Services</t>
  </si>
  <si>
    <t>INE213A01029</t>
  </si>
  <si>
    <t>Oil &amp; Natural Gas Corporation Ltd</t>
  </si>
  <si>
    <t>Oil</t>
  </si>
  <si>
    <t>INE121J01017</t>
  </si>
  <si>
    <t>Indus Towers Ltd (Prev Bharti Infratel Ltd)</t>
  </si>
  <si>
    <t>INE813H01021</t>
  </si>
  <si>
    <t>Torrent Power Ltd</t>
  </si>
  <si>
    <t>INE148O01028</t>
  </si>
  <si>
    <t>Delhivery Ltd</t>
  </si>
  <si>
    <t>INE003A01024</t>
  </si>
  <si>
    <t>Siemens Ltd</t>
  </si>
  <si>
    <t>INE811A01020</t>
  </si>
  <si>
    <t>Kirlosakar Pneumatic Company Ltd</t>
  </si>
  <si>
    <t>INE117A01022</t>
  </si>
  <si>
    <t>ABB India Ltd</t>
  </si>
  <si>
    <t>INE129A01019</t>
  </si>
  <si>
    <t>GAIL (India) Ltd</t>
  </si>
  <si>
    <t>Gas</t>
  </si>
  <si>
    <t>INE513A01022</t>
  </si>
  <si>
    <t>Schaeffler India Ltd</t>
  </si>
  <si>
    <t>INE343G01021</t>
  </si>
  <si>
    <t>Bharti Hexacom Ltd</t>
  </si>
  <si>
    <t>INE868B01028</t>
  </si>
  <si>
    <t>NCC Ltd</t>
  </si>
  <si>
    <t>INE205B01031</t>
  </si>
  <si>
    <t>Elecon Engineering Company Ltd</t>
  </si>
  <si>
    <t>INE671H01015</t>
  </si>
  <si>
    <t>Sobha Ltd</t>
  </si>
  <si>
    <t>Realty</t>
  </si>
  <si>
    <t>INE371P01015</t>
  </si>
  <si>
    <t>Amber Enterprises India Ltd</t>
  </si>
  <si>
    <t>Consumer Durables</t>
  </si>
  <si>
    <t>INE111A01025</t>
  </si>
  <si>
    <t>Container Corporation of India Ltd</t>
  </si>
  <si>
    <t>INE053A01029</t>
  </si>
  <si>
    <t>The Indian Hotels Company Ltd</t>
  </si>
  <si>
    <t>Leisure Services</t>
  </si>
  <si>
    <t>INE152M01016</t>
  </si>
  <si>
    <t>Triveni Turbine Ltd</t>
  </si>
  <si>
    <t>INE1NPP01017</t>
  </si>
  <si>
    <t>Siemens Energy India Limited</t>
  </si>
  <si>
    <t>INE139A01034</t>
  </si>
  <si>
    <t>National Aluminium Company Ltd</t>
  </si>
  <si>
    <t>Non - Ferrous Metals</t>
  </si>
  <si>
    <t>INE081A01020</t>
  </si>
  <si>
    <t>Tata Steel Ltd</t>
  </si>
  <si>
    <t>Ferrous Metals</t>
  </si>
  <si>
    <t>INE208A01029</t>
  </si>
  <si>
    <t>Ashok Leyland Ltd</t>
  </si>
  <si>
    <t>Agricultural, Commercial &amp; Construction Vehicles</t>
  </si>
  <si>
    <t>INE749A01030</t>
  </si>
  <si>
    <t>Jindal Steel &amp; Power Ltd</t>
  </si>
  <si>
    <t>INE551A01022</t>
  </si>
  <si>
    <t>Engineering Services</t>
  </si>
  <si>
    <t>#</t>
  </si>
  <si>
    <t>Sub Total</t>
  </si>
  <si>
    <t/>
  </si>
  <si>
    <t>(b) Overseas Security</t>
  </si>
  <si>
    <t xml:space="preserve">0 </t>
  </si>
  <si>
    <t>(c) Privately Placed / Unlisted</t>
  </si>
  <si>
    <t>(d) Preference / Right Shares</t>
  </si>
  <si>
    <t>(e) Warrants</t>
  </si>
  <si>
    <t>f) Derivative</t>
  </si>
  <si>
    <t>Total for Equity &amp; Equity Related</t>
  </si>
  <si>
    <t>B) Debt Instruments</t>
  </si>
  <si>
    <t>(b) Privately Placed / Unlisted</t>
  </si>
  <si>
    <t>(c) Govt Security</t>
  </si>
  <si>
    <t>(d) Securitized Debt Instruments</t>
  </si>
  <si>
    <t>Total for Debt Instruments</t>
  </si>
  <si>
    <t>C) Money Market Instruments</t>
  </si>
  <si>
    <t>(a) Certificate of Deposits</t>
  </si>
  <si>
    <t>(b) Commercial Papers</t>
  </si>
  <si>
    <t>(c) Treasury Bills</t>
  </si>
  <si>
    <t>(d) ReverseRepo / TREPS</t>
  </si>
  <si>
    <t>TREPS</t>
  </si>
  <si>
    <t>Total for Money Market Instruments</t>
  </si>
  <si>
    <t>D) Mutual Fund Units</t>
  </si>
  <si>
    <t>(a) Investment in Mutual Fund Units</t>
  </si>
  <si>
    <t>E) Others</t>
  </si>
  <si>
    <t>(a) Deposits with Commercial Banks</t>
  </si>
  <si>
    <t>(b) Share Application Money pending Allotment</t>
  </si>
  <si>
    <t>Cash and Other Net Current Assets</t>
  </si>
  <si>
    <t>Grand Total</t>
  </si>
  <si>
    <t>Notes</t>
  </si>
  <si>
    <t>a) Total securities classified as below investment grade or default provided for and its percentage to NAV</t>
  </si>
  <si>
    <t>Nil</t>
  </si>
  <si>
    <t>c) NAV  per  unit (Rupees per unit)</t>
  </si>
  <si>
    <t>At the end</t>
  </si>
  <si>
    <t>Option</t>
  </si>
  <si>
    <t>Direct Plan - Growth</t>
  </si>
  <si>
    <t>Direct Plan - Dividend</t>
  </si>
  <si>
    <t>Regular Plan - Growth</t>
  </si>
  <si>
    <t>Regular Plan - Dividend</t>
  </si>
  <si>
    <t>d) Dividend declared during the period (Rupees per unit)</t>
  </si>
  <si>
    <t>e) Total outstanding exposure in derivative instruments at the end of the period</t>
  </si>
  <si>
    <t>f) Total investments in foreign securities /ADR'S/GDR'S at the end of the period</t>
  </si>
  <si>
    <t>g) Repo in corporate debt</t>
  </si>
  <si>
    <t>h) Portfolio Turnover Ratio</t>
  </si>
  <si>
    <t>Sundaram Mid Cap Fund</t>
  </si>
  <si>
    <t>INE774D01024</t>
  </si>
  <si>
    <t>Mahindra &amp; Mahindra Financial Services Ltd</t>
  </si>
  <si>
    <t>Finance</t>
  </si>
  <si>
    <t>INE118H01025</t>
  </si>
  <si>
    <t>BSE Ltd</t>
  </si>
  <si>
    <t>Capital Markets</t>
  </si>
  <si>
    <t>INE171A01029</t>
  </si>
  <si>
    <t>The Federal Bank Ltd</t>
  </si>
  <si>
    <t>INE169A01031</t>
  </si>
  <si>
    <t>Coromandel International Ltd</t>
  </si>
  <si>
    <t>Fertilizers &amp; Agrochemicals</t>
  </si>
  <si>
    <t>INE092T01019</t>
  </si>
  <si>
    <t>IDFC First Bank Ltd</t>
  </si>
  <si>
    <t>INE180A01020</t>
  </si>
  <si>
    <t>Max Financial Services Ltd</t>
  </si>
  <si>
    <t>Insurance</t>
  </si>
  <si>
    <t>INE196A01026</t>
  </si>
  <si>
    <t>Marico Ltd</t>
  </si>
  <si>
    <t>Agricultural Food &amp; Other Products</t>
  </si>
  <si>
    <t>INE455K01017</t>
  </si>
  <si>
    <t>Polycab India Ltd</t>
  </si>
  <si>
    <t>INE211B01039</t>
  </si>
  <si>
    <t>The Phoenix Mills Ltd</t>
  </si>
  <si>
    <t>INE326A01037</t>
  </si>
  <si>
    <t>Lupin Ltd</t>
  </si>
  <si>
    <t>Pharmaceuticals &amp; Biotechnology</t>
  </si>
  <si>
    <t>INE061F01013</t>
  </si>
  <si>
    <t>Fortis Health Care Ltd</t>
  </si>
  <si>
    <t>INE303R01014</t>
  </si>
  <si>
    <t>Kalyan Jewellers India Ltd</t>
  </si>
  <si>
    <t>INE591G01025</t>
  </si>
  <si>
    <t>Coforge Ltd</t>
  </si>
  <si>
    <t>It - Software</t>
  </si>
  <si>
    <t>INE974X01010</t>
  </si>
  <si>
    <t>Tube Investments of India Ltd</t>
  </si>
  <si>
    <t>INE949L01017</t>
  </si>
  <si>
    <t>AU Small Finance Bank Ltd</t>
  </si>
  <si>
    <t>INE466L01038</t>
  </si>
  <si>
    <t>360 ONE WAM Ltd (Prev IIFL Wealth Management Ltd)</t>
  </si>
  <si>
    <t>INE068V01023</t>
  </si>
  <si>
    <t>Gland Pharma Ltd</t>
  </si>
  <si>
    <t>INE417T01026</t>
  </si>
  <si>
    <t>PB Fintech Ltd</t>
  </si>
  <si>
    <t>Financial Technology (Fintech)</t>
  </si>
  <si>
    <t>INE388Y01029</t>
  </si>
  <si>
    <t>FSN E–Commerce Ventures Ltd(NYKAA)</t>
  </si>
  <si>
    <t>Retailing</t>
  </si>
  <si>
    <t>INE105A01035</t>
  </si>
  <si>
    <t>TVS Holdings Ltd</t>
  </si>
  <si>
    <t>INE073K01018</t>
  </si>
  <si>
    <t>Sona BLW Precision Forgings Ltd</t>
  </si>
  <si>
    <t>INE094A01015</t>
  </si>
  <si>
    <t>Hindustan Petroleum Corporation Ltd</t>
  </si>
  <si>
    <t>INE797F01020</t>
  </si>
  <si>
    <t>Jubilant Foodworks Ltd</t>
  </si>
  <si>
    <t>INE540L01014</t>
  </si>
  <si>
    <t>Alkem Laboratories Ltd</t>
  </si>
  <si>
    <t>INE600L01024</t>
  </si>
  <si>
    <t>Dr Lal Path Labs Ltd</t>
  </si>
  <si>
    <t>INE338I01027</t>
  </si>
  <si>
    <t>Motilal Oswal Financial Services Ltd</t>
  </si>
  <si>
    <t>INE494B01023</t>
  </si>
  <si>
    <t>TVS Motor Company Ltd</t>
  </si>
  <si>
    <t>Automobiles</t>
  </si>
  <si>
    <t>INE121E01018</t>
  </si>
  <si>
    <t>JSW Energy Ltd</t>
  </si>
  <si>
    <t>INE562A01011</t>
  </si>
  <si>
    <t>Indian Bank</t>
  </si>
  <si>
    <t>INE935N01020</t>
  </si>
  <si>
    <t>Dixon Technologies (India) Ltd</t>
  </si>
  <si>
    <t>INE634S01028</t>
  </si>
  <si>
    <t>Mankind Pharma Ltd</t>
  </si>
  <si>
    <t>INE262H01021</t>
  </si>
  <si>
    <t>Persistent Systems Ltd</t>
  </si>
  <si>
    <t>INE811K01011</t>
  </si>
  <si>
    <t>Prestige Estates Projects Ltd</t>
  </si>
  <si>
    <t>INE095A01012</t>
  </si>
  <si>
    <t>IndusInd Bank Ltd</t>
  </si>
  <si>
    <t>INE027H01010</t>
  </si>
  <si>
    <t>Max Healthcare Institute Ltd</t>
  </si>
  <si>
    <t>INE324D01010</t>
  </si>
  <si>
    <t>LG Electronics India Ltd</t>
  </si>
  <si>
    <t>INE982J01020</t>
  </si>
  <si>
    <t>One 97 Communications Ltd</t>
  </si>
  <si>
    <t>INE259A01022</t>
  </si>
  <si>
    <t>Colgate Palmolive (India) Ltd</t>
  </si>
  <si>
    <t>Personal Products</t>
  </si>
  <si>
    <t>INE298J01013</t>
  </si>
  <si>
    <t>Nippon Life India Asset Management Ltd</t>
  </si>
  <si>
    <t>INE0HOQ01053</t>
  </si>
  <si>
    <t>Billionbrains Garage Ventures Ltd</t>
  </si>
  <si>
    <t>INE010V01017</t>
  </si>
  <si>
    <t>L&amp;T Technology Services Ltd</t>
  </si>
  <si>
    <t>It - Services</t>
  </si>
  <si>
    <t>INE548C01032</t>
  </si>
  <si>
    <t>Emami Ltd</t>
  </si>
  <si>
    <t>INE536A01023</t>
  </si>
  <si>
    <t>Grindwell Norton Ltd</t>
  </si>
  <si>
    <t>INE0BS701011</t>
  </si>
  <si>
    <t>Premier Energies Ltd</t>
  </si>
  <si>
    <t>INE702C01027</t>
  </si>
  <si>
    <t>APL Apollo Tubes Ltd</t>
  </si>
  <si>
    <t>INE288B01029</t>
  </si>
  <si>
    <t>Deepak Nitrite Ltd</t>
  </si>
  <si>
    <t>Chemicals &amp; Petrochemicals</t>
  </si>
  <si>
    <t>INE405E01023</t>
  </si>
  <si>
    <t>UNO Minda Ltd</t>
  </si>
  <si>
    <t>INE976I01016</t>
  </si>
  <si>
    <t>Tata Capital Ltd</t>
  </si>
  <si>
    <t>INE944F01028</t>
  </si>
  <si>
    <t>Radico Khaitan Ltd</t>
  </si>
  <si>
    <t>Beverages</t>
  </si>
  <si>
    <t>INE427F01016</t>
  </si>
  <si>
    <t>Chalet Hotels Ltd</t>
  </si>
  <si>
    <t>INE179A01014</t>
  </si>
  <si>
    <t>Procter &amp; Gamble Hygiene and Health Care Ltd</t>
  </si>
  <si>
    <t>INE212S01015</t>
  </si>
  <si>
    <t>Fractal Analytics Ltd</t>
  </si>
  <si>
    <t>INE00H001014</t>
  </si>
  <si>
    <t>Swiggy Ltd</t>
  </si>
  <si>
    <t>INE065X01017</t>
  </si>
  <si>
    <t>Indegene Limited</t>
  </si>
  <si>
    <t>INE663F01032</t>
  </si>
  <si>
    <t>Info Edge (India) Ltd</t>
  </si>
  <si>
    <t>INE872J01023</t>
  </si>
  <si>
    <t>Devyani international limited</t>
  </si>
  <si>
    <t>INE603J01030</t>
  </si>
  <si>
    <t>PI Industries Ltd</t>
  </si>
  <si>
    <t>INE463A01038</t>
  </si>
  <si>
    <t>Berger Paints (I) Ltd</t>
  </si>
  <si>
    <t>INE093I01010</t>
  </si>
  <si>
    <t>Oberoi Realty Ltd</t>
  </si>
  <si>
    <t>INE494B04019</t>
  </si>
  <si>
    <t>TVS Motor Company Ltd 6.00% (Cumulative Non-Convertible Redeemable Preference Share) 01-Sep-2026</t>
  </si>
  <si>
    <t>INF173K01GU0</t>
  </si>
  <si>
    <t>Sundaram Liquid Fund - Direct Growth</t>
  </si>
  <si>
    <t>Margin Money For Derivatives</t>
  </si>
  <si>
    <t>Sundaram Large and Mid Cap Fund</t>
  </si>
  <si>
    <t>INE881D01027</t>
  </si>
  <si>
    <t>Oracle Financial Services Software Ltd</t>
  </si>
  <si>
    <t>INE721A01047</t>
  </si>
  <si>
    <t>Shriram Finance Ltd</t>
  </si>
  <si>
    <t>INE864I01014</t>
  </si>
  <si>
    <t>MTAR Technologies Ltd</t>
  </si>
  <si>
    <t>INE121A01024</t>
  </si>
  <si>
    <t>Cholamandalam Investment and Finance Company Ltd</t>
  </si>
  <si>
    <t>INE128S01021</t>
  </si>
  <si>
    <t>Five-Star Business Finance Ltd</t>
  </si>
  <si>
    <t>INE758T01015</t>
  </si>
  <si>
    <t>Zomato Ltd</t>
  </si>
  <si>
    <t>INE0CLI01024</t>
  </si>
  <si>
    <t>Rate Gain Travel Technologies Ltd</t>
  </si>
  <si>
    <t>INE732I01021</t>
  </si>
  <si>
    <t>Angel One Ltd</t>
  </si>
  <si>
    <t>INE00WC01027</t>
  </si>
  <si>
    <t>Affle (India) Ltd</t>
  </si>
  <si>
    <t>INE551W01018</t>
  </si>
  <si>
    <t>Ujjivan Small Finance Bank Ltd</t>
  </si>
  <si>
    <t>INE200M01039</t>
  </si>
  <si>
    <t>Varun Beverages Ltd</t>
  </si>
  <si>
    <t>INE101A01026</t>
  </si>
  <si>
    <t>Mahindra &amp; Mahindra Ltd</t>
  </si>
  <si>
    <t>INE346A01027</t>
  </si>
  <si>
    <t>ICICI Prudential Asset Management Company Ltd</t>
  </si>
  <si>
    <t>INE028A01039</t>
  </si>
  <si>
    <t>Bank of Baroda</t>
  </si>
  <si>
    <t>INE745G01043</t>
  </si>
  <si>
    <t>Multi Commodity Exchange of India Ltd</t>
  </si>
  <si>
    <t>INE794A01010</t>
  </si>
  <si>
    <t>Neuland Laboratories Ltd</t>
  </si>
  <si>
    <t>Sundaram Long Term Tax Advantage Fund Series III</t>
  </si>
  <si>
    <t>INE914M01019</t>
  </si>
  <si>
    <t>Aster DM Healthcare Ltd</t>
  </si>
  <si>
    <t>INE679A01013</t>
  </si>
  <si>
    <t>CSB Bank Ltd</t>
  </si>
  <si>
    <t>INE063P01018</t>
  </si>
  <si>
    <t>Equitas Small Finance Bank Limited</t>
  </si>
  <si>
    <t>INE199A01012</t>
  </si>
  <si>
    <t>Procter &amp; Gamble Health Ltd</t>
  </si>
  <si>
    <t>INE429E01023</t>
  </si>
  <si>
    <t>Safari Industries (India) Ltd</t>
  </si>
  <si>
    <t>INE08ZM01014</t>
  </si>
  <si>
    <t>Green Panel Industries Ltd</t>
  </si>
  <si>
    <t>INE285J01028</t>
  </si>
  <si>
    <t>SIS Ltd</t>
  </si>
  <si>
    <t>Other Consumer Services</t>
  </si>
  <si>
    <t>INE806T01020</t>
  </si>
  <si>
    <t>Sapphire Foods India Ltd</t>
  </si>
  <si>
    <t>INE477A01020</t>
  </si>
  <si>
    <t>Can Fin Homes Ltd</t>
  </si>
  <si>
    <t>INE791I01019</t>
  </si>
  <si>
    <t>Brigade Enterprises Ltd</t>
  </si>
  <si>
    <t>INE386D01027</t>
  </si>
  <si>
    <t>Shivalik Bimetal Controls Ltd</t>
  </si>
  <si>
    <t>INE191H01014</t>
  </si>
  <si>
    <t>PVR INOX Ltd</t>
  </si>
  <si>
    <t>Entertainment</t>
  </si>
  <si>
    <t>INE149A01033</t>
  </si>
  <si>
    <t>Cholamandalam Financial Holdings Ltd</t>
  </si>
  <si>
    <t>INE572E01012</t>
  </si>
  <si>
    <t>PNB Housing Finance Ltd</t>
  </si>
  <si>
    <t>INE987B01026</t>
  </si>
  <si>
    <t>Natco Pharma Ltd</t>
  </si>
  <si>
    <t>INE0JA001018</t>
  </si>
  <si>
    <t>Venus Pipes &amp; Tubes Ltd</t>
  </si>
  <si>
    <t>INE559R01029</t>
  </si>
  <si>
    <t>Landmark Cars Ltd</t>
  </si>
  <si>
    <t>INE743M01012</t>
  </si>
  <si>
    <t>RHI Magnesita India Ltd</t>
  </si>
  <si>
    <t>INE572A01036</t>
  </si>
  <si>
    <t>JB Chemicals &amp; Pharmaceuticals Ltd</t>
  </si>
  <si>
    <t>INE126A01031</t>
  </si>
  <si>
    <t>EID Parry India Ltd</t>
  </si>
  <si>
    <t>Food Products</t>
  </si>
  <si>
    <t>INE274F01020</t>
  </si>
  <si>
    <t>Westlife Foodworld Ltd</t>
  </si>
  <si>
    <t>INE348B01021</t>
  </si>
  <si>
    <t>Century Plyboards (India) Ltd</t>
  </si>
  <si>
    <t>INE216P01012</t>
  </si>
  <si>
    <t>Aavas Financiers Ltd</t>
  </si>
  <si>
    <t>INE836A01035</t>
  </si>
  <si>
    <t>Birlasoft Ltd</t>
  </si>
  <si>
    <t>INE845D01014</t>
  </si>
  <si>
    <t>Ganesha Ecosphere Ltd</t>
  </si>
  <si>
    <t>Textiles &amp; Apparels</t>
  </si>
  <si>
    <t>INE411H01032</t>
  </si>
  <si>
    <t>R Systems International Ltd</t>
  </si>
  <si>
    <t>INE295F01017</t>
  </si>
  <si>
    <t>Butterfly Gandhimathi Appliances Ltd</t>
  </si>
  <si>
    <t>INE878B01027</t>
  </si>
  <si>
    <t>KEI Industries Ltd</t>
  </si>
  <si>
    <t>INE120A01034</t>
  </si>
  <si>
    <t>Carborundum Universal Ltd</t>
  </si>
  <si>
    <t>Sundaram Long Term Tax Advantage Fund Series IV</t>
  </si>
  <si>
    <t>Sundaram Long Term Micro Cap Tax Advantage Fund Series III</t>
  </si>
  <si>
    <t>Sundaram Long Term Micro Cap Tax Advantage Fund Series IV</t>
  </si>
  <si>
    <t>Sundaram Long Term Micro Cap Tax Advantage Fund Series V</t>
  </si>
  <si>
    <t>Sundaram Long Term Micro Cap Tax Advantage Fund Series VI</t>
  </si>
  <si>
    <t>INE1TAE01010</t>
  </si>
  <si>
    <t>TATA Motors Ltd</t>
  </si>
  <si>
    <t>INE692A01016</t>
  </si>
  <si>
    <t>Union Bank of India</t>
  </si>
  <si>
    <t>Sundaram Small Cap Fund</t>
  </si>
  <si>
    <t>INE503A01015</t>
  </si>
  <si>
    <t>DCB Bank Ltd</t>
  </si>
  <si>
    <t>INE238A01034</t>
  </si>
  <si>
    <t>Axis Bank Ltd</t>
  </si>
  <si>
    <t>INE119A01028</t>
  </si>
  <si>
    <t>Balrampur Chini Mills Ltd</t>
  </si>
  <si>
    <t>INE0UOS01011</t>
  </si>
  <si>
    <t>Sanofi Consumer Healthcare India Ltd</t>
  </si>
  <si>
    <t>INE177F01017</t>
  </si>
  <si>
    <t>Kovai Medical Center &amp; Hospital Ltd</t>
  </si>
  <si>
    <t>INE570A01022</t>
  </si>
  <si>
    <t>Ion Exchange (India) Ltd</t>
  </si>
  <si>
    <t>Other Utilities</t>
  </si>
  <si>
    <t>INE00F201020</t>
  </si>
  <si>
    <t>Prudent Corporate Advisory Services Ltd</t>
  </si>
  <si>
    <t>INE12F801023</t>
  </si>
  <si>
    <t>OnEMI Technology Solutions LTD</t>
  </si>
  <si>
    <t>INE844O01030</t>
  </si>
  <si>
    <t>Gujarat Gas Co Ltd</t>
  </si>
  <si>
    <t>INE456Z01021</t>
  </si>
  <si>
    <t>Medi Assist Healthcare Services Ltd</t>
  </si>
  <si>
    <t>INE602W01027</t>
  </si>
  <si>
    <t>Senco Gold Ltd</t>
  </si>
  <si>
    <t>INE2J8701016</t>
  </si>
  <si>
    <t>SKF India (Industrial) Ltd</t>
  </si>
  <si>
    <t>INE02YR01019</t>
  </si>
  <si>
    <t>Electronics Mart India Ltd</t>
  </si>
  <si>
    <t>INE340A01012</t>
  </si>
  <si>
    <t>Birla Corporation Ltd</t>
  </si>
  <si>
    <t>INE482A01020</t>
  </si>
  <si>
    <t>Ceat Ltd</t>
  </si>
  <si>
    <t>INE930H01031</t>
  </si>
  <si>
    <t>K.P.R. Mill Ltd</t>
  </si>
  <si>
    <t>INE236E01022</t>
  </si>
  <si>
    <t>Ellenbarrie Industrial Gases Ltd</t>
  </si>
  <si>
    <t>INE142Z01019</t>
  </si>
  <si>
    <t>Orient Electric Ltd</t>
  </si>
  <si>
    <t>INE094J01016</t>
  </si>
  <si>
    <t>UTI Asset Management Co Ltd</t>
  </si>
  <si>
    <t>INE136B01020</t>
  </si>
  <si>
    <t>Cyient Ltd</t>
  </si>
  <si>
    <t>INE545U01014</t>
  </si>
  <si>
    <t>Bandhan Bank Ltd</t>
  </si>
  <si>
    <t>INE048G01026</t>
  </si>
  <si>
    <t>Navin Fluorine International Ltd</t>
  </si>
  <si>
    <t>INE136S01016</t>
  </si>
  <si>
    <t>Neogen Chemicals Ltd</t>
  </si>
  <si>
    <t>IN002026Z078</t>
  </si>
  <si>
    <t>364 Days - T Bill - 20/05/2027</t>
  </si>
  <si>
    <t>Sovereign</t>
  </si>
  <si>
    <t>Sundaram Aggressive Hybrid Fund</t>
  </si>
  <si>
    <t>INE040A01034</t>
  </si>
  <si>
    <t>HDFC Bank Ltd</t>
  </si>
  <si>
    <t>INE237A01036</t>
  </si>
  <si>
    <t>Kotak Mahindra Bank Ltd</t>
  </si>
  <si>
    <t>INE296A01032</t>
  </si>
  <si>
    <t>Bajaj Finance Ltd</t>
  </si>
  <si>
    <t>INE414G01012</t>
  </si>
  <si>
    <t>Muthoot Finance Ltd</t>
  </si>
  <si>
    <t>INE044A01036</t>
  </si>
  <si>
    <t>Sun Pharmaceutical Industries Ltd</t>
  </si>
  <si>
    <t>INE885A01032</t>
  </si>
  <si>
    <t>Amara Raja Energy &amp; Mobility Ltd</t>
  </si>
  <si>
    <t>INE481N01025</t>
  </si>
  <si>
    <t>Home First Finance Company Ltd</t>
  </si>
  <si>
    <t>INE192A01025</t>
  </si>
  <si>
    <t>TATA Consumer Products Ltd</t>
  </si>
  <si>
    <t>INE860A01027</t>
  </si>
  <si>
    <t>HCL Technologies Ltd</t>
  </si>
  <si>
    <t>INE917I01010</t>
  </si>
  <si>
    <t>Bajaj Auto Ltd</t>
  </si>
  <si>
    <t>INE495P01020</t>
  </si>
  <si>
    <t>Mrs. Bectors Food Specialities Ltd</t>
  </si>
  <si>
    <t>INE1CDF01017</t>
  </si>
  <si>
    <t>Vedanta Aluminium Metal Ltd</t>
  </si>
  <si>
    <t>INE007A01025</t>
  </si>
  <si>
    <t>CRISIL Ltd</t>
  </si>
  <si>
    <t>INE511C01022</t>
  </si>
  <si>
    <t>Poonawalla Fincorp Ltd</t>
  </si>
  <si>
    <t>INE101D01020</t>
  </si>
  <si>
    <t>Granules India Ltd</t>
  </si>
  <si>
    <t>INE421D01022</t>
  </si>
  <si>
    <t>CCL Products (India) Ltd</t>
  </si>
  <si>
    <t>INE203G01027</t>
  </si>
  <si>
    <t>Indraprastha Gas Ltd</t>
  </si>
  <si>
    <t>INE205A01025</t>
  </si>
  <si>
    <t>Vedanta Ltd</t>
  </si>
  <si>
    <t>Diversified Metals</t>
  </si>
  <si>
    <t>INE030A01027</t>
  </si>
  <si>
    <t>Hindustan UniLever Ltd</t>
  </si>
  <si>
    <t>Diversified Fmcg</t>
  </si>
  <si>
    <t>INE2KCE01013</t>
  </si>
  <si>
    <t>Kwality Wall’s (India) Ltd</t>
  </si>
  <si>
    <t>INE852S01026</t>
  </si>
  <si>
    <t>Stock Future</t>
  </si>
  <si>
    <t>INE261F08EM1</t>
  </si>
  <si>
    <t>ICRA AAA</t>
  </si>
  <si>
    <t>INE261F08EO7</t>
  </si>
  <si>
    <t>National Bank for Agriculture &amp; Rural Development - 7.48% - 15/09/2028</t>
  </si>
  <si>
    <t>CRISIL AAA</t>
  </si>
  <si>
    <t>INE261F08ES8</t>
  </si>
  <si>
    <t>INE261F08EP4</t>
  </si>
  <si>
    <t>INE403D08298</t>
  </si>
  <si>
    <t>INE121A07RZ4</t>
  </si>
  <si>
    <t>ICRA AA+</t>
  </si>
  <si>
    <t>INE296A07SV1</t>
  </si>
  <si>
    <t>INE134E08MB9</t>
  </si>
  <si>
    <t>INE134E08MX3</t>
  </si>
  <si>
    <t>INE556F08KR0</t>
  </si>
  <si>
    <t>INE040A08955</t>
  </si>
  <si>
    <t>INE261F08DV4</t>
  </si>
  <si>
    <t>National Bank for Agriculture &amp; Rural Development - 7.62% - 31/01/2028</t>
  </si>
  <si>
    <t>INE556F08LF3</t>
  </si>
  <si>
    <t>Small Industries Development Bank of India - 7.4% - 18/06/2031</t>
  </si>
  <si>
    <t>INE556F08KM1</t>
  </si>
  <si>
    <t>INE020B08FF1</t>
  </si>
  <si>
    <t>REC LTD - 7.56% - 31/08/2027</t>
  </si>
  <si>
    <t>INE115A07QZ8</t>
  </si>
  <si>
    <t>LIC Housing Finance Ltd - 7.74% - 22/10/2027</t>
  </si>
  <si>
    <t>INE062A08488</t>
  </si>
  <si>
    <t>INE414G07JQ6</t>
  </si>
  <si>
    <t>CRISIL AA+</t>
  </si>
  <si>
    <t>INE261F08ET6</t>
  </si>
  <si>
    <t>INE134E08OC3</t>
  </si>
  <si>
    <t>INE556F08LB2</t>
  </si>
  <si>
    <t>INE261F08EQ2</t>
  </si>
  <si>
    <t>National Bank for Agriculture &amp; Rural Development - 6.85% - 19/01/2029</t>
  </si>
  <si>
    <t>INE020B08FL9</t>
  </si>
  <si>
    <t>INE261F08EU4</t>
  </si>
  <si>
    <t>National Bank for Agriculture &amp; Rural Development - 7.44% - 17/07/2029</t>
  </si>
  <si>
    <t>INE053F08338</t>
  </si>
  <si>
    <t>INE031A08AC8</t>
  </si>
  <si>
    <t>Housing &amp; Urban Development Corporation Ltd - 7.23% - 18/07/2029</t>
  </si>
  <si>
    <t>INE053F08296</t>
  </si>
  <si>
    <t>INE115A07QH6</t>
  </si>
  <si>
    <t>INE053F08387</t>
  </si>
  <si>
    <t>INE134E08MJ2</t>
  </si>
  <si>
    <t>INE403D08231</t>
  </si>
  <si>
    <t>Bharti Telecom Ltd - 8.65% - 05/11/2027</t>
  </si>
  <si>
    <t>INE414G07II5</t>
  </si>
  <si>
    <t>INE134E08MC7</t>
  </si>
  <si>
    <t>INE115A07PI6</t>
  </si>
  <si>
    <t>INE134E08NW3</t>
  </si>
  <si>
    <t>INE296A07TM8</t>
  </si>
  <si>
    <t>INE572E07258</t>
  </si>
  <si>
    <t>IND AAA</t>
  </si>
  <si>
    <t>INE053F08536</t>
  </si>
  <si>
    <t>Indian Railway Finance Corporation Ltd - 01/12/2035</t>
  </si>
  <si>
    <t>INE572E07183</t>
  </si>
  <si>
    <t>INE556F08KP4</t>
  </si>
  <si>
    <t>INE477A07415</t>
  </si>
  <si>
    <t>INE756I07EN4</t>
  </si>
  <si>
    <t>INE020B08EI8</t>
  </si>
  <si>
    <t>REC LTD - 7.51% - 31/07/2026</t>
  </si>
  <si>
    <t>INE121A07SN8</t>
  </si>
  <si>
    <t>Cholamandalam Investment and Finance Company Ltd - 7.38% - 28/05/2027</t>
  </si>
  <si>
    <t>INE756I07FG5</t>
  </si>
  <si>
    <t>HDB Financial Services Ltd - 7.4091% - 05/06/2028</t>
  </si>
  <si>
    <t>IN0020250091</t>
  </si>
  <si>
    <t>6.48% Central Government Securities 06/10/2035</t>
  </si>
  <si>
    <t>IN0020240027</t>
  </si>
  <si>
    <t>7.23% Central Government Securities 15/04/2039</t>
  </si>
  <si>
    <t>IN0020260025</t>
  </si>
  <si>
    <t>6.94% Central Government Securities 11/05/2036</t>
  </si>
  <si>
    <t>IN0020230077</t>
  </si>
  <si>
    <t>7.18%  Government Securities - 24/07/2037</t>
  </si>
  <si>
    <t>IN0020220011</t>
  </si>
  <si>
    <t>7.10% Central Government Securities 18/04/2029</t>
  </si>
  <si>
    <t>IN0020240019</t>
  </si>
  <si>
    <t>7.10% Central Government Securities 08/04/2034</t>
  </si>
  <si>
    <t>IN0020230051</t>
  </si>
  <si>
    <t>7.30% Government Securities - 19/06/2053</t>
  </si>
  <si>
    <t>IN0020240035</t>
  </si>
  <si>
    <t>7.34% Central Government Securities 22/04/2064</t>
  </si>
  <si>
    <t>IN0020240076</t>
  </si>
  <si>
    <t>7.02% Central Government Securities 18/06/2031</t>
  </si>
  <si>
    <t>IN1920230100</t>
  </si>
  <si>
    <t>7.72% Karnataka State Government Securities - 06/12/2035</t>
  </si>
  <si>
    <t>INE261F16AN0</t>
  </si>
  <si>
    <t>CRISIL A1+</t>
  </si>
  <si>
    <t>INE160A16UT0</t>
  </si>
  <si>
    <t>INE160A16UE2</t>
  </si>
  <si>
    <t>Punjab National Bank - 05/02/2027</t>
  </si>
  <si>
    <t>INE261F16AO8</t>
  </si>
  <si>
    <t>INE556F16CB4</t>
  </si>
  <si>
    <t>Small Industries Development Bank of India - 18/02/2027</t>
  </si>
  <si>
    <t>INE028A16LF7</t>
  </si>
  <si>
    <t>Bank of Baroda - 04/02/2027</t>
  </si>
  <si>
    <t>IND A1+</t>
  </si>
  <si>
    <t>INE692A16LS3</t>
  </si>
  <si>
    <t>Union Bank of India - 16/03/2027</t>
  </si>
  <si>
    <t>ICRA A1+</t>
  </si>
  <si>
    <t>Individual &amp; HUF</t>
  </si>
  <si>
    <t>Others</t>
  </si>
  <si>
    <t>Sundaram Arbitrage Fund</t>
  </si>
  <si>
    <t>INE619A01035</t>
  </si>
  <si>
    <t>Patanjali Foods Ltd</t>
  </si>
  <si>
    <t>INE628A01036</t>
  </si>
  <si>
    <t>UPL Ltd</t>
  </si>
  <si>
    <t>INE020B01018</t>
  </si>
  <si>
    <t>REC Ltd</t>
  </si>
  <si>
    <t>INE154A01025</t>
  </si>
  <si>
    <t>ITC Ltd</t>
  </si>
  <si>
    <t>INE038A01020</t>
  </si>
  <si>
    <t>Hindalco Industries Ltd</t>
  </si>
  <si>
    <t>INE022Q01020</t>
  </si>
  <si>
    <t>Indian Energy Exchange Ltd</t>
  </si>
  <si>
    <t>INE584A01023</t>
  </si>
  <si>
    <t>NMDC Ltd</t>
  </si>
  <si>
    <t>Minerals &amp; Mining</t>
  </si>
  <si>
    <t>INE079A01024</t>
  </si>
  <si>
    <t>Ambuja Cements Ltd</t>
  </si>
  <si>
    <t>INE134E01011</t>
  </si>
  <si>
    <t>Power Finance Corporation Ltd</t>
  </si>
  <si>
    <t>INE155A01022</t>
  </si>
  <si>
    <t>Tata Motors Passenger Vehicles Ltd</t>
  </si>
  <si>
    <t>INE758E01017</t>
  </si>
  <si>
    <t>Jio Financial Services Ltd</t>
  </si>
  <si>
    <t>INE059A01026</t>
  </si>
  <si>
    <t>Cipla Ltd</t>
  </si>
  <si>
    <t>INE585B01010</t>
  </si>
  <si>
    <t>Maruti Suzuki India Ltd</t>
  </si>
  <si>
    <t>INE976G01028</t>
  </si>
  <si>
    <t>RBL Bank Ltd</t>
  </si>
  <si>
    <t>INE176B01034</t>
  </si>
  <si>
    <t>Havells India Ltd</t>
  </si>
  <si>
    <t>INE364U01010</t>
  </si>
  <si>
    <t>Adani Green Energy Ltd</t>
  </si>
  <si>
    <t>INE361B01024</t>
  </si>
  <si>
    <t>Divis Laboratories Ltd</t>
  </si>
  <si>
    <t>INE522F01014</t>
  </si>
  <si>
    <t>Coal India Ltd</t>
  </si>
  <si>
    <t>Consumable Fuels</t>
  </si>
  <si>
    <t>INE016A01026</t>
  </si>
  <si>
    <t>Dabur India Ltd</t>
  </si>
  <si>
    <t>INE918I01026</t>
  </si>
  <si>
    <t>Bajaj Finserv Ltd</t>
  </si>
  <si>
    <t>IN0020220037</t>
  </si>
  <si>
    <t>7.38% Central Government Securities 20/06/2027</t>
  </si>
  <si>
    <t>INE466L14FR8</t>
  </si>
  <si>
    <t>IN002025Z476</t>
  </si>
  <si>
    <t>364 Days - T Bill - 25/02/2027</t>
  </si>
  <si>
    <t>IN002025Z229</t>
  </si>
  <si>
    <t>364 Days - T Bill - 28/08/2026</t>
  </si>
  <si>
    <t>IN002026Z060</t>
  </si>
  <si>
    <t>364 Days - T Bill - 13/05/2027</t>
  </si>
  <si>
    <t>IN002025Z252</t>
  </si>
  <si>
    <t>364 Days - T Bill - 17/09/2026</t>
  </si>
  <si>
    <t>INF903JA1FR6</t>
  </si>
  <si>
    <t>Sundaram Money Market Fund-Direct Plan - Growth</t>
  </si>
  <si>
    <t>-</t>
  </si>
  <si>
    <t>Sundaram Balanced Advantage Fund</t>
  </si>
  <si>
    <t>INE066F01020</t>
  </si>
  <si>
    <t>Hindustan Aeronautics Ltd</t>
  </si>
  <si>
    <t>INE020B08FD6</t>
  </si>
  <si>
    <t>REC LTD - 7.58% - 31/05/2029</t>
  </si>
  <si>
    <t>INE261F08DX0</t>
  </si>
  <si>
    <t>National Bank for Agriculture &amp; Rural Development - 7.58% - 31/07/2026</t>
  </si>
  <si>
    <t>IN0020230135</t>
  </si>
  <si>
    <t>7.32% Government Securities-13/11/2030</t>
  </si>
  <si>
    <t>IN0020230036</t>
  </si>
  <si>
    <t>7.17% Government Securities - 17/04/20230</t>
  </si>
  <si>
    <t>Sundaram Dividend Yield Fund</t>
  </si>
  <si>
    <t>INE009A01021</t>
  </si>
  <si>
    <t>Infosys Ltd</t>
  </si>
  <si>
    <t>INE669C01036</t>
  </si>
  <si>
    <t>Tech Mahindra Ltd</t>
  </si>
  <si>
    <t>INE825A01020</t>
  </si>
  <si>
    <t>Vardhman Textiles Ltd</t>
  </si>
  <si>
    <t>INE486A01021</t>
  </si>
  <si>
    <t>CESC Ltd</t>
  </si>
  <si>
    <t>INE848E01016</t>
  </si>
  <si>
    <t>NHPC Ltd</t>
  </si>
  <si>
    <t>INE216A01030</t>
  </si>
  <si>
    <t>Britannia Industries Ltd</t>
  </si>
  <si>
    <t>INE172A01027</t>
  </si>
  <si>
    <t>Castrol India Ltd</t>
  </si>
  <si>
    <t>INE274J01014</t>
  </si>
  <si>
    <t>Oil India Ltd</t>
  </si>
  <si>
    <t>INE242A01010</t>
  </si>
  <si>
    <t>Indian Oil Corporation Ltd</t>
  </si>
  <si>
    <t>INE158A01026</t>
  </si>
  <si>
    <t>Hero MotoCorp Ltd</t>
  </si>
  <si>
    <t>INE102D01028</t>
  </si>
  <si>
    <t>Godrej Consumer Products Ltd</t>
  </si>
  <si>
    <t>INE467B01029</t>
  </si>
  <si>
    <t>Tata Consultancy Services Ltd</t>
  </si>
  <si>
    <t>INE021A01026</t>
  </si>
  <si>
    <t>Asian Paints Ltd</t>
  </si>
  <si>
    <t>INE510A01028</t>
  </si>
  <si>
    <t>Engineers India Ltd</t>
  </si>
  <si>
    <t>INE058A01010</t>
  </si>
  <si>
    <t>Sanofi India Ltd</t>
  </si>
  <si>
    <t>IDIA00069477</t>
  </si>
  <si>
    <t>INE02CF01010</t>
  </si>
  <si>
    <t>IDIA00069480</t>
  </si>
  <si>
    <t>INE759J01022</t>
  </si>
  <si>
    <t>Sundaram Equity Savings Fund</t>
  </si>
  <si>
    <t>INE019A01038</t>
  </si>
  <si>
    <t>JSW Steel Ltd</t>
  </si>
  <si>
    <t>INE406A01037</t>
  </si>
  <si>
    <t>Aurobindo Pharma Ltd</t>
  </si>
  <si>
    <t>INE115A07PR7</t>
  </si>
  <si>
    <t>INE261F08EA6</t>
  </si>
  <si>
    <t>IN0020230101</t>
  </si>
  <si>
    <t>7.37% Government Securities-23/10/2028</t>
  </si>
  <si>
    <t>IN0020250067</t>
  </si>
  <si>
    <t>6.01% Central Government Securities 21/07/2030</t>
  </si>
  <si>
    <t>IN0020240050</t>
  </si>
  <si>
    <t>7.04% Central Government Securities 03/06/2029</t>
  </si>
  <si>
    <t>Sundaram Focused  Fund</t>
  </si>
  <si>
    <t>INE330T01021</t>
  </si>
  <si>
    <t>Happy Forgings Ltd</t>
  </si>
  <si>
    <t>INE192R01011</t>
  </si>
  <si>
    <t>Avenue Supermarts Ltd</t>
  </si>
  <si>
    <t>INE00XB01019</t>
  </si>
  <si>
    <t>Sedemac Mechatronics Ltd</t>
  </si>
  <si>
    <t>INE491A01021</t>
  </si>
  <si>
    <t>City Union Bank Ltd</t>
  </si>
  <si>
    <t>INE123W01016</t>
  </si>
  <si>
    <t>SBI Life Insurance Company Ltd</t>
  </si>
  <si>
    <t>INE849A01020</t>
  </si>
  <si>
    <t>Trent Ltd</t>
  </si>
  <si>
    <t>INE03JT01014</t>
  </si>
  <si>
    <t>Go Digit General Insurance Ltd</t>
  </si>
  <si>
    <t>INE389H01022</t>
  </si>
  <si>
    <t>KEC International Ltd</t>
  </si>
  <si>
    <t>Sundaram Multi Cap Fund</t>
  </si>
  <si>
    <t>INE112L01020</t>
  </si>
  <si>
    <t>Metropolis Healthcare Ltd</t>
  </si>
  <si>
    <t>INE010B01027</t>
  </si>
  <si>
    <t>Zydus Lifesciences Ltd</t>
  </si>
  <si>
    <t>INE036D01028</t>
  </si>
  <si>
    <t>Karur Vysya Bank Ltd</t>
  </si>
  <si>
    <t>INE084A01016</t>
  </si>
  <si>
    <t>Bank of India</t>
  </si>
  <si>
    <t>INE322A01010</t>
  </si>
  <si>
    <t>Gillette India Ltd</t>
  </si>
  <si>
    <t>INE147E01013</t>
  </si>
  <si>
    <t>IDIA00069359</t>
  </si>
  <si>
    <t>INE604A01011</t>
  </si>
  <si>
    <t>INE431E01011</t>
  </si>
  <si>
    <t>Healthcare Equipment &amp; Supplies</t>
  </si>
  <si>
    <t>INE348C01011</t>
  </si>
  <si>
    <t>Paper, Forest &amp; Jute Products</t>
  </si>
  <si>
    <t>INE406B01019</t>
  </si>
  <si>
    <t>IDIA00069356</t>
  </si>
  <si>
    <t>Sundaram Nifty 100 Equal Weight Fund</t>
  </si>
  <si>
    <t>INE423A01024</t>
  </si>
  <si>
    <t>Adani Enterprises</t>
  </si>
  <si>
    <t>Metals &amp; Minerals Trading</t>
  </si>
  <si>
    <t>INE931S01010</t>
  </si>
  <si>
    <t>Adani Energy Solutions Ltd</t>
  </si>
  <si>
    <t>INE814H01029</t>
  </si>
  <si>
    <t>Adani Power Ltd</t>
  </si>
  <si>
    <t>INE343H01029</t>
  </si>
  <si>
    <t>Solar Industries India Ltd</t>
  </si>
  <si>
    <t>INE067A01029</t>
  </si>
  <si>
    <t>CG Power and Industrial Solutions Ltd</t>
  </si>
  <si>
    <t>INE775A01035</t>
  </si>
  <si>
    <t>Samvardhana Motherson International Ltd</t>
  </si>
  <si>
    <t>INE670K01029</t>
  </si>
  <si>
    <t>Lodha Developers Ltd</t>
  </si>
  <si>
    <t>INE323A01026</t>
  </si>
  <si>
    <t>Bosch Ltd</t>
  </si>
  <si>
    <t>INE047A01021</t>
  </si>
  <si>
    <t>Grasim Industries Ltd</t>
  </si>
  <si>
    <t>INE318A01026</t>
  </si>
  <si>
    <t>Pidilite Industries Ltd</t>
  </si>
  <si>
    <t>INE239A01024</t>
  </si>
  <si>
    <t>Nestle India Ltd</t>
  </si>
  <si>
    <t>INE271C01023</t>
  </si>
  <si>
    <t>DLF Ltd</t>
  </si>
  <si>
    <t>INE118A01012</t>
  </si>
  <si>
    <t>Bajaj Holdings &amp; Investment Ltd</t>
  </si>
  <si>
    <t>INE127D01025</t>
  </si>
  <si>
    <t>HDFC Asset Management Company Ltd</t>
  </si>
  <si>
    <t>INE280A01028</t>
  </si>
  <si>
    <t>Titan Company Ltd</t>
  </si>
  <si>
    <t>INE685A01028</t>
  </si>
  <si>
    <t>Torrent Pharmaceuticals Ltd</t>
  </si>
  <si>
    <t>INE070A01015</t>
  </si>
  <si>
    <t>Shree Cement Ltd</t>
  </si>
  <si>
    <t>INE089A01031</t>
  </si>
  <si>
    <t>Dr. Reddys Laboratories Ltd</t>
  </si>
  <si>
    <t>INE267A01025</t>
  </si>
  <si>
    <t>Hindustan Zinc Ltd</t>
  </si>
  <si>
    <t>INE249Z01020</t>
  </si>
  <si>
    <t>Mazagon Dock Shipbuilders Limited</t>
  </si>
  <si>
    <t>Industrial Manufacturing</t>
  </si>
  <si>
    <t>INE0V6F01027</t>
  </si>
  <si>
    <t>Hyundai Motor India Ltd</t>
  </si>
  <si>
    <t>INE066A01021</t>
  </si>
  <si>
    <t>Eicher Motors Ltd</t>
  </si>
  <si>
    <t>INE854D01024</t>
  </si>
  <si>
    <t>United Spirits Ltd</t>
  </si>
  <si>
    <t>INE160A01022</t>
  </si>
  <si>
    <t>Punjab National Bank</t>
  </si>
  <si>
    <t>INE053F01010</t>
  </si>
  <si>
    <t>Indian Railway Finance Corporation Ltd</t>
  </si>
  <si>
    <t>INE795G01014</t>
  </si>
  <si>
    <t>HDFC Life Insurance Company Ltd</t>
  </si>
  <si>
    <t>INE476A01022</t>
  </si>
  <si>
    <t>Canara Bank</t>
  </si>
  <si>
    <t>INE075A01022</t>
  </si>
  <si>
    <t>Wipro Ltd</t>
  </si>
  <si>
    <t>INE214T01019</t>
  </si>
  <si>
    <t>LTIMindtree Ltd</t>
  </si>
  <si>
    <t>INE694L01019</t>
  </si>
  <si>
    <t>Vedanta Power Ltd (formerly known as Talwandi Sabo Power Ltd).</t>
  </si>
  <si>
    <t>INE1CLE01013</t>
  </si>
  <si>
    <t>Vedanta Iron and Steel Ltd</t>
  </si>
  <si>
    <t>INE704J01044</t>
  </si>
  <si>
    <t>Vedanta Oil and Gas Ltd (formerly known as Malco Energy Ltd)</t>
  </si>
  <si>
    <t>Sundaram ELSS Tax Saver Fund</t>
  </si>
  <si>
    <t>INE451A01017</t>
  </si>
  <si>
    <t>Force Motors Ltd</t>
  </si>
  <si>
    <t>INE786A01032</t>
  </si>
  <si>
    <t>JK Lakshmi Cement Ltd</t>
  </si>
  <si>
    <t>INE716A01013</t>
  </si>
  <si>
    <t>Whirlpool of India Ltd</t>
  </si>
  <si>
    <t>Sundaram Consumption Fund</t>
  </si>
  <si>
    <t>INE00E101023</t>
  </si>
  <si>
    <t>Bikaji Foods International Ltd</t>
  </si>
  <si>
    <t>INE761H01022</t>
  </si>
  <si>
    <t>Page Industries Ltd</t>
  </si>
  <si>
    <t>Sundaram Services Fund</t>
  </si>
  <si>
    <t>INE726G01019</t>
  </si>
  <si>
    <t>ICICI Prudential Life Insurance Company Ltd</t>
  </si>
  <si>
    <t>MU0295S00016</t>
  </si>
  <si>
    <t>Sundaram Value Fund</t>
  </si>
  <si>
    <t>INE884B01025</t>
  </si>
  <si>
    <t>Kirloskar Ferrous Ind Ltd</t>
  </si>
  <si>
    <t>INE438A01022</t>
  </si>
  <si>
    <t>Apollo Tyres Ltd</t>
  </si>
  <si>
    <t>INE002S01010</t>
  </si>
  <si>
    <t>Mahanagar Gas Ltd</t>
  </si>
  <si>
    <t>INE640A01023</t>
  </si>
  <si>
    <t>SKF India Ltd</t>
  </si>
  <si>
    <t>INE668F01031</t>
  </si>
  <si>
    <t>Jyothy Laboratories Ltd</t>
  </si>
  <si>
    <t>Household Products</t>
  </si>
  <si>
    <t>Sundaram Large Cap Fund</t>
  </si>
  <si>
    <t>INE765G01017</t>
  </si>
  <si>
    <t>ICICI Lombard General Insurance Company Ltd</t>
  </si>
  <si>
    <t>Sundaram Business Cycle Fund</t>
  </si>
  <si>
    <t>INE716B01029</t>
  </si>
  <si>
    <t>Tips Music Ltd</t>
  </si>
  <si>
    <t>Sundaram Flexi Cap Fund</t>
  </si>
  <si>
    <t>Sundaram Financial Services Opportunities Fund</t>
  </si>
  <si>
    <t>INF173K01NF7</t>
  </si>
  <si>
    <t>Sundaram Arbitrage Fund - Direct Growth</t>
  </si>
  <si>
    <t>INF173K01GP0</t>
  </si>
  <si>
    <t>Sundaram Short Duration Fund - Direct Growth</t>
  </si>
  <si>
    <t>INF204K01C15</t>
  </si>
  <si>
    <t>Nippon India Corporate Bond Fund - Direct Plan Growth Plan</t>
  </si>
  <si>
    <t>INF194K01U07</t>
  </si>
  <si>
    <t>Bandhan Short Duration Fund - Direct Growth</t>
  </si>
  <si>
    <t>INF205K01KR8</t>
  </si>
  <si>
    <t>Invesco India Arbitrage Fund - Direct Growth</t>
  </si>
  <si>
    <t>INF846K01ZM8</t>
  </si>
  <si>
    <t>Axis Corporate Bond Fund - Direct Plan - Growth</t>
  </si>
  <si>
    <t>INF277K017Q3</t>
  </si>
  <si>
    <t>Tata Arbitrage Fund - Direct Growth</t>
  </si>
  <si>
    <t>INF173K01HI3</t>
  </si>
  <si>
    <t>Sundaram Ultra Short Duration Fund - Direct - Growth</t>
  </si>
  <si>
    <t>Sundaram Multi Asset Allocation Fund</t>
  </si>
  <si>
    <t>IN0020240183</t>
  </si>
  <si>
    <t>6.75% Central Government Securities 23/12/2029</t>
  </si>
  <si>
    <t>INF200KA16D8</t>
  </si>
  <si>
    <t>SBI-ETF GOLD</t>
  </si>
  <si>
    <t>INF204KB17I5</t>
  </si>
  <si>
    <t>Nippon India ETF Gold Bees</t>
  </si>
  <si>
    <t>INF174KA1HJ8</t>
  </si>
  <si>
    <t>Kotak Mutual Fund - Gold Exchange Traded Fund</t>
  </si>
  <si>
    <t>INF179KC1981</t>
  </si>
  <si>
    <t>HDFC Gold Exchange Traded Fund</t>
  </si>
  <si>
    <t>INF740KA1SW3</t>
  </si>
  <si>
    <t>DSP-GOLD ETF</t>
  </si>
  <si>
    <t>Sundaram Multi-Factor Fund</t>
  </si>
  <si>
    <t>INE347G01014</t>
  </si>
  <si>
    <t>Petronet LNG Ltd</t>
  </si>
  <si>
    <t>INE114A01011</t>
  </si>
  <si>
    <t>Steel Authority of India Ltd</t>
  </si>
  <si>
    <t>INE372A01015</t>
  </si>
  <si>
    <t>Apar Industries Ltd</t>
  </si>
  <si>
    <t>INE457A01014</t>
  </si>
  <si>
    <t>Bank of Maharashtra</t>
  </si>
  <si>
    <t>INE202B01038</t>
  </si>
  <si>
    <t>Piramal Finance Ltd</t>
  </si>
  <si>
    <t>INE465A01025</t>
  </si>
  <si>
    <t>Bharat Forge Ltd</t>
  </si>
  <si>
    <t>INE031A01017</t>
  </si>
  <si>
    <t>Housing &amp; Urban Development Corporation Ltd</t>
  </si>
  <si>
    <t>INE947Q01028</t>
  </si>
  <si>
    <t>Laurus Labs Ltd</t>
  </si>
  <si>
    <t>INE571A01038</t>
  </si>
  <si>
    <t>IPCA Laboratories Ltd</t>
  </si>
  <si>
    <t>INE484J01027</t>
  </si>
  <si>
    <t>Godrej Properties Ltd</t>
  </si>
  <si>
    <t>INE647A01010</t>
  </si>
  <si>
    <t>SRF Ltd</t>
  </si>
  <si>
    <t>INE01EA01019</t>
  </si>
  <si>
    <t>Vishal Mega Mart Ltd</t>
  </si>
  <si>
    <t>YTM (%)</t>
  </si>
  <si>
    <t>Index</t>
  </si>
  <si>
    <t>Monthly Portfolio Statement for the month ended 30 June 2026</t>
  </si>
  <si>
    <t>Hindustan Dorr Oliver Ltd @</t>
  </si>
  <si>
    <t># percentage to NAV of security is less than 0.01% - Wherever applicable</t>
  </si>
  <si>
    <t>** Thinly traded / Non Traded Securities - Wherever applicable</t>
  </si>
  <si>
    <t>^ Net current assets includes interest accrued on fixed income securities - Wherever applicable</t>
  </si>
  <si>
    <t>~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 - Wherever applicable</t>
  </si>
  <si>
    <t>* Investment earmarked for Derivative Margin - Wherever applicable</t>
  </si>
  <si>
    <t>@ The Equity shares of Hindustan Dorr-Oliver Limited were delisted from BSE Limited on 18 July 2018 pursuant to liquidation proceedings; accordingly, the investment was written off in our books during the  FY 2018–19.</t>
  </si>
  <si>
    <t>b) Total value and percentage of illiquid equity / Preference shares @</t>
  </si>
  <si>
    <t>At the beginning</t>
  </si>
  <si>
    <t>Direct Plan - IDCW</t>
  </si>
  <si>
    <t>Regular Plan - IDCW</t>
  </si>
  <si>
    <t>d) IDCW declared during the period (Rupees per unit)</t>
  </si>
  <si>
    <t>Scheme Riskometer :</t>
  </si>
  <si>
    <t>Tier I Benchmark Riskometer :</t>
  </si>
  <si>
    <t xml:space="preserve">                     NIFTY Infrastructure TRI</t>
  </si>
  <si>
    <t>(e) Non-Convertible Preference Shares</t>
  </si>
  <si>
    <t>Sundaram Liquid Fund - Direct Growth*</t>
  </si>
  <si>
    <t>Tier II Benchmark Riskometer :</t>
  </si>
  <si>
    <t xml:space="preserve">                        Nifty Mid Cap 150 TRI</t>
  </si>
  <si>
    <t xml:space="preserve">                            Nifty Mid Cap 100 TRI</t>
  </si>
  <si>
    <t xml:space="preserve">           Nifty Large Mid Cap 250 TRI</t>
  </si>
  <si>
    <t xml:space="preserve">                           BSE 500 TRI</t>
  </si>
  <si>
    <t xml:space="preserve">                                    BSE 500 TRI</t>
  </si>
  <si>
    <t xml:space="preserve">                    Nifty Small Cap 100 TRI</t>
  </si>
  <si>
    <t xml:space="preserve">                   Nifty Small Cap 100 TRI</t>
  </si>
  <si>
    <t xml:space="preserve">                      Nifty Small Cap 100 TRI</t>
  </si>
  <si>
    <t xml:space="preserve">                     Nifty Small Cap 100 TRI</t>
  </si>
  <si>
    <t xml:space="preserve">           Nifty Small Cap 250 TRI</t>
  </si>
  <si>
    <t xml:space="preserve">           Nifty Small Cap 100 TRI</t>
  </si>
  <si>
    <t>INE041025011</t>
  </si>
  <si>
    <t>Embassy Office Parks (REIT)</t>
  </si>
  <si>
    <t>INE0FDU25010</t>
  </si>
  <si>
    <t>Brookfield India Real Estate Trust REIT</t>
  </si>
  <si>
    <t>Yield to call date %</t>
  </si>
  <si>
    <t>National Bank for Agriculture &amp; Rural Development - 7.53% - 24/03/2028**</t>
  </si>
  <si>
    <t>National Bank for Agriculture &amp; Rural Development - 7.01% - 16/03/2029**</t>
  </si>
  <si>
    <t>National Bank for Agriculture &amp; Rural Development - 6.66% - 12/10/2028**</t>
  </si>
  <si>
    <t>Bharti Telecom Ltd - 7.4% - 01/02/2029**</t>
  </si>
  <si>
    <t>Cholamandalam Investment and Finance Company Ltd - 8.54% - 12/04/2029**</t>
  </si>
  <si>
    <t>Bajaj Finance Ltd - 7.82% - 31/01/2034**</t>
  </si>
  <si>
    <t>Power Finance Corporation Ltd - 7.82% - 06/03/2038**</t>
  </si>
  <si>
    <t>Power Finance Corporation Ltd - 7.6% - 13/04/2029**</t>
  </si>
  <si>
    <t>Small Industries Development Bank of India - 7.47% - 05/09/2029**</t>
  </si>
  <si>
    <t>HDFC Bank Ltd - 7.7% - 16/05/2028**</t>
  </si>
  <si>
    <t>Small Industries Development Bank of India - 7.79% - 14/05/2027**</t>
  </si>
  <si>
    <t>Muthoot Finance Ltd - 8.05% - 25/11/2027**</t>
  </si>
  <si>
    <t>National Bank for Agriculture &amp; Rural Development - 7.1% - 29/03/2029**</t>
  </si>
  <si>
    <t>Power Finance Corporation Ltd - 6.96% - 02/03/2028**</t>
  </si>
  <si>
    <t>Small Industries Development Bank of India - 7.04% - 09/02/2029**</t>
  </si>
  <si>
    <t>REC LTD - 7.34% - 30/04/2030**</t>
  </si>
  <si>
    <t>Indian Railway Finance Corporation Ltd - 7.68% - 24/11/2026**</t>
  </si>
  <si>
    <t>Indian Railway Finance Corporation Ltd - 7.74% - 15/04/2038**</t>
  </si>
  <si>
    <t>LIC Housing Finance Ltd - 8.025% - 23/03/2033**</t>
  </si>
  <si>
    <t>Indian Railway Finance Corporation Ltd - 7.46% - 18/06/2029**</t>
  </si>
  <si>
    <t>Power Finance Corporation Ltd - 7.77% - 15/04/2028**</t>
  </si>
  <si>
    <t>Muthoot Finance Ltd - 8.4% - 28/08/2028**</t>
  </si>
  <si>
    <t>Power Finance Corporation Ltd - 7.77% - 15/07/2026**</t>
  </si>
  <si>
    <t>LIC Housing Finance Ltd - 6.17% - 03/09/2026**</t>
  </si>
  <si>
    <t>Power Finance Corporation Ltd - 6.73% - 15/10/2027**</t>
  </si>
  <si>
    <t>Bajaj Finance Ltd - 7.11% - 10/07/2028**</t>
  </si>
  <si>
    <t>PNB Housing Finance Ltd - 7.28% - 05/06/2028**</t>
  </si>
  <si>
    <t>PNB Housing Finance Ltd - 8.15% - 29/07/2027**</t>
  </si>
  <si>
    <t>Small Industries Development Bank of India - 7.68% - 10/08/2027**</t>
  </si>
  <si>
    <t>Can Fin Homes Ltd - 8.09% - 04/01/2027**</t>
  </si>
  <si>
    <t>HDB Financial Services Ltd - 7.84% - 14/07/2026**</t>
  </si>
  <si>
    <t>National Bank for Agriculture &amp; Rural Development - 05/03/2027**</t>
  </si>
  <si>
    <t>Punjab National Bank - 15/09/2026**</t>
  </si>
  <si>
    <t>National Bank for Agriculture &amp; Rural Development - 10/03/2027**</t>
  </si>
  <si>
    <t>360 ONE WAM Ltd (Prev IIFL Wealth Management Ltd) - 21/01/2027**</t>
  </si>
  <si>
    <t>LIC Housing Finance Ltd - 6.65% - 15/02/2027**</t>
  </si>
  <si>
    <t>National Bank for Agriculture &amp; Rural Development - 7.5% - 31/08/2026**</t>
  </si>
  <si>
    <t>Chennai Super Kings Ltd @</t>
  </si>
  <si>
    <t>INE0BWS23018</t>
  </si>
  <si>
    <t>Altius Telecom Infrastructure Trust INVIT</t>
  </si>
  <si>
    <t>(f) Convertible Debenture</t>
  </si>
  <si>
    <t>INE121A08PJ0</t>
  </si>
  <si>
    <t>7.5% Cholamandalam Investment and Company Ltd - 30/09/2026</t>
  </si>
  <si>
    <t>Unrated</t>
  </si>
  <si>
    <t>Coforge Ltd (Pre NIIT Technologies Limited) JUL-2026</t>
  </si>
  <si>
    <t>State Bank of India - 6.93% - 20/10/2035** - Call Dt : 19-Oct-30*</t>
  </si>
  <si>
    <t>Cash and Other Net Current Assets^</t>
  </si>
  <si>
    <t>Refer below point i)</t>
  </si>
  <si>
    <t>Direct Plan - Monthly IDCW</t>
  </si>
  <si>
    <t>Regular Plan - Monthly IDCW</t>
  </si>
  <si>
    <t>Annexure-A</t>
  </si>
  <si>
    <t>ISIN</t>
  </si>
  <si>
    <t>NAME OF THE SECURITY</t>
  </si>
  <si>
    <t>TOTAL AMOUNT DUE (Rs. in Lacs)</t>
  </si>
  <si>
    <t>(Rs. in Lacs)</t>
  </si>
  <si>
    <t xml:space="preserve">Total Cost  </t>
  </si>
  <si>
    <t xml:space="preserve">Discounting Charges / Interest accrued till maturity </t>
  </si>
  <si>
    <t>Total CP Outstanding</t>
  </si>
  <si>
    <t>Amount Recovered - 06th Mar 2025</t>
  </si>
  <si>
    <t>Total settlement till date</t>
  </si>
  <si>
    <t>CASH</t>
  </si>
  <si>
    <t>INVIT Units</t>
  </si>
  <si>
    <t>INE121H14JU3</t>
  </si>
  <si>
    <t xml:space="preserve">IL&amp;FS Financial Services Ltd. 24SEP18 CP </t>
  </si>
  <si>
    <t>## The Boards of these companies have set February 17th as the record date for the allocation of InvIT units and cash distribution. Accordingly, on the 5th of March 2025, we received the Total cash of Rs. 3.17 Crs .Further as a part of the distribution we have received  INVITs amounting to Rs. 2 Crs having face value is Rs. 25,00,000 per unit subsequently in the month of April ’25. The above-mentioned cash and  INVITs units are allocated to respective scheme based  on their exposure.</t>
  </si>
  <si>
    <t>For Further details please refer the below Links for Rationale</t>
  </si>
  <si>
    <t>https://www.sundarammutual.com/pdf2/2025/Rationale_for_Valuation/Update_on_ILFS_Financial_Services_Recovery_06_03_2025.pdf</t>
  </si>
  <si>
    <t>https://www.sundarammutual.com/pdf2/2025/Rationale_for_Valuation/Update_on_Valuation_of_RoadStar_InVIT_Units_V1.pdf</t>
  </si>
  <si>
    <t>https://www.sundarammutual.com/pdf2/2025/Rationale_for_Valuation/Update_on_Valuation_of_RoadStar_InVIT_Units_22_Sep_2025.pdf</t>
  </si>
  <si>
    <t>VALUE OF THE SECURITY CONSIDERED UNDER NET RECEIVABLES</t>
  </si>
  <si>
    <t>% TO AUM</t>
  </si>
  <si>
    <t>INE528G08394</t>
  </si>
  <si>
    <t>9%-YES BANK LTD-NCD-Call opt-18/10/2022-Perpetual Bond $</t>
  </si>
  <si>
    <t>TOTAL AMOUNT INCLUDING INTEREST DUE TO THE SCHEME</t>
  </si>
  <si>
    <t>TOTAL AMOUNT DUE</t>
  </si>
  <si>
    <t>PRINCIPAL (Rs. in Lacs)</t>
  </si>
  <si>
    <t>Interest Accrued till 05 Mar 2020
(Rs. in Lacs)</t>
  </si>
  <si>
    <t>Total 
(Rs. in Lacs)</t>
  </si>
  <si>
    <t>$ Yes Bank Limited Reconstruction Scheme 2020” was notified in the Official Gazette on March 13, 2020. Based on that, the Basel III Additional Tier I Bonds (ISIN - INE528G08394) were written down in the scheme along with the Interest accrued.</t>
  </si>
  <si>
    <t>Portfolio Information</t>
  </si>
  <si>
    <t>Scheme Name :</t>
  </si>
  <si>
    <t>Description (if any)</t>
  </si>
  <si>
    <t xml:space="preserve">Annualised Portfolio YTM %* : </t>
  </si>
  <si>
    <t>Macaulay Duration (years) - only for Debt portion (years)</t>
  </si>
  <si>
    <t>Residual Maturity (years) - only for Debt portion (years)</t>
  </si>
  <si>
    <t xml:space="preserve">As on (Date) </t>
  </si>
  <si>
    <t>*** in case of semi annual YTM,  it will be annualised </t>
  </si>
  <si>
    <t xml:space="preserve">           CRISIL Hybrid 35 Plus 65 - Aggressive Index</t>
  </si>
  <si>
    <t>Bajaj Finserv Ltd AUG-2026</t>
  </si>
  <si>
    <t>Bharat Electronics Ltd JUL-2026</t>
  </si>
  <si>
    <t>Ashok Leyland Ltd AUG-2026</t>
  </si>
  <si>
    <t>Bharti Airtel Ltd AUG-2026</t>
  </si>
  <si>
    <t>Dabur India Ltd - Equity JUL-2026</t>
  </si>
  <si>
    <t>Coal India Ltd JUL-2026</t>
  </si>
  <si>
    <t>Divis Labarotories Ltd  JUL-2026</t>
  </si>
  <si>
    <t>Adani Green Energy Ltd JUL-2026</t>
  </si>
  <si>
    <t>Havells India Ltd JUL-2026</t>
  </si>
  <si>
    <t>RBL Bank Ltd JUL-2026</t>
  </si>
  <si>
    <t>Ultra Tech Cement Ltd JUL-2026</t>
  </si>
  <si>
    <t>Maruti Suzuki India Ltd JUL-2026</t>
  </si>
  <si>
    <t>Adani Ports &amp; SEZ Ltd JUL-2026</t>
  </si>
  <si>
    <t>Fortis Health Care Ltd JUL-2026</t>
  </si>
  <si>
    <t>Cipla Ltd JUL-2026</t>
  </si>
  <si>
    <t>Bank of Baroda JUL-2026</t>
  </si>
  <si>
    <t>Jio Financial Services Ltd (Prev Reliance Strategic Investments Ltd) JUL-2026</t>
  </si>
  <si>
    <t>Oil &amp; Natural Gas Corpn.Ltd JUL-2026</t>
  </si>
  <si>
    <t>Angel One Ltd (Prev: Angel Broking Ltd) JUL-2026</t>
  </si>
  <si>
    <t>Tata Motors Passenger Vehicles Ltd JUL-2026</t>
  </si>
  <si>
    <t>Indian Hotels Company Ltd JUL-2026</t>
  </si>
  <si>
    <t>Info Edge (India) Ltd JUL-2026</t>
  </si>
  <si>
    <t>Tata Steel Ltd JUL-2026</t>
  </si>
  <si>
    <t>Max Financial Services Ltd (Prev: Max India Ltd) JUL-2026</t>
  </si>
  <si>
    <t>Power Finance Corporation Ltd JUL-2026</t>
  </si>
  <si>
    <t>Gujarat Ambuja Cement Co.Ltd JUL-2026</t>
  </si>
  <si>
    <t>Power Grid Corporation of India Ltd JUL-2026</t>
  </si>
  <si>
    <t>Eternal Ltd ( Previously named as Zomato Ltd ) JUL-2026</t>
  </si>
  <si>
    <t>NMDC LTD AUG-2026</t>
  </si>
  <si>
    <t>NTPC Ltd JUL-2026</t>
  </si>
  <si>
    <t>Indian Energy Exchange Ltd JUL-2026</t>
  </si>
  <si>
    <t>Hindalco Industries Ltd JUL-2026</t>
  </si>
  <si>
    <t>Mahindra &amp; Mahindra Ltd JUL-2026</t>
  </si>
  <si>
    <t>Kotak Mahindra Bank Ltd JUL-2026</t>
  </si>
  <si>
    <t>Marico Ltd (Pre Marico Industries Ltd) JUL-2026</t>
  </si>
  <si>
    <t>ITC Ltd JUL-2026</t>
  </si>
  <si>
    <t>TVS Motor Company Ltd   JUL-2026</t>
  </si>
  <si>
    <t>REC Ltd (Prev : Rural Electrification Corporation Ltd) JUL-2026</t>
  </si>
  <si>
    <t>UPL Lmited (Previously )United Phosphorous Ltd JUL-2026</t>
  </si>
  <si>
    <t>ICICI Bank Ltd JUL-2026</t>
  </si>
  <si>
    <t>Patanjali Foods Ltd(Prev Ruchi Soya Industries Ltd) JUL-2026</t>
  </si>
  <si>
    <t>Larsen &amp; Toubro Ltd JUL-2026</t>
  </si>
  <si>
    <t>Axis Bank Ltd  JUL-2026</t>
  </si>
  <si>
    <t>ICICI Bank Ltd AUG-2026</t>
  </si>
  <si>
    <t>State Bank Of India Ltd JUL-2026</t>
  </si>
  <si>
    <t>Bharti Airtel Ltd JUL-2026</t>
  </si>
  <si>
    <t>Ashok Leyland Ltd JUL-2026</t>
  </si>
  <si>
    <t>Bajaj Finance Ltd JUL-2026</t>
  </si>
  <si>
    <t>Reliance Industries Ltd JUL-2026</t>
  </si>
  <si>
    <t>HDFC Bank Ltd JUL-2026</t>
  </si>
  <si>
    <t xml:space="preserve">           NIFTY 50 Arbitrage INDEX</t>
  </si>
  <si>
    <t>++ Aggregate Investments by Other schemes of Sundaram Mutual Fund - Rs. 1,615.98 Lakhs</t>
  </si>
  <si>
    <t>Lupin Ltd JUL-2026</t>
  </si>
  <si>
    <t>Multi Commodity Exchange of India Limited JUL-2026</t>
  </si>
  <si>
    <t>360 ONE WAM Ltd (Prev IIFL Wealth Management Ltd) JUL-2026</t>
  </si>
  <si>
    <t>Union Bank of India JUL-2026</t>
  </si>
  <si>
    <t>Hindustan Aeronautics Ltd JUL-2026</t>
  </si>
  <si>
    <t>One 97 Communications Ltd JUL-2026</t>
  </si>
  <si>
    <t>Bajaj Finserv Ltd JUL-2026</t>
  </si>
  <si>
    <t xml:space="preserve">           NIFTY 50 Hybrid Composite Debt 50 : 50 INDEX</t>
  </si>
  <si>
    <t>Sandur Laminates Ltd @</t>
  </si>
  <si>
    <t>Crystal Cable Industries Ltd @</t>
  </si>
  <si>
    <t>Tirrihannah Company Ltd @</t>
  </si>
  <si>
    <t>Minerava Holdings Ltd @</t>
  </si>
  <si>
    <t>Name of The security</t>
  </si>
  <si>
    <t xml:space="preserve">ISIN </t>
  </si>
  <si>
    <t>Net receivable/Market value  (Rs. Lakh)</t>
  </si>
  <si>
    <t>% to NAV</t>
  </si>
  <si>
    <t>Total Amount(Principal &amp; Interest)  (Rs. Lakh)</t>
  </si>
  <si>
    <t>21.50% Dewan Rubber Ltd</t>
  </si>
  <si>
    <t>Not Available</t>
  </si>
  <si>
    <t>Chemox Chemicals Industries</t>
  </si>
  <si>
    <t xml:space="preserve">                                NIFTY 500 TRI</t>
  </si>
  <si>
    <t xml:space="preserve">           NIFTY Dividend Opportunities 50 TRI</t>
  </si>
  <si>
    <t>Sun Pharmaceuticals Ltd JUL-2026</t>
  </si>
  <si>
    <t>Aurobindo Pharma Ltd-Equ JUL-2026</t>
  </si>
  <si>
    <t>JSW Steel Ltd JUL-2026</t>
  </si>
  <si>
    <t>Altius Telecom Infrastructure Trust (INVIT)</t>
  </si>
  <si>
    <t xml:space="preserve">                      Nifty Equity Savings TRI</t>
  </si>
  <si>
    <t xml:space="preserve">                              Nifty 500 TRI</t>
  </si>
  <si>
    <t xml:space="preserve">           Nifty Large MID CAP 250 TRI</t>
  </si>
  <si>
    <t>Crescent Finstock Ltd @</t>
  </si>
  <si>
    <t>Balmer Lawrie Freight Containers Ltd @</t>
  </si>
  <si>
    <t>Precision Fasteners Ltd @</t>
  </si>
  <si>
    <t>Virtual Dynamics Software Ltd @</t>
  </si>
  <si>
    <t>Noble Brothers Impex Ltd @</t>
  </si>
  <si>
    <t>Sangam Health Care Products Ltd @</t>
  </si>
  <si>
    <t>Mukerian Papers Ltd @</t>
  </si>
  <si>
    <t>15% Premier Vinyl Ltd</t>
  </si>
  <si>
    <t xml:space="preserve">           Nifty 500 MultiCap 50:25:25 TRI</t>
  </si>
  <si>
    <t xml:space="preserve">          Nifty 100 Equal Weighted Index TRI</t>
  </si>
  <si>
    <t>18% Jord Engineering Ltd</t>
  </si>
  <si>
    <t xml:space="preserve">                          NIFTY 500 TRI</t>
  </si>
  <si>
    <t xml:space="preserve">           Nifty India Consumption TRI</t>
  </si>
  <si>
    <t>Make My Trip Ltd (USD)</t>
  </si>
  <si>
    <t xml:space="preserve">           NIFTY Services Sector TRI</t>
  </si>
  <si>
    <t xml:space="preserve">           NIFTY 500 MULTICAP 50:25:25 TRI</t>
  </si>
  <si>
    <t>LTM Ltd ( Pre LTIMindtree Ltd ) JUL-2026</t>
  </si>
  <si>
    <t xml:space="preserve">                       NIFTY 500_TRI</t>
  </si>
  <si>
    <t xml:space="preserve">               Nifty 100 TRI</t>
  </si>
  <si>
    <t xml:space="preserve">                      Nifty_500_ TRI</t>
  </si>
  <si>
    <t xml:space="preserve">                  Nifty 500 TRI</t>
  </si>
  <si>
    <t xml:space="preserve">           Nifty Financial Services TRI</t>
  </si>
  <si>
    <t>Sundaram Income Plus Arbitrage Active FoF</t>
  </si>
  <si>
    <t>60% Nifty Short Duration Debt Index A-II + 40% Nifty 50 Arbitrage TRI</t>
  </si>
  <si>
    <t>Bharat Petroleum Corpn Ltd JUL-2026</t>
  </si>
  <si>
    <t>NIFTY 500 TRI (65%) + NIFTY Short Duration Debt Index (10%) + Domestic Prices of Gold (25%)</t>
  </si>
  <si>
    <t>Wipro Ltd JUN-2026</t>
  </si>
  <si>
    <t xml:space="preserve">                     BSE 200 TRI</t>
  </si>
  <si>
    <t>S.NO.</t>
  </si>
  <si>
    <t>ACRONYM</t>
  </si>
  <si>
    <t>SCHEME NAME</t>
  </si>
  <si>
    <t>CAPEXG</t>
  </si>
  <si>
    <t>GLOB</t>
  </si>
  <si>
    <t>Sundaram Global Brand Theme-Equity Active FOF</t>
  </si>
  <si>
    <t>MIDCAP</t>
  </si>
  <si>
    <t>MULTIP</t>
  </si>
  <si>
    <t>Sundaram Large And Mid Cap Fund</t>
  </si>
  <si>
    <t>SLTADV3</t>
  </si>
  <si>
    <t>Sundaram Long Term Advantage Fund Series III</t>
  </si>
  <si>
    <t>SLTADV4</t>
  </si>
  <si>
    <t>Sundaram Long Term Advantage Fund Series IV</t>
  </si>
  <si>
    <t>SLTAX3</t>
  </si>
  <si>
    <t>SLTAX4</t>
  </si>
  <si>
    <t>SLTAX5</t>
  </si>
  <si>
    <t>SLTAX6</t>
  </si>
  <si>
    <t>SMILE</t>
  </si>
  <si>
    <t>SPAHF</t>
  </si>
  <si>
    <t>SPARF</t>
  </si>
  <si>
    <t xml:space="preserve">Sundaram Arbitrage Fund </t>
  </si>
  <si>
    <t>SPBAF</t>
  </si>
  <si>
    <t>SPDYF</t>
  </si>
  <si>
    <t>SPESF</t>
  </si>
  <si>
    <t>SPFOCUS</t>
  </si>
  <si>
    <t>Sundaram Focused  Fund</t>
  </si>
  <si>
    <t>SPMUCF</t>
  </si>
  <si>
    <t>SPSN100</t>
  </si>
  <si>
    <t>Sundaram NIFTY 100 Equal Weight Fund</t>
  </si>
  <si>
    <t>SPTAX</t>
  </si>
  <si>
    <t>SRURAL</t>
  </si>
  <si>
    <t>SSFUND</t>
  </si>
  <si>
    <t>STAX</t>
  </si>
  <si>
    <t>SUNBCF</t>
  </si>
  <si>
    <t>SUNFCF</t>
  </si>
  <si>
    <t>SUNFOP</t>
  </si>
  <si>
    <t>SUNMAF</t>
  </si>
  <si>
    <t>SUNCYF</t>
  </si>
  <si>
    <t>SUNMFF</t>
  </si>
  <si>
    <t>SUNIPA</t>
  </si>
  <si>
    <t>YTM (%) *</t>
  </si>
  <si>
    <t>YTM (%)*</t>
  </si>
  <si>
    <t>SG9999013908</t>
  </si>
  <si>
    <t>Sundaram Global Brand Fund - Master Class</t>
  </si>
  <si>
    <t xml:space="preserve"> (a) Investments in Foreign Securities - Units of Mutual Funds</t>
  </si>
  <si>
    <t xml:space="preserve">                    MSCI ACWI TRI</t>
  </si>
  <si>
    <t>i) Exposure to securities classified as below investment grade or default as on 30-Jun-2026</t>
  </si>
  <si>
    <t>% to AUM as on 30-Jun-2026</t>
  </si>
  <si>
    <t>30-Jun-2026</t>
  </si>
  <si>
    <t>DERIVATIVES DISCLOSURE</t>
  </si>
  <si>
    <t>Disclosure regarding Derivative positions pursuant to SEBI Circular no CIR/IMD/DF/11/2010 dated August18,2010</t>
  </si>
  <si>
    <t>DETAILS OF INVESTMENTS IN DERIVATIVE INSTRUMENTS</t>
  </si>
  <si>
    <t>A. Hedging Positions through Futures as on June 30, 2026 :</t>
  </si>
  <si>
    <t>Scheme Name</t>
  </si>
  <si>
    <t>Underlying</t>
  </si>
  <si>
    <t>Long/Short</t>
  </si>
  <si>
    <t>Futures Price When Purchased</t>
  </si>
  <si>
    <t>Current Price of the contract</t>
  </si>
  <si>
    <t>Margin maintained in (Rs in Lakhs)*</t>
  </si>
  <si>
    <t>short</t>
  </si>
  <si>
    <t xml:space="preserve">Total percentage of existing assets hedged through futures as a percentage of net assets </t>
  </si>
  <si>
    <t>%</t>
  </si>
  <si>
    <t>For the period ended June 30, 2026 following were the hedging transactions through futures which have been squared off/ expired</t>
  </si>
  <si>
    <t>Total Number of contracts where futures were Bought</t>
  </si>
  <si>
    <t>Total Number of contracts where futures were Sold</t>
  </si>
  <si>
    <t>Gross Notional value of contracts where futures were bought                      (Rs. in Lakhs)</t>
  </si>
  <si>
    <t>Gross Notional value of contracts where futures were sold        (Rs. in Lakhs)</t>
  </si>
  <si>
    <t>Net Profit / (Loss) value on all contracts combined (Rs. in lakhs)</t>
  </si>
  <si>
    <t>For the period ended June 30, 2026 following were the non-hedging transactions through futures which have been squared off / expired</t>
  </si>
  <si>
    <t>Gross Notional value of contracts where futures were sold ( Rs. in Lakhs)</t>
  </si>
  <si>
    <t>C. Hedging Positions through Put Options as on June 30, 2026: Nil</t>
  </si>
  <si>
    <t>Total % of existing assets hedged through Put Options : Nil</t>
  </si>
  <si>
    <t xml:space="preserve"> </t>
  </si>
  <si>
    <t>For the period ended  June 30, 2026 , the following hedging transactions through options which have been already exercised/expired : Nil</t>
  </si>
  <si>
    <t>D. Other than Hedging Positions through options as on June 30, 2026 : Nil</t>
  </si>
  <si>
    <t>Total Exposure through Options other than hedging as a percentage of net assets : Nil</t>
  </si>
  <si>
    <t>For the period ended June 30, 2026 , the following non hedging transactions through options which have been already exercised/expired : Nil</t>
  </si>
  <si>
    <t>F. Hedging Positions through Interest Rate Futures as on June 30, 2026: Nil</t>
  </si>
  <si>
    <t>Total percentage of existing assets hedged through Interest Rate Futures a Percentage of net assets : Nil</t>
  </si>
  <si>
    <t>For the period ended June 30, 2026 following were the hedging transactions through Interest Rate Futures which have been squared off/ expired : Nil</t>
  </si>
  <si>
    <t>For the period ended June 30, 2026 following were the Non Hedging transactions through Interest Rate Futures which have been squared off/ expired : Nil</t>
  </si>
  <si>
    <t>* Note: Margin maintained denotes security specific margin.</t>
  </si>
  <si>
    <t>B. Other than hedging positions through futures as on June 30, 2026 : Nil</t>
  </si>
  <si>
    <t>Total percentage of existing assets other than hedged through futures as a percentage of net assets : Nil</t>
  </si>
  <si>
    <t>E. Hedging Positions through Swaps as on June 30, 2026: Nil</t>
  </si>
  <si>
    <t>For the period ended June 30, 2026 following were the non-hedging transactions through futures which have been squared off / expired : Nil</t>
  </si>
  <si>
    <t>B. Other than hedging positions through futures as on June 30, 2026 :</t>
  </si>
  <si>
    <t>Long</t>
  </si>
  <si>
    <t>KEI Industries Ltd JUL-2026</t>
  </si>
  <si>
    <t xml:space="preserve"> Sundaram Multi Factor Fund</t>
  </si>
  <si>
    <t>Wipro Ltd JUL-2026</t>
  </si>
  <si>
    <t xml:space="preserve">Total percentage of existing assets other than hedged through futures as a percentage of net assets </t>
  </si>
  <si>
    <t>Sundaram Multi Factor Fund</t>
  </si>
  <si>
    <t>A. Hedging Positions through Futures as on June 30, 2026 : Nil</t>
  </si>
  <si>
    <t>Total percentage of existing assets hedged through futures as a percentage of net assets : Nil</t>
  </si>
  <si>
    <t>For the period ended June 30, 2026 following were the hedging transactions through futures which have been squared off/ expired : 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</si>
</sst>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1014009]General"/>
    <numFmt numFmtId="165" formatCode="[$-1014009]###0;\(###0\)"/>
    <numFmt numFmtId="166" formatCode="[$-1014009]###0.00;\(###0.00\)"/>
    <numFmt numFmtId="167" formatCode="[$-1014009]###0.00%;\(###0.00%\)"/>
    <numFmt numFmtId="168" formatCode="[$-1014009]#,##0.00\ %;\(#,##0.00\)"/>
    <numFmt numFmtId="169" formatCode="[$-1014009]#.0000"/>
    <numFmt numFmtId="170" formatCode="[$-1014009]#,##0.00%"/>
    <numFmt numFmtId="171" formatCode="[$-1014009]###0.0000;\(###0.0000\)"/>
    <numFmt numFmtId="172" formatCode="[$-1014009]#,##0.000000;\-#,##0.000000"/>
    <numFmt numFmtId="173" formatCode="_(* #,##0.00_);_(* \(#,##0.00\);_(* &quot;-&quot;??_);_(@_)"/>
    <numFmt numFmtId="174" formatCode="[$-1014009]#,##0.00;\(#,##0.00\)"/>
    <numFmt numFmtId="175" formatCode="_(* #,##0_);_(* \(#,##0\);_(* &quot;-&quot;??_);_(@_)"/>
    <numFmt numFmtId="176" formatCode="#,##0.0000;\(#,##0.0000\)"/>
  </numFmts>
  <fonts count="29" x14ac:knownFonts="1">
    <font>
      <sz val="10"/>
      <name val="Arial"/>
      <charset val="1"/>
    </font>
    <font>
      <sz val="11"/>
      <color theme="1"/>
      <name val="Aptos Narrow"/>
      <family val="2"/>
      <scheme val="minor"/>
    </font>
    <font>
      <sz val="11"/>
      <color theme="1"/>
      <name val="Aptos Narrow"/>
      <family val="2"/>
      <scheme val="minor"/>
    </font>
    <font>
      <sz val="10"/>
      <color indexed="8"/>
      <name val="Calibri"/>
      <family val="2"/>
    </font>
    <font>
      <b/>
      <sz val="10"/>
      <color indexed="8"/>
      <name val="Calibri"/>
      <family val="2"/>
    </font>
    <font>
      <b/>
      <i/>
      <sz val="10"/>
      <color indexed="8"/>
      <name val="Calibri"/>
      <family val="2"/>
    </font>
    <font>
      <b/>
      <sz val="9"/>
      <color indexed="8"/>
      <name val="Calibri"/>
      <family val="2"/>
    </font>
    <font>
      <b/>
      <sz val="11"/>
      <color indexed="8"/>
      <name val="Calibri"/>
      <family val="2"/>
    </font>
    <font>
      <u/>
      <sz val="10"/>
      <color theme="10"/>
      <name val="Arial"/>
      <family val="2"/>
    </font>
    <font>
      <u/>
      <sz val="11"/>
      <color rgb="FF002060"/>
      <name val="Aptos Narrow"/>
      <family val="2"/>
      <scheme val="minor"/>
    </font>
    <font>
      <sz val="10"/>
      <color indexed="8"/>
      <name val="Calibri"/>
      <family val="2"/>
    </font>
    <font>
      <b/>
      <sz val="10"/>
      <color indexed="8"/>
      <name val="Calibri"/>
      <family val="2"/>
    </font>
    <font>
      <b/>
      <i/>
      <sz val="10"/>
      <color indexed="8"/>
      <name val="Calibri"/>
      <family val="2"/>
    </font>
    <font>
      <b/>
      <sz val="10"/>
      <name val="Arial"/>
      <family val="2"/>
    </font>
    <font>
      <sz val="10"/>
      <name val="Calibri"/>
      <family val="2"/>
    </font>
    <font>
      <sz val="10"/>
      <name val="Arial"/>
      <family val="2"/>
    </font>
    <font>
      <sz val="10"/>
      <color theme="1"/>
      <name val="Calibri"/>
      <family val="2"/>
    </font>
    <font>
      <b/>
      <sz val="10"/>
      <color theme="1"/>
      <name val="Aptos Narrow"/>
      <family val="2"/>
      <scheme val="minor"/>
    </font>
    <font>
      <sz val="10"/>
      <name val="Arial"/>
      <family val="2"/>
    </font>
    <font>
      <sz val="10"/>
      <color theme="1"/>
      <name val="Aptos Narrow"/>
      <family val="2"/>
      <scheme val="minor"/>
    </font>
    <font>
      <sz val="11"/>
      <color indexed="8"/>
      <name val="Calibri"/>
      <family val="2"/>
    </font>
    <font>
      <b/>
      <sz val="10"/>
      <name val="Aptos Narrow"/>
      <family val="2"/>
      <scheme val="minor"/>
    </font>
    <font>
      <b/>
      <sz val="10"/>
      <color theme="1"/>
      <name val="Calibri"/>
      <family val="2"/>
    </font>
    <font>
      <b/>
      <sz val="11"/>
      <name val="Aptos Narrow"/>
      <family val="2"/>
      <scheme val="minor"/>
    </font>
    <font>
      <sz val="11"/>
      <name val="Aptos Narrow"/>
      <family val="2"/>
      <scheme val="minor"/>
    </font>
    <font>
      <b/>
      <sz val="10"/>
      <name val="Calibri"/>
      <family val="2"/>
    </font>
    <font>
      <sz val="10"/>
      <name val="Aptos Narrow"/>
      <family val="2"/>
      <scheme val="minor"/>
    </font>
    <font>
      <u/>
      <sz val="11"/>
      <color theme="10"/>
      <name val="Aptos Narrow"/>
      <family val="2"/>
      <scheme val="minor"/>
    </font>
    <font>
      <sz val="10"/>
      <color indexed="8"/>
      <name val="Aptos Narrow"/>
      <family val="2"/>
      <scheme val="minor"/>
    </font>
  </fonts>
  <fills count="2">
    <fill>
      <patternFill patternType="none"/>
    </fill>
    <fill>
      <patternFill patternType="gray125"/>
    </fill>
  </fills>
  <borders count="2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2">
    <xf numFmtId="0" fontId="0" fillId="0" borderId="0">
      <alignment wrapText="1"/>
    </xf>
    <xf numFmtId="0" fontId="8" fillId="0" borderId="0" applyNumberFormat="0" applyFill="0" applyBorder="0" applyAlignment="0" applyProtection="0">
      <alignment wrapText="1"/>
    </xf>
    <xf numFmtId="0" fontId="2" fillId="0" borderId="0"/>
    <xf numFmtId="43" fontId="15" fillId="0" borderId="0" applyFont="0" applyFill="0" applyBorder="0" applyAlignment="0" applyProtection="0"/>
    <xf numFmtId="9" fontId="15" fillId="0" borderId="0" applyFont="0" applyFill="0" applyBorder="0" applyAlignment="0" applyProtection="0"/>
    <xf numFmtId="0" fontId="1" fillId="0" borderId="0"/>
    <xf numFmtId="0" fontId="18" fillId="0" borderId="0">
      <alignment wrapText="1"/>
    </xf>
    <xf numFmtId="43" fontId="1" fillId="0" borderId="0" applyFont="0" applyFill="0" applyBorder="0" applyAlignment="0" applyProtection="0"/>
    <xf numFmtId="9" fontId="20" fillId="0" borderId="0" applyFont="0" applyFill="0" applyBorder="0" applyAlignment="0" applyProtection="0"/>
    <xf numFmtId="0" fontId="18" fillId="0" borderId="0">
      <alignment wrapText="1"/>
    </xf>
    <xf numFmtId="0" fontId="18" fillId="0" borderId="0">
      <alignment wrapText="1"/>
    </xf>
    <xf numFmtId="0" fontId="1" fillId="0" borderId="0"/>
  </cellStyleXfs>
  <cellXfs count="262">
    <xf numFmtId="0" fontId="0" fillId="0" borderId="0" xfId="0">
      <alignment wrapText="1"/>
    </xf>
    <xf numFmtId="0" fontId="9" fillId="0" borderId="0" xfId="1" applyFont="1" applyFill="1" applyBorder="1" applyAlignment="1">
      <alignment horizontal="center" vertical="center" wrapText="1"/>
    </xf>
    <xf numFmtId="43" fontId="19" fillId="0" borderId="16" xfId="7" applyFont="1" applyFill="1" applyBorder="1"/>
    <xf numFmtId="4" fontId="19" fillId="0" borderId="16" xfId="8" applyNumberFormat="1" applyFont="1" applyFill="1" applyBorder="1"/>
    <xf numFmtId="0" fontId="8" fillId="0" borderId="0" xfId="1" applyFill="1" applyAlignment="1"/>
    <xf numFmtId="175" fontId="16" fillId="0" borderId="0" xfId="3" applyNumberFormat="1" applyFont="1" applyFill="1"/>
    <xf numFmtId="43" fontId="16" fillId="0" borderId="0" xfId="3" applyFont="1" applyFill="1"/>
    <xf numFmtId="10" fontId="16" fillId="0" borderId="0" xfId="4" applyNumberFormat="1" applyFont="1" applyFill="1" applyBorder="1" applyAlignment="1">
      <alignment vertical="center"/>
    </xf>
    <xf numFmtId="4" fontId="14" fillId="0" borderId="16" xfId="7" applyNumberFormat="1" applyFont="1" applyFill="1" applyBorder="1" applyAlignment="1">
      <alignment horizontal="center" vertical="center"/>
    </xf>
    <xf numFmtId="10" fontId="14" fillId="0" borderId="16" xfId="7" applyNumberFormat="1" applyFont="1" applyFill="1" applyBorder="1" applyAlignment="1">
      <alignment horizontal="center" vertical="center"/>
    </xf>
    <xf numFmtId="4" fontId="26" fillId="0" borderId="16" xfId="7" applyNumberFormat="1" applyFont="1" applyFill="1" applyBorder="1" applyAlignment="1">
      <alignment horizontal="center" vertical="center"/>
    </xf>
    <xf numFmtId="10" fontId="26" fillId="0" borderId="16" xfId="7" applyNumberFormat="1" applyFont="1" applyFill="1" applyBorder="1" applyAlignment="1">
      <alignment horizontal="center" vertical="center"/>
    </xf>
    <xf numFmtId="175" fontId="19" fillId="0" borderId="0" xfId="3" applyNumberFormat="1" applyFont="1" applyFill="1"/>
    <xf numFmtId="43" fontId="19" fillId="0" borderId="0" xfId="3" applyFont="1" applyFill="1"/>
    <xf numFmtId="43" fontId="26" fillId="0" borderId="10" xfId="7" applyFont="1" applyFill="1" applyBorder="1" applyAlignment="1">
      <alignment horizontal="right" vertical="center"/>
    </xf>
    <xf numFmtId="43" fontId="26" fillId="0" borderId="10" xfId="7" applyFont="1" applyFill="1" applyBorder="1" applyAlignment="1">
      <alignment horizontal="center" vertical="center"/>
    </xf>
    <xf numFmtId="0" fontId="23" fillId="0" borderId="10" xfId="11" applyFont="1" applyBorder="1" applyAlignment="1">
      <alignment horizontal="center" vertical="center"/>
    </xf>
    <xf numFmtId="0" fontId="24" fillId="0" borderId="0" xfId="9" applyFont="1">
      <alignment wrapText="1"/>
    </xf>
    <xf numFmtId="0" fontId="24" fillId="0" borderId="10" xfId="9" applyFont="1" applyBorder="1" applyAlignment="1">
      <alignment horizontal="center" wrapText="1"/>
    </xf>
    <xf numFmtId="0" fontId="27" fillId="0" borderId="10" xfId="1" applyFont="1" applyBorder="1" applyAlignment="1"/>
    <xf numFmtId="0" fontId="24" fillId="0" borderId="10" xfId="9" applyFont="1" applyBorder="1" applyAlignment="1"/>
    <xf numFmtId="0" fontId="8" fillId="0" borderId="10" xfId="1" applyBorder="1" applyAlignment="1"/>
    <xf numFmtId="37" fontId="26" fillId="0" borderId="16" xfId="3" applyNumberFormat="1" applyFont="1" applyFill="1" applyBorder="1" applyAlignment="1">
      <alignment horizontal="center"/>
    </xf>
    <xf numFmtId="39" fontId="26" fillId="0" borderId="16" xfId="3" applyNumberFormat="1" applyFont="1" applyFill="1" applyBorder="1" applyAlignment="1">
      <alignment horizontal="center"/>
    </xf>
    <xf numFmtId="175" fontId="26" fillId="0" borderId="16" xfId="3" applyNumberFormat="1" applyFont="1" applyFill="1" applyBorder="1" applyAlignment="1">
      <alignment horizontal="left" vertical="top"/>
    </xf>
    <xf numFmtId="0" fontId="7" fillId="0" borderId="9"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0" fillId="0" borderId="0" xfId="0" applyAlignment="1">
      <alignment horizontal="center" vertical="center" wrapText="1"/>
    </xf>
    <xf numFmtId="0" fontId="10" fillId="0" borderId="14" xfId="0" applyFont="1" applyBorder="1" applyAlignment="1">
      <alignment horizontal="right" vertical="top" wrapText="1" readingOrder="1"/>
    </xf>
    <xf numFmtId="0" fontId="11" fillId="0" borderId="14" xfId="0" applyFont="1" applyBorder="1" applyAlignment="1">
      <alignment horizontal="left" vertical="center" wrapText="1" readingOrder="1"/>
    </xf>
    <xf numFmtId="166" fontId="10" fillId="0" borderId="16" xfId="0" applyNumberFormat="1" applyFont="1" applyBorder="1" applyAlignment="1">
      <alignment horizontal="right" vertical="center" wrapText="1" readingOrder="1"/>
    </xf>
    <xf numFmtId="164" fontId="10" fillId="0" borderId="14" xfId="0" applyNumberFormat="1" applyFont="1" applyBorder="1" applyAlignment="1">
      <alignment horizontal="right" vertical="center" wrapText="1" readingOrder="1"/>
    </xf>
    <xf numFmtId="0" fontId="10" fillId="0" borderId="14" xfId="0" applyFont="1" applyBorder="1" applyAlignment="1">
      <alignment horizontal="left" vertical="center" wrapText="1" readingOrder="1"/>
    </xf>
    <xf numFmtId="165" fontId="10" fillId="0" borderId="14" xfId="0" applyNumberFormat="1" applyFont="1" applyBorder="1" applyAlignment="1">
      <alignment horizontal="right" vertical="center" wrapText="1" readingOrder="1"/>
    </xf>
    <xf numFmtId="166" fontId="10" fillId="0" borderId="14" xfId="0" applyNumberFormat="1" applyFont="1" applyBorder="1" applyAlignment="1">
      <alignment horizontal="right" vertical="center" wrapText="1" readingOrder="1"/>
    </xf>
    <xf numFmtId="167" fontId="10" fillId="0" borderId="14" xfId="0" applyNumberFormat="1" applyFont="1" applyBorder="1" applyAlignment="1">
      <alignment horizontal="right" vertical="center" wrapText="1" readingOrder="1"/>
    </xf>
    <xf numFmtId="164" fontId="3" fillId="0" borderId="14" xfId="0" applyNumberFormat="1" applyFont="1" applyBorder="1" applyAlignment="1">
      <alignment horizontal="right" vertical="center" wrapText="1" readingOrder="1"/>
    </xf>
    <xf numFmtId="0" fontId="3" fillId="0" borderId="14" xfId="0" applyFont="1" applyBorder="1" applyAlignment="1">
      <alignment horizontal="left" vertical="center" wrapText="1" readingOrder="1"/>
    </xf>
    <xf numFmtId="165" fontId="3" fillId="0" borderId="14" xfId="0" applyNumberFormat="1" applyFont="1" applyBorder="1" applyAlignment="1">
      <alignment horizontal="right" vertical="center" wrapText="1" readingOrder="1"/>
    </xf>
    <xf numFmtId="166" fontId="3" fillId="0" borderId="14" xfId="0" applyNumberFormat="1" applyFont="1" applyBorder="1" applyAlignment="1">
      <alignment horizontal="right" vertical="center" wrapText="1" readingOrder="1"/>
    </xf>
    <xf numFmtId="167" fontId="3" fillId="0" borderId="14" xfId="0" applyNumberFormat="1" applyFont="1" applyBorder="1" applyAlignment="1">
      <alignment horizontal="right" vertical="center" wrapText="1" readingOrder="1"/>
    </xf>
    <xf numFmtId="0" fontId="3" fillId="0" borderId="14" xfId="0" applyFont="1" applyBorder="1" applyAlignment="1">
      <alignment horizontal="right" vertical="top" wrapText="1" readingOrder="1"/>
    </xf>
    <xf numFmtId="0" fontId="4" fillId="0" borderId="14" xfId="0" applyFont="1" applyBorder="1" applyAlignment="1">
      <alignment horizontal="left" vertical="center" wrapText="1" readingOrder="1"/>
    </xf>
    <xf numFmtId="166" fontId="4" fillId="0" borderId="14" xfId="0" applyNumberFormat="1" applyFont="1" applyBorder="1" applyAlignment="1">
      <alignment horizontal="right" vertical="center" wrapText="1" readingOrder="1"/>
    </xf>
    <xf numFmtId="167" fontId="4" fillId="0" borderId="14" xfId="0" applyNumberFormat="1" applyFont="1" applyBorder="1" applyAlignment="1">
      <alignment horizontal="right" vertical="center" wrapText="1" readingOrder="1"/>
    </xf>
    <xf numFmtId="0" fontId="5" fillId="0" borderId="14" xfId="0" applyFont="1" applyBorder="1" applyAlignment="1">
      <alignment horizontal="left" vertical="center" wrapText="1" readingOrder="1"/>
    </xf>
    <xf numFmtId="0" fontId="5" fillId="0" borderId="14" xfId="0" applyFont="1" applyBorder="1" applyAlignment="1">
      <alignment horizontal="right" vertical="center" wrapText="1" readingOrder="1"/>
    </xf>
    <xf numFmtId="0" fontId="4" fillId="0" borderId="14" xfId="0" applyFont="1" applyBorder="1" applyAlignment="1">
      <alignment horizontal="right" vertical="center" wrapText="1" readingOrder="1"/>
    </xf>
    <xf numFmtId="0" fontId="3" fillId="0" borderId="14" xfId="0" applyFont="1" applyBorder="1" applyAlignment="1">
      <alignment horizontal="right" vertical="center" wrapText="1" readingOrder="1"/>
    </xf>
    <xf numFmtId="168" fontId="4" fillId="0" borderId="14" xfId="0" applyNumberFormat="1" applyFont="1" applyBorder="1" applyAlignment="1">
      <alignment horizontal="right" vertical="center" wrapText="1" readingOrder="1"/>
    </xf>
    <xf numFmtId="0" fontId="12" fillId="0" borderId="0" xfId="0" applyFont="1" applyAlignment="1">
      <alignment horizontal="left" vertical="center" wrapText="1" readingOrder="1"/>
    </xf>
    <xf numFmtId="0" fontId="11" fillId="0" borderId="0" xfId="0" applyFont="1" applyAlignment="1">
      <alignment horizontal="left" vertical="center" wrapText="1" readingOrder="1"/>
    </xf>
    <xf numFmtId="0" fontId="12" fillId="0" borderId="0" xfId="0" applyFont="1" applyAlignment="1">
      <alignment horizontal="right" vertical="center" wrapText="1" readingOrder="1"/>
    </xf>
    <xf numFmtId="166" fontId="11" fillId="0" borderId="0" xfId="0" applyNumberFormat="1" applyFont="1" applyAlignment="1">
      <alignment horizontal="right" vertical="center" wrapText="1" readingOrder="1"/>
    </xf>
    <xf numFmtId="168" fontId="11" fillId="0" borderId="0" xfId="0" applyNumberFormat="1" applyFont="1" applyAlignment="1">
      <alignment horizontal="right" vertical="center" wrapText="1" readingOrder="1"/>
    </xf>
    <xf numFmtId="166" fontId="10" fillId="0" borderId="0" xfId="0" applyNumberFormat="1" applyFont="1" applyAlignment="1">
      <alignment horizontal="right" vertical="center" wrapText="1" readingOrder="1"/>
    </xf>
    <xf numFmtId="0" fontId="10" fillId="0" borderId="0" xfId="0" applyFont="1" applyAlignment="1">
      <alignment horizontal="left" vertical="center" wrapText="1" readingOrder="1"/>
    </xf>
    <xf numFmtId="0" fontId="13" fillId="0" borderId="0" xfId="0" applyFont="1" applyAlignment="1">
      <alignment horizontal="center" vertical="center" wrapText="1"/>
    </xf>
    <xf numFmtId="0" fontId="12" fillId="0" borderId="0" xfId="2" applyFont="1" applyAlignment="1">
      <alignment horizontal="left" vertical="center" wrapText="1" readingOrder="1"/>
    </xf>
    <xf numFmtId="0" fontId="2" fillId="0" borderId="0" xfId="2" applyAlignment="1">
      <alignment wrapText="1"/>
    </xf>
    <xf numFmtId="0" fontId="12" fillId="0" borderId="6" xfId="0" applyFont="1" applyBorder="1" applyAlignment="1">
      <alignment horizontal="right" vertical="center" wrapText="1" readingOrder="1"/>
    </xf>
    <xf numFmtId="0" fontId="12" fillId="0" borderId="14" xfId="0" applyFont="1" applyBorder="1" applyAlignment="1">
      <alignment horizontal="right" vertical="center" wrapText="1" readingOrder="1"/>
    </xf>
    <xf numFmtId="0" fontId="10" fillId="0" borderId="0" xfId="0" applyFont="1" applyAlignment="1">
      <alignment horizontal="right" vertical="top" wrapText="1" readingOrder="1"/>
    </xf>
    <xf numFmtId="0" fontId="11" fillId="0" borderId="14" xfId="0" applyFont="1" applyBorder="1" applyAlignment="1">
      <alignment horizontal="right" vertical="top" wrapText="1" readingOrder="1"/>
    </xf>
    <xf numFmtId="0" fontId="11" fillId="0" borderId="14" xfId="0" applyFont="1" applyBorder="1" applyAlignment="1">
      <alignment horizontal="center" vertical="top" wrapText="1" readingOrder="1"/>
    </xf>
    <xf numFmtId="15" fontId="11" fillId="0" borderId="14" xfId="0" applyNumberFormat="1" applyFont="1" applyBorder="1" applyAlignment="1">
      <alignment horizontal="right" vertical="top" wrapText="1" readingOrder="1"/>
    </xf>
    <xf numFmtId="0" fontId="3" fillId="0" borderId="0" xfId="0" applyFont="1" applyAlignment="1">
      <alignment horizontal="right" vertical="top" wrapText="1" readingOrder="1"/>
    </xf>
    <xf numFmtId="169" fontId="3" fillId="0" borderId="14" xfId="0" applyNumberFormat="1" applyFont="1" applyBorder="1" applyAlignment="1">
      <alignment horizontal="right" vertical="center" wrapText="1" readingOrder="1"/>
    </xf>
    <xf numFmtId="0" fontId="3" fillId="0" borderId="0" xfId="0" applyFont="1" applyAlignment="1">
      <alignment horizontal="left" vertical="center" wrapText="1" readingOrder="1"/>
    </xf>
    <xf numFmtId="0" fontId="3" fillId="0" borderId="0" xfId="0" applyFont="1" applyAlignment="1">
      <alignment horizontal="right" vertical="center" wrapText="1" readingOrder="1"/>
    </xf>
    <xf numFmtId="0" fontId="0" fillId="0" borderId="0" xfId="0" applyAlignment="1">
      <alignment horizontal="center" vertical="top" readingOrder="1"/>
    </xf>
    <xf numFmtId="0" fontId="10" fillId="0" borderId="6" xfId="0" applyFont="1" applyBorder="1" applyAlignment="1">
      <alignment horizontal="right" vertical="top" wrapText="1" readingOrder="1"/>
    </xf>
    <xf numFmtId="170" fontId="11" fillId="0" borderId="14" xfId="0" applyNumberFormat="1" applyFont="1" applyBorder="1" applyAlignment="1">
      <alignment horizontal="left" vertical="center" wrapText="1" readingOrder="1"/>
    </xf>
    <xf numFmtId="0" fontId="10" fillId="0" borderId="0" xfId="0" applyFont="1" applyAlignment="1">
      <alignment horizontal="right" vertical="center" wrapText="1" readingOrder="1"/>
    </xf>
    <xf numFmtId="0" fontId="13" fillId="0" borderId="0" xfId="0" applyFont="1" applyAlignment="1"/>
    <xf numFmtId="0" fontId="0" fillId="0" borderId="0" xfId="0" applyAlignment="1"/>
    <xf numFmtId="0" fontId="26" fillId="0" borderId="0" xfId="0" applyFont="1" applyAlignment="1"/>
    <xf numFmtId="0" fontId="21" fillId="0" borderId="0" xfId="0" applyFont="1" applyAlignment="1"/>
    <xf numFmtId="2" fontId="26" fillId="0" borderId="0" xfId="0" applyNumberFormat="1" applyFont="1" applyAlignment="1"/>
    <xf numFmtId="174" fontId="26" fillId="0" borderId="0" xfId="0" applyNumberFormat="1" applyFont="1" applyAlignment="1"/>
    <xf numFmtId="0" fontId="26" fillId="0" borderId="0" xfId="0" applyFont="1" applyAlignment="1">
      <alignment horizontal="left" vertical="top"/>
    </xf>
    <xf numFmtId="174" fontId="28" fillId="0" borderId="0" xfId="0" applyNumberFormat="1" applyFont="1" applyAlignment="1">
      <alignment horizontal="center" vertical="center" wrapText="1" readingOrder="1"/>
    </xf>
    <xf numFmtId="39" fontId="26" fillId="0" borderId="0" xfId="0" applyNumberFormat="1" applyFont="1" applyAlignment="1"/>
    <xf numFmtId="0" fontId="21" fillId="0" borderId="16" xfId="0" applyFont="1" applyBorder="1" applyAlignment="1">
      <alignment horizontal="center" vertical="center"/>
    </xf>
    <xf numFmtId="0" fontId="21" fillId="0" borderId="16" xfId="0" applyFont="1" applyBorder="1" applyAlignment="1">
      <alignment horizontal="center" vertical="center" wrapText="1"/>
    </xf>
    <xf numFmtId="0" fontId="26" fillId="0" borderId="16" xfId="0" applyFont="1" applyBorder="1" applyAlignment="1">
      <alignment horizontal="left" vertical="top"/>
    </xf>
    <xf numFmtId="0" fontId="26" fillId="0" borderId="16" xfId="0" applyFont="1" applyBorder="1" applyAlignment="1">
      <alignment horizontal="center" vertical="center"/>
    </xf>
    <xf numFmtId="0" fontId="26" fillId="0" borderId="16" xfId="0" applyFont="1" applyBorder="1" applyAlignment="1">
      <alignment horizontal="center" vertical="center" wrapText="1"/>
    </xf>
    <xf numFmtId="0" fontId="21" fillId="0" borderId="16" xfId="0" applyFont="1" applyBorder="1" applyAlignment="1">
      <alignment horizontal="center"/>
    </xf>
    <xf numFmtId="0" fontId="26" fillId="0" borderId="16" xfId="0" applyFont="1" applyBorder="1" applyAlignment="1"/>
    <xf numFmtId="2" fontId="26" fillId="0" borderId="16" xfId="0" applyNumberFormat="1" applyFont="1" applyBorder="1" applyAlignment="1">
      <alignment horizontal="center"/>
    </xf>
    <xf numFmtId="0" fontId="26" fillId="0" borderId="16" xfId="0" applyFont="1" applyBorder="1" applyAlignment="1">
      <alignment horizontal="center" vertical="top" wrapText="1"/>
    </xf>
    <xf numFmtId="37" fontId="26" fillId="0" borderId="0" xfId="0" applyNumberFormat="1" applyFont="1" applyAlignment="1"/>
    <xf numFmtId="0" fontId="26" fillId="0" borderId="0" xfId="0" applyFont="1" applyAlignment="1">
      <alignment horizontal="right" vertical="top" wrapText="1"/>
    </xf>
    <xf numFmtId="176" fontId="26" fillId="0" borderId="0" xfId="0" applyNumberFormat="1" applyFont="1" applyAlignment="1">
      <alignment horizontal="right" vertical="top" wrapText="1"/>
    </xf>
    <xf numFmtId="4" fontId="26" fillId="0" borderId="0" xfId="0" applyNumberFormat="1" applyFont="1" applyAlignment="1"/>
    <xf numFmtId="43" fontId="26" fillId="0" borderId="0" xfId="3" applyFont="1" applyFill="1"/>
    <xf numFmtId="0" fontId="11" fillId="0" borderId="14" xfId="0" applyFont="1" applyBorder="1" applyAlignment="1">
      <alignment horizontal="right" vertical="center" wrapText="1" readingOrder="1"/>
    </xf>
    <xf numFmtId="167" fontId="11" fillId="0" borderId="14" xfId="0" applyNumberFormat="1" applyFont="1" applyBorder="1" applyAlignment="1">
      <alignment horizontal="right" vertical="center" wrapText="1" readingOrder="1"/>
    </xf>
    <xf numFmtId="166" fontId="11" fillId="0" borderId="14" xfId="0" applyNumberFormat="1" applyFont="1" applyBorder="1" applyAlignment="1">
      <alignment horizontal="right" vertical="center" wrapText="1" readingOrder="1"/>
    </xf>
    <xf numFmtId="171" fontId="3" fillId="0" borderId="14" xfId="0" applyNumberFormat="1" applyFont="1" applyBorder="1" applyAlignment="1">
      <alignment horizontal="right" vertical="center" wrapText="1" readingOrder="1"/>
    </xf>
    <xf numFmtId="0" fontId="14" fillId="0" borderId="16" xfId="0" applyFont="1" applyBorder="1" applyAlignment="1">
      <alignment horizontal="center" vertical="center" wrapText="1"/>
    </xf>
    <xf numFmtId="0" fontId="14" fillId="0" borderId="16" xfId="0" applyFont="1" applyBorder="1">
      <alignment wrapText="1"/>
    </xf>
    <xf numFmtId="0" fontId="14" fillId="0" borderId="16" xfId="0" applyFont="1" applyBorder="1" applyAlignment="1">
      <alignment horizontal="justify" vertical="center" wrapText="1"/>
    </xf>
    <xf numFmtId="174" fontId="11" fillId="0" borderId="14" xfId="0" applyNumberFormat="1" applyFont="1" applyBorder="1" applyAlignment="1">
      <alignment horizontal="left" vertical="center" wrapText="1" readingOrder="1"/>
    </xf>
    <xf numFmtId="14" fontId="14" fillId="0" borderId="16" xfId="0" quotePrefix="1" applyNumberFormat="1" applyFont="1" applyBorder="1" applyAlignment="1">
      <alignment horizontal="justify" vertical="center" wrapText="1"/>
    </xf>
    <xf numFmtId="0" fontId="26" fillId="0" borderId="16" xfId="0" applyFont="1" applyBorder="1" applyAlignment="1">
      <alignment horizontal="center" vertical="top"/>
    </xf>
    <xf numFmtId="174" fontId="28" fillId="0" borderId="14" xfId="9" applyNumberFormat="1" applyFont="1" applyBorder="1" applyAlignment="1">
      <alignment horizontal="center" vertical="center" wrapText="1" readingOrder="1"/>
    </xf>
    <xf numFmtId="2" fontId="28" fillId="0" borderId="14" xfId="9" applyNumberFormat="1" applyFont="1" applyBorder="1" applyAlignment="1">
      <alignment horizontal="center" vertical="center" wrapText="1" readingOrder="1"/>
    </xf>
    <xf numFmtId="2" fontId="26" fillId="0" borderId="16" xfId="0" applyNumberFormat="1" applyFont="1" applyBorder="1" applyAlignment="1">
      <alignment horizontal="center" vertical="center" wrapText="1"/>
    </xf>
    <xf numFmtId="43" fontId="0" fillId="0" borderId="0" xfId="3" applyFont="1" applyFill="1" applyAlignment="1">
      <alignment wrapText="1"/>
    </xf>
    <xf numFmtId="0" fontId="10" fillId="0" borderId="15" xfId="0" applyFont="1" applyBorder="1" applyAlignment="1">
      <alignment horizontal="left" vertical="center" wrapText="1" readingOrder="1"/>
    </xf>
    <xf numFmtId="0" fontId="11" fillId="0" borderId="15" xfId="0" applyFont="1" applyBorder="1" applyAlignment="1">
      <alignment horizontal="left" vertical="center" wrapText="1" readingOrder="1"/>
    </xf>
    <xf numFmtId="166" fontId="11" fillId="0" borderId="14" xfId="0" applyNumberFormat="1" applyFont="1" applyBorder="1" applyAlignment="1">
      <alignment horizontal="left" vertical="center" wrapText="1" readingOrder="1"/>
    </xf>
    <xf numFmtId="0" fontId="18" fillId="0" borderId="0" xfId="0" applyFont="1" applyAlignment="1"/>
    <xf numFmtId="0" fontId="14" fillId="0" borderId="0" xfId="0" applyFont="1" applyAlignment="1"/>
    <xf numFmtId="0" fontId="19" fillId="0" borderId="0" xfId="0" applyFont="1" applyAlignment="1"/>
    <xf numFmtId="0" fontId="17" fillId="0" borderId="10" xfId="0" applyFont="1" applyBorder="1" applyAlignment="1">
      <alignment horizontal="center" wrapText="1"/>
    </xf>
    <xf numFmtId="0" fontId="26" fillId="0" borderId="10" xfId="0" applyFont="1" applyBorder="1" applyAlignment="1">
      <alignment horizontal="left" vertical="center"/>
    </xf>
    <xf numFmtId="0" fontId="26" fillId="0" borderId="10" xfId="0" applyFont="1" applyBorder="1" applyAlignment="1">
      <alignment horizontal="center" vertical="center"/>
    </xf>
    <xf numFmtId="4" fontId="26" fillId="0" borderId="10" xfId="0" applyNumberFormat="1" applyFont="1" applyBorder="1" applyAlignment="1">
      <alignment horizontal="right" vertical="center"/>
    </xf>
    <xf numFmtId="0" fontId="17" fillId="0" borderId="16" xfId="0" applyFont="1" applyBorder="1" applyAlignment="1">
      <alignment horizontal="center" vertical="center" wrapText="1"/>
    </xf>
    <xf numFmtId="0" fontId="26" fillId="0" borderId="16" xfId="0" applyFont="1" applyBorder="1" applyAlignment="1">
      <alignment horizontal="left" vertical="center"/>
    </xf>
    <xf numFmtId="4" fontId="26" fillId="0" borderId="16" xfId="0" applyNumberFormat="1" applyFont="1" applyBorder="1" applyAlignment="1">
      <alignment horizontal="center" vertical="center"/>
    </xf>
    <xf numFmtId="167" fontId="14" fillId="0" borderId="14" xfId="0" applyNumberFormat="1" applyFont="1" applyBorder="1" applyAlignment="1">
      <alignment horizontal="right" vertical="center" wrapText="1" readingOrder="1"/>
    </xf>
    <xf numFmtId="166" fontId="3" fillId="0" borderId="16" xfId="0" applyNumberFormat="1" applyFont="1" applyBorder="1" applyAlignment="1">
      <alignment horizontal="right" vertical="center" wrapText="1" readingOrder="1"/>
    </xf>
    <xf numFmtId="0" fontId="14" fillId="0" borderId="16" xfId="0" applyFont="1" applyBorder="1" applyAlignment="1">
      <alignment horizontal="justify" vertical="center"/>
    </xf>
    <xf numFmtId="0" fontId="14" fillId="0" borderId="0" xfId="0" applyFont="1">
      <alignment wrapText="1"/>
    </xf>
    <xf numFmtId="0" fontId="16" fillId="0" borderId="0" xfId="0" applyFont="1" applyAlignment="1"/>
    <xf numFmtId="0" fontId="22" fillId="0" borderId="16" xfId="0" applyFont="1" applyBorder="1" applyAlignment="1">
      <alignment horizontal="left" wrapText="1"/>
    </xf>
    <xf numFmtId="0" fontId="22" fillId="0" borderId="16" xfId="0" applyFont="1" applyBorder="1" applyAlignment="1">
      <alignment horizontal="center" wrapText="1"/>
    </xf>
    <xf numFmtId="0" fontId="14" fillId="0" borderId="16" xfId="0" applyFont="1" applyBorder="1" applyAlignment="1">
      <alignment horizontal="left" vertical="center" wrapText="1"/>
    </xf>
    <xf numFmtId="0" fontId="14" fillId="0" borderId="16" xfId="0" applyFont="1" applyBorder="1" applyAlignment="1">
      <alignment horizontal="center" vertical="center"/>
    </xf>
    <xf numFmtId="4" fontId="14" fillId="0" borderId="16" xfId="0" applyNumberFormat="1" applyFont="1" applyBorder="1" applyAlignment="1">
      <alignment horizontal="center" vertical="center"/>
    </xf>
    <xf numFmtId="0" fontId="12" fillId="0" borderId="14" xfId="0" applyFont="1" applyBorder="1" applyAlignment="1">
      <alignment horizontal="left" vertical="center" wrapText="1" readingOrder="1"/>
    </xf>
    <xf numFmtId="0" fontId="6" fillId="0" borderId="14" xfId="0" applyFont="1" applyBorder="1" applyAlignment="1">
      <alignment horizontal="left" vertical="center" wrapText="1" readingOrder="1"/>
    </xf>
    <xf numFmtId="0" fontId="6" fillId="0" borderId="14" xfId="0" applyFont="1" applyBorder="1" applyAlignment="1">
      <alignment horizontal="right" vertical="center" wrapText="1" readingOrder="1"/>
    </xf>
    <xf numFmtId="172" fontId="3" fillId="0" borderId="14" xfId="0" applyNumberFormat="1" applyFont="1" applyBorder="1" applyAlignment="1">
      <alignment horizontal="right" vertical="center" wrapText="1" readingOrder="1"/>
    </xf>
    <xf numFmtId="0" fontId="3" fillId="0" borderId="15" xfId="0" applyFont="1" applyBorder="1" applyAlignment="1">
      <alignment horizontal="left" vertical="center" wrapText="1" readingOrder="1"/>
    </xf>
    <xf numFmtId="0" fontId="4" fillId="0" borderId="15" xfId="0" applyFont="1" applyBorder="1" applyAlignment="1">
      <alignment horizontal="left" vertical="center" wrapText="1" readingOrder="1"/>
    </xf>
    <xf numFmtId="10" fontId="0" fillId="0" borderId="0" xfId="4" applyNumberFormat="1" applyFont="1" applyFill="1" applyAlignment="1">
      <alignment wrapText="1"/>
    </xf>
    <xf numFmtId="0" fontId="11" fillId="0" borderId="14" xfId="10" applyFont="1" applyBorder="1" applyAlignment="1">
      <alignment horizontal="left" vertical="center" wrapText="1" readingOrder="1"/>
    </xf>
    <xf numFmtId="0" fontId="0" fillId="0" borderId="0" xfId="0" applyAlignment="1">
      <alignment vertical="center" wrapText="1"/>
    </xf>
    <xf numFmtId="0" fontId="18" fillId="0" borderId="0" xfId="6">
      <alignment wrapText="1"/>
    </xf>
    <xf numFmtId="0" fontId="17" fillId="0" borderId="7" xfId="5" applyFont="1" applyBorder="1" applyAlignment="1">
      <alignment horizontal="center" vertical="center" wrapText="1"/>
    </xf>
    <xf numFmtId="0" fontId="17" fillId="0" borderId="16" xfId="5" applyFont="1" applyBorder="1" applyAlignment="1">
      <alignment horizontal="center" vertical="center" wrapText="1"/>
    </xf>
    <xf numFmtId="0" fontId="19" fillId="0" borderId="16" xfId="5" applyFont="1" applyBorder="1"/>
    <xf numFmtId="0" fontId="19" fillId="0" borderId="16" xfId="5" applyFont="1" applyBorder="1" applyAlignment="1">
      <alignment wrapText="1"/>
    </xf>
    <xf numFmtId="4" fontId="14" fillId="0" borderId="16" xfId="0" applyNumberFormat="1" applyFont="1" applyBorder="1" applyAlignment="1">
      <alignment vertical="center"/>
    </xf>
    <xf numFmtId="173" fontId="19" fillId="0" borderId="16" xfId="5" applyNumberFormat="1" applyFont="1" applyBorder="1"/>
    <xf numFmtId="0" fontId="14" fillId="0" borderId="0" xfId="0" applyFont="1" applyAlignment="1">
      <alignment vertical="center" wrapText="1"/>
    </xf>
    <xf numFmtId="0" fontId="14" fillId="0" borderId="0" xfId="0" applyFont="1" applyAlignment="1">
      <alignment vertical="center"/>
    </xf>
    <xf numFmtId="2" fontId="14" fillId="0" borderId="0" xfId="0" applyNumberFormat="1" applyFont="1" applyAlignment="1">
      <alignment vertical="center"/>
    </xf>
    <xf numFmtId="4" fontId="14" fillId="0" borderId="0" xfId="0" applyNumberFormat="1" applyFont="1" applyAlignment="1">
      <alignment vertical="center"/>
    </xf>
    <xf numFmtId="0" fontId="19" fillId="0" borderId="0" xfId="5" applyFont="1" applyAlignment="1">
      <alignment vertical="center" wrapText="1"/>
    </xf>
    <xf numFmtId="0" fontId="7" fillId="0" borderId="8" xfId="0" applyFont="1" applyBorder="1" applyAlignment="1">
      <alignment horizontal="center" vertical="center" wrapText="1" readingOrder="1"/>
    </xf>
    <xf numFmtId="0" fontId="10" fillId="0" borderId="9" xfId="0" applyFont="1" applyBorder="1" applyAlignment="1">
      <alignment horizontal="right" vertical="top" wrapText="1" readingOrder="1"/>
    </xf>
    <xf numFmtId="0" fontId="11" fillId="0" borderId="9" xfId="0" applyFont="1" applyBorder="1" applyAlignment="1">
      <alignment horizontal="left" vertical="center" wrapText="1" readingOrder="1"/>
    </xf>
    <xf numFmtId="166" fontId="10" fillId="0" borderId="7" xfId="0" applyNumberFormat="1" applyFont="1" applyBorder="1" applyAlignment="1">
      <alignment horizontal="right" vertical="center" wrapText="1" readingOrder="1"/>
    </xf>
    <xf numFmtId="164" fontId="10" fillId="0" borderId="4" xfId="0" applyNumberFormat="1" applyFont="1" applyBorder="1" applyAlignment="1">
      <alignment horizontal="right" vertical="center" wrapText="1" readingOrder="1"/>
    </xf>
    <xf numFmtId="0" fontId="10" fillId="0" borderId="4" xfId="0" applyFont="1" applyBorder="1" applyAlignment="1">
      <alignment horizontal="left" vertical="center" wrapText="1" readingOrder="1"/>
    </xf>
    <xf numFmtId="165" fontId="10" fillId="0" borderId="4" xfId="0" applyNumberFormat="1" applyFont="1" applyBorder="1" applyAlignment="1">
      <alignment horizontal="right" vertical="center" wrapText="1" readingOrder="1"/>
    </xf>
    <xf numFmtId="166" fontId="10" fillId="0" borderId="4" xfId="0" applyNumberFormat="1" applyFont="1" applyBorder="1" applyAlignment="1">
      <alignment horizontal="right" vertical="center" wrapText="1" readingOrder="1"/>
    </xf>
    <xf numFmtId="167" fontId="10" fillId="0" borderId="4" xfId="0" applyNumberFormat="1" applyFont="1" applyBorder="1" applyAlignment="1">
      <alignment horizontal="right" vertical="center" wrapText="1" readingOrder="1"/>
    </xf>
    <xf numFmtId="166" fontId="10" fillId="0" borderId="8" xfId="0" applyNumberFormat="1" applyFont="1" applyBorder="1" applyAlignment="1">
      <alignment horizontal="right" vertical="center" wrapText="1" readingOrder="1"/>
    </xf>
    <xf numFmtId="164" fontId="3" fillId="0" borderId="4" xfId="0" applyNumberFormat="1" applyFont="1" applyBorder="1" applyAlignment="1">
      <alignment horizontal="right" vertical="center" wrapText="1" readingOrder="1"/>
    </xf>
    <xf numFmtId="0" fontId="3" fillId="0" borderId="4" xfId="0" applyFont="1" applyBorder="1" applyAlignment="1">
      <alignment horizontal="left" vertical="center" wrapText="1" readingOrder="1"/>
    </xf>
    <xf numFmtId="165" fontId="3" fillId="0" borderId="4" xfId="0" applyNumberFormat="1" applyFont="1" applyBorder="1" applyAlignment="1">
      <alignment horizontal="right" vertical="center" wrapText="1" readingOrder="1"/>
    </xf>
    <xf numFmtId="166" fontId="3" fillId="0" borderId="4" xfId="0" applyNumberFormat="1" applyFont="1" applyBorder="1" applyAlignment="1">
      <alignment horizontal="right" vertical="center" wrapText="1" readingOrder="1"/>
    </xf>
    <xf numFmtId="167" fontId="3" fillId="0" borderId="4" xfId="0" applyNumberFormat="1" applyFont="1" applyBorder="1" applyAlignment="1">
      <alignment horizontal="right" vertical="center" wrapText="1" readingOrder="1"/>
    </xf>
    <xf numFmtId="167" fontId="14" fillId="0" borderId="4" xfId="0" applyNumberFormat="1" applyFont="1" applyBorder="1" applyAlignment="1">
      <alignment horizontal="right" vertical="center" wrapText="1" readingOrder="1"/>
    </xf>
    <xf numFmtId="0" fontId="3" fillId="0" borderId="4" xfId="0" applyFont="1" applyBorder="1" applyAlignment="1">
      <alignment horizontal="right" vertical="top" wrapText="1" readingOrder="1"/>
    </xf>
    <xf numFmtId="0" fontId="4" fillId="0" borderId="4" xfId="0" applyFont="1" applyBorder="1" applyAlignment="1">
      <alignment horizontal="left" vertical="center" wrapText="1" readingOrder="1"/>
    </xf>
    <xf numFmtId="166" fontId="4" fillId="0" borderId="4" xfId="0" applyNumberFormat="1" applyFont="1" applyBorder="1" applyAlignment="1">
      <alignment horizontal="right" vertical="center" wrapText="1" readingOrder="1"/>
    </xf>
    <xf numFmtId="167" fontId="4" fillId="0" borderId="4" xfId="0" applyNumberFormat="1" applyFont="1" applyBorder="1" applyAlignment="1">
      <alignment horizontal="right" vertical="center" wrapText="1" readingOrder="1"/>
    </xf>
    <xf numFmtId="0" fontId="5" fillId="0" borderId="4" xfId="0" applyFont="1" applyBorder="1" applyAlignment="1">
      <alignment horizontal="left" vertical="center" wrapText="1" readingOrder="1"/>
    </xf>
    <xf numFmtId="0" fontId="5" fillId="0" borderId="4" xfId="0" applyFont="1" applyBorder="1" applyAlignment="1">
      <alignment horizontal="right" vertical="center" wrapText="1" readingOrder="1"/>
    </xf>
    <xf numFmtId="0" fontId="4" fillId="0" borderId="4" xfId="0" applyFont="1" applyBorder="1" applyAlignment="1">
      <alignment horizontal="right" vertical="center" wrapText="1" readingOrder="1"/>
    </xf>
    <xf numFmtId="0" fontId="3" fillId="0" borderId="4" xfId="0" applyFont="1" applyBorder="1" applyAlignment="1">
      <alignment horizontal="right" vertical="center" wrapText="1" readingOrder="1"/>
    </xf>
    <xf numFmtId="171" fontId="3" fillId="0" borderId="4" xfId="0" applyNumberFormat="1" applyFont="1" applyBorder="1" applyAlignment="1">
      <alignment horizontal="right" vertical="center" wrapText="1" readingOrder="1"/>
    </xf>
    <xf numFmtId="168" fontId="4" fillId="0" borderId="4" xfId="0" applyNumberFormat="1" applyFont="1" applyBorder="1" applyAlignment="1">
      <alignment horizontal="right" vertical="center" wrapText="1" readingOrder="1"/>
    </xf>
    <xf numFmtId="0" fontId="16" fillId="0" borderId="0" xfId="0" applyFont="1" applyAlignment="1">
      <alignment vertical="center"/>
    </xf>
    <xf numFmtId="0" fontId="17" fillId="0" borderId="24" xfId="5" applyFont="1" applyBorder="1" applyAlignment="1">
      <alignment horizontal="center" vertical="center" wrapText="1"/>
    </xf>
    <xf numFmtId="0" fontId="22" fillId="0" borderId="16" xfId="2" applyFont="1" applyBorder="1" applyAlignment="1">
      <alignment horizontal="center" vertical="center"/>
    </xf>
    <xf numFmtId="0" fontId="16" fillId="0" borderId="16" xfId="2" applyFont="1" applyBorder="1" applyAlignment="1">
      <alignment vertical="center"/>
    </xf>
    <xf numFmtId="0" fontId="16" fillId="0" borderId="16" xfId="2" applyFont="1" applyBorder="1" applyAlignment="1">
      <alignment vertical="center" wrapText="1"/>
    </xf>
    <xf numFmtId="0" fontId="22" fillId="0" borderId="16" xfId="2" applyFont="1" applyBorder="1" applyAlignment="1">
      <alignment horizontal="center" vertical="center" wrapText="1"/>
    </xf>
    <xf numFmtId="0" fontId="23" fillId="0" borderId="0" xfId="9" applyFont="1" applyAlignment="1">
      <alignment horizontal="center" vertical="center"/>
    </xf>
    <xf numFmtId="0" fontId="16" fillId="0" borderId="16" xfId="2" applyFont="1" applyBorder="1" applyAlignment="1">
      <alignment horizontal="left" vertical="center"/>
    </xf>
    <xf numFmtId="2" fontId="16" fillId="0" borderId="16" xfId="2" applyNumberFormat="1" applyFont="1" applyBorder="1" applyAlignment="1">
      <alignment horizontal="right" vertical="center" wrapText="1"/>
    </xf>
    <xf numFmtId="4" fontId="16" fillId="0" borderId="16" xfId="2" applyNumberFormat="1" applyFont="1" applyBorder="1" applyAlignment="1">
      <alignment horizontal="right" vertical="center"/>
    </xf>
    <xf numFmtId="10" fontId="16" fillId="0" borderId="16" xfId="4" applyNumberFormat="1" applyFont="1" applyFill="1" applyBorder="1" applyAlignment="1">
      <alignment vertical="center" wrapText="1"/>
    </xf>
    <xf numFmtId="4" fontId="24" fillId="0" borderId="0" xfId="2" applyNumberFormat="1" applyFont="1" applyAlignment="1">
      <alignment vertical="center"/>
    </xf>
    <xf numFmtId="0" fontId="25" fillId="0" borderId="16" xfId="0" applyFont="1" applyBorder="1" applyAlignment="1">
      <alignment horizontal="justify" vertical="center" wrapText="1"/>
    </xf>
    <xf numFmtId="0" fontId="10" fillId="0" borderId="4" xfId="0" applyFont="1" applyBorder="1" applyAlignment="1">
      <alignment horizontal="right" vertical="top" wrapText="1" readingOrder="1"/>
    </xf>
    <xf numFmtId="0" fontId="11" fillId="0" borderId="4" xfId="0" applyFont="1" applyBorder="1" applyAlignment="1">
      <alignment horizontal="left" vertical="center" wrapText="1" readingOrder="1"/>
    </xf>
    <xf numFmtId="0" fontId="12" fillId="0" borderId="4" xfId="0" applyFont="1" applyBorder="1" applyAlignment="1">
      <alignment horizontal="right" vertical="center" wrapText="1" readingOrder="1"/>
    </xf>
    <xf numFmtId="0" fontId="11" fillId="0" borderId="4" xfId="0" applyFont="1" applyBorder="1" applyAlignment="1">
      <alignment horizontal="right" vertical="top" wrapText="1" readingOrder="1"/>
    </xf>
    <xf numFmtId="0" fontId="11" fillId="0" borderId="4" xfId="0" applyFont="1" applyBorder="1" applyAlignment="1">
      <alignment horizontal="center" vertical="top" wrapText="1" readingOrder="1"/>
    </xf>
    <xf numFmtId="15" fontId="11" fillId="0" borderId="4" xfId="0" applyNumberFormat="1" applyFont="1" applyBorder="1" applyAlignment="1">
      <alignment horizontal="right" vertical="top" wrapText="1" readingOrder="1"/>
    </xf>
    <xf numFmtId="169" fontId="3" fillId="0" borderId="4" xfId="0" applyNumberFormat="1" applyFont="1" applyBorder="1" applyAlignment="1">
      <alignment horizontal="right" vertical="center" wrapText="1" readingOrder="1"/>
    </xf>
    <xf numFmtId="0" fontId="10" fillId="0" borderId="5" xfId="0" applyFont="1" applyBorder="1" applyAlignment="1">
      <alignment horizontal="left" vertical="center" wrapText="1" readingOrder="1"/>
    </xf>
    <xf numFmtId="0" fontId="11" fillId="0" borderId="5" xfId="0" applyFont="1" applyBorder="1" applyAlignment="1">
      <alignment horizontal="left" vertical="center" wrapText="1" readingOrder="1"/>
    </xf>
    <xf numFmtId="170" fontId="11" fillId="0" borderId="4" xfId="0" applyNumberFormat="1" applyFont="1" applyBorder="1" applyAlignment="1">
      <alignment horizontal="left" vertical="center" wrapText="1" readingOrder="1"/>
    </xf>
    <xf numFmtId="0" fontId="11" fillId="0" borderId="4" xfId="0" applyFont="1" applyBorder="1" applyAlignment="1">
      <alignment horizontal="right" vertical="center" wrapText="1" readingOrder="1"/>
    </xf>
    <xf numFmtId="167" fontId="11" fillId="0" borderId="4" xfId="0" applyNumberFormat="1" applyFont="1" applyBorder="1" applyAlignment="1">
      <alignment horizontal="right" vertical="center" wrapText="1" readingOrder="1"/>
    </xf>
    <xf numFmtId="166" fontId="11" fillId="0" borderId="4" xfId="0" applyNumberFormat="1" applyFont="1" applyBorder="1" applyAlignment="1">
      <alignment horizontal="right" vertical="center" wrapText="1" readingOrder="1"/>
    </xf>
    <xf numFmtId="0" fontId="12" fillId="0" borderId="0" xfId="11" applyFont="1" applyAlignment="1">
      <alignment horizontal="left" vertical="center" wrapText="1" readingOrder="1"/>
    </xf>
    <xf numFmtId="0" fontId="1" fillId="0" borderId="0" xfId="11" applyAlignment="1">
      <alignment wrapText="1"/>
    </xf>
    <xf numFmtId="0" fontId="18" fillId="0" borderId="0" xfId="9">
      <alignment wrapText="1"/>
    </xf>
    <xf numFmtId="0" fontId="10" fillId="0" borderId="1"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3" fillId="0" borderId="0" xfId="0" applyFont="1" applyAlignment="1">
      <alignment horizontal="left" vertical="top" wrapText="1"/>
    </xf>
    <xf numFmtId="0" fontId="10" fillId="0" borderId="0" xfId="0" applyFont="1" applyAlignment="1">
      <alignment horizontal="left" vertical="center" wrapText="1" readingOrder="1"/>
    </xf>
    <xf numFmtId="0" fontId="10" fillId="0" borderId="0" xfId="0" applyFont="1" applyAlignment="1">
      <alignment horizontal="justify" vertical="top" wrapText="1" readingOrder="1"/>
    </xf>
    <xf numFmtId="0" fontId="10" fillId="0" borderId="0" xfId="0" quotePrefix="1" applyFont="1" applyAlignment="1">
      <alignment horizontal="left" vertical="center" wrapText="1" readingOrder="1"/>
    </xf>
    <xf numFmtId="0" fontId="11" fillId="0" borderId="1"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7" fillId="0" borderId="8" xfId="0" applyFont="1" applyBorder="1" applyAlignment="1">
      <alignment horizontal="center" vertical="center" wrapText="1" readingOrder="1"/>
    </xf>
    <xf numFmtId="0" fontId="10" fillId="0" borderId="11" xfId="0" applyFont="1" applyBorder="1" applyAlignment="1">
      <alignment horizontal="left" vertical="center" wrapText="1" readingOrder="1"/>
    </xf>
    <xf numFmtId="0" fontId="10" fillId="0" borderId="13" xfId="0" applyFont="1" applyBorder="1" applyAlignment="1">
      <alignment horizontal="left" vertical="center" wrapText="1" readingOrder="1"/>
    </xf>
    <xf numFmtId="0" fontId="11" fillId="0" borderId="11" xfId="0" applyFont="1" applyBorder="1" applyAlignment="1">
      <alignment horizontal="left" vertical="center" wrapText="1" readingOrder="1"/>
    </xf>
    <xf numFmtId="0" fontId="11" fillId="0" borderId="12" xfId="0" applyFont="1" applyBorder="1" applyAlignment="1">
      <alignment horizontal="left" vertical="center" wrapText="1" readingOrder="1"/>
    </xf>
    <xf numFmtId="0" fontId="11" fillId="0" borderId="13" xfId="0" applyFont="1" applyBorder="1" applyAlignment="1">
      <alignment horizontal="left" vertical="center" wrapText="1" readingOrder="1"/>
    </xf>
    <xf numFmtId="0" fontId="7" fillId="0" borderId="16" xfId="0" applyFont="1" applyBorder="1" applyAlignment="1">
      <alignment horizontal="center" vertical="center" wrapText="1" readingOrder="1"/>
    </xf>
    <xf numFmtId="0" fontId="7" fillId="0" borderId="10" xfId="0" applyFont="1" applyBorder="1" applyAlignment="1">
      <alignment horizontal="center" vertical="center" wrapText="1" readingOrder="1"/>
    </xf>
    <xf numFmtId="0" fontId="21" fillId="0" borderId="0" xfId="0" applyFont="1" applyAlignment="1">
      <alignment horizontal="center"/>
    </xf>
    <xf numFmtId="0" fontId="10" fillId="0" borderId="18" xfId="0" applyFont="1" applyBorder="1" applyAlignment="1">
      <alignment horizontal="left" vertical="center" wrapText="1" readingOrder="1"/>
    </xf>
    <xf numFmtId="0" fontId="10" fillId="0" borderId="19" xfId="0" applyFont="1" applyBorder="1" applyAlignment="1">
      <alignment horizontal="left" vertical="center" wrapText="1" readingOrder="1"/>
    </xf>
    <xf numFmtId="0" fontId="10" fillId="0" borderId="20" xfId="0" applyFont="1" applyBorder="1" applyAlignment="1">
      <alignment horizontal="left" vertical="center" wrapText="1" readingOrder="1"/>
    </xf>
    <xf numFmtId="0" fontId="10" fillId="0" borderId="16" xfId="0" applyFont="1" applyBorder="1" applyAlignment="1">
      <alignment horizontal="left" vertical="center" wrapText="1" readingOrder="1"/>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2" fillId="0" borderId="18" xfId="2" applyFont="1" applyBorder="1" applyAlignment="1">
      <alignment horizontal="center" vertical="center"/>
    </xf>
    <xf numFmtId="0" fontId="22" fillId="0" borderId="19" xfId="2" applyFont="1" applyBorder="1" applyAlignment="1">
      <alignment horizontal="center" vertical="center"/>
    </xf>
    <xf numFmtId="0" fontId="22" fillId="0" borderId="20" xfId="2" applyFont="1" applyBorder="1" applyAlignment="1">
      <alignment horizontal="center" vertical="center"/>
    </xf>
    <xf numFmtId="0" fontId="22" fillId="0" borderId="16" xfId="2" applyFont="1" applyBorder="1" applyAlignment="1">
      <alignment horizontal="center" vertical="center"/>
    </xf>
    <xf numFmtId="0" fontId="16" fillId="0" borderId="18" xfId="2" applyFont="1" applyBorder="1" applyAlignment="1">
      <alignment horizontal="left" vertical="center" wrapText="1"/>
    </xf>
    <xf numFmtId="0" fontId="16" fillId="0" borderId="19" xfId="2" applyFont="1" applyBorder="1" applyAlignment="1">
      <alignment horizontal="left" vertical="center" wrapText="1"/>
    </xf>
    <xf numFmtId="0" fontId="16" fillId="0" borderId="20" xfId="2" applyFont="1" applyBorder="1" applyAlignment="1">
      <alignment horizontal="left" vertical="center" wrapText="1"/>
    </xf>
    <xf numFmtId="0" fontId="19" fillId="0" borderId="0" xfId="5" applyFont="1" applyAlignment="1">
      <alignment horizontal="justify" vertical="center" wrapText="1"/>
    </xf>
    <xf numFmtId="0" fontId="22" fillId="0" borderId="18" xfId="2" applyFont="1" applyBorder="1" applyAlignment="1">
      <alignment horizontal="center" vertical="center" wrapText="1"/>
    </xf>
    <xf numFmtId="0" fontId="22" fillId="0" borderId="20" xfId="2" applyFont="1" applyBorder="1" applyAlignment="1">
      <alignment horizontal="center" vertical="center" wrapText="1"/>
    </xf>
    <xf numFmtId="0" fontId="16" fillId="0" borderId="18" xfId="3" applyNumberFormat="1" applyFont="1" applyFill="1" applyBorder="1" applyAlignment="1">
      <alignment horizontal="center" vertical="center"/>
    </xf>
    <xf numFmtId="0" fontId="16" fillId="0" borderId="20" xfId="3" applyNumberFormat="1" applyFont="1" applyFill="1" applyBorder="1" applyAlignment="1">
      <alignment horizontal="center" vertical="center"/>
    </xf>
    <xf numFmtId="0" fontId="17" fillId="0" borderId="18" xfId="5" applyFont="1" applyBorder="1" applyAlignment="1">
      <alignment horizontal="center" vertical="center"/>
    </xf>
    <xf numFmtId="0" fontId="17" fillId="0" borderId="19" xfId="5" applyFont="1" applyBorder="1" applyAlignment="1">
      <alignment horizontal="center" vertical="center"/>
    </xf>
    <xf numFmtId="0" fontId="17" fillId="0" borderId="20" xfId="5" applyFont="1" applyBorder="1" applyAlignment="1">
      <alignment horizontal="center" vertical="center"/>
    </xf>
    <xf numFmtId="0" fontId="17" fillId="0" borderId="18"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20" xfId="5" applyFont="1" applyBorder="1" applyAlignment="1">
      <alignment horizontal="center" vertical="center" wrapText="1"/>
    </xf>
    <xf numFmtId="0" fontId="17" fillId="0" borderId="17" xfId="5" applyFont="1" applyBorder="1" applyAlignment="1">
      <alignment horizontal="center" vertical="center" wrapText="1"/>
    </xf>
    <xf numFmtId="0" fontId="17" fillId="0" borderId="7" xfId="5" applyFont="1" applyBorder="1" applyAlignment="1">
      <alignment horizontal="center" vertical="center" wrapText="1"/>
    </xf>
    <xf numFmtId="0" fontId="17" fillId="0" borderId="22" xfId="5" applyFont="1" applyBorder="1" applyAlignment="1">
      <alignment horizontal="center" vertical="center" wrapText="1"/>
    </xf>
    <xf numFmtId="0" fontId="17" fillId="0" borderId="23" xfId="5" applyFont="1" applyBorder="1" applyAlignment="1">
      <alignment horizontal="center" vertical="center" wrapText="1"/>
    </xf>
    <xf numFmtId="0" fontId="17" fillId="0" borderId="17" xfId="5" applyFont="1" applyBorder="1" applyAlignment="1">
      <alignment horizontal="center" vertical="center"/>
    </xf>
    <xf numFmtId="0" fontId="17" fillId="0" borderId="21" xfId="5" applyFont="1" applyBorder="1" applyAlignment="1">
      <alignment horizontal="center" vertical="center"/>
    </xf>
    <xf numFmtId="0" fontId="17" fillId="0" borderId="7" xfId="5" applyFont="1" applyBorder="1" applyAlignment="1">
      <alignment horizontal="center" vertical="center"/>
    </xf>
    <xf numFmtId="0" fontId="3" fillId="0" borderId="11" xfId="0" applyFont="1" applyBorder="1" applyAlignment="1">
      <alignment horizontal="left" vertical="center" wrapText="1" readingOrder="1"/>
    </xf>
    <xf numFmtId="0" fontId="3" fillId="0" borderId="13" xfId="0" applyFont="1" applyBorder="1" applyAlignment="1">
      <alignment horizontal="left" vertical="center" wrapText="1" readingOrder="1"/>
    </xf>
  </cellXfs>
  <cellStyles count="12">
    <cellStyle name="Comma" xfId="3" builtinId="3"/>
    <cellStyle name="Comma 2" xfId="7" xr:uid="{49B17065-6946-4347-9981-2CF3F0C96889}"/>
    <cellStyle name="Hyperlink 2" xfId="1" xr:uid="{73265F24-7D9A-4380-B390-14041920371D}"/>
    <cellStyle name="Normal" xfId="0" builtinId="0"/>
    <cellStyle name="Normal 2" xfId="9" xr:uid="{7321E6AB-0A70-468A-B8E3-4EC7169A725C}"/>
    <cellStyle name="Normal 2 2" xfId="10" xr:uid="{D9462E96-CD45-425D-90A2-E0DE90C4570E}"/>
    <cellStyle name="Normal 2 2 2" xfId="5" xr:uid="{5850A7CD-7ECD-4004-B94F-27A340AC21EE}"/>
    <cellStyle name="Normal 2 2 3 2 2 3 2 2 2 2" xfId="2" xr:uid="{0EA1B63E-B153-429B-A946-2042CC3AC641}"/>
    <cellStyle name="Normal 2 2 3 2 2 3 2 2 2 2 2 2" xfId="11" xr:uid="{9900D878-860F-480F-9BAC-0C6330BEB6B6}"/>
    <cellStyle name="Normal 3" xfId="6" xr:uid="{0128F9C1-65B0-40F4-9A96-42D6300B26A1}"/>
    <cellStyle name="Percent" xfId="4" builtinId="5"/>
    <cellStyle name="Percent 2" xfId="8" xr:uid="{A88F12DD-97DF-4628-BC89-C1AE02D1D8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390524</xdr:colOff>
      <xdr:row>150</xdr:row>
      <xdr:rowOff>0</xdr:rowOff>
    </xdr:from>
    <xdr:to>
      <xdr:col>2</xdr:col>
      <xdr:colOff>2645549</xdr:colOff>
      <xdr:row>151</xdr:row>
      <xdr:rowOff>27375</xdr:rowOff>
    </xdr:to>
    <xdr:pic>
      <xdr:nvPicPr>
        <xdr:cNvPr id="2" name="Picture 1">
          <a:extLst>
            <a:ext uri="{FF2B5EF4-FFF2-40B4-BE49-F238E27FC236}">
              <a16:creationId xmlns:a16="http://schemas.microsoft.com/office/drawing/2014/main" id="{CE50F639-2375-47D3-819D-F00D0CCB0D5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57460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155</xdr:row>
      <xdr:rowOff>0</xdr:rowOff>
    </xdr:from>
    <xdr:to>
      <xdr:col>2</xdr:col>
      <xdr:colOff>2645549</xdr:colOff>
      <xdr:row>155</xdr:row>
      <xdr:rowOff>1980000</xdr:rowOff>
    </xdr:to>
    <xdr:pic>
      <xdr:nvPicPr>
        <xdr:cNvPr id="3" name="Picture 2">
          <a:extLst>
            <a:ext uri="{FF2B5EF4-FFF2-40B4-BE49-F238E27FC236}">
              <a16:creationId xmlns:a16="http://schemas.microsoft.com/office/drawing/2014/main" id="{D2A10B26-E783-4BF2-AC72-1A78ED16461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83464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2645549</xdr:colOff>
      <xdr:row>136</xdr:row>
      <xdr:rowOff>27375</xdr:rowOff>
    </xdr:to>
    <xdr:pic>
      <xdr:nvPicPr>
        <xdr:cNvPr id="2" name="Picture 1">
          <a:extLst>
            <a:ext uri="{FF2B5EF4-FFF2-40B4-BE49-F238E27FC236}">
              <a16:creationId xmlns:a16="http://schemas.microsoft.com/office/drawing/2014/main" id="{3FB03E8E-8BE4-4CC2-B2EB-0343AA00FD1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8600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2645549</xdr:colOff>
      <xdr:row>140</xdr:row>
      <xdr:rowOff>1980000</xdr:rowOff>
    </xdr:to>
    <xdr:pic>
      <xdr:nvPicPr>
        <xdr:cNvPr id="3" name="Picture 2">
          <a:extLst>
            <a:ext uri="{FF2B5EF4-FFF2-40B4-BE49-F238E27FC236}">
              <a16:creationId xmlns:a16="http://schemas.microsoft.com/office/drawing/2014/main" id="{FC0D9851-6FD6-47B2-9A67-D9C3803860A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4603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390522</xdr:colOff>
      <xdr:row>170</xdr:row>
      <xdr:rowOff>0</xdr:rowOff>
    </xdr:from>
    <xdr:to>
      <xdr:col>2</xdr:col>
      <xdr:colOff>2645547</xdr:colOff>
      <xdr:row>171</xdr:row>
      <xdr:rowOff>27375</xdr:rowOff>
    </xdr:to>
    <xdr:pic>
      <xdr:nvPicPr>
        <xdr:cNvPr id="2" name="Picture 1">
          <a:extLst>
            <a:ext uri="{FF2B5EF4-FFF2-40B4-BE49-F238E27FC236}">
              <a16:creationId xmlns:a16="http://schemas.microsoft.com/office/drawing/2014/main" id="{A1B25E26-F1E1-44F6-80CE-6D136482BF8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286797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304797</xdr:colOff>
      <xdr:row>175</xdr:row>
      <xdr:rowOff>133350</xdr:rowOff>
    </xdr:from>
    <xdr:to>
      <xdr:col>2</xdr:col>
      <xdr:colOff>2559822</xdr:colOff>
      <xdr:row>176</xdr:row>
      <xdr:rowOff>17850</xdr:rowOff>
    </xdr:to>
    <xdr:pic>
      <xdr:nvPicPr>
        <xdr:cNvPr id="3" name="Picture 2">
          <a:extLst>
            <a:ext uri="{FF2B5EF4-FFF2-40B4-BE49-F238E27FC236}">
              <a16:creationId xmlns:a16="http://schemas.microsoft.com/office/drawing/2014/main" id="{839CFD25-DDA3-4AF3-B483-D9B71EB4DCE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4797" y="314134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9522</xdr:colOff>
      <xdr:row>175</xdr:row>
      <xdr:rowOff>161926</xdr:rowOff>
    </xdr:from>
    <xdr:to>
      <xdr:col>6</xdr:col>
      <xdr:colOff>578622</xdr:colOff>
      <xdr:row>176</xdr:row>
      <xdr:rowOff>46426</xdr:rowOff>
    </xdr:to>
    <xdr:pic>
      <xdr:nvPicPr>
        <xdr:cNvPr id="4" name="Picture 3">
          <a:extLst>
            <a:ext uri="{FF2B5EF4-FFF2-40B4-BE49-F238E27FC236}">
              <a16:creationId xmlns:a16="http://schemas.microsoft.com/office/drawing/2014/main" id="{4939189B-64C0-4353-9271-0629060DFF11}"/>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5872" y="31442026"/>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260</xdr:row>
      <xdr:rowOff>0</xdr:rowOff>
    </xdr:from>
    <xdr:to>
      <xdr:col>2</xdr:col>
      <xdr:colOff>2064525</xdr:colOff>
      <xdr:row>261</xdr:row>
      <xdr:rowOff>27375</xdr:rowOff>
    </xdr:to>
    <xdr:pic>
      <xdr:nvPicPr>
        <xdr:cNvPr id="2" name="Picture 1">
          <a:extLst>
            <a:ext uri="{FF2B5EF4-FFF2-40B4-BE49-F238E27FC236}">
              <a16:creationId xmlns:a16="http://schemas.microsoft.com/office/drawing/2014/main" id="{D4B7B589-2E53-4F7F-9B5F-B480F670E51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85108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265</xdr:row>
      <xdr:rowOff>171450</xdr:rowOff>
    </xdr:from>
    <xdr:to>
      <xdr:col>2</xdr:col>
      <xdr:colOff>2055000</xdr:colOff>
      <xdr:row>266</xdr:row>
      <xdr:rowOff>55950</xdr:rowOff>
    </xdr:to>
    <xdr:pic>
      <xdr:nvPicPr>
        <xdr:cNvPr id="3" name="Picture 2">
          <a:extLst>
            <a:ext uri="{FF2B5EF4-FFF2-40B4-BE49-F238E27FC236}">
              <a16:creationId xmlns:a16="http://schemas.microsoft.com/office/drawing/2014/main" id="{14717FE9-A644-4ACE-B9CA-B01488319C2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512826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237</xdr:row>
      <xdr:rowOff>0</xdr:rowOff>
    </xdr:from>
    <xdr:to>
      <xdr:col>3</xdr:col>
      <xdr:colOff>35700</xdr:colOff>
      <xdr:row>237</xdr:row>
      <xdr:rowOff>1980000</xdr:rowOff>
    </xdr:to>
    <xdr:pic>
      <xdr:nvPicPr>
        <xdr:cNvPr id="2" name="Picture 1">
          <a:extLst>
            <a:ext uri="{FF2B5EF4-FFF2-40B4-BE49-F238E27FC236}">
              <a16:creationId xmlns:a16="http://schemas.microsoft.com/office/drawing/2014/main" id="{56F5BD81-E0E4-4246-BAED-ED65A6467A7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50627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232</xdr:row>
      <xdr:rowOff>0</xdr:rowOff>
    </xdr:from>
    <xdr:to>
      <xdr:col>3</xdr:col>
      <xdr:colOff>35700</xdr:colOff>
      <xdr:row>233</xdr:row>
      <xdr:rowOff>27375</xdr:rowOff>
    </xdr:to>
    <xdr:pic>
      <xdr:nvPicPr>
        <xdr:cNvPr id="3" name="Picture 2">
          <a:extLst>
            <a:ext uri="{FF2B5EF4-FFF2-40B4-BE49-F238E27FC236}">
              <a16:creationId xmlns:a16="http://schemas.microsoft.com/office/drawing/2014/main" id="{C2F75A84-48D7-4285-88C7-B53C7C6434E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424624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390524</xdr:colOff>
      <xdr:row>222</xdr:row>
      <xdr:rowOff>133350</xdr:rowOff>
    </xdr:from>
    <xdr:to>
      <xdr:col>2</xdr:col>
      <xdr:colOff>2655074</xdr:colOff>
      <xdr:row>223</xdr:row>
      <xdr:rowOff>17850</xdr:rowOff>
    </xdr:to>
    <xdr:pic>
      <xdr:nvPicPr>
        <xdr:cNvPr id="2" name="Picture 1">
          <a:extLst>
            <a:ext uri="{FF2B5EF4-FFF2-40B4-BE49-F238E27FC236}">
              <a16:creationId xmlns:a16="http://schemas.microsoft.com/office/drawing/2014/main" id="{802CBFE2-10FD-425B-8233-6C3100B8A85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416242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9522</xdr:colOff>
      <xdr:row>216</xdr:row>
      <xdr:rowOff>152400</xdr:rowOff>
    </xdr:from>
    <xdr:to>
      <xdr:col>2</xdr:col>
      <xdr:colOff>2664597</xdr:colOff>
      <xdr:row>218</xdr:row>
      <xdr:rowOff>17850</xdr:rowOff>
    </xdr:to>
    <xdr:pic>
      <xdr:nvPicPr>
        <xdr:cNvPr id="3" name="Picture 2">
          <a:extLst>
            <a:ext uri="{FF2B5EF4-FFF2-40B4-BE49-F238E27FC236}">
              <a16:creationId xmlns:a16="http://schemas.microsoft.com/office/drawing/2014/main" id="{08A212A2-86FC-4EDD-8242-B19EE5095F2D}"/>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7" y="388810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390523</xdr:colOff>
      <xdr:row>161</xdr:row>
      <xdr:rowOff>0</xdr:rowOff>
    </xdr:from>
    <xdr:to>
      <xdr:col>2</xdr:col>
      <xdr:colOff>2655073</xdr:colOff>
      <xdr:row>162</xdr:row>
      <xdr:rowOff>27375</xdr:rowOff>
    </xdr:to>
    <xdr:pic>
      <xdr:nvPicPr>
        <xdr:cNvPr id="2" name="Picture 1">
          <a:extLst>
            <a:ext uri="{FF2B5EF4-FFF2-40B4-BE49-F238E27FC236}">
              <a16:creationId xmlns:a16="http://schemas.microsoft.com/office/drawing/2014/main" id="{438B1BDD-2563-46EC-8988-200804A9B53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87750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166</xdr:row>
      <xdr:rowOff>76200</xdr:rowOff>
    </xdr:from>
    <xdr:to>
      <xdr:col>2</xdr:col>
      <xdr:colOff>2645550</xdr:colOff>
      <xdr:row>166</xdr:row>
      <xdr:rowOff>2056200</xdr:rowOff>
    </xdr:to>
    <xdr:pic>
      <xdr:nvPicPr>
        <xdr:cNvPr id="3" name="Picture 2">
          <a:extLst>
            <a:ext uri="{FF2B5EF4-FFF2-40B4-BE49-F238E27FC236}">
              <a16:creationId xmlns:a16="http://schemas.microsoft.com/office/drawing/2014/main" id="{9824C9B3-BD6D-4309-B8A9-4176E33FDAC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14515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123821</xdr:colOff>
      <xdr:row>166</xdr:row>
      <xdr:rowOff>142875</xdr:rowOff>
    </xdr:from>
    <xdr:to>
      <xdr:col>7</xdr:col>
      <xdr:colOff>54746</xdr:colOff>
      <xdr:row>167</xdr:row>
      <xdr:rowOff>27375</xdr:rowOff>
    </xdr:to>
    <xdr:pic>
      <xdr:nvPicPr>
        <xdr:cNvPr id="4" name="Picture 3">
          <a:extLst>
            <a:ext uri="{FF2B5EF4-FFF2-40B4-BE49-F238E27FC236}">
              <a16:creationId xmlns:a16="http://schemas.microsoft.com/office/drawing/2014/main" id="{814B9EBD-321B-4D6C-A782-F74B7051BC2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29146" y="315182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390523</xdr:colOff>
      <xdr:row>210</xdr:row>
      <xdr:rowOff>0</xdr:rowOff>
    </xdr:from>
    <xdr:to>
      <xdr:col>3</xdr:col>
      <xdr:colOff>64273</xdr:colOff>
      <xdr:row>211</xdr:row>
      <xdr:rowOff>27375</xdr:rowOff>
    </xdr:to>
    <xdr:pic>
      <xdr:nvPicPr>
        <xdr:cNvPr id="2" name="Picture 1">
          <a:extLst>
            <a:ext uri="{FF2B5EF4-FFF2-40B4-BE49-F238E27FC236}">
              <a16:creationId xmlns:a16="http://schemas.microsoft.com/office/drawing/2014/main" id="{56737FCB-B4E7-48CA-87BC-4DA9A14C55D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378523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9523</xdr:colOff>
      <xdr:row>215</xdr:row>
      <xdr:rowOff>123825</xdr:rowOff>
    </xdr:from>
    <xdr:to>
      <xdr:col>3</xdr:col>
      <xdr:colOff>73798</xdr:colOff>
      <xdr:row>216</xdr:row>
      <xdr:rowOff>0</xdr:rowOff>
    </xdr:to>
    <xdr:pic>
      <xdr:nvPicPr>
        <xdr:cNvPr id="3" name="Picture 2">
          <a:extLst>
            <a:ext uri="{FF2B5EF4-FFF2-40B4-BE49-F238E27FC236}">
              <a16:creationId xmlns:a16="http://schemas.microsoft.com/office/drawing/2014/main" id="{0D32AB39-3503-40AD-8F63-D0BA8C94D77A}"/>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8" y="405765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390524</xdr:colOff>
      <xdr:row>124</xdr:row>
      <xdr:rowOff>0</xdr:rowOff>
    </xdr:from>
    <xdr:to>
      <xdr:col>3</xdr:col>
      <xdr:colOff>45224</xdr:colOff>
      <xdr:row>125</xdr:row>
      <xdr:rowOff>27375</xdr:rowOff>
    </xdr:to>
    <xdr:pic>
      <xdr:nvPicPr>
        <xdr:cNvPr id="2" name="Picture 1">
          <a:extLst>
            <a:ext uri="{FF2B5EF4-FFF2-40B4-BE49-F238E27FC236}">
              <a16:creationId xmlns:a16="http://schemas.microsoft.com/office/drawing/2014/main" id="{4CFEB4A7-F2D2-4CB5-A723-7E27E7FD23B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12121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95248</xdr:colOff>
      <xdr:row>129</xdr:row>
      <xdr:rowOff>104775</xdr:rowOff>
    </xdr:from>
    <xdr:to>
      <xdr:col>3</xdr:col>
      <xdr:colOff>140473</xdr:colOff>
      <xdr:row>129</xdr:row>
      <xdr:rowOff>2084775</xdr:rowOff>
    </xdr:to>
    <xdr:pic>
      <xdr:nvPicPr>
        <xdr:cNvPr id="3" name="Picture 2">
          <a:extLst>
            <a:ext uri="{FF2B5EF4-FFF2-40B4-BE49-F238E27FC236}">
              <a16:creationId xmlns:a16="http://schemas.microsoft.com/office/drawing/2014/main" id="{98E2AAB4-851C-48F8-9A08-8E059826E5D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3" y="239172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323847</xdr:colOff>
      <xdr:row>129</xdr:row>
      <xdr:rowOff>133350</xdr:rowOff>
    </xdr:from>
    <xdr:to>
      <xdr:col>7</xdr:col>
      <xdr:colOff>378597</xdr:colOff>
      <xdr:row>130</xdr:row>
      <xdr:rowOff>17850</xdr:rowOff>
    </xdr:to>
    <xdr:pic>
      <xdr:nvPicPr>
        <xdr:cNvPr id="4" name="Picture 3">
          <a:extLst>
            <a:ext uri="{FF2B5EF4-FFF2-40B4-BE49-F238E27FC236}">
              <a16:creationId xmlns:a16="http://schemas.microsoft.com/office/drawing/2014/main" id="{76C53E5B-E049-4583-8702-B964B1F74FE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29147" y="239458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371474</xdr:colOff>
      <xdr:row>181</xdr:row>
      <xdr:rowOff>66675</xdr:rowOff>
    </xdr:from>
    <xdr:to>
      <xdr:col>3</xdr:col>
      <xdr:colOff>26174</xdr:colOff>
      <xdr:row>182</xdr:row>
      <xdr:rowOff>1884750</xdr:rowOff>
    </xdr:to>
    <xdr:pic>
      <xdr:nvPicPr>
        <xdr:cNvPr id="2" name="Picture 1">
          <a:extLst>
            <a:ext uri="{FF2B5EF4-FFF2-40B4-BE49-F238E27FC236}">
              <a16:creationId xmlns:a16="http://schemas.microsoft.com/office/drawing/2014/main" id="{2BC61D81-BC2E-41CD-A0C7-10A1DEC98A2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4" y="324707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371474</xdr:colOff>
      <xdr:row>187</xdr:row>
      <xdr:rowOff>76200</xdr:rowOff>
    </xdr:from>
    <xdr:to>
      <xdr:col>3</xdr:col>
      <xdr:colOff>26174</xdr:colOff>
      <xdr:row>187</xdr:row>
      <xdr:rowOff>2056200</xdr:rowOff>
    </xdr:to>
    <xdr:pic>
      <xdr:nvPicPr>
        <xdr:cNvPr id="3" name="Picture 2">
          <a:extLst>
            <a:ext uri="{FF2B5EF4-FFF2-40B4-BE49-F238E27FC236}">
              <a16:creationId xmlns:a16="http://schemas.microsoft.com/office/drawing/2014/main" id="{E2321CBF-FFA4-41CE-8AB7-944A047F981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474" y="352425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390522</xdr:colOff>
      <xdr:row>204</xdr:row>
      <xdr:rowOff>57150</xdr:rowOff>
    </xdr:from>
    <xdr:to>
      <xdr:col>3</xdr:col>
      <xdr:colOff>35697</xdr:colOff>
      <xdr:row>205</xdr:row>
      <xdr:rowOff>138537</xdr:rowOff>
    </xdr:to>
    <xdr:pic>
      <xdr:nvPicPr>
        <xdr:cNvPr id="2" name="Picture 1">
          <a:extLst>
            <a:ext uri="{FF2B5EF4-FFF2-40B4-BE49-F238E27FC236}">
              <a16:creationId xmlns:a16="http://schemas.microsoft.com/office/drawing/2014/main" id="{91B9DE29-D644-4651-B848-DB18272A14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37661850"/>
          <a:ext cx="3960000" cy="2176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199</xdr:row>
      <xdr:rowOff>85725</xdr:rowOff>
    </xdr:from>
    <xdr:to>
      <xdr:col>3</xdr:col>
      <xdr:colOff>64275</xdr:colOff>
      <xdr:row>201</xdr:row>
      <xdr:rowOff>148052</xdr:rowOff>
    </xdr:to>
    <xdr:pic>
      <xdr:nvPicPr>
        <xdr:cNvPr id="3" name="Picture 2">
          <a:extLst>
            <a:ext uri="{FF2B5EF4-FFF2-40B4-BE49-F238E27FC236}">
              <a16:creationId xmlns:a16="http://schemas.microsoft.com/office/drawing/2014/main" id="{FA004646-A4D6-43DE-A766-640C7B510A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 y="35090100"/>
          <a:ext cx="3960000" cy="2176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390522</xdr:colOff>
      <xdr:row>97</xdr:row>
      <xdr:rowOff>0</xdr:rowOff>
    </xdr:from>
    <xdr:to>
      <xdr:col>2</xdr:col>
      <xdr:colOff>2645547</xdr:colOff>
      <xdr:row>98</xdr:row>
      <xdr:rowOff>27375</xdr:rowOff>
    </xdr:to>
    <xdr:pic>
      <xdr:nvPicPr>
        <xdr:cNvPr id="2" name="Picture 1">
          <a:extLst>
            <a:ext uri="{FF2B5EF4-FFF2-40B4-BE49-F238E27FC236}">
              <a16:creationId xmlns:a16="http://schemas.microsoft.com/office/drawing/2014/main" id="{6D949A53-807E-4DAF-89C0-8C6C0126672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165639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28572</xdr:colOff>
      <xdr:row>101</xdr:row>
      <xdr:rowOff>123825</xdr:rowOff>
    </xdr:from>
    <xdr:to>
      <xdr:col>2</xdr:col>
      <xdr:colOff>2674122</xdr:colOff>
      <xdr:row>102</xdr:row>
      <xdr:rowOff>1941900</xdr:rowOff>
    </xdr:to>
    <xdr:pic>
      <xdr:nvPicPr>
        <xdr:cNvPr id="3" name="Picture 2">
          <a:extLst>
            <a:ext uri="{FF2B5EF4-FFF2-40B4-BE49-F238E27FC236}">
              <a16:creationId xmlns:a16="http://schemas.microsoft.com/office/drawing/2014/main" id="{23892CB2-3BA7-42A8-9106-1FCA1466BC7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097" y="191262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76199</xdr:colOff>
      <xdr:row>156</xdr:row>
      <xdr:rowOff>0</xdr:rowOff>
    </xdr:from>
    <xdr:to>
      <xdr:col>3</xdr:col>
      <xdr:colOff>121424</xdr:colOff>
      <xdr:row>157</xdr:row>
      <xdr:rowOff>27375</xdr:rowOff>
    </xdr:to>
    <xdr:pic>
      <xdr:nvPicPr>
        <xdr:cNvPr id="2" name="Picture 1">
          <a:extLst>
            <a:ext uri="{FF2B5EF4-FFF2-40B4-BE49-F238E27FC236}">
              <a16:creationId xmlns:a16="http://schemas.microsoft.com/office/drawing/2014/main" id="{FAE72E20-1445-48C2-AD50-957364C1E7A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277844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161</xdr:row>
      <xdr:rowOff>161925</xdr:rowOff>
    </xdr:from>
    <xdr:to>
      <xdr:col>3</xdr:col>
      <xdr:colOff>45224</xdr:colOff>
      <xdr:row>162</xdr:row>
      <xdr:rowOff>46425</xdr:rowOff>
    </xdr:to>
    <xdr:pic>
      <xdr:nvPicPr>
        <xdr:cNvPr id="3" name="Picture 2">
          <a:extLst>
            <a:ext uri="{FF2B5EF4-FFF2-40B4-BE49-F238E27FC236}">
              <a16:creationId xmlns:a16="http://schemas.microsoft.com/office/drawing/2014/main" id="{87C6C9E4-C978-4989-8DE7-5CBF471977B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305466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390522</xdr:colOff>
      <xdr:row>134</xdr:row>
      <xdr:rowOff>0</xdr:rowOff>
    </xdr:from>
    <xdr:to>
      <xdr:col>3</xdr:col>
      <xdr:colOff>35697</xdr:colOff>
      <xdr:row>135</xdr:row>
      <xdr:rowOff>27375</xdr:rowOff>
    </xdr:to>
    <xdr:pic>
      <xdr:nvPicPr>
        <xdr:cNvPr id="2" name="Picture 1">
          <a:extLst>
            <a:ext uri="{FF2B5EF4-FFF2-40B4-BE49-F238E27FC236}">
              <a16:creationId xmlns:a16="http://schemas.microsoft.com/office/drawing/2014/main" id="{0F701578-E76D-4F28-8308-0C2E81CA866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231171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390522</xdr:colOff>
      <xdr:row>139</xdr:row>
      <xdr:rowOff>0</xdr:rowOff>
    </xdr:from>
    <xdr:to>
      <xdr:col>3</xdr:col>
      <xdr:colOff>35697</xdr:colOff>
      <xdr:row>139</xdr:row>
      <xdr:rowOff>1980000</xdr:rowOff>
    </xdr:to>
    <xdr:pic>
      <xdr:nvPicPr>
        <xdr:cNvPr id="3" name="Picture 2">
          <a:extLst>
            <a:ext uri="{FF2B5EF4-FFF2-40B4-BE49-F238E27FC236}">
              <a16:creationId xmlns:a16="http://schemas.microsoft.com/office/drawing/2014/main" id="{164349A3-B6DF-4246-86B4-274E659A43B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2" y="257175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390522</xdr:colOff>
      <xdr:row>153</xdr:row>
      <xdr:rowOff>0</xdr:rowOff>
    </xdr:from>
    <xdr:to>
      <xdr:col>3</xdr:col>
      <xdr:colOff>35697</xdr:colOff>
      <xdr:row>154</xdr:row>
      <xdr:rowOff>27375</xdr:rowOff>
    </xdr:to>
    <xdr:pic>
      <xdr:nvPicPr>
        <xdr:cNvPr id="2" name="Picture 1">
          <a:extLst>
            <a:ext uri="{FF2B5EF4-FFF2-40B4-BE49-F238E27FC236}">
              <a16:creationId xmlns:a16="http://schemas.microsoft.com/office/drawing/2014/main" id="{E756BC6B-25E9-4A1D-B52B-1E47E6789184}"/>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257746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390522</xdr:colOff>
      <xdr:row>159</xdr:row>
      <xdr:rowOff>0</xdr:rowOff>
    </xdr:from>
    <xdr:to>
      <xdr:col>3</xdr:col>
      <xdr:colOff>35697</xdr:colOff>
      <xdr:row>159</xdr:row>
      <xdr:rowOff>1980000</xdr:rowOff>
    </xdr:to>
    <xdr:pic>
      <xdr:nvPicPr>
        <xdr:cNvPr id="3" name="Picture 2">
          <a:extLst>
            <a:ext uri="{FF2B5EF4-FFF2-40B4-BE49-F238E27FC236}">
              <a16:creationId xmlns:a16="http://schemas.microsoft.com/office/drawing/2014/main" id="{C44BAF46-F39B-4E46-A605-2FE687626DE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2" y="285369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323848</xdr:colOff>
      <xdr:row>159</xdr:row>
      <xdr:rowOff>9525</xdr:rowOff>
    </xdr:from>
    <xdr:to>
      <xdr:col>7</xdr:col>
      <xdr:colOff>197623</xdr:colOff>
      <xdr:row>159</xdr:row>
      <xdr:rowOff>1989525</xdr:rowOff>
    </xdr:to>
    <xdr:pic>
      <xdr:nvPicPr>
        <xdr:cNvPr id="4" name="Picture 3">
          <a:extLst>
            <a:ext uri="{FF2B5EF4-FFF2-40B4-BE49-F238E27FC236}">
              <a16:creationId xmlns:a16="http://schemas.microsoft.com/office/drawing/2014/main" id="{E72760B9-411C-4074-A93C-235921F4CA6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38673" y="285464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361949</xdr:colOff>
      <xdr:row>151</xdr:row>
      <xdr:rowOff>123825</xdr:rowOff>
    </xdr:from>
    <xdr:to>
      <xdr:col>3</xdr:col>
      <xdr:colOff>7124</xdr:colOff>
      <xdr:row>153</xdr:row>
      <xdr:rowOff>44400</xdr:rowOff>
    </xdr:to>
    <xdr:pic>
      <xdr:nvPicPr>
        <xdr:cNvPr id="2" name="Picture 1">
          <a:extLst>
            <a:ext uri="{FF2B5EF4-FFF2-40B4-BE49-F238E27FC236}">
              <a16:creationId xmlns:a16="http://schemas.microsoft.com/office/drawing/2014/main" id="{4D4FD929-D48D-4B7C-87F7-B39E854BBA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49" y="28174950"/>
          <a:ext cx="3960000" cy="21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146</xdr:row>
      <xdr:rowOff>0</xdr:rowOff>
    </xdr:from>
    <xdr:to>
      <xdr:col>3</xdr:col>
      <xdr:colOff>35699</xdr:colOff>
      <xdr:row>148</xdr:row>
      <xdr:rowOff>63450</xdr:rowOff>
    </xdr:to>
    <xdr:pic>
      <xdr:nvPicPr>
        <xdr:cNvPr id="3" name="Picture 2">
          <a:extLst>
            <a:ext uri="{FF2B5EF4-FFF2-40B4-BE49-F238E27FC236}">
              <a16:creationId xmlns:a16="http://schemas.microsoft.com/office/drawing/2014/main" id="{013AB60C-461C-4186-B634-6AD54D3EB8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450800"/>
          <a:ext cx="3960000" cy="217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390522</xdr:colOff>
      <xdr:row>134</xdr:row>
      <xdr:rowOff>0</xdr:rowOff>
    </xdr:from>
    <xdr:to>
      <xdr:col>3</xdr:col>
      <xdr:colOff>35697</xdr:colOff>
      <xdr:row>135</xdr:row>
      <xdr:rowOff>27375</xdr:rowOff>
    </xdr:to>
    <xdr:pic>
      <xdr:nvPicPr>
        <xdr:cNvPr id="2" name="Picture 1">
          <a:extLst>
            <a:ext uri="{FF2B5EF4-FFF2-40B4-BE49-F238E27FC236}">
              <a16:creationId xmlns:a16="http://schemas.microsoft.com/office/drawing/2014/main" id="{74C95714-EF00-4A15-BA3E-88835644B781}"/>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233457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390522</xdr:colOff>
      <xdr:row>139</xdr:row>
      <xdr:rowOff>152400</xdr:rowOff>
    </xdr:from>
    <xdr:to>
      <xdr:col>3</xdr:col>
      <xdr:colOff>35697</xdr:colOff>
      <xdr:row>140</xdr:row>
      <xdr:rowOff>36900</xdr:rowOff>
    </xdr:to>
    <xdr:pic>
      <xdr:nvPicPr>
        <xdr:cNvPr id="3" name="Picture 2">
          <a:extLst>
            <a:ext uri="{FF2B5EF4-FFF2-40B4-BE49-F238E27FC236}">
              <a16:creationId xmlns:a16="http://schemas.microsoft.com/office/drawing/2014/main" id="{DEAC28F9-1571-4264-8E1F-CBB72C1EDD0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2" y="260985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28574</xdr:colOff>
      <xdr:row>130</xdr:row>
      <xdr:rowOff>0</xdr:rowOff>
    </xdr:from>
    <xdr:to>
      <xdr:col>3</xdr:col>
      <xdr:colOff>64274</xdr:colOff>
      <xdr:row>131</xdr:row>
      <xdr:rowOff>27375</xdr:rowOff>
    </xdr:to>
    <xdr:pic>
      <xdr:nvPicPr>
        <xdr:cNvPr id="2" name="Picture 1">
          <a:extLst>
            <a:ext uri="{FF2B5EF4-FFF2-40B4-BE49-F238E27FC236}">
              <a16:creationId xmlns:a16="http://schemas.microsoft.com/office/drawing/2014/main" id="{4C9B01E5-514A-4BBA-B899-812D096760F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22123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9524</xdr:colOff>
      <xdr:row>135</xdr:row>
      <xdr:rowOff>142875</xdr:rowOff>
    </xdr:from>
    <xdr:to>
      <xdr:col>3</xdr:col>
      <xdr:colOff>45224</xdr:colOff>
      <xdr:row>136</xdr:row>
      <xdr:rowOff>27375</xdr:rowOff>
    </xdr:to>
    <xdr:pic>
      <xdr:nvPicPr>
        <xdr:cNvPr id="3" name="Picture 2">
          <a:extLst>
            <a:ext uri="{FF2B5EF4-FFF2-40B4-BE49-F238E27FC236}">
              <a16:creationId xmlns:a16="http://schemas.microsoft.com/office/drawing/2014/main" id="{73DB2E64-6CA9-4E0C-8F9F-485129E9657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9" y="249555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390522</xdr:colOff>
      <xdr:row>151</xdr:row>
      <xdr:rowOff>0</xdr:rowOff>
    </xdr:from>
    <xdr:to>
      <xdr:col>3</xdr:col>
      <xdr:colOff>35697</xdr:colOff>
      <xdr:row>152</xdr:row>
      <xdr:rowOff>27375</xdr:rowOff>
    </xdr:to>
    <xdr:pic>
      <xdr:nvPicPr>
        <xdr:cNvPr id="2" name="Picture 1">
          <a:extLst>
            <a:ext uri="{FF2B5EF4-FFF2-40B4-BE49-F238E27FC236}">
              <a16:creationId xmlns:a16="http://schemas.microsoft.com/office/drawing/2014/main" id="{FD5A6226-0D76-458E-97F1-1C0E26754D5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262604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380997</xdr:colOff>
      <xdr:row>156</xdr:row>
      <xdr:rowOff>76200</xdr:rowOff>
    </xdr:from>
    <xdr:to>
      <xdr:col>3</xdr:col>
      <xdr:colOff>26172</xdr:colOff>
      <xdr:row>156</xdr:row>
      <xdr:rowOff>2056200</xdr:rowOff>
    </xdr:to>
    <xdr:pic>
      <xdr:nvPicPr>
        <xdr:cNvPr id="3" name="Picture 2">
          <a:extLst>
            <a:ext uri="{FF2B5EF4-FFF2-40B4-BE49-F238E27FC236}">
              <a16:creationId xmlns:a16="http://schemas.microsoft.com/office/drawing/2014/main" id="{E57A143B-0142-4F82-8A73-765EB185C9D9}"/>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7" y="289369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390523</xdr:colOff>
      <xdr:row>125</xdr:row>
      <xdr:rowOff>0</xdr:rowOff>
    </xdr:from>
    <xdr:to>
      <xdr:col>3</xdr:col>
      <xdr:colOff>35698</xdr:colOff>
      <xdr:row>126</xdr:row>
      <xdr:rowOff>27375</xdr:rowOff>
    </xdr:to>
    <xdr:pic>
      <xdr:nvPicPr>
        <xdr:cNvPr id="2" name="Picture 1">
          <a:extLst>
            <a:ext uri="{FF2B5EF4-FFF2-40B4-BE49-F238E27FC236}">
              <a16:creationId xmlns:a16="http://schemas.microsoft.com/office/drawing/2014/main" id="{0989CC41-9470-42EA-A536-DE84A46AE72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3" y="212407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380997</xdr:colOff>
      <xdr:row>130</xdr:row>
      <xdr:rowOff>85725</xdr:rowOff>
    </xdr:from>
    <xdr:to>
      <xdr:col>3</xdr:col>
      <xdr:colOff>26172</xdr:colOff>
      <xdr:row>130</xdr:row>
      <xdr:rowOff>2065725</xdr:rowOff>
    </xdr:to>
    <xdr:pic>
      <xdr:nvPicPr>
        <xdr:cNvPr id="3" name="Picture 2">
          <a:extLst>
            <a:ext uri="{FF2B5EF4-FFF2-40B4-BE49-F238E27FC236}">
              <a16:creationId xmlns:a16="http://schemas.microsoft.com/office/drawing/2014/main" id="{8FB2226E-C7EB-4D8B-AC7B-179A9348C2C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7" y="239268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28574</xdr:colOff>
      <xdr:row>110</xdr:row>
      <xdr:rowOff>161925</xdr:rowOff>
    </xdr:from>
    <xdr:to>
      <xdr:col>3</xdr:col>
      <xdr:colOff>64274</xdr:colOff>
      <xdr:row>111</xdr:row>
      <xdr:rowOff>46425</xdr:rowOff>
    </xdr:to>
    <xdr:pic>
      <xdr:nvPicPr>
        <xdr:cNvPr id="2" name="Picture 1">
          <a:extLst>
            <a:ext uri="{FF2B5EF4-FFF2-40B4-BE49-F238E27FC236}">
              <a16:creationId xmlns:a16="http://schemas.microsoft.com/office/drawing/2014/main" id="{E153B765-56E0-4C47-B003-410F46D25596}"/>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099" y="214122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9522</xdr:colOff>
      <xdr:row>105</xdr:row>
      <xdr:rowOff>19050</xdr:rowOff>
    </xdr:from>
    <xdr:to>
      <xdr:col>3</xdr:col>
      <xdr:colOff>45222</xdr:colOff>
      <xdr:row>106</xdr:row>
      <xdr:rowOff>46425</xdr:rowOff>
    </xdr:to>
    <xdr:pic>
      <xdr:nvPicPr>
        <xdr:cNvPr id="4" name="Picture 3">
          <a:extLst>
            <a:ext uri="{FF2B5EF4-FFF2-40B4-BE49-F238E27FC236}">
              <a16:creationId xmlns:a16="http://schemas.microsoft.com/office/drawing/2014/main" id="{77DB6F1F-1E35-4385-A9F6-B6B7C3487C7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47" y="186690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390522</xdr:colOff>
      <xdr:row>194</xdr:row>
      <xdr:rowOff>0</xdr:rowOff>
    </xdr:from>
    <xdr:to>
      <xdr:col>3</xdr:col>
      <xdr:colOff>35697</xdr:colOff>
      <xdr:row>195</xdr:row>
      <xdr:rowOff>27375</xdr:rowOff>
    </xdr:to>
    <xdr:pic>
      <xdr:nvPicPr>
        <xdr:cNvPr id="2" name="Picture 1">
          <a:extLst>
            <a:ext uri="{FF2B5EF4-FFF2-40B4-BE49-F238E27FC236}">
              <a16:creationId xmlns:a16="http://schemas.microsoft.com/office/drawing/2014/main" id="{F5BB1092-5CEA-43BD-B484-1C1D485403F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356520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199</xdr:row>
      <xdr:rowOff>190500</xdr:rowOff>
    </xdr:from>
    <xdr:to>
      <xdr:col>3</xdr:col>
      <xdr:colOff>73799</xdr:colOff>
      <xdr:row>200</xdr:row>
      <xdr:rowOff>75000</xdr:rowOff>
    </xdr:to>
    <xdr:pic>
      <xdr:nvPicPr>
        <xdr:cNvPr id="3" name="Picture 2">
          <a:extLst>
            <a:ext uri="{FF2B5EF4-FFF2-40B4-BE49-F238E27FC236}">
              <a16:creationId xmlns:a16="http://schemas.microsoft.com/office/drawing/2014/main" id="{2D84EDC9-6672-46B8-94C5-E4AC19937414}"/>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4" y="384429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390522</xdr:colOff>
      <xdr:row>183</xdr:row>
      <xdr:rowOff>0</xdr:rowOff>
    </xdr:from>
    <xdr:to>
      <xdr:col>2</xdr:col>
      <xdr:colOff>2645547</xdr:colOff>
      <xdr:row>195</xdr:row>
      <xdr:rowOff>36900</xdr:rowOff>
    </xdr:to>
    <xdr:pic>
      <xdr:nvPicPr>
        <xdr:cNvPr id="2" name="Picture 1">
          <a:extLst>
            <a:ext uri="{FF2B5EF4-FFF2-40B4-BE49-F238E27FC236}">
              <a16:creationId xmlns:a16="http://schemas.microsoft.com/office/drawing/2014/main" id="{99843F31-617E-4620-9EB4-B38E002E83E8}"/>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342042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200022</xdr:colOff>
      <xdr:row>183</xdr:row>
      <xdr:rowOff>0</xdr:rowOff>
    </xdr:from>
    <xdr:to>
      <xdr:col>7</xdr:col>
      <xdr:colOff>188097</xdr:colOff>
      <xdr:row>195</xdr:row>
      <xdr:rowOff>36900</xdr:rowOff>
    </xdr:to>
    <xdr:pic>
      <xdr:nvPicPr>
        <xdr:cNvPr id="3" name="Picture 2">
          <a:extLst>
            <a:ext uri="{FF2B5EF4-FFF2-40B4-BE49-F238E27FC236}">
              <a16:creationId xmlns:a16="http://schemas.microsoft.com/office/drawing/2014/main" id="{C4FC5B66-D3EE-40EA-8A6F-7A83D10E364C}"/>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6372" y="342042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390522</xdr:colOff>
      <xdr:row>178</xdr:row>
      <xdr:rowOff>0</xdr:rowOff>
    </xdr:from>
    <xdr:to>
      <xdr:col>2</xdr:col>
      <xdr:colOff>2645547</xdr:colOff>
      <xdr:row>179</xdr:row>
      <xdr:rowOff>27375</xdr:rowOff>
    </xdr:to>
    <xdr:pic>
      <xdr:nvPicPr>
        <xdr:cNvPr id="4" name="Picture 3">
          <a:extLst>
            <a:ext uri="{FF2B5EF4-FFF2-40B4-BE49-F238E27FC236}">
              <a16:creationId xmlns:a16="http://schemas.microsoft.com/office/drawing/2014/main" id="{A2AC4159-BF92-4085-97BD-FDE09D3E31BB}"/>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2" y="316039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390522</xdr:colOff>
      <xdr:row>178</xdr:row>
      <xdr:rowOff>123825</xdr:rowOff>
    </xdr:from>
    <xdr:to>
      <xdr:col>3</xdr:col>
      <xdr:colOff>35697</xdr:colOff>
      <xdr:row>179</xdr:row>
      <xdr:rowOff>8325</xdr:rowOff>
    </xdr:to>
    <xdr:pic>
      <xdr:nvPicPr>
        <xdr:cNvPr id="2" name="Picture 1">
          <a:extLst>
            <a:ext uri="{FF2B5EF4-FFF2-40B4-BE49-F238E27FC236}">
              <a16:creationId xmlns:a16="http://schemas.microsoft.com/office/drawing/2014/main" id="{59E6428C-48F2-40A3-BE5E-A5A7B50B7349}"/>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2" y="323850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390522</xdr:colOff>
      <xdr:row>173</xdr:row>
      <xdr:rowOff>0</xdr:rowOff>
    </xdr:from>
    <xdr:to>
      <xdr:col>3</xdr:col>
      <xdr:colOff>35697</xdr:colOff>
      <xdr:row>174</xdr:row>
      <xdr:rowOff>27375</xdr:rowOff>
    </xdr:to>
    <xdr:pic>
      <xdr:nvPicPr>
        <xdr:cNvPr id="3" name="Picture 2">
          <a:extLst>
            <a:ext uri="{FF2B5EF4-FFF2-40B4-BE49-F238E27FC236}">
              <a16:creationId xmlns:a16="http://schemas.microsoft.com/office/drawing/2014/main" id="{A92E6C06-6F55-4529-A0AA-9AB0F8582FA3}"/>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2" y="296608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154</xdr:row>
      <xdr:rowOff>85725</xdr:rowOff>
    </xdr:from>
    <xdr:to>
      <xdr:col>2</xdr:col>
      <xdr:colOff>2512200</xdr:colOff>
      <xdr:row>166</xdr:row>
      <xdr:rowOff>122625</xdr:rowOff>
    </xdr:to>
    <xdr:pic>
      <xdr:nvPicPr>
        <xdr:cNvPr id="2" name="Picture 1">
          <a:extLst>
            <a:ext uri="{FF2B5EF4-FFF2-40B4-BE49-F238E27FC236}">
              <a16:creationId xmlns:a16="http://schemas.microsoft.com/office/drawing/2014/main" id="{21C79D8B-9DF8-4FB0-ADFC-268A6DF4C925}"/>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258508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139</xdr:row>
      <xdr:rowOff>0</xdr:rowOff>
    </xdr:from>
    <xdr:to>
      <xdr:col>2</xdr:col>
      <xdr:colOff>2645549</xdr:colOff>
      <xdr:row>151</xdr:row>
      <xdr:rowOff>36900</xdr:rowOff>
    </xdr:to>
    <xdr:pic>
      <xdr:nvPicPr>
        <xdr:cNvPr id="3" name="Picture 2">
          <a:extLst>
            <a:ext uri="{FF2B5EF4-FFF2-40B4-BE49-F238E27FC236}">
              <a16:creationId xmlns:a16="http://schemas.microsoft.com/office/drawing/2014/main" id="{D67B2947-BF96-4890-95AD-FF472C8FE95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3362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2645549</xdr:colOff>
      <xdr:row>138</xdr:row>
      <xdr:rowOff>27375</xdr:rowOff>
    </xdr:to>
    <xdr:pic>
      <xdr:nvPicPr>
        <xdr:cNvPr id="2" name="Picture 1">
          <a:extLst>
            <a:ext uri="{FF2B5EF4-FFF2-40B4-BE49-F238E27FC236}">
              <a16:creationId xmlns:a16="http://schemas.microsoft.com/office/drawing/2014/main" id="{2E885FFF-BFFE-4468-8291-C0566FC67313}"/>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0124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2645549</xdr:colOff>
      <xdr:row>142</xdr:row>
      <xdr:rowOff>1980000</xdr:rowOff>
    </xdr:to>
    <xdr:pic>
      <xdr:nvPicPr>
        <xdr:cNvPr id="3" name="Picture 2">
          <a:extLst>
            <a:ext uri="{FF2B5EF4-FFF2-40B4-BE49-F238E27FC236}">
              <a16:creationId xmlns:a16="http://schemas.microsoft.com/office/drawing/2014/main" id="{97B73447-E662-4E89-A7D6-81256E3D638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6127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390524</xdr:colOff>
      <xdr:row>137</xdr:row>
      <xdr:rowOff>0</xdr:rowOff>
    </xdr:from>
    <xdr:to>
      <xdr:col>2</xdr:col>
      <xdr:colOff>2645549</xdr:colOff>
      <xdr:row>138</xdr:row>
      <xdr:rowOff>27375</xdr:rowOff>
    </xdr:to>
    <xdr:pic>
      <xdr:nvPicPr>
        <xdr:cNvPr id="2" name="Picture 1">
          <a:extLst>
            <a:ext uri="{FF2B5EF4-FFF2-40B4-BE49-F238E27FC236}">
              <a16:creationId xmlns:a16="http://schemas.microsoft.com/office/drawing/2014/main" id="{78EBFAE7-81D5-4012-A4BC-9D701FA91D42}"/>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2029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142</xdr:row>
      <xdr:rowOff>0</xdr:rowOff>
    </xdr:from>
    <xdr:to>
      <xdr:col>2</xdr:col>
      <xdr:colOff>2645549</xdr:colOff>
      <xdr:row>142</xdr:row>
      <xdr:rowOff>1980000</xdr:rowOff>
    </xdr:to>
    <xdr:pic>
      <xdr:nvPicPr>
        <xdr:cNvPr id="3" name="Picture 2">
          <a:extLst>
            <a:ext uri="{FF2B5EF4-FFF2-40B4-BE49-F238E27FC236}">
              <a16:creationId xmlns:a16="http://schemas.microsoft.com/office/drawing/2014/main" id="{F42E6788-BC72-4CD5-A510-1389E8F00A6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80322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2645549</xdr:colOff>
      <xdr:row>136</xdr:row>
      <xdr:rowOff>27375</xdr:rowOff>
    </xdr:to>
    <xdr:pic>
      <xdr:nvPicPr>
        <xdr:cNvPr id="2" name="Picture 1">
          <a:extLst>
            <a:ext uri="{FF2B5EF4-FFF2-40B4-BE49-F238E27FC236}">
              <a16:creationId xmlns:a16="http://schemas.microsoft.com/office/drawing/2014/main" id="{99C407D8-5C05-4170-BD6A-767353CC738B}"/>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8504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2645549</xdr:colOff>
      <xdr:row>140</xdr:row>
      <xdr:rowOff>1980000</xdr:rowOff>
    </xdr:to>
    <xdr:pic>
      <xdr:nvPicPr>
        <xdr:cNvPr id="3" name="Picture 2">
          <a:extLst>
            <a:ext uri="{FF2B5EF4-FFF2-40B4-BE49-F238E27FC236}">
              <a16:creationId xmlns:a16="http://schemas.microsoft.com/office/drawing/2014/main" id="{083B9C78-D90D-4050-B5E9-A1AA99911557}"/>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45080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390524</xdr:colOff>
      <xdr:row>135</xdr:row>
      <xdr:rowOff>0</xdr:rowOff>
    </xdr:from>
    <xdr:to>
      <xdr:col>2</xdr:col>
      <xdr:colOff>2645549</xdr:colOff>
      <xdr:row>136</xdr:row>
      <xdr:rowOff>27375</xdr:rowOff>
    </xdr:to>
    <xdr:pic>
      <xdr:nvPicPr>
        <xdr:cNvPr id="2" name="Picture 1">
          <a:extLst>
            <a:ext uri="{FF2B5EF4-FFF2-40B4-BE49-F238E27FC236}">
              <a16:creationId xmlns:a16="http://schemas.microsoft.com/office/drawing/2014/main" id="{D71654D9-36F5-467A-84D3-BEC92366062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28409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140</xdr:row>
      <xdr:rowOff>0</xdr:rowOff>
    </xdr:from>
    <xdr:to>
      <xdr:col>2</xdr:col>
      <xdr:colOff>2645549</xdr:colOff>
      <xdr:row>140</xdr:row>
      <xdr:rowOff>1980000</xdr:rowOff>
    </xdr:to>
    <xdr:pic>
      <xdr:nvPicPr>
        <xdr:cNvPr id="3" name="Picture 2">
          <a:extLst>
            <a:ext uri="{FF2B5EF4-FFF2-40B4-BE49-F238E27FC236}">
              <a16:creationId xmlns:a16="http://schemas.microsoft.com/office/drawing/2014/main" id="{D18D9C2F-2052-46C0-A515-545523DD2EF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4412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390524</xdr:colOff>
      <xdr:row>136</xdr:row>
      <xdr:rowOff>0</xdr:rowOff>
    </xdr:from>
    <xdr:to>
      <xdr:col>2</xdr:col>
      <xdr:colOff>2645549</xdr:colOff>
      <xdr:row>137</xdr:row>
      <xdr:rowOff>27375</xdr:rowOff>
    </xdr:to>
    <xdr:pic>
      <xdr:nvPicPr>
        <xdr:cNvPr id="2" name="Picture 1">
          <a:extLst>
            <a:ext uri="{FF2B5EF4-FFF2-40B4-BE49-F238E27FC236}">
              <a16:creationId xmlns:a16="http://schemas.microsoft.com/office/drawing/2014/main" id="{612A31EC-24EA-48EC-82EE-57D76E076E0E}"/>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4" y="23183850"/>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390524</xdr:colOff>
      <xdr:row>141</xdr:row>
      <xdr:rowOff>0</xdr:rowOff>
    </xdr:from>
    <xdr:to>
      <xdr:col>2</xdr:col>
      <xdr:colOff>2645549</xdr:colOff>
      <xdr:row>141</xdr:row>
      <xdr:rowOff>1980000</xdr:rowOff>
    </xdr:to>
    <xdr:pic>
      <xdr:nvPicPr>
        <xdr:cNvPr id="3" name="Picture 2">
          <a:extLst>
            <a:ext uri="{FF2B5EF4-FFF2-40B4-BE49-F238E27FC236}">
              <a16:creationId xmlns:a16="http://schemas.microsoft.com/office/drawing/2014/main" id="{20359AA8-2FDB-48DB-A1D8-A48012D320FF}"/>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4" y="25784175"/>
          <a:ext cx="3960000"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EB57-A119-4BA7-A6B8-2CD1D14B5D74}">
  <dimension ref="A1:C31"/>
  <sheetViews>
    <sheetView zoomScale="110" zoomScaleNormal="110" workbookViewId="0">
      <pane ySplit="1" topLeftCell="A22" activePane="bottomLeft" state="frozen"/>
      <selection sqref="A1:G1"/>
      <selection pane="bottomLeft" activeCell="B31" sqref="B31"/>
    </sheetView>
  </sheetViews>
  <sheetFormatPr defaultColWidth="9.140625" defaultRowHeight="15" x14ac:dyDescent="0.25"/>
  <cols>
    <col min="1" max="1" width="6.140625" style="17" bestFit="1" customWidth="1"/>
    <col min="2" max="2" width="10.42578125" style="17" bestFit="1" customWidth="1"/>
    <col min="3" max="3" width="56.140625" style="17" bestFit="1" customWidth="1"/>
    <col min="4" max="16384" width="9.140625" style="17"/>
  </cols>
  <sheetData>
    <row r="1" spans="1:3" x14ac:dyDescent="0.25">
      <c r="A1" s="16" t="s">
        <v>1164</v>
      </c>
      <c r="B1" s="16" t="s">
        <v>1165</v>
      </c>
      <c r="C1" s="16" t="s">
        <v>1166</v>
      </c>
    </row>
    <row r="2" spans="1:3" x14ac:dyDescent="0.25">
      <c r="A2" s="18">
        <v>1</v>
      </c>
      <c r="B2" s="19" t="s">
        <v>1167</v>
      </c>
      <c r="C2" s="20" t="s">
        <v>1</v>
      </c>
    </row>
    <row r="3" spans="1:3" x14ac:dyDescent="0.25">
      <c r="A3" s="18">
        <v>2</v>
      </c>
      <c r="B3" s="19" t="s">
        <v>1168</v>
      </c>
      <c r="C3" s="20" t="s">
        <v>1169</v>
      </c>
    </row>
    <row r="4" spans="1:3" x14ac:dyDescent="0.25">
      <c r="A4" s="18">
        <v>3</v>
      </c>
      <c r="B4" s="19" t="s">
        <v>1170</v>
      </c>
      <c r="C4" s="20" t="s">
        <v>182</v>
      </c>
    </row>
    <row r="5" spans="1:3" x14ac:dyDescent="0.25">
      <c r="A5" s="18">
        <v>4</v>
      </c>
      <c r="B5" s="19" t="s">
        <v>1171</v>
      </c>
      <c r="C5" s="20" t="s">
        <v>1172</v>
      </c>
    </row>
    <row r="6" spans="1:3" x14ac:dyDescent="0.25">
      <c r="A6" s="18">
        <v>5</v>
      </c>
      <c r="B6" s="19" t="s">
        <v>1173</v>
      </c>
      <c r="C6" s="20" t="s">
        <v>1174</v>
      </c>
    </row>
    <row r="7" spans="1:3" x14ac:dyDescent="0.25">
      <c r="A7" s="18">
        <v>6</v>
      </c>
      <c r="B7" s="19" t="s">
        <v>1175</v>
      </c>
      <c r="C7" s="20" t="s">
        <v>1176</v>
      </c>
    </row>
    <row r="8" spans="1:3" x14ac:dyDescent="0.25">
      <c r="A8" s="18">
        <v>7</v>
      </c>
      <c r="B8" s="19" t="s">
        <v>1177</v>
      </c>
      <c r="C8" s="20" t="s">
        <v>417</v>
      </c>
    </row>
    <row r="9" spans="1:3" x14ac:dyDescent="0.25">
      <c r="A9" s="18">
        <v>8</v>
      </c>
      <c r="B9" s="19" t="s">
        <v>1178</v>
      </c>
      <c r="C9" s="20" t="s">
        <v>418</v>
      </c>
    </row>
    <row r="10" spans="1:3" x14ac:dyDescent="0.25">
      <c r="A10" s="18">
        <v>9</v>
      </c>
      <c r="B10" s="19" t="s">
        <v>1179</v>
      </c>
      <c r="C10" s="20" t="s">
        <v>419</v>
      </c>
    </row>
    <row r="11" spans="1:3" x14ac:dyDescent="0.25">
      <c r="A11" s="18">
        <v>10</v>
      </c>
      <c r="B11" s="19" t="s">
        <v>1180</v>
      </c>
      <c r="C11" s="20" t="s">
        <v>420</v>
      </c>
    </row>
    <row r="12" spans="1:3" x14ac:dyDescent="0.25">
      <c r="A12" s="18">
        <v>11</v>
      </c>
      <c r="B12" s="19" t="s">
        <v>1181</v>
      </c>
      <c r="C12" s="20" t="s">
        <v>425</v>
      </c>
    </row>
    <row r="13" spans="1:3" x14ac:dyDescent="0.25">
      <c r="A13" s="18">
        <v>12</v>
      </c>
      <c r="B13" s="19" t="s">
        <v>1182</v>
      </c>
      <c r="C13" s="20" t="s">
        <v>476</v>
      </c>
    </row>
    <row r="14" spans="1:3" x14ac:dyDescent="0.25">
      <c r="A14" s="18">
        <v>13</v>
      </c>
      <c r="B14" s="19" t="s">
        <v>1183</v>
      </c>
      <c r="C14" s="20" t="s">
        <v>1184</v>
      </c>
    </row>
    <row r="15" spans="1:3" x14ac:dyDescent="0.25">
      <c r="A15" s="18">
        <v>14</v>
      </c>
      <c r="B15" s="19" t="s">
        <v>1185</v>
      </c>
      <c r="C15" s="20" t="s">
        <v>677</v>
      </c>
    </row>
    <row r="16" spans="1:3" x14ac:dyDescent="0.25">
      <c r="A16" s="18">
        <v>15</v>
      </c>
      <c r="B16" s="19" t="s">
        <v>1186</v>
      </c>
      <c r="C16" s="20" t="s">
        <v>688</v>
      </c>
    </row>
    <row r="17" spans="1:3" x14ac:dyDescent="0.25">
      <c r="A17" s="18">
        <v>16</v>
      </c>
      <c r="B17" s="19" t="s">
        <v>1187</v>
      </c>
      <c r="C17" s="20" t="s">
        <v>723</v>
      </c>
    </row>
    <row r="18" spans="1:3" x14ac:dyDescent="0.25">
      <c r="A18" s="18">
        <v>17</v>
      </c>
      <c r="B18" s="19" t="s">
        <v>1188</v>
      </c>
      <c r="C18" s="20" t="s">
        <v>1189</v>
      </c>
    </row>
    <row r="19" spans="1:3" x14ac:dyDescent="0.25">
      <c r="A19" s="18">
        <v>18</v>
      </c>
      <c r="B19" s="19" t="s">
        <v>1190</v>
      </c>
      <c r="C19" s="20" t="s">
        <v>753</v>
      </c>
    </row>
    <row r="20" spans="1:3" x14ac:dyDescent="0.25">
      <c r="A20" s="18">
        <v>19</v>
      </c>
      <c r="B20" s="19" t="s">
        <v>1191</v>
      </c>
      <c r="C20" s="20" t="s">
        <v>1192</v>
      </c>
    </row>
    <row r="21" spans="1:3" x14ac:dyDescent="0.25">
      <c r="A21" s="18">
        <v>20</v>
      </c>
      <c r="B21" s="19" t="s">
        <v>1193</v>
      </c>
      <c r="C21" s="20" t="s">
        <v>840</v>
      </c>
    </row>
    <row r="22" spans="1:3" x14ac:dyDescent="0.25">
      <c r="A22" s="18">
        <v>21</v>
      </c>
      <c r="B22" s="19" t="s">
        <v>1194</v>
      </c>
      <c r="C22" s="20" t="s">
        <v>847</v>
      </c>
    </row>
    <row r="23" spans="1:3" x14ac:dyDescent="0.25">
      <c r="A23" s="18">
        <v>22</v>
      </c>
      <c r="B23" s="19" t="s">
        <v>1195</v>
      </c>
      <c r="C23" s="20" t="s">
        <v>852</v>
      </c>
    </row>
    <row r="24" spans="1:3" x14ac:dyDescent="0.25">
      <c r="A24" s="18">
        <v>23</v>
      </c>
      <c r="B24" s="19" t="s">
        <v>1196</v>
      </c>
      <c r="C24" s="20" t="s">
        <v>856</v>
      </c>
    </row>
    <row r="25" spans="1:3" x14ac:dyDescent="0.25">
      <c r="A25" s="18">
        <v>24</v>
      </c>
      <c r="B25" s="19" t="s">
        <v>1197</v>
      </c>
      <c r="C25" s="20" t="s">
        <v>868</v>
      </c>
    </row>
    <row r="26" spans="1:3" x14ac:dyDescent="0.25">
      <c r="A26" s="18">
        <v>25</v>
      </c>
      <c r="B26" s="19" t="s">
        <v>1198</v>
      </c>
      <c r="C26" s="20" t="s">
        <v>874</v>
      </c>
    </row>
    <row r="27" spans="1:3" x14ac:dyDescent="0.25">
      <c r="A27" s="18">
        <v>26</v>
      </c>
      <c r="B27" s="19" t="s">
        <v>1199</v>
      </c>
      <c r="C27" s="20" t="s">
        <v>875</v>
      </c>
    </row>
    <row r="28" spans="1:3" x14ac:dyDescent="0.25">
      <c r="A28" s="18">
        <v>27</v>
      </c>
      <c r="B28" s="19" t="s">
        <v>1200</v>
      </c>
      <c r="C28" s="20" t="s">
        <v>892</v>
      </c>
    </row>
    <row r="29" spans="1:3" x14ac:dyDescent="0.25">
      <c r="A29" s="18">
        <v>28</v>
      </c>
      <c r="B29" s="21" t="s">
        <v>1201</v>
      </c>
      <c r="C29" s="20" t="s">
        <v>871</v>
      </c>
    </row>
    <row r="30" spans="1:3" x14ac:dyDescent="0.25">
      <c r="A30" s="18">
        <v>29</v>
      </c>
      <c r="B30" s="21" t="s">
        <v>1202</v>
      </c>
      <c r="C30" s="20" t="s">
        <v>905</v>
      </c>
    </row>
    <row r="31" spans="1:3" x14ac:dyDescent="0.25">
      <c r="A31" s="18">
        <v>30</v>
      </c>
      <c r="B31" s="21" t="s">
        <v>1203</v>
      </c>
      <c r="C31" s="20" t="s">
        <v>1158</v>
      </c>
    </row>
  </sheetData>
  <hyperlinks>
    <hyperlink ref="B4" location="MIDCAP!A1" display="MIDCAP" xr:uid="{3938CC30-3E7E-4D79-986E-13B1B0A7AFF3}"/>
    <hyperlink ref="B5" location="MULTIP!A1" display="MULTIP" xr:uid="{136348A4-099E-436C-8432-770F32DE5B6B}"/>
    <hyperlink ref="B6" location="SLTADV3!A1" display="SLTADV3" xr:uid="{BC4B5F1A-0AF4-4E93-AE86-26E22EBABB3B}"/>
    <hyperlink ref="B7" location="SLTADV4!A1" display="SLTADV4" xr:uid="{73F530AF-39DD-4D2E-AAA9-625849F3ABA5}"/>
    <hyperlink ref="B8" location="SLTAX3!A1" display="SLTAX3" xr:uid="{E042688C-733D-4687-95A2-283509F1300A}"/>
    <hyperlink ref="B9" location="SLTAX4!A1" display="SLTAX4" xr:uid="{7CC6AB46-5415-448B-9A9B-24F41909E6A8}"/>
    <hyperlink ref="B10" location="SLTAX5!A1" display="SLTAX5" xr:uid="{0E352FFF-E29A-42BF-8B50-4D54856DC0C3}"/>
    <hyperlink ref="B11" location="SLTAX6!A1" display="SLTAX6" xr:uid="{4F251D61-79BD-45CA-B049-96A9CE406797}"/>
    <hyperlink ref="B12" location="SMILE!A1" display="SMILE" xr:uid="{90F851E0-9D7A-43ED-A2C4-D46ED34FB134}"/>
    <hyperlink ref="B13" location="SPAHF!A1" display="SPAHF" xr:uid="{006F2BAE-A75F-4A39-9B72-0846DFBF1825}"/>
    <hyperlink ref="B14" location="SPARF!A1" display="SPARF" xr:uid="{5C4D9E75-8AB4-427D-B4E2-ED881882A1CD}"/>
    <hyperlink ref="B15" location="SPBAF!A1" display="SPBAF" xr:uid="{97861173-8E81-4245-B440-E6E1037D2CF2}"/>
    <hyperlink ref="B17" location="SPESF!A1" display="SPESF" xr:uid="{C3DE921B-1892-4757-B269-1ACCF299BA8F}"/>
    <hyperlink ref="B18" location="SPFOCUS!A1" display="SPFOCUS" xr:uid="{E6B9D808-3236-4C1F-9793-5983EC8B8F35}"/>
    <hyperlink ref="B19" location="SPMUCF!A1" display="SPMUCF" xr:uid="{659DBD93-797A-4BD2-BC3F-DA55E0CFB60F}"/>
    <hyperlink ref="B20" location="SPSN100!A1" display="SPSN100" xr:uid="{F29FDDF3-1DE3-4CCD-B3B4-7C7E3999BD9B}"/>
    <hyperlink ref="B21" location="SPTAX!A1" display="SPTAX" xr:uid="{EC40926E-E8FB-44C8-94E6-45BAAB624B40}"/>
    <hyperlink ref="B22" location="SRURAL!A1" display="SRURAL" xr:uid="{1B9C2B5B-81A9-47B0-8AB3-80535F370A61}"/>
    <hyperlink ref="B23" location="SSFUND!A1" display="SSFUND" xr:uid="{8F58425E-42DB-40ED-9912-74066D093D4A}"/>
    <hyperlink ref="B24" location="STAX!A1" display="STAX" xr:uid="{49A358D8-BC3E-4545-BA37-8B70AD1AC885}"/>
    <hyperlink ref="B25" location="SUNBCF!A1" display="SUNBCF" xr:uid="{A957303B-AF4C-48CF-B829-E5A6C758ECF1}"/>
    <hyperlink ref="B27" location="SUNFOP!A1" display="SUNFOP" xr:uid="{CD13D8B4-B4DF-4166-B2CC-0B343219B5D3}"/>
    <hyperlink ref="B3" location="GLOB!A1" display="GLOB" xr:uid="{996F10A6-0AD7-4827-8C8F-D96E0EFEF8BD}"/>
    <hyperlink ref="B26" location="SUNFCF!A1" display="SUNFCF" xr:uid="{07AF4FA6-91B9-4685-B86D-870FA4264270}"/>
    <hyperlink ref="B16" location="SPDYF!A1" display="SPDYF" xr:uid="{FA8B10CD-2323-4629-929E-C01CCC08BAC8}"/>
    <hyperlink ref="B2" location="CAPEXG!A1" display="CAPEXG" xr:uid="{CA1D9E91-AB86-4365-AF8B-331C7C5D5F11}"/>
    <hyperlink ref="B29" location="SUNCYF!A1" display="SUNCYF" xr:uid="{282BA822-A336-45C5-B20C-2143A4B3F293}"/>
    <hyperlink ref="B30" location="SUNMFF!A1" display="SUNMFF" xr:uid="{9DC1111F-0AD1-4E78-BDEE-7E6C8FAAC3CB}"/>
    <hyperlink ref="B31" location="SUNIPA!A1" display="SUNIPA" xr:uid="{251AA67E-B70C-4F81-AD7A-987C3DFC3E13}"/>
    <hyperlink ref="B28" location="SUNMAF!A1" display="SUNMAF" xr:uid="{96C58398-3D96-41D5-8279-E5EFB24A76FE}"/>
  </hyperlinks>
  <pageMargins left="0.7" right="0.7" top="0.75" bottom="0.75" header="0.3" footer="0.3"/>
  <headerFooter>
    <oddHeader>&amp;L&amp;"Calibri"&amp;10&amp;KFF0000 "Sensitivity: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97C9-72E7-47A8-943F-ABCF325D4431}">
  <sheetPr>
    <outlinePr summaryBelow="0" summaryRight="0"/>
  </sheetPr>
  <dimension ref="A1:Q142"/>
  <sheetViews>
    <sheetView showGridLines="0" topLeftCell="A133" workbookViewId="0">
      <selection sqref="A1:H1"/>
    </sheetView>
  </sheetViews>
  <sheetFormatPr defaultRowHeight="12.75" x14ac:dyDescent="0.2"/>
  <cols>
    <col min="1" max="1" width="5.85546875" bestFit="1" customWidth="1"/>
    <col min="2" max="2" width="19.7109375" bestFit="1" customWidth="1"/>
    <col min="3" max="3" width="50.7109375" customWidth="1"/>
    <col min="4" max="4" width="28.140625" bestFit="1"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19" t="s">
        <v>419</v>
      </c>
      <c r="B2" s="219"/>
      <c r="C2" s="219"/>
      <c r="D2" s="219"/>
      <c r="E2" s="219"/>
      <c r="F2" s="219"/>
      <c r="G2" s="219"/>
      <c r="H2" s="219"/>
    </row>
    <row r="3" spans="1:9" ht="15" x14ac:dyDescent="0.2">
      <c r="A3" s="219" t="s">
        <v>932</v>
      </c>
      <c r="B3" s="219"/>
      <c r="C3" s="219"/>
      <c r="D3" s="219"/>
      <c r="E3" s="219"/>
      <c r="F3" s="219"/>
      <c r="G3" s="219"/>
      <c r="H3" s="219"/>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354</v>
      </c>
      <c r="C7" s="166" t="s">
        <v>355</v>
      </c>
      <c r="D7" s="166" t="s">
        <v>53</v>
      </c>
      <c r="E7" s="167">
        <v>28701</v>
      </c>
      <c r="F7" s="168">
        <v>225.1449945</v>
      </c>
      <c r="G7" s="169">
        <v>7.121073E-2</v>
      </c>
      <c r="H7" s="164" t="s">
        <v>140</v>
      </c>
    </row>
    <row r="8" spans="1:9" x14ac:dyDescent="0.2">
      <c r="A8" s="165">
        <v>2</v>
      </c>
      <c r="B8" s="166" t="s">
        <v>325</v>
      </c>
      <c r="C8" s="166" t="s">
        <v>326</v>
      </c>
      <c r="D8" s="166" t="s">
        <v>34</v>
      </c>
      <c r="E8" s="167">
        <v>2845</v>
      </c>
      <c r="F8" s="168">
        <v>216.803225</v>
      </c>
      <c r="G8" s="169">
        <v>6.8572330000000001E-2</v>
      </c>
      <c r="H8" s="164" t="s">
        <v>140</v>
      </c>
    </row>
    <row r="9" spans="1:9" x14ac:dyDescent="0.2">
      <c r="A9" s="165">
        <v>3</v>
      </c>
      <c r="B9" s="166" t="s">
        <v>63</v>
      </c>
      <c r="C9" s="166" t="s">
        <v>64</v>
      </c>
      <c r="D9" s="166" t="s">
        <v>31</v>
      </c>
      <c r="E9" s="167">
        <v>15343</v>
      </c>
      <c r="F9" s="168">
        <v>147.1010125</v>
      </c>
      <c r="G9" s="169">
        <v>4.6526329999999998E-2</v>
      </c>
      <c r="H9" s="164" t="s">
        <v>140</v>
      </c>
    </row>
    <row r="10" spans="1:9" x14ac:dyDescent="0.2">
      <c r="A10" s="165">
        <v>4</v>
      </c>
      <c r="B10" s="166" t="s">
        <v>339</v>
      </c>
      <c r="C10" s="166" t="s">
        <v>340</v>
      </c>
      <c r="D10" s="166" t="s">
        <v>48</v>
      </c>
      <c r="E10" s="167">
        <v>214459</v>
      </c>
      <c r="F10" s="168">
        <v>126.6380395</v>
      </c>
      <c r="G10" s="169">
        <v>4.005413E-2</v>
      </c>
      <c r="H10" s="164" t="s">
        <v>140</v>
      </c>
    </row>
    <row r="11" spans="1:9" x14ac:dyDescent="0.2">
      <c r="A11" s="165">
        <v>5</v>
      </c>
      <c r="B11" s="166" t="s">
        <v>337</v>
      </c>
      <c r="C11" s="166" t="s">
        <v>338</v>
      </c>
      <c r="D11" s="166" t="s">
        <v>276</v>
      </c>
      <c r="E11" s="167">
        <v>8793</v>
      </c>
      <c r="F11" s="168">
        <v>124.81663500000001</v>
      </c>
      <c r="G11" s="169">
        <v>3.9478039999999999E-2</v>
      </c>
      <c r="H11" s="164" t="s">
        <v>140</v>
      </c>
    </row>
    <row r="12" spans="1:9" x14ac:dyDescent="0.2">
      <c r="A12" s="165">
        <v>6</v>
      </c>
      <c r="B12" s="166" t="s">
        <v>333</v>
      </c>
      <c r="C12" s="166" t="s">
        <v>334</v>
      </c>
      <c r="D12" s="166" t="s">
        <v>215</v>
      </c>
      <c r="E12" s="167">
        <v>13180</v>
      </c>
      <c r="F12" s="168">
        <v>118.50797</v>
      </c>
      <c r="G12" s="169">
        <v>3.7482689999999999E-2</v>
      </c>
      <c r="H12" s="164" t="s">
        <v>140</v>
      </c>
    </row>
    <row r="13" spans="1:9" x14ac:dyDescent="0.2">
      <c r="A13" s="165">
        <v>7</v>
      </c>
      <c r="B13" s="166" t="s">
        <v>335</v>
      </c>
      <c r="C13" s="166" t="s">
        <v>336</v>
      </c>
      <c r="D13" s="166" t="s">
        <v>188</v>
      </c>
      <c r="E13" s="167">
        <v>33265</v>
      </c>
      <c r="F13" s="168">
        <v>109.9907225</v>
      </c>
      <c r="G13" s="169">
        <v>3.4788779999999998E-2</v>
      </c>
      <c r="H13" s="164" t="s">
        <v>140</v>
      </c>
    </row>
    <row r="14" spans="1:9" x14ac:dyDescent="0.2">
      <c r="A14" s="165">
        <v>8</v>
      </c>
      <c r="B14" s="166" t="s">
        <v>358</v>
      </c>
      <c r="C14" s="166" t="s">
        <v>359</v>
      </c>
      <c r="D14" s="166" t="s">
        <v>48</v>
      </c>
      <c r="E14" s="167">
        <v>141618</v>
      </c>
      <c r="F14" s="168">
        <v>106.7941338</v>
      </c>
      <c r="G14" s="169">
        <v>3.3777740000000001E-2</v>
      </c>
      <c r="H14" s="164" t="s">
        <v>140</v>
      </c>
    </row>
    <row r="15" spans="1:9" x14ac:dyDescent="0.2">
      <c r="A15" s="165">
        <v>9</v>
      </c>
      <c r="B15" s="166" t="s">
        <v>362</v>
      </c>
      <c r="C15" s="166" t="s">
        <v>363</v>
      </c>
      <c r="D15" s="166" t="s">
        <v>115</v>
      </c>
      <c r="E15" s="167">
        <v>6658</v>
      </c>
      <c r="F15" s="168">
        <v>106.12851999999999</v>
      </c>
      <c r="G15" s="169">
        <v>3.356721E-2</v>
      </c>
      <c r="H15" s="164" t="s">
        <v>140</v>
      </c>
    </row>
    <row r="16" spans="1:9" x14ac:dyDescent="0.2">
      <c r="A16" s="165">
        <v>10</v>
      </c>
      <c r="B16" s="166" t="s">
        <v>356</v>
      </c>
      <c r="C16" s="166" t="s">
        <v>357</v>
      </c>
      <c r="D16" s="166" t="s">
        <v>48</v>
      </c>
      <c r="E16" s="167">
        <v>31040</v>
      </c>
      <c r="F16" s="168">
        <v>105.48944</v>
      </c>
      <c r="G16" s="169">
        <v>3.3365079999999998E-2</v>
      </c>
      <c r="H16" s="164" t="s">
        <v>140</v>
      </c>
    </row>
    <row r="17" spans="1:8" x14ac:dyDescent="0.2">
      <c r="A17" s="165">
        <v>11</v>
      </c>
      <c r="B17" s="166" t="s">
        <v>360</v>
      </c>
      <c r="C17" s="166" t="s">
        <v>361</v>
      </c>
      <c r="D17" s="166" t="s">
        <v>208</v>
      </c>
      <c r="E17" s="167">
        <v>1573</v>
      </c>
      <c r="F17" s="168">
        <v>99.515844999999999</v>
      </c>
      <c r="G17" s="169">
        <v>3.1475700000000002E-2</v>
      </c>
      <c r="H17" s="164" t="s">
        <v>140</v>
      </c>
    </row>
    <row r="18" spans="1:8" x14ac:dyDescent="0.2">
      <c r="A18" s="165">
        <v>12</v>
      </c>
      <c r="B18" s="166" t="s">
        <v>371</v>
      </c>
      <c r="C18" s="166" t="s">
        <v>372</v>
      </c>
      <c r="D18" s="166" t="s">
        <v>185</v>
      </c>
      <c r="E18" s="167">
        <v>10672</v>
      </c>
      <c r="F18" s="168">
        <v>92.627623999999997</v>
      </c>
      <c r="G18" s="169">
        <v>2.9297030000000002E-2</v>
      </c>
      <c r="H18" s="164" t="s">
        <v>140</v>
      </c>
    </row>
    <row r="19" spans="1:8" x14ac:dyDescent="0.2">
      <c r="A19" s="165">
        <v>13</v>
      </c>
      <c r="B19" s="166" t="s">
        <v>42</v>
      </c>
      <c r="C19" s="166" t="s">
        <v>43</v>
      </c>
      <c r="D19" s="166" t="s">
        <v>13</v>
      </c>
      <c r="E19" s="167">
        <v>6049</v>
      </c>
      <c r="F19" s="168">
        <v>82.877348999999995</v>
      </c>
      <c r="G19" s="169">
        <v>2.6213139999999999E-2</v>
      </c>
      <c r="H19" s="164" t="s">
        <v>140</v>
      </c>
    </row>
    <row r="20" spans="1:8" x14ac:dyDescent="0.2">
      <c r="A20" s="165">
        <v>14</v>
      </c>
      <c r="B20" s="166" t="s">
        <v>230</v>
      </c>
      <c r="C20" s="166" t="s">
        <v>231</v>
      </c>
      <c r="D20" s="166" t="s">
        <v>185</v>
      </c>
      <c r="E20" s="167">
        <v>601</v>
      </c>
      <c r="F20" s="168">
        <v>82.20478</v>
      </c>
      <c r="G20" s="169">
        <v>2.6000410000000002E-2</v>
      </c>
      <c r="H20" s="164" t="s">
        <v>140</v>
      </c>
    </row>
    <row r="21" spans="1:8" x14ac:dyDescent="0.2">
      <c r="A21" s="165">
        <v>15</v>
      </c>
      <c r="B21" s="166" t="s">
        <v>366</v>
      </c>
      <c r="C21" s="166" t="s">
        <v>367</v>
      </c>
      <c r="D21" s="166" t="s">
        <v>368</v>
      </c>
      <c r="E21" s="167">
        <v>19517</v>
      </c>
      <c r="F21" s="168">
        <v>80.849172499999995</v>
      </c>
      <c r="G21" s="169">
        <v>2.5571650000000001E-2</v>
      </c>
      <c r="H21" s="164" t="s">
        <v>140</v>
      </c>
    </row>
    <row r="22" spans="1:8" x14ac:dyDescent="0.2">
      <c r="A22" s="165">
        <v>16</v>
      </c>
      <c r="B22" s="166" t="s">
        <v>369</v>
      </c>
      <c r="C22" s="166" t="s">
        <v>370</v>
      </c>
      <c r="D22" s="166" t="s">
        <v>120</v>
      </c>
      <c r="E22" s="167">
        <v>43035</v>
      </c>
      <c r="F22" s="168">
        <v>77.781458999999998</v>
      </c>
      <c r="G22" s="169">
        <v>2.4601370000000001E-2</v>
      </c>
      <c r="H22" s="164" t="s">
        <v>140</v>
      </c>
    </row>
    <row r="23" spans="1:8" x14ac:dyDescent="0.2">
      <c r="A23" s="165">
        <v>17</v>
      </c>
      <c r="B23" s="166" t="s">
        <v>364</v>
      </c>
      <c r="C23" s="166" t="s">
        <v>365</v>
      </c>
      <c r="D23" s="166" t="s">
        <v>115</v>
      </c>
      <c r="E23" s="167">
        <v>39512</v>
      </c>
      <c r="F23" s="168">
        <v>75.471871199999995</v>
      </c>
      <c r="G23" s="169">
        <v>2.3870869999999999E-2</v>
      </c>
      <c r="H23" s="164" t="s">
        <v>140</v>
      </c>
    </row>
    <row r="24" spans="1:8" x14ac:dyDescent="0.2">
      <c r="A24" s="165">
        <v>18</v>
      </c>
      <c r="B24" s="166" t="s">
        <v>331</v>
      </c>
      <c r="C24" s="166" t="s">
        <v>332</v>
      </c>
      <c r="D24" s="166" t="s">
        <v>229</v>
      </c>
      <c r="E24" s="167">
        <v>26891</v>
      </c>
      <c r="F24" s="168">
        <v>71.153586000000004</v>
      </c>
      <c r="G24" s="169">
        <v>2.2505049999999999E-2</v>
      </c>
      <c r="H24" s="164" t="s">
        <v>140</v>
      </c>
    </row>
    <row r="25" spans="1:8" x14ac:dyDescent="0.2">
      <c r="A25" s="165">
        <v>19</v>
      </c>
      <c r="B25" s="166" t="s">
        <v>73</v>
      </c>
      <c r="C25" s="166" t="s">
        <v>74</v>
      </c>
      <c r="D25" s="166" t="s">
        <v>31</v>
      </c>
      <c r="E25" s="167">
        <v>1222</v>
      </c>
      <c r="F25" s="168">
        <v>69.880070000000003</v>
      </c>
      <c r="G25" s="169">
        <v>2.210225E-2</v>
      </c>
      <c r="H25" s="164" t="s">
        <v>140</v>
      </c>
    </row>
    <row r="26" spans="1:8" x14ac:dyDescent="0.2">
      <c r="A26" s="165">
        <v>20</v>
      </c>
      <c r="B26" s="166" t="s">
        <v>373</v>
      </c>
      <c r="C26" s="166" t="s">
        <v>374</v>
      </c>
      <c r="D26" s="166" t="s">
        <v>112</v>
      </c>
      <c r="E26" s="167">
        <v>13763</v>
      </c>
      <c r="F26" s="168">
        <v>68.904459500000002</v>
      </c>
      <c r="G26" s="169">
        <v>2.1793679999999999E-2</v>
      </c>
      <c r="H26" s="164" t="s">
        <v>140</v>
      </c>
    </row>
    <row r="27" spans="1:8" x14ac:dyDescent="0.2">
      <c r="A27" s="165">
        <v>21</v>
      </c>
      <c r="B27" s="166" t="s">
        <v>75</v>
      </c>
      <c r="C27" s="166" t="s">
        <v>76</v>
      </c>
      <c r="D27" s="166" t="s">
        <v>25</v>
      </c>
      <c r="E27" s="167">
        <v>1255</v>
      </c>
      <c r="F27" s="168">
        <v>68.328474999999997</v>
      </c>
      <c r="G27" s="169">
        <v>2.1611499999999999E-2</v>
      </c>
      <c r="H27" s="164" t="s">
        <v>140</v>
      </c>
    </row>
    <row r="28" spans="1:8" x14ac:dyDescent="0.2">
      <c r="A28" s="165">
        <v>22</v>
      </c>
      <c r="B28" s="166" t="s">
        <v>279</v>
      </c>
      <c r="C28" s="166" t="s">
        <v>280</v>
      </c>
      <c r="D28" s="166" t="s">
        <v>31</v>
      </c>
      <c r="E28" s="167">
        <v>3026</v>
      </c>
      <c r="F28" s="168">
        <v>65.546186000000006</v>
      </c>
      <c r="G28" s="169">
        <v>2.0731490000000002E-2</v>
      </c>
      <c r="H28" s="164" t="s">
        <v>140</v>
      </c>
    </row>
    <row r="29" spans="1:8" x14ac:dyDescent="0.2">
      <c r="A29" s="165">
        <v>23</v>
      </c>
      <c r="B29" s="166" t="s">
        <v>375</v>
      </c>
      <c r="C29" s="166" t="s">
        <v>376</v>
      </c>
      <c r="D29" s="166" t="s">
        <v>31</v>
      </c>
      <c r="E29" s="167">
        <v>8418</v>
      </c>
      <c r="F29" s="168">
        <v>64.014680999999996</v>
      </c>
      <c r="G29" s="169">
        <v>2.0247100000000001E-2</v>
      </c>
      <c r="H29" s="164" t="s">
        <v>140</v>
      </c>
    </row>
    <row r="30" spans="1:8" x14ac:dyDescent="0.2">
      <c r="A30" s="165">
        <v>24</v>
      </c>
      <c r="B30" s="166" t="s">
        <v>377</v>
      </c>
      <c r="C30" s="166" t="s">
        <v>378</v>
      </c>
      <c r="D30" s="166" t="s">
        <v>379</v>
      </c>
      <c r="E30" s="167">
        <v>5857</v>
      </c>
      <c r="F30" s="168">
        <v>56.323840500000003</v>
      </c>
      <c r="G30" s="169">
        <v>1.7814569999999998E-2</v>
      </c>
      <c r="H30" s="164" t="s">
        <v>140</v>
      </c>
    </row>
    <row r="31" spans="1:8" x14ac:dyDescent="0.2">
      <c r="A31" s="165">
        <v>25</v>
      </c>
      <c r="B31" s="166" t="s">
        <v>380</v>
      </c>
      <c r="C31" s="166" t="s">
        <v>381</v>
      </c>
      <c r="D31" s="166" t="s">
        <v>185</v>
      </c>
      <c r="E31" s="167">
        <v>3287</v>
      </c>
      <c r="F31" s="168">
        <v>54.462302999999999</v>
      </c>
      <c r="G31" s="169">
        <v>1.7225790000000001E-2</v>
      </c>
      <c r="H31" s="164" t="s">
        <v>140</v>
      </c>
    </row>
    <row r="32" spans="1:8" x14ac:dyDescent="0.2">
      <c r="A32" s="165">
        <v>26</v>
      </c>
      <c r="B32" s="166" t="s">
        <v>382</v>
      </c>
      <c r="C32" s="166" t="s">
        <v>383</v>
      </c>
      <c r="D32" s="166" t="s">
        <v>185</v>
      </c>
      <c r="E32" s="167">
        <v>5234</v>
      </c>
      <c r="F32" s="168">
        <v>54.349856000000003</v>
      </c>
      <c r="G32" s="169">
        <v>1.7190219999999999E-2</v>
      </c>
      <c r="H32" s="164" t="s">
        <v>140</v>
      </c>
    </row>
    <row r="33" spans="1:8" x14ac:dyDescent="0.2">
      <c r="A33" s="165">
        <v>27</v>
      </c>
      <c r="B33" s="166" t="s">
        <v>384</v>
      </c>
      <c r="C33" s="166" t="s">
        <v>385</v>
      </c>
      <c r="D33" s="166" t="s">
        <v>208</v>
      </c>
      <c r="E33" s="167">
        <v>5139</v>
      </c>
      <c r="F33" s="168">
        <v>47.859507000000001</v>
      </c>
      <c r="G33" s="169">
        <v>1.5137400000000001E-2</v>
      </c>
      <c r="H33" s="164" t="s">
        <v>140</v>
      </c>
    </row>
    <row r="34" spans="1:8" x14ac:dyDescent="0.2">
      <c r="A34" s="165">
        <v>28</v>
      </c>
      <c r="B34" s="166" t="s">
        <v>386</v>
      </c>
      <c r="C34" s="166" t="s">
        <v>387</v>
      </c>
      <c r="D34" s="166" t="s">
        <v>31</v>
      </c>
      <c r="E34" s="167">
        <v>2609</v>
      </c>
      <c r="F34" s="168">
        <v>45.148744999999998</v>
      </c>
      <c r="G34" s="169">
        <v>1.4280019999999999E-2</v>
      </c>
      <c r="H34" s="164" t="s">
        <v>140</v>
      </c>
    </row>
    <row r="35" spans="1:8" x14ac:dyDescent="0.2">
      <c r="A35" s="165">
        <v>29</v>
      </c>
      <c r="B35" s="166" t="s">
        <v>388</v>
      </c>
      <c r="C35" s="166" t="s">
        <v>389</v>
      </c>
      <c r="D35" s="166" t="s">
        <v>246</v>
      </c>
      <c r="E35" s="167">
        <v>10247</v>
      </c>
      <c r="F35" s="168">
        <v>44.845995500000001</v>
      </c>
      <c r="G35" s="169">
        <v>1.4184260000000001E-2</v>
      </c>
      <c r="H35" s="164" t="s">
        <v>140</v>
      </c>
    </row>
    <row r="36" spans="1:8" x14ac:dyDescent="0.2">
      <c r="A36" s="165">
        <v>30</v>
      </c>
      <c r="B36" s="166" t="s">
        <v>403</v>
      </c>
      <c r="C36" s="166" t="s">
        <v>404</v>
      </c>
      <c r="D36" s="166" t="s">
        <v>215</v>
      </c>
      <c r="E36" s="167">
        <v>15429</v>
      </c>
      <c r="F36" s="168">
        <v>44.173226999999997</v>
      </c>
      <c r="G36" s="169">
        <v>1.397148E-2</v>
      </c>
      <c r="H36" s="164" t="s">
        <v>140</v>
      </c>
    </row>
    <row r="37" spans="1:8" x14ac:dyDescent="0.2">
      <c r="A37" s="165">
        <v>31</v>
      </c>
      <c r="B37" s="166" t="s">
        <v>390</v>
      </c>
      <c r="C37" s="166" t="s">
        <v>391</v>
      </c>
      <c r="D37" s="166" t="s">
        <v>31</v>
      </c>
      <c r="E37" s="167">
        <v>11627</v>
      </c>
      <c r="F37" s="168">
        <v>42.758292500000003</v>
      </c>
      <c r="G37" s="169">
        <v>1.352395E-2</v>
      </c>
      <c r="H37" s="164" t="s">
        <v>140</v>
      </c>
    </row>
    <row r="38" spans="1:8" x14ac:dyDescent="0.2">
      <c r="A38" s="165">
        <v>32</v>
      </c>
      <c r="B38" s="166" t="s">
        <v>108</v>
      </c>
      <c r="C38" s="166" t="s">
        <v>109</v>
      </c>
      <c r="D38" s="166" t="s">
        <v>34</v>
      </c>
      <c r="E38" s="167">
        <v>7695</v>
      </c>
      <c r="F38" s="168">
        <v>41.07591</v>
      </c>
      <c r="G38" s="169">
        <v>1.2991829999999999E-2</v>
      </c>
      <c r="H38" s="164" t="s">
        <v>140</v>
      </c>
    </row>
    <row r="39" spans="1:8" x14ac:dyDescent="0.2">
      <c r="A39" s="165">
        <v>33</v>
      </c>
      <c r="B39" s="166" t="s">
        <v>397</v>
      </c>
      <c r="C39" s="166" t="s">
        <v>398</v>
      </c>
      <c r="D39" s="166" t="s">
        <v>120</v>
      </c>
      <c r="E39" s="167">
        <v>8090</v>
      </c>
      <c r="F39" s="168">
        <v>39.552010000000003</v>
      </c>
      <c r="G39" s="169">
        <v>1.250984E-2</v>
      </c>
      <c r="H39" s="164" t="s">
        <v>140</v>
      </c>
    </row>
    <row r="40" spans="1:8" x14ac:dyDescent="0.2">
      <c r="A40" s="165">
        <v>34</v>
      </c>
      <c r="B40" s="166" t="s">
        <v>394</v>
      </c>
      <c r="C40" s="166" t="s">
        <v>395</v>
      </c>
      <c r="D40" s="166" t="s">
        <v>396</v>
      </c>
      <c r="E40" s="167">
        <v>5103</v>
      </c>
      <c r="F40" s="168">
        <v>36.432868499999998</v>
      </c>
      <c r="G40" s="169">
        <v>1.152329E-2</v>
      </c>
      <c r="H40" s="164" t="s">
        <v>140</v>
      </c>
    </row>
    <row r="41" spans="1:8" x14ac:dyDescent="0.2">
      <c r="A41" s="165">
        <v>35</v>
      </c>
      <c r="B41" s="166" t="s">
        <v>113</v>
      </c>
      <c r="C41" s="166" t="s">
        <v>114</v>
      </c>
      <c r="D41" s="166" t="s">
        <v>115</v>
      </c>
      <c r="E41" s="167">
        <v>482</v>
      </c>
      <c r="F41" s="168">
        <v>36.294600000000003</v>
      </c>
      <c r="G41" s="169">
        <v>1.147956E-2</v>
      </c>
      <c r="H41" s="164" t="s">
        <v>140</v>
      </c>
    </row>
    <row r="42" spans="1:8" x14ac:dyDescent="0.2">
      <c r="A42" s="165">
        <v>36</v>
      </c>
      <c r="B42" s="166" t="s">
        <v>401</v>
      </c>
      <c r="C42" s="166" t="s">
        <v>402</v>
      </c>
      <c r="D42" s="166" t="s">
        <v>185</v>
      </c>
      <c r="E42" s="167">
        <v>2290</v>
      </c>
      <c r="F42" s="168">
        <v>34.826320000000003</v>
      </c>
      <c r="G42" s="169">
        <v>1.101516E-2</v>
      </c>
      <c r="H42" s="164" t="s">
        <v>140</v>
      </c>
    </row>
    <row r="43" spans="1:8" x14ac:dyDescent="0.2">
      <c r="A43" s="165">
        <v>37</v>
      </c>
      <c r="B43" s="166" t="s">
        <v>405</v>
      </c>
      <c r="C43" s="166" t="s">
        <v>406</v>
      </c>
      <c r="D43" s="166" t="s">
        <v>407</v>
      </c>
      <c r="E43" s="167">
        <v>2774</v>
      </c>
      <c r="F43" s="168">
        <v>25.075572999999999</v>
      </c>
      <c r="G43" s="169">
        <v>7.9311099999999999E-3</v>
      </c>
      <c r="H43" s="164" t="s">
        <v>140</v>
      </c>
    </row>
    <row r="44" spans="1:8" x14ac:dyDescent="0.2">
      <c r="A44" s="165">
        <v>38</v>
      </c>
      <c r="B44" s="166" t="s">
        <v>408</v>
      </c>
      <c r="C44" s="166" t="s">
        <v>409</v>
      </c>
      <c r="D44" s="166" t="s">
        <v>276</v>
      </c>
      <c r="E44" s="167">
        <v>10471</v>
      </c>
      <c r="F44" s="168">
        <v>24.596378999999999</v>
      </c>
      <c r="G44" s="169">
        <v>7.7795499999999997E-3</v>
      </c>
      <c r="H44" s="164" t="s">
        <v>140</v>
      </c>
    </row>
    <row r="45" spans="1:8" x14ac:dyDescent="0.2">
      <c r="A45" s="165">
        <v>39</v>
      </c>
      <c r="B45" s="166" t="s">
        <v>399</v>
      </c>
      <c r="C45" s="166" t="s">
        <v>400</v>
      </c>
      <c r="D45" s="166" t="s">
        <v>115</v>
      </c>
      <c r="E45" s="167">
        <v>3000</v>
      </c>
      <c r="F45" s="168">
        <v>22.468499999999999</v>
      </c>
      <c r="G45" s="169">
        <v>7.1065199999999999E-3</v>
      </c>
      <c r="H45" s="164" t="s">
        <v>140</v>
      </c>
    </row>
    <row r="46" spans="1:8" x14ac:dyDescent="0.2">
      <c r="A46" s="165">
        <v>40</v>
      </c>
      <c r="B46" s="166" t="s">
        <v>410</v>
      </c>
      <c r="C46" s="166" t="s">
        <v>411</v>
      </c>
      <c r="D46" s="166" t="s">
        <v>115</v>
      </c>
      <c r="E46" s="167">
        <v>3212</v>
      </c>
      <c r="F46" s="168">
        <v>20.537527999999998</v>
      </c>
      <c r="G46" s="169">
        <v>6.4957799999999996E-3</v>
      </c>
      <c r="H46" s="164" t="s">
        <v>140</v>
      </c>
    </row>
    <row r="47" spans="1:8" x14ac:dyDescent="0.2">
      <c r="A47" s="171"/>
      <c r="B47" s="171"/>
      <c r="C47" s="172" t="s">
        <v>139</v>
      </c>
      <c r="D47" s="171"/>
      <c r="E47" s="171" t="s">
        <v>140</v>
      </c>
      <c r="F47" s="173">
        <v>3057.3517059999999</v>
      </c>
      <c r="G47" s="174">
        <v>0.96700463000000003</v>
      </c>
      <c r="H47" s="164" t="s">
        <v>140</v>
      </c>
    </row>
    <row r="48" spans="1:8" x14ac:dyDescent="0.2">
      <c r="A48" s="171"/>
      <c r="B48" s="171"/>
      <c r="C48" s="175"/>
      <c r="D48" s="171"/>
      <c r="E48" s="171"/>
      <c r="F48" s="176"/>
      <c r="G48" s="176"/>
      <c r="H48" s="164" t="s">
        <v>140</v>
      </c>
    </row>
    <row r="49" spans="1:8" x14ac:dyDescent="0.2">
      <c r="A49" s="171"/>
      <c r="B49" s="171"/>
      <c r="C49" s="172" t="s">
        <v>141</v>
      </c>
      <c r="D49" s="171"/>
      <c r="E49" s="171"/>
      <c r="F49" s="171"/>
      <c r="G49" s="171"/>
      <c r="H49" s="164" t="s">
        <v>140</v>
      </c>
    </row>
    <row r="50" spans="1:8" x14ac:dyDescent="0.2">
      <c r="A50" s="171"/>
      <c r="B50" s="171"/>
      <c r="C50" s="172" t="s">
        <v>139</v>
      </c>
      <c r="D50" s="171"/>
      <c r="E50" s="171" t="s">
        <v>140</v>
      </c>
      <c r="F50" s="177" t="s">
        <v>142</v>
      </c>
      <c r="G50" s="174">
        <v>0</v>
      </c>
      <c r="H50" s="164" t="s">
        <v>140</v>
      </c>
    </row>
    <row r="51" spans="1:8" x14ac:dyDescent="0.2">
      <c r="A51" s="171"/>
      <c r="B51" s="171"/>
      <c r="C51" s="175"/>
      <c r="D51" s="171"/>
      <c r="E51" s="171"/>
      <c r="F51" s="176"/>
      <c r="G51" s="176"/>
      <c r="H51" s="164" t="s">
        <v>140</v>
      </c>
    </row>
    <row r="52" spans="1:8" x14ac:dyDescent="0.2">
      <c r="A52" s="171"/>
      <c r="B52" s="171"/>
      <c r="C52" s="172" t="s">
        <v>143</v>
      </c>
      <c r="D52" s="171"/>
      <c r="E52" s="171"/>
      <c r="F52" s="171"/>
      <c r="G52" s="171"/>
      <c r="H52" s="164" t="s">
        <v>140</v>
      </c>
    </row>
    <row r="53" spans="1:8" x14ac:dyDescent="0.2">
      <c r="A53" s="171"/>
      <c r="B53" s="171"/>
      <c r="C53" s="172" t="s">
        <v>139</v>
      </c>
      <c r="D53" s="171"/>
      <c r="E53" s="171" t="s">
        <v>140</v>
      </c>
      <c r="F53" s="177" t="s">
        <v>142</v>
      </c>
      <c r="G53" s="174">
        <v>0</v>
      </c>
      <c r="H53" s="164" t="s">
        <v>140</v>
      </c>
    </row>
    <row r="54" spans="1:8" x14ac:dyDescent="0.2">
      <c r="A54" s="171"/>
      <c r="B54" s="171"/>
      <c r="C54" s="175"/>
      <c r="D54" s="171"/>
      <c r="E54" s="171"/>
      <c r="F54" s="176"/>
      <c r="G54" s="176"/>
      <c r="H54" s="164" t="s">
        <v>140</v>
      </c>
    </row>
    <row r="55" spans="1:8" x14ac:dyDescent="0.2">
      <c r="A55" s="171"/>
      <c r="B55" s="171"/>
      <c r="C55" s="172" t="s">
        <v>144</v>
      </c>
      <c r="D55" s="171"/>
      <c r="E55" s="171"/>
      <c r="F55" s="171"/>
      <c r="G55" s="171"/>
      <c r="H55" s="164" t="s">
        <v>140</v>
      </c>
    </row>
    <row r="56" spans="1:8" x14ac:dyDescent="0.2">
      <c r="A56" s="171"/>
      <c r="B56" s="171"/>
      <c r="C56" s="172" t="s">
        <v>139</v>
      </c>
      <c r="D56" s="171"/>
      <c r="E56" s="171" t="s">
        <v>140</v>
      </c>
      <c r="F56" s="177" t="s">
        <v>142</v>
      </c>
      <c r="G56" s="174">
        <v>0</v>
      </c>
      <c r="H56" s="164" t="s">
        <v>140</v>
      </c>
    </row>
    <row r="57" spans="1:8" x14ac:dyDescent="0.2">
      <c r="A57" s="171"/>
      <c r="B57" s="171"/>
      <c r="C57" s="175"/>
      <c r="D57" s="171"/>
      <c r="E57" s="171"/>
      <c r="F57" s="176"/>
      <c r="G57" s="176"/>
      <c r="H57" s="164" t="s">
        <v>140</v>
      </c>
    </row>
    <row r="58" spans="1:8" x14ac:dyDescent="0.2">
      <c r="A58" s="171"/>
      <c r="B58" s="171"/>
      <c r="C58" s="172" t="s">
        <v>145</v>
      </c>
      <c r="D58" s="171"/>
      <c r="E58" s="171"/>
      <c r="F58" s="176"/>
      <c r="G58" s="176"/>
      <c r="H58" s="164" t="s">
        <v>140</v>
      </c>
    </row>
    <row r="59" spans="1:8" x14ac:dyDescent="0.2">
      <c r="A59" s="171"/>
      <c r="B59" s="171"/>
      <c r="C59" s="172" t="s">
        <v>139</v>
      </c>
      <c r="D59" s="171"/>
      <c r="E59" s="171" t="s">
        <v>140</v>
      </c>
      <c r="F59" s="177" t="s">
        <v>142</v>
      </c>
      <c r="G59" s="174">
        <v>0</v>
      </c>
      <c r="H59" s="164" t="s">
        <v>140</v>
      </c>
    </row>
    <row r="60" spans="1:8" x14ac:dyDescent="0.2">
      <c r="A60" s="171"/>
      <c r="B60" s="171"/>
      <c r="C60" s="175"/>
      <c r="D60" s="171"/>
      <c r="E60" s="171"/>
      <c r="F60" s="176"/>
      <c r="G60" s="176"/>
      <c r="H60" s="164" t="s">
        <v>140</v>
      </c>
    </row>
    <row r="61" spans="1:8" x14ac:dyDescent="0.2">
      <c r="A61" s="171"/>
      <c r="B61" s="171"/>
      <c r="C61" s="172" t="s">
        <v>146</v>
      </c>
      <c r="D61" s="171"/>
      <c r="E61" s="171"/>
      <c r="F61" s="176"/>
      <c r="G61" s="176"/>
      <c r="H61" s="164" t="s">
        <v>140</v>
      </c>
    </row>
    <row r="62" spans="1:8" x14ac:dyDescent="0.2">
      <c r="A62" s="171"/>
      <c r="B62" s="171"/>
      <c r="C62" s="172" t="s">
        <v>139</v>
      </c>
      <c r="D62" s="171"/>
      <c r="E62" s="171" t="s">
        <v>140</v>
      </c>
      <c r="F62" s="177" t="s">
        <v>142</v>
      </c>
      <c r="G62" s="174">
        <v>0</v>
      </c>
      <c r="H62" s="164" t="s">
        <v>140</v>
      </c>
    </row>
    <row r="63" spans="1:8" x14ac:dyDescent="0.2">
      <c r="A63" s="171"/>
      <c r="B63" s="171"/>
      <c r="C63" s="175"/>
      <c r="D63" s="171"/>
      <c r="E63" s="171"/>
      <c r="F63" s="176"/>
      <c r="G63" s="176"/>
      <c r="H63" s="164" t="s">
        <v>140</v>
      </c>
    </row>
    <row r="64" spans="1:8" x14ac:dyDescent="0.2">
      <c r="A64" s="171"/>
      <c r="B64" s="171"/>
      <c r="C64" s="172" t="s">
        <v>147</v>
      </c>
      <c r="D64" s="171"/>
      <c r="E64" s="171"/>
      <c r="F64" s="173">
        <v>3057.3517059999999</v>
      </c>
      <c r="G64" s="174">
        <v>0.96700463000000003</v>
      </c>
      <c r="H64" s="164" t="s">
        <v>140</v>
      </c>
    </row>
    <row r="65" spans="1:8" x14ac:dyDescent="0.2">
      <c r="A65" s="171"/>
      <c r="B65" s="171"/>
      <c r="C65" s="175"/>
      <c r="D65" s="171"/>
      <c r="E65" s="171"/>
      <c r="F65" s="176"/>
      <c r="G65" s="176"/>
      <c r="H65" s="164" t="s">
        <v>140</v>
      </c>
    </row>
    <row r="66" spans="1:8" x14ac:dyDescent="0.2">
      <c r="A66" s="171"/>
      <c r="B66" s="171"/>
      <c r="C66" s="172" t="s">
        <v>148</v>
      </c>
      <c r="D66" s="171"/>
      <c r="E66" s="171"/>
      <c r="F66" s="176"/>
      <c r="G66" s="176"/>
      <c r="H66" s="164" t="s">
        <v>140</v>
      </c>
    </row>
    <row r="67" spans="1:8" x14ac:dyDescent="0.2">
      <c r="A67" s="171"/>
      <c r="B67" s="171"/>
      <c r="C67" s="172" t="s">
        <v>10</v>
      </c>
      <c r="D67" s="171"/>
      <c r="E67" s="171"/>
      <c r="F67" s="176"/>
      <c r="G67" s="176"/>
      <c r="H67" s="164" t="s">
        <v>140</v>
      </c>
    </row>
    <row r="68" spans="1:8" x14ac:dyDescent="0.2">
      <c r="A68" s="171"/>
      <c r="B68" s="171"/>
      <c r="C68" s="172" t="s">
        <v>139</v>
      </c>
      <c r="D68" s="171"/>
      <c r="E68" s="171" t="s">
        <v>140</v>
      </c>
      <c r="F68" s="177" t="s">
        <v>142</v>
      </c>
      <c r="G68" s="174">
        <v>0</v>
      </c>
      <c r="H68" s="164" t="s">
        <v>140</v>
      </c>
    </row>
    <row r="69" spans="1:8" x14ac:dyDescent="0.2">
      <c r="A69" s="171"/>
      <c r="B69" s="171"/>
      <c r="C69" s="175"/>
      <c r="D69" s="171"/>
      <c r="E69" s="171"/>
      <c r="F69" s="176"/>
      <c r="G69" s="176"/>
      <c r="H69" s="164" t="s">
        <v>140</v>
      </c>
    </row>
    <row r="70" spans="1:8" x14ac:dyDescent="0.2">
      <c r="A70" s="171"/>
      <c r="B70" s="171"/>
      <c r="C70" s="172" t="s">
        <v>149</v>
      </c>
      <c r="D70" s="171"/>
      <c r="E70" s="171"/>
      <c r="F70" s="171"/>
      <c r="G70" s="171"/>
      <c r="H70" s="164" t="s">
        <v>140</v>
      </c>
    </row>
    <row r="71" spans="1:8" x14ac:dyDescent="0.2">
      <c r="A71" s="171"/>
      <c r="B71" s="171"/>
      <c r="C71" s="172" t="s">
        <v>139</v>
      </c>
      <c r="D71" s="171"/>
      <c r="E71" s="171" t="s">
        <v>140</v>
      </c>
      <c r="F71" s="177" t="s">
        <v>142</v>
      </c>
      <c r="G71" s="174">
        <v>0</v>
      </c>
      <c r="H71" s="164" t="s">
        <v>140</v>
      </c>
    </row>
    <row r="72" spans="1:8" x14ac:dyDescent="0.2">
      <c r="A72" s="171"/>
      <c r="B72" s="171"/>
      <c r="C72" s="175"/>
      <c r="D72" s="171"/>
      <c r="E72" s="171"/>
      <c r="F72" s="176"/>
      <c r="G72" s="176"/>
      <c r="H72" s="164" t="s">
        <v>140</v>
      </c>
    </row>
    <row r="73" spans="1:8" x14ac:dyDescent="0.2">
      <c r="A73" s="171"/>
      <c r="B73" s="171"/>
      <c r="C73" s="172" t="s">
        <v>150</v>
      </c>
      <c r="D73" s="171"/>
      <c r="E73" s="171"/>
      <c r="F73" s="171"/>
      <c r="G73" s="171"/>
      <c r="H73" s="164" t="s">
        <v>140</v>
      </c>
    </row>
    <row r="74" spans="1:8" x14ac:dyDescent="0.2">
      <c r="A74" s="171"/>
      <c r="B74" s="171"/>
      <c r="C74" s="172" t="s">
        <v>139</v>
      </c>
      <c r="D74" s="171"/>
      <c r="E74" s="171" t="s">
        <v>140</v>
      </c>
      <c r="F74" s="177" t="s">
        <v>142</v>
      </c>
      <c r="G74" s="174">
        <v>0</v>
      </c>
      <c r="H74" s="164" t="s">
        <v>140</v>
      </c>
    </row>
    <row r="75" spans="1:8" x14ac:dyDescent="0.2">
      <c r="A75" s="171"/>
      <c r="B75" s="171"/>
      <c r="C75" s="175"/>
      <c r="D75" s="171"/>
      <c r="E75" s="171"/>
      <c r="F75" s="176"/>
      <c r="G75" s="176"/>
      <c r="H75" s="164" t="s">
        <v>140</v>
      </c>
    </row>
    <row r="76" spans="1:8" x14ac:dyDescent="0.2">
      <c r="A76" s="171"/>
      <c r="B76" s="171"/>
      <c r="C76" s="172" t="s">
        <v>151</v>
      </c>
      <c r="D76" s="171"/>
      <c r="E76" s="171"/>
      <c r="F76" s="176"/>
      <c r="G76" s="176"/>
      <c r="H76" s="164" t="s">
        <v>140</v>
      </c>
    </row>
    <row r="77" spans="1:8" x14ac:dyDescent="0.2">
      <c r="A77" s="171"/>
      <c r="B77" s="171"/>
      <c r="C77" s="172" t="s">
        <v>139</v>
      </c>
      <c r="D77" s="171"/>
      <c r="E77" s="171" t="s">
        <v>140</v>
      </c>
      <c r="F77" s="177" t="s">
        <v>142</v>
      </c>
      <c r="G77" s="174">
        <v>0</v>
      </c>
      <c r="H77" s="164" t="s">
        <v>140</v>
      </c>
    </row>
    <row r="78" spans="1:8" x14ac:dyDescent="0.2">
      <c r="A78" s="171"/>
      <c r="B78" s="171"/>
      <c r="C78" s="175"/>
      <c r="D78" s="171"/>
      <c r="E78" s="171"/>
      <c r="F78" s="176"/>
      <c r="G78" s="176"/>
      <c r="H78" s="164" t="s">
        <v>140</v>
      </c>
    </row>
    <row r="79" spans="1:8" x14ac:dyDescent="0.2">
      <c r="A79" s="171"/>
      <c r="B79" s="171"/>
      <c r="C79" s="172" t="s">
        <v>152</v>
      </c>
      <c r="D79" s="171"/>
      <c r="E79" s="171"/>
      <c r="F79" s="173">
        <v>0</v>
      </c>
      <c r="G79" s="174">
        <v>0</v>
      </c>
      <c r="H79" s="164" t="s">
        <v>140</v>
      </c>
    </row>
    <row r="80" spans="1:8" x14ac:dyDescent="0.2">
      <c r="A80" s="171"/>
      <c r="B80" s="171"/>
      <c r="C80" s="175"/>
      <c r="D80" s="171"/>
      <c r="E80" s="171"/>
      <c r="F80" s="176"/>
      <c r="G80" s="176"/>
      <c r="H80" s="164" t="s">
        <v>140</v>
      </c>
    </row>
    <row r="81" spans="1:8" x14ac:dyDescent="0.2">
      <c r="A81" s="171"/>
      <c r="B81" s="171"/>
      <c r="C81" s="172" t="s">
        <v>153</v>
      </c>
      <c r="D81" s="171"/>
      <c r="E81" s="171"/>
      <c r="F81" s="176"/>
      <c r="G81" s="176"/>
      <c r="H81" s="164" t="s">
        <v>140</v>
      </c>
    </row>
    <row r="82" spans="1:8" x14ac:dyDescent="0.2">
      <c r="A82" s="171"/>
      <c r="B82" s="171"/>
      <c r="C82" s="172" t="s">
        <v>154</v>
      </c>
      <c r="D82" s="171"/>
      <c r="E82" s="171"/>
      <c r="F82" s="176"/>
      <c r="G82" s="176"/>
      <c r="H82" s="164" t="s">
        <v>140</v>
      </c>
    </row>
    <row r="83" spans="1:8" x14ac:dyDescent="0.2">
      <c r="A83" s="171"/>
      <c r="B83" s="171"/>
      <c r="C83" s="172" t="s">
        <v>139</v>
      </c>
      <c r="D83" s="171"/>
      <c r="E83" s="171" t="s">
        <v>140</v>
      </c>
      <c r="F83" s="177" t="s">
        <v>142</v>
      </c>
      <c r="G83" s="174">
        <v>0</v>
      </c>
      <c r="H83" s="164" t="s">
        <v>140</v>
      </c>
    </row>
    <row r="84" spans="1:8" x14ac:dyDescent="0.2">
      <c r="A84" s="171"/>
      <c r="B84" s="171"/>
      <c r="C84" s="175"/>
      <c r="D84" s="171"/>
      <c r="E84" s="171"/>
      <c r="F84" s="176"/>
      <c r="G84" s="176"/>
      <c r="H84" s="164" t="s">
        <v>140</v>
      </c>
    </row>
    <row r="85" spans="1:8" x14ac:dyDescent="0.2">
      <c r="A85" s="171"/>
      <c r="B85" s="171"/>
      <c r="C85" s="172" t="s">
        <v>155</v>
      </c>
      <c r="D85" s="171"/>
      <c r="E85" s="171"/>
      <c r="F85" s="176"/>
      <c r="G85" s="176"/>
      <c r="H85" s="164" t="s">
        <v>140</v>
      </c>
    </row>
    <row r="86" spans="1:8" x14ac:dyDescent="0.2">
      <c r="A86" s="171"/>
      <c r="B86" s="171"/>
      <c r="C86" s="172" t="s">
        <v>139</v>
      </c>
      <c r="D86" s="171"/>
      <c r="E86" s="171" t="s">
        <v>140</v>
      </c>
      <c r="F86" s="177" t="s">
        <v>142</v>
      </c>
      <c r="G86" s="174">
        <v>0</v>
      </c>
      <c r="H86" s="164" t="s">
        <v>140</v>
      </c>
    </row>
    <row r="87" spans="1:8" x14ac:dyDescent="0.2">
      <c r="A87" s="171"/>
      <c r="B87" s="171"/>
      <c r="C87" s="175"/>
      <c r="D87" s="171"/>
      <c r="E87" s="171"/>
      <c r="F87" s="176"/>
      <c r="G87" s="176"/>
      <c r="H87" s="164" t="s">
        <v>140</v>
      </c>
    </row>
    <row r="88" spans="1:8" x14ac:dyDescent="0.2">
      <c r="A88" s="171"/>
      <c r="B88" s="171"/>
      <c r="C88" s="172" t="s">
        <v>156</v>
      </c>
      <c r="D88" s="171"/>
      <c r="E88" s="171"/>
      <c r="F88" s="176"/>
      <c r="G88" s="176"/>
      <c r="H88" s="164" t="s">
        <v>140</v>
      </c>
    </row>
    <row r="89" spans="1:8" x14ac:dyDescent="0.2">
      <c r="A89" s="171"/>
      <c r="B89" s="171"/>
      <c r="C89" s="172" t="s">
        <v>139</v>
      </c>
      <c r="D89" s="171"/>
      <c r="E89" s="171" t="s">
        <v>140</v>
      </c>
      <c r="F89" s="177" t="s">
        <v>142</v>
      </c>
      <c r="G89" s="174">
        <v>0</v>
      </c>
      <c r="H89" s="164" t="s">
        <v>140</v>
      </c>
    </row>
    <row r="90" spans="1:8" x14ac:dyDescent="0.2">
      <c r="A90" s="171"/>
      <c r="B90" s="171"/>
      <c r="C90" s="175"/>
      <c r="D90" s="171"/>
      <c r="E90" s="171"/>
      <c r="F90" s="176"/>
      <c r="G90" s="176"/>
      <c r="H90" s="164" t="s">
        <v>140</v>
      </c>
    </row>
    <row r="91" spans="1:8" x14ac:dyDescent="0.2">
      <c r="A91" s="171"/>
      <c r="B91" s="171"/>
      <c r="C91" s="172" t="s">
        <v>157</v>
      </c>
      <c r="D91" s="171"/>
      <c r="E91" s="171"/>
      <c r="F91" s="176"/>
      <c r="G91" s="176"/>
      <c r="H91" s="164" t="s">
        <v>140</v>
      </c>
    </row>
    <row r="92" spans="1:8" x14ac:dyDescent="0.2">
      <c r="A92" s="165">
        <v>1</v>
      </c>
      <c r="B92" s="166"/>
      <c r="C92" s="166" t="s">
        <v>158</v>
      </c>
      <c r="D92" s="166"/>
      <c r="E92" s="178"/>
      <c r="F92" s="168">
        <v>135.82923000100001</v>
      </c>
      <c r="G92" s="169">
        <v>4.2961199999999998E-2</v>
      </c>
      <c r="H92" s="164">
        <v>5.42</v>
      </c>
    </row>
    <row r="93" spans="1:8" x14ac:dyDescent="0.2">
      <c r="A93" s="171"/>
      <c r="B93" s="171"/>
      <c r="C93" s="172" t="s">
        <v>139</v>
      </c>
      <c r="D93" s="171"/>
      <c r="E93" s="171" t="s">
        <v>140</v>
      </c>
      <c r="F93" s="173">
        <v>135.82923000100001</v>
      </c>
      <c r="G93" s="174">
        <v>4.2961199999999998E-2</v>
      </c>
      <c r="H93" s="164" t="s">
        <v>140</v>
      </c>
    </row>
    <row r="94" spans="1:8" x14ac:dyDescent="0.2">
      <c r="A94" s="171"/>
      <c r="B94" s="171"/>
      <c r="C94" s="175"/>
      <c r="D94" s="171"/>
      <c r="E94" s="171"/>
      <c r="F94" s="176"/>
      <c r="G94" s="176"/>
      <c r="H94" s="164" t="s">
        <v>140</v>
      </c>
    </row>
    <row r="95" spans="1:8" x14ac:dyDescent="0.2">
      <c r="A95" s="171"/>
      <c r="B95" s="171"/>
      <c r="C95" s="172" t="s">
        <v>159</v>
      </c>
      <c r="D95" s="171"/>
      <c r="E95" s="171"/>
      <c r="F95" s="173">
        <v>135.82923000100001</v>
      </c>
      <c r="G95" s="174">
        <v>4.2961199999999998E-2</v>
      </c>
      <c r="H95" s="164" t="s">
        <v>140</v>
      </c>
    </row>
    <row r="96" spans="1:8" x14ac:dyDescent="0.2">
      <c r="A96" s="171"/>
      <c r="B96" s="171"/>
      <c r="C96" s="176"/>
      <c r="D96" s="171"/>
      <c r="E96" s="171"/>
      <c r="F96" s="171"/>
      <c r="G96" s="171"/>
      <c r="H96" s="164" t="s">
        <v>140</v>
      </c>
    </row>
    <row r="97" spans="1:10" x14ac:dyDescent="0.2">
      <c r="A97" s="171"/>
      <c r="B97" s="171"/>
      <c r="C97" s="172" t="s">
        <v>160</v>
      </c>
      <c r="D97" s="171"/>
      <c r="E97" s="171"/>
      <c r="F97" s="171"/>
      <c r="G97" s="171"/>
      <c r="H97" s="164" t="s">
        <v>140</v>
      </c>
    </row>
    <row r="98" spans="1:10" x14ac:dyDescent="0.2">
      <c r="A98" s="171"/>
      <c r="B98" s="171"/>
      <c r="C98" s="172" t="s">
        <v>161</v>
      </c>
      <c r="D98" s="171"/>
      <c r="E98" s="171"/>
      <c r="F98" s="171"/>
      <c r="G98" s="171"/>
      <c r="H98" s="164" t="s">
        <v>140</v>
      </c>
    </row>
    <row r="99" spans="1:10" x14ac:dyDescent="0.2">
      <c r="A99" s="171"/>
      <c r="B99" s="171"/>
      <c r="C99" s="172" t="s">
        <v>139</v>
      </c>
      <c r="D99" s="171"/>
      <c r="E99" s="171" t="s">
        <v>140</v>
      </c>
      <c r="F99" s="177" t="s">
        <v>142</v>
      </c>
      <c r="G99" s="174">
        <v>0</v>
      </c>
      <c r="H99" s="164" t="s">
        <v>140</v>
      </c>
    </row>
    <row r="100" spans="1:10" x14ac:dyDescent="0.2">
      <c r="A100" s="171"/>
      <c r="B100" s="171"/>
      <c r="C100" s="175"/>
      <c r="D100" s="171"/>
      <c r="E100" s="171"/>
      <c r="F100" s="176"/>
      <c r="G100" s="176"/>
      <c r="H100" s="164" t="s">
        <v>140</v>
      </c>
    </row>
    <row r="101" spans="1:10" x14ac:dyDescent="0.2">
      <c r="A101" s="171"/>
      <c r="B101" s="171"/>
      <c r="C101" s="172" t="s">
        <v>162</v>
      </c>
      <c r="D101" s="171"/>
      <c r="E101" s="171"/>
      <c r="F101" s="171"/>
      <c r="G101" s="171"/>
      <c r="H101" s="164" t="s">
        <v>140</v>
      </c>
    </row>
    <row r="102" spans="1:10" x14ac:dyDescent="0.2">
      <c r="A102" s="171"/>
      <c r="B102" s="171"/>
      <c r="C102" s="172" t="s">
        <v>163</v>
      </c>
      <c r="D102" s="171"/>
      <c r="E102" s="171"/>
      <c r="F102" s="171"/>
      <c r="G102" s="171"/>
      <c r="H102" s="164" t="s">
        <v>140</v>
      </c>
    </row>
    <row r="103" spans="1:10" x14ac:dyDescent="0.2">
      <c r="A103" s="171"/>
      <c r="B103" s="171"/>
      <c r="C103" s="172" t="s">
        <v>139</v>
      </c>
      <c r="D103" s="171"/>
      <c r="E103" s="171" t="s">
        <v>140</v>
      </c>
      <c r="F103" s="177" t="s">
        <v>142</v>
      </c>
      <c r="G103" s="174">
        <v>0</v>
      </c>
      <c r="H103" s="164" t="s">
        <v>140</v>
      </c>
    </row>
    <row r="104" spans="1:10" x14ac:dyDescent="0.2">
      <c r="A104" s="171"/>
      <c r="B104" s="171"/>
      <c r="C104" s="175"/>
      <c r="D104" s="171"/>
      <c r="E104" s="171"/>
      <c r="F104" s="176"/>
      <c r="G104" s="176"/>
      <c r="H104" s="164" t="s">
        <v>140</v>
      </c>
    </row>
    <row r="105" spans="1:10" x14ac:dyDescent="0.2">
      <c r="A105" s="171"/>
      <c r="B105" s="171"/>
      <c r="C105" s="172" t="s">
        <v>164</v>
      </c>
      <c r="D105" s="171"/>
      <c r="E105" s="171"/>
      <c r="F105" s="176"/>
      <c r="G105" s="176"/>
      <c r="H105" s="164" t="s">
        <v>140</v>
      </c>
    </row>
    <row r="106" spans="1:10" x14ac:dyDescent="0.2">
      <c r="A106" s="171"/>
      <c r="B106" s="171"/>
      <c r="C106" s="172" t="s">
        <v>139</v>
      </c>
      <c r="D106" s="171"/>
      <c r="E106" s="171" t="s">
        <v>140</v>
      </c>
      <c r="F106" s="177" t="s">
        <v>142</v>
      </c>
      <c r="G106" s="174">
        <v>0</v>
      </c>
      <c r="H106" s="164" t="s">
        <v>140</v>
      </c>
    </row>
    <row r="107" spans="1:10" x14ac:dyDescent="0.2">
      <c r="A107" s="171"/>
      <c r="B107" s="171"/>
      <c r="C107" s="175"/>
      <c r="D107" s="171"/>
      <c r="E107" s="171"/>
      <c r="F107" s="176"/>
      <c r="G107" s="176"/>
      <c r="H107" s="164" t="s">
        <v>140</v>
      </c>
    </row>
    <row r="108" spans="1:10" x14ac:dyDescent="0.2">
      <c r="A108" s="178"/>
      <c r="B108" s="166"/>
      <c r="C108" s="166" t="s">
        <v>165</v>
      </c>
      <c r="D108" s="166"/>
      <c r="E108" s="178"/>
      <c r="F108" s="168">
        <v>-31.508579690000001</v>
      </c>
      <c r="G108" s="169">
        <v>-9.9658000000000004E-3</v>
      </c>
      <c r="H108" s="164" t="s">
        <v>140</v>
      </c>
    </row>
    <row r="109" spans="1:10" x14ac:dyDescent="0.2">
      <c r="A109" s="175"/>
      <c r="B109" s="175"/>
      <c r="C109" s="172" t="s">
        <v>166</v>
      </c>
      <c r="D109" s="176"/>
      <c r="E109" s="176"/>
      <c r="F109" s="173">
        <v>3161.6723563109999</v>
      </c>
      <c r="G109" s="180">
        <v>1.00000003</v>
      </c>
      <c r="H109" s="164" t="s">
        <v>140</v>
      </c>
    </row>
    <row r="110" spans="1:10" x14ac:dyDescent="0.2">
      <c r="A110" s="50"/>
      <c r="B110" s="50"/>
      <c r="C110" s="51"/>
      <c r="D110" s="52"/>
      <c r="E110" s="52"/>
      <c r="F110" s="53"/>
      <c r="G110" s="54"/>
      <c r="H110" s="55"/>
    </row>
    <row r="111" spans="1:10" x14ac:dyDescent="0.2">
      <c r="A111" s="50"/>
      <c r="B111" s="213" t="s">
        <v>934</v>
      </c>
      <c r="C111" s="213"/>
      <c r="D111" s="213"/>
      <c r="E111" s="213"/>
      <c r="F111" s="213"/>
      <c r="G111" s="213"/>
      <c r="H111" s="213"/>
      <c r="J111" s="57"/>
    </row>
    <row r="112" spans="1:10" x14ac:dyDescent="0.2">
      <c r="A112" s="50"/>
      <c r="B112" s="213" t="s">
        <v>935</v>
      </c>
      <c r="C112" s="213"/>
      <c r="D112" s="213"/>
      <c r="E112" s="213"/>
      <c r="F112" s="213"/>
      <c r="G112" s="213"/>
      <c r="H112" s="213"/>
      <c r="J112" s="57"/>
    </row>
    <row r="113" spans="1:17" x14ac:dyDescent="0.2">
      <c r="A113" s="50"/>
      <c r="B113" s="213" t="s">
        <v>936</v>
      </c>
      <c r="C113" s="213"/>
      <c r="D113" s="213"/>
      <c r="E113" s="213"/>
      <c r="F113" s="213"/>
      <c r="G113" s="213"/>
      <c r="H113" s="213"/>
      <c r="J113" s="57"/>
    </row>
    <row r="114" spans="1:17" s="59" customFormat="1" ht="51.75" customHeight="1" x14ac:dyDescent="0.25">
      <c r="A114" s="58"/>
      <c r="B114" s="214" t="s">
        <v>937</v>
      </c>
      <c r="C114" s="214"/>
      <c r="D114" s="214"/>
      <c r="E114" s="214"/>
      <c r="F114" s="214"/>
      <c r="G114" s="214"/>
      <c r="H114" s="214"/>
      <c r="I114"/>
      <c r="J114" s="57"/>
      <c r="K114"/>
      <c r="L114"/>
      <c r="M114"/>
      <c r="N114"/>
      <c r="O114"/>
      <c r="P114"/>
      <c r="Q114"/>
    </row>
    <row r="115" spans="1:17" x14ac:dyDescent="0.2">
      <c r="A115" s="50"/>
      <c r="B115" s="213" t="s">
        <v>938</v>
      </c>
      <c r="C115" s="213"/>
      <c r="D115" s="213"/>
      <c r="E115" s="213"/>
      <c r="F115" s="213"/>
      <c r="G115" s="213"/>
      <c r="H115" s="213"/>
      <c r="J115" s="57"/>
    </row>
    <row r="116" spans="1:17" x14ac:dyDescent="0.2">
      <c r="A116" s="50"/>
      <c r="B116" s="50"/>
      <c r="C116" s="50"/>
      <c r="D116" s="52"/>
      <c r="E116" s="52"/>
      <c r="F116" s="52"/>
      <c r="G116" s="52"/>
    </row>
    <row r="117" spans="1:17" x14ac:dyDescent="0.2">
      <c r="A117" s="50"/>
      <c r="B117" s="216" t="s">
        <v>167</v>
      </c>
      <c r="C117" s="217"/>
      <c r="D117" s="218"/>
      <c r="E117" s="60"/>
      <c r="F117" s="52"/>
      <c r="G117" s="52"/>
    </row>
    <row r="118" spans="1:17" ht="27" customHeight="1" x14ac:dyDescent="0.2">
      <c r="A118" s="50"/>
      <c r="B118" s="210" t="s">
        <v>168</v>
      </c>
      <c r="C118" s="211"/>
      <c r="D118" s="195" t="s">
        <v>169</v>
      </c>
      <c r="E118" s="60"/>
      <c r="F118" s="52"/>
      <c r="G118" s="52"/>
    </row>
    <row r="119" spans="1:17" x14ac:dyDescent="0.2">
      <c r="A119" s="50"/>
      <c r="B119" s="210" t="s">
        <v>940</v>
      </c>
      <c r="C119" s="211"/>
      <c r="D119" s="195" t="s">
        <v>169</v>
      </c>
      <c r="E119" s="60"/>
      <c r="F119" s="52"/>
      <c r="G119" s="52"/>
    </row>
    <row r="120" spans="1:17" x14ac:dyDescent="0.2">
      <c r="A120" s="50"/>
      <c r="B120" s="210" t="s">
        <v>170</v>
      </c>
      <c r="C120" s="211"/>
      <c r="D120" s="196" t="s">
        <v>140</v>
      </c>
      <c r="E120" s="60"/>
      <c r="F120" s="52"/>
      <c r="G120" s="52"/>
    </row>
    <row r="121" spans="1:17" x14ac:dyDescent="0.2">
      <c r="A121" s="62"/>
      <c r="B121" s="197" t="s">
        <v>140</v>
      </c>
      <c r="C121" s="197" t="s">
        <v>941</v>
      </c>
      <c r="D121" s="197" t="s">
        <v>171</v>
      </c>
      <c r="E121" s="62"/>
      <c r="F121" s="62"/>
      <c r="G121" s="62"/>
      <c r="H121" s="62"/>
      <c r="J121" s="57"/>
    </row>
    <row r="122" spans="1:17" x14ac:dyDescent="0.2">
      <c r="A122" s="62"/>
      <c r="B122" s="198" t="s">
        <v>172</v>
      </c>
      <c r="C122" s="199">
        <v>46173</v>
      </c>
      <c r="D122" s="199">
        <v>46203</v>
      </c>
      <c r="E122" s="62"/>
      <c r="F122" s="62"/>
      <c r="G122" s="62"/>
      <c r="J122" s="57"/>
    </row>
    <row r="123" spans="1:17" x14ac:dyDescent="0.2">
      <c r="A123" s="66"/>
      <c r="B123" s="160" t="s">
        <v>173</v>
      </c>
      <c r="C123" s="200">
        <v>30.211500000000001</v>
      </c>
      <c r="D123" s="200">
        <v>31.239799999999999</v>
      </c>
      <c r="E123" s="66"/>
      <c r="F123" s="68"/>
      <c r="G123" s="69"/>
    </row>
    <row r="124" spans="1:17" x14ac:dyDescent="0.2">
      <c r="A124" s="66"/>
      <c r="B124" s="160" t="s">
        <v>942</v>
      </c>
      <c r="C124" s="200">
        <v>28.762899999999998</v>
      </c>
      <c r="D124" s="200">
        <v>29.741900000000001</v>
      </c>
      <c r="E124" s="66"/>
      <c r="F124" s="68"/>
      <c r="G124" s="69"/>
    </row>
    <row r="125" spans="1:17" x14ac:dyDescent="0.2">
      <c r="A125" s="66"/>
      <c r="B125" s="160" t="s">
        <v>175</v>
      </c>
      <c r="C125" s="200">
        <v>29.316400000000002</v>
      </c>
      <c r="D125" s="200">
        <v>30.308900000000001</v>
      </c>
      <c r="E125" s="66"/>
      <c r="F125" s="68"/>
      <c r="G125" s="69"/>
    </row>
    <row r="126" spans="1:17" x14ac:dyDescent="0.2">
      <c r="A126" s="66"/>
      <c r="B126" s="160" t="s">
        <v>943</v>
      </c>
      <c r="C126" s="200">
        <v>27.875900000000001</v>
      </c>
      <c r="D126" s="200">
        <v>28.819600000000001</v>
      </c>
      <c r="E126" s="66"/>
      <c r="F126" s="68"/>
      <c r="G126" s="69"/>
    </row>
    <row r="127" spans="1:17" x14ac:dyDescent="0.2">
      <c r="A127" s="66"/>
      <c r="B127" s="66"/>
      <c r="C127" s="66"/>
      <c r="D127" s="66"/>
      <c r="E127" s="66"/>
      <c r="F127" s="66"/>
      <c r="G127" s="66"/>
    </row>
    <row r="128" spans="1:17" x14ac:dyDescent="0.2">
      <c r="A128" s="62"/>
      <c r="B128" s="210" t="s">
        <v>944</v>
      </c>
      <c r="C128" s="211"/>
      <c r="D128" s="195" t="s">
        <v>169</v>
      </c>
      <c r="E128" s="62"/>
      <c r="F128" s="62"/>
      <c r="G128" s="62"/>
    </row>
    <row r="129" spans="1:7" x14ac:dyDescent="0.2">
      <c r="A129" s="62"/>
      <c r="B129" s="70"/>
      <c r="C129" s="70"/>
      <c r="D129" s="70"/>
      <c r="E129" s="62"/>
      <c r="F129" s="62"/>
      <c r="G129" s="62"/>
    </row>
    <row r="130" spans="1:7" ht="27" customHeight="1" x14ac:dyDescent="0.2">
      <c r="A130" s="62"/>
      <c r="B130" s="210" t="s">
        <v>178</v>
      </c>
      <c r="C130" s="211"/>
      <c r="D130" s="195" t="s">
        <v>169</v>
      </c>
      <c r="E130" s="71"/>
      <c r="F130" s="62"/>
      <c r="G130" s="62"/>
    </row>
    <row r="131" spans="1:7" x14ac:dyDescent="0.2">
      <c r="A131" s="62"/>
      <c r="B131" s="210" t="s">
        <v>179</v>
      </c>
      <c r="C131" s="211"/>
      <c r="D131" s="195" t="s">
        <v>169</v>
      </c>
      <c r="E131" s="71"/>
      <c r="F131" s="62"/>
      <c r="G131" s="62"/>
    </row>
    <row r="132" spans="1:7" x14ac:dyDescent="0.2">
      <c r="A132" s="62"/>
      <c r="B132" s="210" t="s">
        <v>180</v>
      </c>
      <c r="C132" s="211"/>
      <c r="D132" s="195" t="s">
        <v>169</v>
      </c>
      <c r="E132" s="71"/>
      <c r="F132" s="62"/>
      <c r="G132" s="62"/>
    </row>
    <row r="133" spans="1:7" x14ac:dyDescent="0.2">
      <c r="A133" s="62"/>
      <c r="B133" s="210" t="s">
        <v>181</v>
      </c>
      <c r="C133" s="211"/>
      <c r="D133" s="203">
        <v>0.15463826722514148</v>
      </c>
      <c r="E133" s="62"/>
      <c r="F133" s="56"/>
      <c r="G133" s="73"/>
    </row>
    <row r="135" spans="1:7" x14ac:dyDescent="0.2">
      <c r="B135" s="212" t="s">
        <v>945</v>
      </c>
      <c r="C135" s="212"/>
    </row>
    <row r="137" spans="1:7" ht="153.75" customHeight="1" x14ac:dyDescent="0.2"/>
    <row r="140" spans="1:7" x14ac:dyDescent="0.2">
      <c r="B140" s="74" t="s">
        <v>946</v>
      </c>
      <c r="C140" s="75"/>
      <c r="D140" s="74"/>
    </row>
    <row r="141" spans="1:7" x14ac:dyDescent="0.2">
      <c r="B141" s="74" t="s">
        <v>958</v>
      </c>
      <c r="D141" s="74"/>
    </row>
    <row r="142" spans="1:7" ht="165" customHeight="1" x14ac:dyDescent="0.2"/>
  </sheetData>
  <mergeCells count="18">
    <mergeCell ref="A1:H1"/>
    <mergeCell ref="A2:H2"/>
    <mergeCell ref="A3:H3"/>
    <mergeCell ref="B111:H111"/>
    <mergeCell ref="B112:H112"/>
    <mergeCell ref="B113:H113"/>
    <mergeCell ref="B114:H114"/>
    <mergeCell ref="B115:H115"/>
    <mergeCell ref="B117:D117"/>
    <mergeCell ref="B118:C118"/>
    <mergeCell ref="B132:C132"/>
    <mergeCell ref="B133:C133"/>
    <mergeCell ref="B135:C135"/>
    <mergeCell ref="B119:C119"/>
    <mergeCell ref="B120:C120"/>
    <mergeCell ref="B128:C128"/>
    <mergeCell ref="B130:C130"/>
    <mergeCell ref="B131:C131"/>
  </mergeCells>
  <hyperlinks>
    <hyperlink ref="I1" location="Index!B2" display="Index" xr:uid="{D3CAEECB-86C9-4BEA-BF12-7F9F7CA9C92A}"/>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E5B8-7770-4470-B49C-9975BCF0D4D5}">
  <sheetPr>
    <outlinePr summaryBelow="0" summaryRight="0"/>
  </sheetPr>
  <dimension ref="A1:Q141"/>
  <sheetViews>
    <sheetView showGridLines="0" topLeftCell="A134" workbookViewId="0">
      <selection sqref="A1:H1"/>
    </sheetView>
  </sheetViews>
  <sheetFormatPr defaultRowHeight="12.75" x14ac:dyDescent="0.2"/>
  <cols>
    <col min="1" max="1" width="5.85546875" bestFit="1" customWidth="1"/>
    <col min="2" max="2" width="19.7109375" bestFit="1" customWidth="1"/>
    <col min="3" max="3" width="50.7109375" customWidth="1"/>
    <col min="4" max="4" width="28.140625" bestFit="1"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26" t="s">
        <v>420</v>
      </c>
      <c r="B2" s="226"/>
      <c r="C2" s="226"/>
      <c r="D2" s="226"/>
      <c r="E2" s="226"/>
      <c r="F2" s="226"/>
      <c r="G2" s="226"/>
      <c r="H2" s="226"/>
    </row>
    <row r="3" spans="1:9" ht="15" x14ac:dyDescent="0.2">
      <c r="A3" s="226" t="s">
        <v>932</v>
      </c>
      <c r="B3" s="226"/>
      <c r="C3" s="226"/>
      <c r="D3" s="226"/>
      <c r="E3" s="226"/>
      <c r="F3" s="226"/>
      <c r="G3" s="226"/>
      <c r="H3" s="226"/>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354</v>
      </c>
      <c r="C7" s="166" t="s">
        <v>355</v>
      </c>
      <c r="D7" s="166" t="s">
        <v>53</v>
      </c>
      <c r="E7" s="167">
        <v>35553</v>
      </c>
      <c r="F7" s="168">
        <v>278.89550850000001</v>
      </c>
      <c r="G7" s="169">
        <v>7.5242740000000002E-2</v>
      </c>
      <c r="H7" s="164" t="s">
        <v>140</v>
      </c>
    </row>
    <row r="8" spans="1:9" x14ac:dyDescent="0.2">
      <c r="A8" s="165">
        <v>2</v>
      </c>
      <c r="B8" s="166" t="s">
        <v>325</v>
      </c>
      <c r="C8" s="166" t="s">
        <v>326</v>
      </c>
      <c r="D8" s="166" t="s">
        <v>34</v>
      </c>
      <c r="E8" s="167">
        <v>3393</v>
      </c>
      <c r="F8" s="168">
        <v>258.56356499999998</v>
      </c>
      <c r="G8" s="169">
        <v>6.9757420000000001E-2</v>
      </c>
      <c r="H8" s="164" t="s">
        <v>140</v>
      </c>
    </row>
    <row r="9" spans="1:9" x14ac:dyDescent="0.2">
      <c r="A9" s="165">
        <v>3</v>
      </c>
      <c r="B9" s="166" t="s">
        <v>63</v>
      </c>
      <c r="C9" s="166" t="s">
        <v>64</v>
      </c>
      <c r="D9" s="166" t="s">
        <v>31</v>
      </c>
      <c r="E9" s="167">
        <v>18505</v>
      </c>
      <c r="F9" s="168">
        <v>177.41668749999999</v>
      </c>
      <c r="G9" s="169">
        <v>4.7864940000000002E-2</v>
      </c>
      <c r="H9" s="164" t="s">
        <v>140</v>
      </c>
    </row>
    <row r="10" spans="1:9" x14ac:dyDescent="0.2">
      <c r="A10" s="165">
        <v>4</v>
      </c>
      <c r="B10" s="166" t="s">
        <v>337</v>
      </c>
      <c r="C10" s="166" t="s">
        <v>338</v>
      </c>
      <c r="D10" s="166" t="s">
        <v>276</v>
      </c>
      <c r="E10" s="167">
        <v>10679</v>
      </c>
      <c r="F10" s="168">
        <v>151.58840499999999</v>
      </c>
      <c r="G10" s="169">
        <v>4.0896769999999999E-2</v>
      </c>
      <c r="H10" s="164" t="s">
        <v>140</v>
      </c>
    </row>
    <row r="11" spans="1:9" x14ac:dyDescent="0.2">
      <c r="A11" s="165">
        <v>5</v>
      </c>
      <c r="B11" s="166" t="s">
        <v>335</v>
      </c>
      <c r="C11" s="166" t="s">
        <v>336</v>
      </c>
      <c r="D11" s="166" t="s">
        <v>188</v>
      </c>
      <c r="E11" s="167">
        <v>45169</v>
      </c>
      <c r="F11" s="168">
        <v>149.35129850000001</v>
      </c>
      <c r="G11" s="169">
        <v>4.0293229999999999E-2</v>
      </c>
      <c r="H11" s="164" t="s">
        <v>140</v>
      </c>
    </row>
    <row r="12" spans="1:9" x14ac:dyDescent="0.2">
      <c r="A12" s="165">
        <v>6</v>
      </c>
      <c r="B12" s="166" t="s">
        <v>333</v>
      </c>
      <c r="C12" s="166" t="s">
        <v>334</v>
      </c>
      <c r="D12" s="166" t="s">
        <v>215</v>
      </c>
      <c r="E12" s="167">
        <v>16328</v>
      </c>
      <c r="F12" s="168">
        <v>146.81321199999999</v>
      </c>
      <c r="G12" s="169">
        <v>3.9608480000000001E-2</v>
      </c>
      <c r="H12" s="164" t="s">
        <v>140</v>
      </c>
    </row>
    <row r="13" spans="1:9" x14ac:dyDescent="0.2">
      <c r="A13" s="165">
        <v>7</v>
      </c>
      <c r="B13" s="166" t="s">
        <v>358</v>
      </c>
      <c r="C13" s="166" t="s">
        <v>359</v>
      </c>
      <c r="D13" s="166" t="s">
        <v>48</v>
      </c>
      <c r="E13" s="167">
        <v>180840</v>
      </c>
      <c r="F13" s="168">
        <v>136.371444</v>
      </c>
      <c r="G13" s="169">
        <v>3.6791419999999998E-2</v>
      </c>
      <c r="H13" s="164" t="s">
        <v>140</v>
      </c>
    </row>
    <row r="14" spans="1:9" x14ac:dyDescent="0.2">
      <c r="A14" s="165">
        <v>8</v>
      </c>
      <c r="B14" s="166" t="s">
        <v>362</v>
      </c>
      <c r="C14" s="166" t="s">
        <v>363</v>
      </c>
      <c r="D14" s="166" t="s">
        <v>115</v>
      </c>
      <c r="E14" s="167">
        <v>8097</v>
      </c>
      <c r="F14" s="168">
        <v>129.06618</v>
      </c>
      <c r="G14" s="169">
        <v>3.4820539999999997E-2</v>
      </c>
      <c r="H14" s="164" t="s">
        <v>140</v>
      </c>
    </row>
    <row r="15" spans="1:9" x14ac:dyDescent="0.2">
      <c r="A15" s="165">
        <v>9</v>
      </c>
      <c r="B15" s="166" t="s">
        <v>356</v>
      </c>
      <c r="C15" s="166" t="s">
        <v>357</v>
      </c>
      <c r="D15" s="166" t="s">
        <v>48</v>
      </c>
      <c r="E15" s="167">
        <v>37549</v>
      </c>
      <c r="F15" s="168">
        <v>127.6102765</v>
      </c>
      <c r="G15" s="169">
        <v>3.4427760000000002E-2</v>
      </c>
      <c r="H15" s="164" t="s">
        <v>140</v>
      </c>
    </row>
    <row r="16" spans="1:9" x14ac:dyDescent="0.2">
      <c r="A16" s="165">
        <v>10</v>
      </c>
      <c r="B16" s="166" t="s">
        <v>339</v>
      </c>
      <c r="C16" s="166" t="s">
        <v>340</v>
      </c>
      <c r="D16" s="166" t="s">
        <v>48</v>
      </c>
      <c r="E16" s="167">
        <v>198042</v>
      </c>
      <c r="F16" s="168">
        <v>116.94380099999999</v>
      </c>
      <c r="G16" s="169">
        <v>3.155007E-2</v>
      </c>
      <c r="H16" s="164" t="s">
        <v>140</v>
      </c>
    </row>
    <row r="17" spans="1:8" x14ac:dyDescent="0.2">
      <c r="A17" s="165">
        <v>11</v>
      </c>
      <c r="B17" s="166" t="s">
        <v>360</v>
      </c>
      <c r="C17" s="166" t="s">
        <v>361</v>
      </c>
      <c r="D17" s="166" t="s">
        <v>208</v>
      </c>
      <c r="E17" s="167">
        <v>1831</v>
      </c>
      <c r="F17" s="168">
        <v>115.83821500000001</v>
      </c>
      <c r="G17" s="169">
        <v>3.1251790000000002E-2</v>
      </c>
      <c r="H17" s="164" t="s">
        <v>140</v>
      </c>
    </row>
    <row r="18" spans="1:8" x14ac:dyDescent="0.2">
      <c r="A18" s="165">
        <v>12</v>
      </c>
      <c r="B18" s="166" t="s">
        <v>75</v>
      </c>
      <c r="C18" s="166" t="s">
        <v>76</v>
      </c>
      <c r="D18" s="166" t="s">
        <v>25</v>
      </c>
      <c r="E18" s="167">
        <v>2090</v>
      </c>
      <c r="F18" s="168">
        <v>113.79004999999999</v>
      </c>
      <c r="G18" s="169">
        <v>3.0699219999999999E-2</v>
      </c>
      <c r="H18" s="164" t="s">
        <v>140</v>
      </c>
    </row>
    <row r="19" spans="1:8" x14ac:dyDescent="0.2">
      <c r="A19" s="165">
        <v>13</v>
      </c>
      <c r="B19" s="166" t="s">
        <v>42</v>
      </c>
      <c r="C19" s="166" t="s">
        <v>43</v>
      </c>
      <c r="D19" s="166" t="s">
        <v>13</v>
      </c>
      <c r="E19" s="167">
        <v>7465</v>
      </c>
      <c r="F19" s="168">
        <v>102.27796499999999</v>
      </c>
      <c r="G19" s="169">
        <v>2.7593400000000001E-2</v>
      </c>
      <c r="H19" s="164" t="s">
        <v>140</v>
      </c>
    </row>
    <row r="20" spans="1:8" x14ac:dyDescent="0.2">
      <c r="A20" s="165">
        <v>14</v>
      </c>
      <c r="B20" s="166" t="s">
        <v>366</v>
      </c>
      <c r="C20" s="166" t="s">
        <v>367</v>
      </c>
      <c r="D20" s="166" t="s">
        <v>368</v>
      </c>
      <c r="E20" s="167">
        <v>23998</v>
      </c>
      <c r="F20" s="168">
        <v>99.411715000000001</v>
      </c>
      <c r="G20" s="169">
        <v>2.6820119999999999E-2</v>
      </c>
      <c r="H20" s="164" t="s">
        <v>140</v>
      </c>
    </row>
    <row r="21" spans="1:8" x14ac:dyDescent="0.2">
      <c r="A21" s="165">
        <v>15</v>
      </c>
      <c r="B21" s="166" t="s">
        <v>230</v>
      </c>
      <c r="C21" s="166" t="s">
        <v>231</v>
      </c>
      <c r="D21" s="166" t="s">
        <v>185</v>
      </c>
      <c r="E21" s="167">
        <v>707</v>
      </c>
      <c r="F21" s="168">
        <v>96.703460000000007</v>
      </c>
      <c r="G21" s="169">
        <v>2.6089459999999998E-2</v>
      </c>
      <c r="H21" s="164" t="s">
        <v>140</v>
      </c>
    </row>
    <row r="22" spans="1:8" x14ac:dyDescent="0.2">
      <c r="A22" s="165">
        <v>16</v>
      </c>
      <c r="B22" s="166" t="s">
        <v>369</v>
      </c>
      <c r="C22" s="166" t="s">
        <v>370</v>
      </c>
      <c r="D22" s="166" t="s">
        <v>120</v>
      </c>
      <c r="E22" s="167">
        <v>53380</v>
      </c>
      <c r="F22" s="168">
        <v>96.479011999999997</v>
      </c>
      <c r="G22" s="169">
        <v>2.6028909999999999E-2</v>
      </c>
      <c r="H22" s="164" t="s">
        <v>140</v>
      </c>
    </row>
    <row r="23" spans="1:8" x14ac:dyDescent="0.2">
      <c r="A23" s="165">
        <v>17</v>
      </c>
      <c r="B23" s="166" t="s">
        <v>364</v>
      </c>
      <c r="C23" s="166" t="s">
        <v>365</v>
      </c>
      <c r="D23" s="166" t="s">
        <v>115</v>
      </c>
      <c r="E23" s="167">
        <v>46205</v>
      </c>
      <c r="F23" s="168">
        <v>88.256170499999996</v>
      </c>
      <c r="G23" s="169">
        <v>2.3810479999999998E-2</v>
      </c>
      <c r="H23" s="164" t="s">
        <v>140</v>
      </c>
    </row>
    <row r="24" spans="1:8" x14ac:dyDescent="0.2">
      <c r="A24" s="165">
        <v>18</v>
      </c>
      <c r="B24" s="166" t="s">
        <v>373</v>
      </c>
      <c r="C24" s="166" t="s">
        <v>374</v>
      </c>
      <c r="D24" s="166" t="s">
        <v>112</v>
      </c>
      <c r="E24" s="167">
        <v>17484</v>
      </c>
      <c r="F24" s="168">
        <v>87.533646000000005</v>
      </c>
      <c r="G24" s="169">
        <v>2.3615549999999999E-2</v>
      </c>
      <c r="H24" s="164" t="s">
        <v>140</v>
      </c>
    </row>
    <row r="25" spans="1:8" x14ac:dyDescent="0.2">
      <c r="A25" s="165">
        <v>19</v>
      </c>
      <c r="B25" s="166" t="s">
        <v>73</v>
      </c>
      <c r="C25" s="166" t="s">
        <v>74</v>
      </c>
      <c r="D25" s="166" t="s">
        <v>31</v>
      </c>
      <c r="E25" s="167">
        <v>1517</v>
      </c>
      <c r="F25" s="168">
        <v>86.749645000000001</v>
      </c>
      <c r="G25" s="169">
        <v>2.3404040000000001E-2</v>
      </c>
      <c r="H25" s="164" t="s">
        <v>140</v>
      </c>
    </row>
    <row r="26" spans="1:8" x14ac:dyDescent="0.2">
      <c r="A26" s="165">
        <v>20</v>
      </c>
      <c r="B26" s="166" t="s">
        <v>331</v>
      </c>
      <c r="C26" s="166" t="s">
        <v>332</v>
      </c>
      <c r="D26" s="166" t="s">
        <v>229</v>
      </c>
      <c r="E26" s="167">
        <v>31707</v>
      </c>
      <c r="F26" s="168">
        <v>83.896721999999997</v>
      </c>
      <c r="G26" s="169">
        <v>2.2634350000000001E-2</v>
      </c>
      <c r="H26" s="164" t="s">
        <v>140</v>
      </c>
    </row>
    <row r="27" spans="1:8" x14ac:dyDescent="0.2">
      <c r="A27" s="165">
        <v>21</v>
      </c>
      <c r="B27" s="166" t="s">
        <v>371</v>
      </c>
      <c r="C27" s="166" t="s">
        <v>372</v>
      </c>
      <c r="D27" s="166" t="s">
        <v>185</v>
      </c>
      <c r="E27" s="167">
        <v>9140</v>
      </c>
      <c r="F27" s="168">
        <v>79.330629999999999</v>
      </c>
      <c r="G27" s="169">
        <v>2.140247E-2</v>
      </c>
      <c r="H27" s="164" t="s">
        <v>140</v>
      </c>
    </row>
    <row r="28" spans="1:8" x14ac:dyDescent="0.2">
      <c r="A28" s="165">
        <v>22</v>
      </c>
      <c r="B28" s="166" t="s">
        <v>375</v>
      </c>
      <c r="C28" s="166" t="s">
        <v>376</v>
      </c>
      <c r="D28" s="166" t="s">
        <v>31</v>
      </c>
      <c r="E28" s="167">
        <v>10251</v>
      </c>
      <c r="F28" s="168">
        <v>77.953729499999994</v>
      </c>
      <c r="G28" s="169">
        <v>2.1031000000000001E-2</v>
      </c>
      <c r="H28" s="164" t="s">
        <v>140</v>
      </c>
    </row>
    <row r="29" spans="1:8" x14ac:dyDescent="0.2">
      <c r="A29" s="165">
        <v>23</v>
      </c>
      <c r="B29" s="166" t="s">
        <v>377</v>
      </c>
      <c r="C29" s="166" t="s">
        <v>378</v>
      </c>
      <c r="D29" s="166" t="s">
        <v>379</v>
      </c>
      <c r="E29" s="167">
        <v>7495</v>
      </c>
      <c r="F29" s="168">
        <v>72.075667499999994</v>
      </c>
      <c r="G29" s="169">
        <v>1.9445170000000001E-2</v>
      </c>
      <c r="H29" s="164" t="s">
        <v>140</v>
      </c>
    </row>
    <row r="30" spans="1:8" x14ac:dyDescent="0.2">
      <c r="A30" s="165">
        <v>24</v>
      </c>
      <c r="B30" s="166" t="s">
        <v>380</v>
      </c>
      <c r="C30" s="166" t="s">
        <v>381</v>
      </c>
      <c r="D30" s="166" t="s">
        <v>185</v>
      </c>
      <c r="E30" s="167">
        <v>4105</v>
      </c>
      <c r="F30" s="168">
        <v>68.015744999999995</v>
      </c>
      <c r="G30" s="169">
        <v>1.8349850000000001E-2</v>
      </c>
      <c r="H30" s="164" t="s">
        <v>140</v>
      </c>
    </row>
    <row r="31" spans="1:8" x14ac:dyDescent="0.2">
      <c r="A31" s="165">
        <v>25</v>
      </c>
      <c r="B31" s="166" t="s">
        <v>382</v>
      </c>
      <c r="C31" s="166" t="s">
        <v>383</v>
      </c>
      <c r="D31" s="166" t="s">
        <v>185</v>
      </c>
      <c r="E31" s="167">
        <v>6319</v>
      </c>
      <c r="F31" s="168">
        <v>65.616495999999998</v>
      </c>
      <c r="G31" s="169">
        <v>1.7702559999999999E-2</v>
      </c>
      <c r="H31" s="164" t="s">
        <v>140</v>
      </c>
    </row>
    <row r="32" spans="1:8" x14ac:dyDescent="0.2">
      <c r="A32" s="165">
        <v>26</v>
      </c>
      <c r="B32" s="166" t="s">
        <v>384</v>
      </c>
      <c r="C32" s="166" t="s">
        <v>385</v>
      </c>
      <c r="D32" s="166" t="s">
        <v>208</v>
      </c>
      <c r="E32" s="167">
        <v>6182</v>
      </c>
      <c r="F32" s="168">
        <v>57.572966000000001</v>
      </c>
      <c r="G32" s="169">
        <v>1.5532509999999999E-2</v>
      </c>
      <c r="H32" s="164" t="s">
        <v>140</v>
      </c>
    </row>
    <row r="33" spans="1:8" x14ac:dyDescent="0.2">
      <c r="A33" s="165">
        <v>27</v>
      </c>
      <c r="B33" s="166" t="s">
        <v>386</v>
      </c>
      <c r="C33" s="166" t="s">
        <v>387</v>
      </c>
      <c r="D33" s="166" t="s">
        <v>31</v>
      </c>
      <c r="E33" s="167">
        <v>3083</v>
      </c>
      <c r="F33" s="168">
        <v>53.351315</v>
      </c>
      <c r="G33" s="169">
        <v>1.439356E-2</v>
      </c>
      <c r="H33" s="164" t="s">
        <v>140</v>
      </c>
    </row>
    <row r="34" spans="1:8" x14ac:dyDescent="0.2">
      <c r="A34" s="165">
        <v>28</v>
      </c>
      <c r="B34" s="166" t="s">
        <v>388</v>
      </c>
      <c r="C34" s="166" t="s">
        <v>389</v>
      </c>
      <c r="D34" s="166" t="s">
        <v>246</v>
      </c>
      <c r="E34" s="167">
        <v>12077</v>
      </c>
      <c r="F34" s="168">
        <v>52.8549905</v>
      </c>
      <c r="G34" s="169">
        <v>1.425966E-2</v>
      </c>
      <c r="H34" s="164" t="s">
        <v>140</v>
      </c>
    </row>
    <row r="35" spans="1:8" x14ac:dyDescent="0.2">
      <c r="A35" s="165">
        <v>29</v>
      </c>
      <c r="B35" s="166" t="s">
        <v>390</v>
      </c>
      <c r="C35" s="166" t="s">
        <v>391</v>
      </c>
      <c r="D35" s="166" t="s">
        <v>31</v>
      </c>
      <c r="E35" s="167">
        <v>14157</v>
      </c>
      <c r="F35" s="168">
        <v>52.062367500000001</v>
      </c>
      <c r="G35" s="169">
        <v>1.4045820000000001E-2</v>
      </c>
      <c r="H35" s="164" t="s">
        <v>140</v>
      </c>
    </row>
    <row r="36" spans="1:8" x14ac:dyDescent="0.2">
      <c r="A36" s="165">
        <v>30</v>
      </c>
      <c r="B36" s="166" t="s">
        <v>108</v>
      </c>
      <c r="C36" s="166" t="s">
        <v>109</v>
      </c>
      <c r="D36" s="166" t="s">
        <v>34</v>
      </c>
      <c r="E36" s="167">
        <v>9182</v>
      </c>
      <c r="F36" s="168">
        <v>49.013516000000003</v>
      </c>
      <c r="G36" s="169">
        <v>1.3223270000000001E-2</v>
      </c>
      <c r="H36" s="164" t="s">
        <v>140</v>
      </c>
    </row>
    <row r="37" spans="1:8" x14ac:dyDescent="0.2">
      <c r="A37" s="165">
        <v>31</v>
      </c>
      <c r="B37" s="166" t="s">
        <v>403</v>
      </c>
      <c r="C37" s="166" t="s">
        <v>404</v>
      </c>
      <c r="D37" s="166" t="s">
        <v>215</v>
      </c>
      <c r="E37" s="167">
        <v>16841</v>
      </c>
      <c r="F37" s="168">
        <v>48.215783000000002</v>
      </c>
      <c r="G37" s="169">
        <v>1.300805E-2</v>
      </c>
      <c r="H37" s="164" t="s">
        <v>140</v>
      </c>
    </row>
    <row r="38" spans="1:8" x14ac:dyDescent="0.2">
      <c r="A38" s="165">
        <v>32</v>
      </c>
      <c r="B38" s="166" t="s">
        <v>397</v>
      </c>
      <c r="C38" s="166" t="s">
        <v>398</v>
      </c>
      <c r="D38" s="166" t="s">
        <v>120</v>
      </c>
      <c r="E38" s="167">
        <v>9506</v>
      </c>
      <c r="F38" s="168">
        <v>46.474834000000001</v>
      </c>
      <c r="G38" s="169">
        <v>1.253837E-2</v>
      </c>
      <c r="H38" s="164" t="s">
        <v>140</v>
      </c>
    </row>
    <row r="39" spans="1:8" x14ac:dyDescent="0.2">
      <c r="A39" s="165">
        <v>33</v>
      </c>
      <c r="B39" s="166" t="s">
        <v>394</v>
      </c>
      <c r="C39" s="166" t="s">
        <v>395</v>
      </c>
      <c r="D39" s="166" t="s">
        <v>396</v>
      </c>
      <c r="E39" s="167">
        <v>6022</v>
      </c>
      <c r="F39" s="168">
        <v>42.994069000000003</v>
      </c>
      <c r="G39" s="169">
        <v>1.15993E-2</v>
      </c>
      <c r="H39" s="164" t="s">
        <v>140</v>
      </c>
    </row>
    <row r="40" spans="1:8" x14ac:dyDescent="0.2">
      <c r="A40" s="165">
        <v>34</v>
      </c>
      <c r="B40" s="166" t="s">
        <v>113</v>
      </c>
      <c r="C40" s="166" t="s">
        <v>114</v>
      </c>
      <c r="D40" s="166" t="s">
        <v>115</v>
      </c>
      <c r="E40" s="167">
        <v>568</v>
      </c>
      <c r="F40" s="168">
        <v>42.770400000000002</v>
      </c>
      <c r="G40" s="169">
        <v>1.1538949999999999E-2</v>
      </c>
      <c r="H40" s="164" t="s">
        <v>140</v>
      </c>
    </row>
    <row r="41" spans="1:8" x14ac:dyDescent="0.2">
      <c r="A41" s="165">
        <v>35</v>
      </c>
      <c r="B41" s="166" t="s">
        <v>401</v>
      </c>
      <c r="C41" s="166" t="s">
        <v>402</v>
      </c>
      <c r="D41" s="166" t="s">
        <v>185</v>
      </c>
      <c r="E41" s="167">
        <v>2700</v>
      </c>
      <c r="F41" s="168">
        <v>41.061599999999999</v>
      </c>
      <c r="G41" s="169">
        <v>1.107794E-2</v>
      </c>
      <c r="H41" s="164" t="s">
        <v>140</v>
      </c>
    </row>
    <row r="42" spans="1:8" x14ac:dyDescent="0.2">
      <c r="A42" s="165">
        <v>36</v>
      </c>
      <c r="B42" s="166" t="s">
        <v>405</v>
      </c>
      <c r="C42" s="166" t="s">
        <v>406</v>
      </c>
      <c r="D42" s="166" t="s">
        <v>407</v>
      </c>
      <c r="E42" s="167">
        <v>3350</v>
      </c>
      <c r="F42" s="168">
        <v>30.282325</v>
      </c>
      <c r="G42" s="169">
        <v>8.1698199999999995E-3</v>
      </c>
      <c r="H42" s="164" t="s">
        <v>140</v>
      </c>
    </row>
    <row r="43" spans="1:8" x14ac:dyDescent="0.2">
      <c r="A43" s="165">
        <v>37</v>
      </c>
      <c r="B43" s="166" t="s">
        <v>408</v>
      </c>
      <c r="C43" s="166" t="s">
        <v>409</v>
      </c>
      <c r="D43" s="166" t="s">
        <v>276</v>
      </c>
      <c r="E43" s="167">
        <v>12789</v>
      </c>
      <c r="F43" s="168">
        <v>30.041360999999998</v>
      </c>
      <c r="G43" s="169">
        <v>8.1048100000000005E-3</v>
      </c>
      <c r="H43" s="164" t="s">
        <v>140</v>
      </c>
    </row>
    <row r="44" spans="1:8" x14ac:dyDescent="0.2">
      <c r="A44" s="165">
        <v>38</v>
      </c>
      <c r="B44" s="166" t="s">
        <v>399</v>
      </c>
      <c r="C44" s="166" t="s">
        <v>400</v>
      </c>
      <c r="D44" s="166" t="s">
        <v>115</v>
      </c>
      <c r="E44" s="167">
        <v>3365</v>
      </c>
      <c r="F44" s="168">
        <v>25.202167500000002</v>
      </c>
      <c r="G44" s="169">
        <v>6.7992499999999997E-3</v>
      </c>
      <c r="H44" s="164" t="s">
        <v>140</v>
      </c>
    </row>
    <row r="45" spans="1:8" x14ac:dyDescent="0.2">
      <c r="A45" s="165">
        <v>39</v>
      </c>
      <c r="B45" s="166" t="s">
        <v>410</v>
      </c>
      <c r="C45" s="166" t="s">
        <v>411</v>
      </c>
      <c r="D45" s="166" t="s">
        <v>115</v>
      </c>
      <c r="E45" s="167">
        <v>3782</v>
      </c>
      <c r="F45" s="168">
        <v>24.182107999999999</v>
      </c>
      <c r="G45" s="169">
        <v>6.52405E-3</v>
      </c>
      <c r="H45" s="164" t="s">
        <v>140</v>
      </c>
    </row>
    <row r="46" spans="1:8" x14ac:dyDescent="0.2">
      <c r="A46" s="171"/>
      <c r="B46" s="171"/>
      <c r="C46" s="172" t="s">
        <v>139</v>
      </c>
      <c r="D46" s="171"/>
      <c r="E46" s="171" t="s">
        <v>140</v>
      </c>
      <c r="F46" s="173">
        <v>3602.6290490000001</v>
      </c>
      <c r="G46" s="174">
        <v>0.97194709999999995</v>
      </c>
      <c r="H46" s="164" t="s">
        <v>140</v>
      </c>
    </row>
    <row r="47" spans="1:8" x14ac:dyDescent="0.2">
      <c r="A47" s="171"/>
      <c r="B47" s="171"/>
      <c r="C47" s="175"/>
      <c r="D47" s="171"/>
      <c r="E47" s="171"/>
      <c r="F47" s="176"/>
      <c r="G47" s="176"/>
      <c r="H47" s="164" t="s">
        <v>140</v>
      </c>
    </row>
    <row r="48" spans="1:8" x14ac:dyDescent="0.2">
      <c r="A48" s="171"/>
      <c r="B48" s="171"/>
      <c r="C48" s="172" t="s">
        <v>141</v>
      </c>
      <c r="D48" s="171"/>
      <c r="E48" s="171"/>
      <c r="F48" s="171"/>
      <c r="G48" s="171"/>
      <c r="H48" s="164" t="s">
        <v>140</v>
      </c>
    </row>
    <row r="49" spans="1:8" x14ac:dyDescent="0.2">
      <c r="A49" s="171"/>
      <c r="B49" s="171"/>
      <c r="C49" s="172" t="s">
        <v>139</v>
      </c>
      <c r="D49" s="171"/>
      <c r="E49" s="171" t="s">
        <v>140</v>
      </c>
      <c r="F49" s="177" t="s">
        <v>142</v>
      </c>
      <c r="G49" s="174">
        <v>0</v>
      </c>
      <c r="H49" s="164" t="s">
        <v>140</v>
      </c>
    </row>
    <row r="50" spans="1:8" x14ac:dyDescent="0.2">
      <c r="A50" s="171"/>
      <c r="B50" s="171"/>
      <c r="C50" s="175"/>
      <c r="D50" s="171"/>
      <c r="E50" s="171"/>
      <c r="F50" s="176"/>
      <c r="G50" s="176"/>
      <c r="H50" s="164" t="s">
        <v>140</v>
      </c>
    </row>
    <row r="51" spans="1:8" x14ac:dyDescent="0.2">
      <c r="A51" s="171"/>
      <c r="B51" s="171"/>
      <c r="C51" s="172" t="s">
        <v>143</v>
      </c>
      <c r="D51" s="171"/>
      <c r="E51" s="171"/>
      <c r="F51" s="171"/>
      <c r="G51" s="171"/>
      <c r="H51" s="164" t="s">
        <v>140</v>
      </c>
    </row>
    <row r="52" spans="1:8" x14ac:dyDescent="0.2">
      <c r="A52" s="171"/>
      <c r="B52" s="171"/>
      <c r="C52" s="172" t="s">
        <v>139</v>
      </c>
      <c r="D52" s="171"/>
      <c r="E52" s="171" t="s">
        <v>140</v>
      </c>
      <c r="F52" s="177" t="s">
        <v>142</v>
      </c>
      <c r="G52" s="174">
        <v>0</v>
      </c>
      <c r="H52" s="164" t="s">
        <v>140</v>
      </c>
    </row>
    <row r="53" spans="1:8" x14ac:dyDescent="0.2">
      <c r="A53" s="171"/>
      <c r="B53" s="171"/>
      <c r="C53" s="175"/>
      <c r="D53" s="171"/>
      <c r="E53" s="171"/>
      <c r="F53" s="176"/>
      <c r="G53" s="176"/>
      <c r="H53" s="164" t="s">
        <v>140</v>
      </c>
    </row>
    <row r="54" spans="1:8" x14ac:dyDescent="0.2">
      <c r="A54" s="171"/>
      <c r="B54" s="171"/>
      <c r="C54" s="172" t="s">
        <v>144</v>
      </c>
      <c r="D54" s="171"/>
      <c r="E54" s="171"/>
      <c r="F54" s="171"/>
      <c r="G54" s="171"/>
      <c r="H54" s="164" t="s">
        <v>140</v>
      </c>
    </row>
    <row r="55" spans="1:8" x14ac:dyDescent="0.2">
      <c r="A55" s="171"/>
      <c r="B55" s="171"/>
      <c r="C55" s="172" t="s">
        <v>139</v>
      </c>
      <c r="D55" s="171"/>
      <c r="E55" s="171" t="s">
        <v>140</v>
      </c>
      <c r="F55" s="177" t="s">
        <v>142</v>
      </c>
      <c r="G55" s="174">
        <v>0</v>
      </c>
      <c r="H55" s="164" t="s">
        <v>140</v>
      </c>
    </row>
    <row r="56" spans="1:8" x14ac:dyDescent="0.2">
      <c r="A56" s="171"/>
      <c r="B56" s="171"/>
      <c r="C56" s="175"/>
      <c r="D56" s="171"/>
      <c r="E56" s="171"/>
      <c r="F56" s="176"/>
      <c r="G56" s="176"/>
      <c r="H56" s="164" t="s">
        <v>140</v>
      </c>
    </row>
    <row r="57" spans="1:8" x14ac:dyDescent="0.2">
      <c r="A57" s="171"/>
      <c r="B57" s="171"/>
      <c r="C57" s="172" t="s">
        <v>145</v>
      </c>
      <c r="D57" s="171"/>
      <c r="E57" s="171"/>
      <c r="F57" s="176"/>
      <c r="G57" s="176"/>
      <c r="H57" s="164" t="s">
        <v>140</v>
      </c>
    </row>
    <row r="58" spans="1:8" x14ac:dyDescent="0.2">
      <c r="A58" s="171"/>
      <c r="B58" s="171"/>
      <c r="C58" s="172" t="s">
        <v>139</v>
      </c>
      <c r="D58" s="171"/>
      <c r="E58" s="171" t="s">
        <v>140</v>
      </c>
      <c r="F58" s="177" t="s">
        <v>142</v>
      </c>
      <c r="G58" s="174">
        <v>0</v>
      </c>
      <c r="H58" s="164" t="s">
        <v>140</v>
      </c>
    </row>
    <row r="59" spans="1:8" x14ac:dyDescent="0.2">
      <c r="A59" s="171"/>
      <c r="B59" s="171"/>
      <c r="C59" s="175"/>
      <c r="D59" s="171"/>
      <c r="E59" s="171"/>
      <c r="F59" s="176"/>
      <c r="G59" s="176"/>
      <c r="H59" s="164" t="s">
        <v>140</v>
      </c>
    </row>
    <row r="60" spans="1:8" x14ac:dyDescent="0.2">
      <c r="A60" s="171"/>
      <c r="B60" s="171"/>
      <c r="C60" s="172" t="s">
        <v>146</v>
      </c>
      <c r="D60" s="171"/>
      <c r="E60" s="171"/>
      <c r="F60" s="176"/>
      <c r="G60" s="176"/>
      <c r="H60" s="164" t="s">
        <v>140</v>
      </c>
    </row>
    <row r="61" spans="1:8" x14ac:dyDescent="0.2">
      <c r="A61" s="171"/>
      <c r="B61" s="171"/>
      <c r="C61" s="172" t="s">
        <v>139</v>
      </c>
      <c r="D61" s="171"/>
      <c r="E61" s="171" t="s">
        <v>140</v>
      </c>
      <c r="F61" s="177" t="s">
        <v>142</v>
      </c>
      <c r="G61" s="174">
        <v>0</v>
      </c>
      <c r="H61" s="164" t="s">
        <v>140</v>
      </c>
    </row>
    <row r="62" spans="1:8" x14ac:dyDescent="0.2">
      <c r="A62" s="171"/>
      <c r="B62" s="171"/>
      <c r="C62" s="175"/>
      <c r="D62" s="171"/>
      <c r="E62" s="171"/>
      <c r="F62" s="176"/>
      <c r="G62" s="176"/>
      <c r="H62" s="164" t="s">
        <v>140</v>
      </c>
    </row>
    <row r="63" spans="1:8" x14ac:dyDescent="0.2">
      <c r="A63" s="171"/>
      <c r="B63" s="171"/>
      <c r="C63" s="172" t="s">
        <v>147</v>
      </c>
      <c r="D63" s="171"/>
      <c r="E63" s="171"/>
      <c r="F63" s="173">
        <v>3602.6290490000001</v>
      </c>
      <c r="G63" s="174">
        <v>0.97194709999999995</v>
      </c>
      <c r="H63" s="164" t="s">
        <v>140</v>
      </c>
    </row>
    <row r="64" spans="1:8" x14ac:dyDescent="0.2">
      <c r="A64" s="171"/>
      <c r="B64" s="171"/>
      <c r="C64" s="175"/>
      <c r="D64" s="171"/>
      <c r="E64" s="171"/>
      <c r="F64" s="176"/>
      <c r="G64" s="176"/>
      <c r="H64" s="164" t="s">
        <v>140</v>
      </c>
    </row>
    <row r="65" spans="1:8" x14ac:dyDescent="0.2">
      <c r="A65" s="171"/>
      <c r="B65" s="171"/>
      <c r="C65" s="172" t="s">
        <v>148</v>
      </c>
      <c r="D65" s="171"/>
      <c r="E65" s="171"/>
      <c r="F65" s="176"/>
      <c r="G65" s="176"/>
      <c r="H65" s="164" t="s">
        <v>140</v>
      </c>
    </row>
    <row r="66" spans="1:8" x14ac:dyDescent="0.2">
      <c r="A66" s="171"/>
      <c r="B66" s="171"/>
      <c r="C66" s="172" t="s">
        <v>10</v>
      </c>
      <c r="D66" s="171"/>
      <c r="E66" s="171"/>
      <c r="F66" s="176"/>
      <c r="G66" s="176"/>
      <c r="H66" s="164" t="s">
        <v>140</v>
      </c>
    </row>
    <row r="67" spans="1:8" x14ac:dyDescent="0.2">
      <c r="A67" s="171"/>
      <c r="B67" s="171"/>
      <c r="C67" s="172" t="s">
        <v>139</v>
      </c>
      <c r="D67" s="171"/>
      <c r="E67" s="171" t="s">
        <v>140</v>
      </c>
      <c r="F67" s="177" t="s">
        <v>142</v>
      </c>
      <c r="G67" s="174">
        <v>0</v>
      </c>
      <c r="H67" s="164" t="s">
        <v>140</v>
      </c>
    </row>
    <row r="68" spans="1:8" x14ac:dyDescent="0.2">
      <c r="A68" s="171"/>
      <c r="B68" s="171"/>
      <c r="C68" s="175"/>
      <c r="D68" s="171"/>
      <c r="E68" s="171"/>
      <c r="F68" s="176"/>
      <c r="G68" s="176"/>
      <c r="H68" s="164" t="s">
        <v>140</v>
      </c>
    </row>
    <row r="69" spans="1:8" x14ac:dyDescent="0.2">
      <c r="A69" s="171"/>
      <c r="B69" s="171"/>
      <c r="C69" s="172" t="s">
        <v>149</v>
      </c>
      <c r="D69" s="171"/>
      <c r="E69" s="171"/>
      <c r="F69" s="171"/>
      <c r="G69" s="171"/>
      <c r="H69" s="164" t="s">
        <v>140</v>
      </c>
    </row>
    <row r="70" spans="1:8" x14ac:dyDescent="0.2">
      <c r="A70" s="171"/>
      <c r="B70" s="171"/>
      <c r="C70" s="172" t="s">
        <v>139</v>
      </c>
      <c r="D70" s="171"/>
      <c r="E70" s="171" t="s">
        <v>140</v>
      </c>
      <c r="F70" s="177" t="s">
        <v>142</v>
      </c>
      <c r="G70" s="174">
        <v>0</v>
      </c>
      <c r="H70" s="164" t="s">
        <v>140</v>
      </c>
    </row>
    <row r="71" spans="1:8" x14ac:dyDescent="0.2">
      <c r="A71" s="171"/>
      <c r="B71" s="171"/>
      <c r="C71" s="175"/>
      <c r="D71" s="171"/>
      <c r="E71" s="171"/>
      <c r="F71" s="176"/>
      <c r="G71" s="176"/>
      <c r="H71" s="164" t="s">
        <v>140</v>
      </c>
    </row>
    <row r="72" spans="1:8" x14ac:dyDescent="0.2">
      <c r="A72" s="171"/>
      <c r="B72" s="171"/>
      <c r="C72" s="172" t="s">
        <v>150</v>
      </c>
      <c r="D72" s="171"/>
      <c r="E72" s="171"/>
      <c r="F72" s="171"/>
      <c r="G72" s="171"/>
      <c r="H72" s="164" t="s">
        <v>140</v>
      </c>
    </row>
    <row r="73" spans="1:8" x14ac:dyDescent="0.2">
      <c r="A73" s="171"/>
      <c r="B73" s="171"/>
      <c r="C73" s="172" t="s">
        <v>139</v>
      </c>
      <c r="D73" s="171"/>
      <c r="E73" s="171" t="s">
        <v>140</v>
      </c>
      <c r="F73" s="177" t="s">
        <v>142</v>
      </c>
      <c r="G73" s="174">
        <v>0</v>
      </c>
      <c r="H73" s="164" t="s">
        <v>140</v>
      </c>
    </row>
    <row r="74" spans="1:8" x14ac:dyDescent="0.2">
      <c r="A74" s="171"/>
      <c r="B74" s="171"/>
      <c r="C74" s="175"/>
      <c r="D74" s="171"/>
      <c r="E74" s="171"/>
      <c r="F74" s="176"/>
      <c r="G74" s="176"/>
      <c r="H74" s="164" t="s">
        <v>140</v>
      </c>
    </row>
    <row r="75" spans="1:8" x14ac:dyDescent="0.2">
      <c r="A75" s="171"/>
      <c r="B75" s="171"/>
      <c r="C75" s="172" t="s">
        <v>151</v>
      </c>
      <c r="D75" s="171"/>
      <c r="E75" s="171"/>
      <c r="F75" s="176"/>
      <c r="G75" s="176"/>
      <c r="H75" s="164" t="s">
        <v>140</v>
      </c>
    </row>
    <row r="76" spans="1:8" x14ac:dyDescent="0.2">
      <c r="A76" s="171"/>
      <c r="B76" s="171"/>
      <c r="C76" s="172" t="s">
        <v>139</v>
      </c>
      <c r="D76" s="171"/>
      <c r="E76" s="171" t="s">
        <v>140</v>
      </c>
      <c r="F76" s="177" t="s">
        <v>142</v>
      </c>
      <c r="G76" s="174">
        <v>0</v>
      </c>
      <c r="H76" s="164" t="s">
        <v>140</v>
      </c>
    </row>
    <row r="77" spans="1:8" x14ac:dyDescent="0.2">
      <c r="A77" s="171"/>
      <c r="B77" s="171"/>
      <c r="C77" s="175"/>
      <c r="D77" s="171"/>
      <c r="E77" s="171"/>
      <c r="F77" s="176"/>
      <c r="G77" s="176"/>
      <c r="H77" s="164" t="s">
        <v>140</v>
      </c>
    </row>
    <row r="78" spans="1:8" x14ac:dyDescent="0.2">
      <c r="A78" s="171"/>
      <c r="B78" s="171"/>
      <c r="C78" s="172" t="s">
        <v>152</v>
      </c>
      <c r="D78" s="171"/>
      <c r="E78" s="171"/>
      <c r="F78" s="173">
        <v>0</v>
      </c>
      <c r="G78" s="174">
        <v>0</v>
      </c>
      <c r="H78" s="164" t="s">
        <v>140</v>
      </c>
    </row>
    <row r="79" spans="1:8" x14ac:dyDescent="0.2">
      <c r="A79" s="171"/>
      <c r="B79" s="171"/>
      <c r="C79" s="175"/>
      <c r="D79" s="171"/>
      <c r="E79" s="171"/>
      <c r="F79" s="176"/>
      <c r="G79" s="176"/>
      <c r="H79" s="164" t="s">
        <v>140</v>
      </c>
    </row>
    <row r="80" spans="1:8" x14ac:dyDescent="0.2">
      <c r="A80" s="171"/>
      <c r="B80" s="171"/>
      <c r="C80" s="172" t="s">
        <v>153</v>
      </c>
      <c r="D80" s="171"/>
      <c r="E80" s="171"/>
      <c r="F80" s="176"/>
      <c r="G80" s="176"/>
      <c r="H80" s="164" t="s">
        <v>140</v>
      </c>
    </row>
    <row r="81" spans="1:8" x14ac:dyDescent="0.2">
      <c r="A81" s="171"/>
      <c r="B81" s="171"/>
      <c r="C81" s="172" t="s">
        <v>154</v>
      </c>
      <c r="D81" s="171"/>
      <c r="E81" s="171"/>
      <c r="F81" s="176"/>
      <c r="G81" s="176"/>
      <c r="H81" s="164" t="s">
        <v>140</v>
      </c>
    </row>
    <row r="82" spans="1:8" x14ac:dyDescent="0.2">
      <c r="A82" s="171"/>
      <c r="B82" s="171"/>
      <c r="C82" s="172" t="s">
        <v>139</v>
      </c>
      <c r="D82" s="171"/>
      <c r="E82" s="171" t="s">
        <v>140</v>
      </c>
      <c r="F82" s="177" t="s">
        <v>142</v>
      </c>
      <c r="G82" s="174">
        <v>0</v>
      </c>
      <c r="H82" s="164" t="s">
        <v>140</v>
      </c>
    </row>
    <row r="83" spans="1:8" x14ac:dyDescent="0.2">
      <c r="A83" s="171"/>
      <c r="B83" s="171"/>
      <c r="C83" s="175"/>
      <c r="D83" s="171"/>
      <c r="E83" s="171"/>
      <c r="F83" s="176"/>
      <c r="G83" s="176"/>
      <c r="H83" s="164" t="s">
        <v>140</v>
      </c>
    </row>
    <row r="84" spans="1:8" x14ac:dyDescent="0.2">
      <c r="A84" s="171"/>
      <c r="B84" s="171"/>
      <c r="C84" s="172" t="s">
        <v>155</v>
      </c>
      <c r="D84" s="171"/>
      <c r="E84" s="171"/>
      <c r="F84" s="176"/>
      <c r="G84" s="176"/>
      <c r="H84" s="164" t="s">
        <v>140</v>
      </c>
    </row>
    <row r="85" spans="1:8" x14ac:dyDescent="0.2">
      <c r="A85" s="171"/>
      <c r="B85" s="171"/>
      <c r="C85" s="172" t="s">
        <v>139</v>
      </c>
      <c r="D85" s="171"/>
      <c r="E85" s="171" t="s">
        <v>140</v>
      </c>
      <c r="F85" s="177" t="s">
        <v>142</v>
      </c>
      <c r="G85" s="174">
        <v>0</v>
      </c>
      <c r="H85" s="164" t="s">
        <v>140</v>
      </c>
    </row>
    <row r="86" spans="1:8" x14ac:dyDescent="0.2">
      <c r="A86" s="171"/>
      <c r="B86" s="171"/>
      <c r="C86" s="175"/>
      <c r="D86" s="171"/>
      <c r="E86" s="171"/>
      <c r="F86" s="176"/>
      <c r="G86" s="176"/>
      <c r="H86" s="164" t="s">
        <v>140</v>
      </c>
    </row>
    <row r="87" spans="1:8" x14ac:dyDescent="0.2">
      <c r="A87" s="171"/>
      <c r="B87" s="171"/>
      <c r="C87" s="172" t="s">
        <v>156</v>
      </c>
      <c r="D87" s="171"/>
      <c r="E87" s="171"/>
      <c r="F87" s="176"/>
      <c r="G87" s="176"/>
      <c r="H87" s="164" t="s">
        <v>140</v>
      </c>
    </row>
    <row r="88" spans="1:8" x14ac:dyDescent="0.2">
      <c r="A88" s="171"/>
      <c r="B88" s="171"/>
      <c r="C88" s="172" t="s">
        <v>139</v>
      </c>
      <c r="D88" s="171"/>
      <c r="E88" s="171" t="s">
        <v>140</v>
      </c>
      <c r="F88" s="177" t="s">
        <v>142</v>
      </c>
      <c r="G88" s="174">
        <v>0</v>
      </c>
      <c r="H88" s="164" t="s">
        <v>140</v>
      </c>
    </row>
    <row r="89" spans="1:8" x14ac:dyDescent="0.2">
      <c r="A89" s="171"/>
      <c r="B89" s="171"/>
      <c r="C89" s="175"/>
      <c r="D89" s="171"/>
      <c r="E89" s="171"/>
      <c r="F89" s="176"/>
      <c r="G89" s="176"/>
      <c r="H89" s="164" t="s">
        <v>140</v>
      </c>
    </row>
    <row r="90" spans="1:8" x14ac:dyDescent="0.2">
      <c r="A90" s="171"/>
      <c r="B90" s="171"/>
      <c r="C90" s="172" t="s">
        <v>157</v>
      </c>
      <c r="D90" s="171"/>
      <c r="E90" s="171"/>
      <c r="F90" s="176"/>
      <c r="G90" s="176"/>
      <c r="H90" s="164" t="s">
        <v>140</v>
      </c>
    </row>
    <row r="91" spans="1:8" x14ac:dyDescent="0.2">
      <c r="A91" s="165">
        <v>1</v>
      </c>
      <c r="B91" s="166"/>
      <c r="C91" s="166" t="s">
        <v>158</v>
      </c>
      <c r="D91" s="166"/>
      <c r="E91" s="178"/>
      <c r="F91" s="168">
        <v>141.30483000000001</v>
      </c>
      <c r="G91" s="169">
        <v>3.8122389999999999E-2</v>
      </c>
      <c r="H91" s="164">
        <v>5.42</v>
      </c>
    </row>
    <row r="92" spans="1:8" x14ac:dyDescent="0.2">
      <c r="A92" s="171"/>
      <c r="B92" s="171"/>
      <c r="C92" s="172" t="s">
        <v>139</v>
      </c>
      <c r="D92" s="171"/>
      <c r="E92" s="171" t="s">
        <v>140</v>
      </c>
      <c r="F92" s="173">
        <v>141.30483000000001</v>
      </c>
      <c r="G92" s="174">
        <v>3.8122389999999999E-2</v>
      </c>
      <c r="H92" s="164" t="s">
        <v>140</v>
      </c>
    </row>
    <row r="93" spans="1:8" x14ac:dyDescent="0.2">
      <c r="A93" s="171"/>
      <c r="B93" s="171"/>
      <c r="C93" s="175"/>
      <c r="D93" s="171"/>
      <c r="E93" s="171"/>
      <c r="F93" s="176"/>
      <c r="G93" s="176"/>
      <c r="H93" s="164" t="s">
        <v>140</v>
      </c>
    </row>
    <row r="94" spans="1:8" x14ac:dyDescent="0.2">
      <c r="A94" s="171"/>
      <c r="B94" s="171"/>
      <c r="C94" s="172" t="s">
        <v>159</v>
      </c>
      <c r="D94" s="171"/>
      <c r="E94" s="171"/>
      <c r="F94" s="173">
        <v>141.30483000000001</v>
      </c>
      <c r="G94" s="174">
        <v>3.8122389999999999E-2</v>
      </c>
      <c r="H94" s="164" t="s">
        <v>140</v>
      </c>
    </row>
    <row r="95" spans="1:8" x14ac:dyDescent="0.2">
      <c r="A95" s="171"/>
      <c r="B95" s="171"/>
      <c r="C95" s="176"/>
      <c r="D95" s="171"/>
      <c r="E95" s="171"/>
      <c r="F95" s="171"/>
      <c r="G95" s="171"/>
      <c r="H95" s="164" t="s">
        <v>140</v>
      </c>
    </row>
    <row r="96" spans="1:8" x14ac:dyDescent="0.2">
      <c r="A96" s="171"/>
      <c r="B96" s="171"/>
      <c r="C96" s="172" t="s">
        <v>160</v>
      </c>
      <c r="D96" s="171"/>
      <c r="E96" s="171"/>
      <c r="F96" s="171"/>
      <c r="G96" s="171"/>
      <c r="H96" s="164" t="s">
        <v>140</v>
      </c>
    </row>
    <row r="97" spans="1:10" x14ac:dyDescent="0.2">
      <c r="A97" s="171"/>
      <c r="B97" s="171"/>
      <c r="C97" s="172" t="s">
        <v>161</v>
      </c>
      <c r="D97" s="171"/>
      <c r="E97" s="171"/>
      <c r="F97" s="171"/>
      <c r="G97" s="171"/>
      <c r="H97" s="164" t="s">
        <v>140</v>
      </c>
    </row>
    <row r="98" spans="1:10" x14ac:dyDescent="0.2">
      <c r="A98" s="171"/>
      <c r="B98" s="171"/>
      <c r="C98" s="172" t="s">
        <v>139</v>
      </c>
      <c r="D98" s="171"/>
      <c r="E98" s="171" t="s">
        <v>140</v>
      </c>
      <c r="F98" s="177" t="s">
        <v>142</v>
      </c>
      <c r="G98" s="174">
        <v>0</v>
      </c>
      <c r="H98" s="164" t="s">
        <v>140</v>
      </c>
    </row>
    <row r="99" spans="1:10" x14ac:dyDescent="0.2">
      <c r="A99" s="171"/>
      <c r="B99" s="171"/>
      <c r="C99" s="175"/>
      <c r="D99" s="171"/>
      <c r="E99" s="171"/>
      <c r="F99" s="176"/>
      <c r="G99" s="176"/>
      <c r="H99" s="164" t="s">
        <v>140</v>
      </c>
    </row>
    <row r="100" spans="1:10" x14ac:dyDescent="0.2">
      <c r="A100" s="171"/>
      <c r="B100" s="171"/>
      <c r="C100" s="172" t="s">
        <v>162</v>
      </c>
      <c r="D100" s="171"/>
      <c r="E100" s="171"/>
      <c r="F100" s="171"/>
      <c r="G100" s="171"/>
      <c r="H100" s="164" t="s">
        <v>140</v>
      </c>
    </row>
    <row r="101" spans="1:10" x14ac:dyDescent="0.2">
      <c r="A101" s="171"/>
      <c r="B101" s="171"/>
      <c r="C101" s="172" t="s">
        <v>163</v>
      </c>
      <c r="D101" s="171"/>
      <c r="E101" s="171"/>
      <c r="F101" s="171"/>
      <c r="G101" s="171"/>
      <c r="H101" s="164" t="s">
        <v>140</v>
      </c>
    </row>
    <row r="102" spans="1:10" x14ac:dyDescent="0.2">
      <c r="A102" s="171"/>
      <c r="B102" s="171"/>
      <c r="C102" s="172" t="s">
        <v>139</v>
      </c>
      <c r="D102" s="171"/>
      <c r="E102" s="171" t="s">
        <v>140</v>
      </c>
      <c r="F102" s="177" t="s">
        <v>142</v>
      </c>
      <c r="G102" s="174">
        <v>0</v>
      </c>
      <c r="H102" s="164" t="s">
        <v>140</v>
      </c>
    </row>
    <row r="103" spans="1:10" x14ac:dyDescent="0.2">
      <c r="A103" s="171"/>
      <c r="B103" s="171"/>
      <c r="C103" s="175"/>
      <c r="D103" s="171"/>
      <c r="E103" s="171"/>
      <c r="F103" s="176"/>
      <c r="G103" s="176"/>
      <c r="H103" s="164" t="s">
        <v>140</v>
      </c>
    </row>
    <row r="104" spans="1:10" x14ac:dyDescent="0.2">
      <c r="A104" s="171"/>
      <c r="B104" s="171"/>
      <c r="C104" s="172" t="s">
        <v>164</v>
      </c>
      <c r="D104" s="171"/>
      <c r="E104" s="171"/>
      <c r="F104" s="176"/>
      <c r="G104" s="176"/>
      <c r="H104" s="164" t="s">
        <v>140</v>
      </c>
    </row>
    <row r="105" spans="1:10" x14ac:dyDescent="0.2">
      <c r="A105" s="171"/>
      <c r="B105" s="171"/>
      <c r="C105" s="172" t="s">
        <v>139</v>
      </c>
      <c r="D105" s="171"/>
      <c r="E105" s="171" t="s">
        <v>140</v>
      </c>
      <c r="F105" s="177" t="s">
        <v>142</v>
      </c>
      <c r="G105" s="174">
        <v>0</v>
      </c>
      <c r="H105" s="164" t="s">
        <v>140</v>
      </c>
    </row>
    <row r="106" spans="1:10" x14ac:dyDescent="0.2">
      <c r="A106" s="171"/>
      <c r="B106" s="171"/>
      <c r="C106" s="175"/>
      <c r="D106" s="171"/>
      <c r="E106" s="171"/>
      <c r="F106" s="176"/>
      <c r="G106" s="176"/>
      <c r="H106" s="164" t="s">
        <v>140</v>
      </c>
    </row>
    <row r="107" spans="1:10" x14ac:dyDescent="0.2">
      <c r="A107" s="178"/>
      <c r="B107" s="166"/>
      <c r="C107" s="166" t="s">
        <v>165</v>
      </c>
      <c r="D107" s="166"/>
      <c r="E107" s="178"/>
      <c r="F107" s="168">
        <v>-37.323530429999998</v>
      </c>
      <c r="G107" s="169">
        <v>-1.0069450000000001E-2</v>
      </c>
      <c r="H107" s="164" t="s">
        <v>140</v>
      </c>
    </row>
    <row r="108" spans="1:10" x14ac:dyDescent="0.2">
      <c r="A108" s="175"/>
      <c r="B108" s="175"/>
      <c r="C108" s="172" t="s">
        <v>166</v>
      </c>
      <c r="D108" s="176"/>
      <c r="E108" s="176"/>
      <c r="F108" s="173">
        <v>3706.61034857</v>
      </c>
      <c r="G108" s="180">
        <v>1.00000004</v>
      </c>
      <c r="H108" s="164" t="s">
        <v>140</v>
      </c>
    </row>
    <row r="109" spans="1:10" x14ac:dyDescent="0.2">
      <c r="A109" s="50"/>
      <c r="B109" s="50"/>
      <c r="C109" s="51"/>
      <c r="D109" s="52"/>
      <c r="E109" s="52"/>
      <c r="F109" s="53"/>
      <c r="G109" s="54"/>
      <c r="H109" s="55"/>
    </row>
    <row r="110" spans="1:10" x14ac:dyDescent="0.2">
      <c r="A110" s="50"/>
      <c r="B110" s="213" t="s">
        <v>934</v>
      </c>
      <c r="C110" s="213"/>
      <c r="D110" s="213"/>
      <c r="E110" s="213"/>
      <c r="F110" s="213"/>
      <c r="G110" s="213"/>
      <c r="H110" s="213"/>
      <c r="J110" s="57"/>
    </row>
    <row r="111" spans="1:10" x14ac:dyDescent="0.2">
      <c r="A111" s="50"/>
      <c r="B111" s="213" t="s">
        <v>935</v>
      </c>
      <c r="C111" s="213"/>
      <c r="D111" s="213"/>
      <c r="E111" s="213"/>
      <c r="F111" s="213"/>
      <c r="G111" s="213"/>
      <c r="H111" s="213"/>
      <c r="J111" s="57"/>
    </row>
    <row r="112" spans="1:10" x14ac:dyDescent="0.2">
      <c r="A112" s="50"/>
      <c r="B112" s="213" t="s">
        <v>936</v>
      </c>
      <c r="C112" s="213"/>
      <c r="D112" s="213"/>
      <c r="E112" s="213"/>
      <c r="F112" s="213"/>
      <c r="G112" s="213"/>
      <c r="H112" s="213"/>
      <c r="J112" s="57"/>
    </row>
    <row r="113" spans="1:17" s="59" customFormat="1" ht="52.5" customHeight="1" x14ac:dyDescent="0.25">
      <c r="A113" s="58"/>
      <c r="B113" s="214" t="s">
        <v>937</v>
      </c>
      <c r="C113" s="214"/>
      <c r="D113" s="214"/>
      <c r="E113" s="214"/>
      <c r="F113" s="214"/>
      <c r="G113" s="214"/>
      <c r="H113" s="214"/>
      <c r="I113"/>
      <c r="J113" s="57"/>
      <c r="K113"/>
      <c r="L113"/>
      <c r="M113"/>
      <c r="N113"/>
      <c r="O113"/>
      <c r="P113"/>
      <c r="Q113"/>
    </row>
    <row r="114" spans="1:17" x14ac:dyDescent="0.2">
      <c r="A114" s="50"/>
      <c r="B114" s="213" t="s">
        <v>938</v>
      </c>
      <c r="C114" s="213"/>
      <c r="D114" s="213"/>
      <c r="E114" s="213"/>
      <c r="F114" s="213"/>
      <c r="G114" s="213"/>
      <c r="H114" s="213"/>
      <c r="J114" s="57"/>
    </row>
    <row r="115" spans="1:17" x14ac:dyDescent="0.2">
      <c r="A115" s="50"/>
      <c r="B115" s="50"/>
      <c r="C115" s="50"/>
      <c r="D115" s="52"/>
      <c r="E115" s="52"/>
      <c r="F115" s="52"/>
      <c r="G115" s="52"/>
    </row>
    <row r="116" spans="1:17" x14ac:dyDescent="0.2">
      <c r="A116" s="50"/>
      <c r="B116" s="216" t="s">
        <v>167</v>
      </c>
      <c r="C116" s="217"/>
      <c r="D116" s="218"/>
      <c r="E116" s="60"/>
      <c r="F116" s="52"/>
      <c r="G116" s="52"/>
    </row>
    <row r="117" spans="1:17" ht="27.75" customHeight="1" x14ac:dyDescent="0.2">
      <c r="A117" s="50"/>
      <c r="B117" s="210" t="s">
        <v>168</v>
      </c>
      <c r="C117" s="211"/>
      <c r="D117" s="195" t="s">
        <v>169</v>
      </c>
      <c r="E117" s="60"/>
      <c r="F117" s="52"/>
      <c r="G117" s="52"/>
    </row>
    <row r="118" spans="1:17" x14ac:dyDescent="0.2">
      <c r="A118" s="50"/>
      <c r="B118" s="210" t="s">
        <v>940</v>
      </c>
      <c r="C118" s="211"/>
      <c r="D118" s="195" t="s">
        <v>169</v>
      </c>
      <c r="E118" s="60"/>
      <c r="F118" s="52"/>
      <c r="G118" s="52"/>
    </row>
    <row r="119" spans="1:17" x14ac:dyDescent="0.2">
      <c r="A119" s="50"/>
      <c r="B119" s="210" t="s">
        <v>170</v>
      </c>
      <c r="C119" s="211"/>
      <c r="D119" s="196" t="s">
        <v>140</v>
      </c>
      <c r="E119" s="60"/>
      <c r="F119" s="52"/>
      <c r="G119" s="52"/>
    </row>
    <row r="120" spans="1:17" x14ac:dyDescent="0.2">
      <c r="A120" s="62"/>
      <c r="B120" s="197" t="s">
        <v>140</v>
      </c>
      <c r="C120" s="197" t="s">
        <v>941</v>
      </c>
      <c r="D120" s="197" t="s">
        <v>171</v>
      </c>
      <c r="E120" s="62"/>
      <c r="F120" s="62"/>
      <c r="G120" s="62"/>
      <c r="H120" s="62"/>
      <c r="J120" s="57"/>
    </row>
    <row r="121" spans="1:17" x14ac:dyDescent="0.2">
      <c r="A121" s="62"/>
      <c r="B121" s="198" t="s">
        <v>172</v>
      </c>
      <c r="C121" s="199">
        <v>46173</v>
      </c>
      <c r="D121" s="199">
        <v>46203</v>
      </c>
      <c r="E121" s="62"/>
      <c r="F121" s="62"/>
      <c r="G121" s="62"/>
      <c r="J121" s="57"/>
    </row>
    <row r="122" spans="1:17" x14ac:dyDescent="0.2">
      <c r="A122" s="66"/>
      <c r="B122" s="160" t="s">
        <v>173</v>
      </c>
      <c r="C122" s="200">
        <v>29.1023</v>
      </c>
      <c r="D122" s="200">
        <v>30.0274</v>
      </c>
      <c r="E122" s="66"/>
      <c r="F122" s="68"/>
      <c r="G122" s="69"/>
    </row>
    <row r="123" spans="1:17" x14ac:dyDescent="0.2">
      <c r="A123" s="66"/>
      <c r="B123" s="160" t="s">
        <v>942</v>
      </c>
      <c r="C123" s="200">
        <v>28.167000000000002</v>
      </c>
      <c r="D123" s="200">
        <v>29.0623</v>
      </c>
      <c r="E123" s="66"/>
      <c r="F123" s="68"/>
      <c r="G123" s="69"/>
    </row>
    <row r="124" spans="1:17" x14ac:dyDescent="0.2">
      <c r="A124" s="66"/>
      <c r="B124" s="160" t="s">
        <v>175</v>
      </c>
      <c r="C124" s="200">
        <v>27.697099999999999</v>
      </c>
      <c r="D124" s="200">
        <v>28.5716</v>
      </c>
      <c r="E124" s="66"/>
      <c r="F124" s="68"/>
      <c r="G124" s="69"/>
    </row>
    <row r="125" spans="1:17" x14ac:dyDescent="0.2">
      <c r="A125" s="66"/>
      <c r="B125" s="160" t="s">
        <v>943</v>
      </c>
      <c r="C125" s="200">
        <v>26.767499999999998</v>
      </c>
      <c r="D125" s="200">
        <v>27.6126</v>
      </c>
      <c r="E125" s="66"/>
      <c r="F125" s="68"/>
      <c r="G125" s="69"/>
    </row>
    <row r="126" spans="1:17" x14ac:dyDescent="0.2">
      <c r="A126" s="66"/>
      <c r="B126" s="66"/>
      <c r="C126" s="66"/>
      <c r="D126" s="66"/>
      <c r="E126" s="66"/>
      <c r="F126" s="66"/>
      <c r="G126" s="66"/>
    </row>
    <row r="127" spans="1:17" x14ac:dyDescent="0.2">
      <c r="A127" s="62"/>
      <c r="B127" s="210" t="s">
        <v>944</v>
      </c>
      <c r="C127" s="211"/>
      <c r="D127" s="195" t="s">
        <v>169</v>
      </c>
      <c r="E127" s="62"/>
      <c r="F127" s="62"/>
      <c r="G127" s="62"/>
    </row>
    <row r="128" spans="1:17" x14ac:dyDescent="0.2">
      <c r="A128" s="62"/>
      <c r="B128" s="70"/>
      <c r="C128" s="70"/>
      <c r="D128" s="70"/>
      <c r="E128" s="62"/>
      <c r="F128" s="62"/>
      <c r="G128" s="62"/>
    </row>
    <row r="129" spans="1:7" x14ac:dyDescent="0.2">
      <c r="A129" s="62"/>
      <c r="B129" s="210" t="s">
        <v>178</v>
      </c>
      <c r="C129" s="211"/>
      <c r="D129" s="195" t="s">
        <v>169</v>
      </c>
      <c r="E129" s="71"/>
      <c r="F129" s="62"/>
      <c r="G129" s="62"/>
    </row>
    <row r="130" spans="1:7" x14ac:dyDescent="0.2">
      <c r="A130" s="62"/>
      <c r="B130" s="210" t="s">
        <v>179</v>
      </c>
      <c r="C130" s="211"/>
      <c r="D130" s="195" t="s">
        <v>169</v>
      </c>
      <c r="E130" s="71"/>
      <c r="F130" s="62"/>
      <c r="G130" s="62"/>
    </row>
    <row r="131" spans="1:7" x14ac:dyDescent="0.2">
      <c r="A131" s="62"/>
      <c r="B131" s="210" t="s">
        <v>180</v>
      </c>
      <c r="C131" s="211"/>
      <c r="D131" s="195" t="s">
        <v>169</v>
      </c>
      <c r="E131" s="71"/>
      <c r="F131" s="62"/>
      <c r="G131" s="62"/>
    </row>
    <row r="132" spans="1:7" x14ac:dyDescent="0.2">
      <c r="A132" s="62"/>
      <c r="B132" s="210" t="s">
        <v>181</v>
      </c>
      <c r="C132" s="211"/>
      <c r="D132" s="203">
        <v>0.15396649098513404</v>
      </c>
      <c r="E132" s="62"/>
      <c r="F132" s="56"/>
      <c r="G132" s="73"/>
    </row>
    <row r="134" spans="1:7" x14ac:dyDescent="0.2">
      <c r="B134" s="212" t="s">
        <v>945</v>
      </c>
      <c r="C134" s="212"/>
    </row>
    <row r="136" spans="1:7" ht="153.75" customHeight="1" x14ac:dyDescent="0.2"/>
    <row r="139" spans="1:7" x14ac:dyDescent="0.2">
      <c r="B139" s="74" t="s">
        <v>946</v>
      </c>
      <c r="C139" s="75"/>
      <c r="D139" s="74"/>
    </row>
    <row r="140" spans="1:7" x14ac:dyDescent="0.2">
      <c r="B140" s="74" t="s">
        <v>959</v>
      </c>
      <c r="D140" s="74"/>
    </row>
    <row r="141" spans="1:7" ht="165" customHeight="1" x14ac:dyDescent="0.2"/>
  </sheetData>
  <mergeCells count="18">
    <mergeCell ref="A1:H1"/>
    <mergeCell ref="A2:H2"/>
    <mergeCell ref="A3:H3"/>
    <mergeCell ref="B110:H110"/>
    <mergeCell ref="B111:H111"/>
    <mergeCell ref="B112:H112"/>
    <mergeCell ref="B113:H113"/>
    <mergeCell ref="B114:H114"/>
    <mergeCell ref="B116:D116"/>
    <mergeCell ref="B117:C117"/>
    <mergeCell ref="B131:C131"/>
    <mergeCell ref="B132:C132"/>
    <mergeCell ref="B134:C134"/>
    <mergeCell ref="B118:C118"/>
    <mergeCell ref="B119:C119"/>
    <mergeCell ref="B127:C127"/>
    <mergeCell ref="B129:C129"/>
    <mergeCell ref="B130:C130"/>
  </mergeCells>
  <hyperlinks>
    <hyperlink ref="I1" location="Index!B2" display="Index" xr:uid="{BF2CC642-5C89-4BE6-9CA7-133CEE8DB316}"/>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FBEC-5B2F-418E-ACCB-017FE4D27AC5}">
  <sheetPr>
    <outlinePr summaryBelow="0" summaryRight="0"/>
  </sheetPr>
  <dimension ref="A1:Q178"/>
  <sheetViews>
    <sheetView showGridLines="0" topLeftCell="A153" workbookViewId="0">
      <selection sqref="A1:H1"/>
    </sheetView>
  </sheetViews>
  <sheetFormatPr defaultRowHeight="12.75" x14ac:dyDescent="0.2"/>
  <cols>
    <col min="1" max="1" width="5.85546875" bestFit="1" customWidth="1"/>
    <col min="2" max="2" width="19.7109375" bestFit="1" customWidth="1"/>
    <col min="3" max="3" width="50.7109375" customWidth="1"/>
    <col min="4" max="4" width="29.28515625" bestFit="1" customWidth="1"/>
    <col min="5" max="5" width="11.42578125"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19" t="s">
        <v>425</v>
      </c>
      <c r="B2" s="219"/>
      <c r="C2" s="219"/>
      <c r="D2" s="219"/>
      <c r="E2" s="219"/>
      <c r="F2" s="219"/>
      <c r="G2" s="219"/>
      <c r="H2" s="219"/>
    </row>
    <row r="3" spans="1:9" ht="15" x14ac:dyDescent="0.2">
      <c r="A3" s="219" t="s">
        <v>932</v>
      </c>
      <c r="B3" s="219"/>
      <c r="C3" s="219"/>
      <c r="D3" s="219"/>
      <c r="E3" s="219"/>
      <c r="F3" s="219"/>
      <c r="G3" s="219"/>
      <c r="H3" s="219"/>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325</v>
      </c>
      <c r="C7" s="166" t="s">
        <v>326</v>
      </c>
      <c r="D7" s="166" t="s">
        <v>34</v>
      </c>
      <c r="E7" s="167">
        <v>264884</v>
      </c>
      <c r="F7" s="168">
        <v>20185.485219999999</v>
      </c>
      <c r="G7" s="169">
        <v>5.213462E-2</v>
      </c>
      <c r="H7" s="164" t="s">
        <v>140</v>
      </c>
    </row>
    <row r="8" spans="1:9" x14ac:dyDescent="0.2">
      <c r="A8" s="165">
        <v>2</v>
      </c>
      <c r="B8" s="166" t="s">
        <v>333</v>
      </c>
      <c r="C8" s="166" t="s">
        <v>334</v>
      </c>
      <c r="D8" s="166" t="s">
        <v>215</v>
      </c>
      <c r="E8" s="167">
        <v>1534556</v>
      </c>
      <c r="F8" s="168">
        <v>13797.960273999999</v>
      </c>
      <c r="G8" s="169">
        <v>3.563707E-2</v>
      </c>
      <c r="H8" s="164" t="s">
        <v>140</v>
      </c>
    </row>
    <row r="9" spans="1:9" x14ac:dyDescent="0.2">
      <c r="A9" s="165">
        <v>3</v>
      </c>
      <c r="B9" s="166" t="s">
        <v>354</v>
      </c>
      <c r="C9" s="166" t="s">
        <v>355</v>
      </c>
      <c r="D9" s="166" t="s">
        <v>53</v>
      </c>
      <c r="E9" s="167">
        <v>1681362</v>
      </c>
      <c r="F9" s="168">
        <v>13189.444208999999</v>
      </c>
      <c r="G9" s="169">
        <v>3.4065400000000003E-2</v>
      </c>
      <c r="H9" s="164" t="s">
        <v>140</v>
      </c>
    </row>
    <row r="10" spans="1:9" x14ac:dyDescent="0.2">
      <c r="A10" s="165">
        <v>4</v>
      </c>
      <c r="B10" s="166" t="s">
        <v>39</v>
      </c>
      <c r="C10" s="166" t="s">
        <v>40</v>
      </c>
      <c r="D10" s="166" t="s">
        <v>41</v>
      </c>
      <c r="E10" s="167">
        <v>577256</v>
      </c>
      <c r="F10" s="168">
        <v>12803.53808</v>
      </c>
      <c r="G10" s="169">
        <v>3.3068689999999998E-2</v>
      </c>
      <c r="H10" s="164" t="s">
        <v>140</v>
      </c>
    </row>
    <row r="11" spans="1:9" x14ac:dyDescent="0.2">
      <c r="A11" s="165">
        <v>5</v>
      </c>
      <c r="B11" s="166" t="s">
        <v>331</v>
      </c>
      <c r="C11" s="166" t="s">
        <v>332</v>
      </c>
      <c r="D11" s="166" t="s">
        <v>229</v>
      </c>
      <c r="E11" s="167">
        <v>4056832</v>
      </c>
      <c r="F11" s="168">
        <v>10734.377472</v>
      </c>
      <c r="G11" s="169">
        <v>2.7724510000000001E-2</v>
      </c>
      <c r="H11" s="164" t="s">
        <v>140</v>
      </c>
    </row>
    <row r="12" spans="1:9" x14ac:dyDescent="0.2">
      <c r="A12" s="165">
        <v>6</v>
      </c>
      <c r="B12" s="166" t="s">
        <v>382</v>
      </c>
      <c r="C12" s="166" t="s">
        <v>383</v>
      </c>
      <c r="D12" s="166" t="s">
        <v>185</v>
      </c>
      <c r="E12" s="167">
        <v>957209</v>
      </c>
      <c r="F12" s="168">
        <v>9939.6582560000006</v>
      </c>
      <c r="G12" s="169">
        <v>2.5671929999999999E-2</v>
      </c>
      <c r="H12" s="164" t="s">
        <v>140</v>
      </c>
    </row>
    <row r="13" spans="1:9" x14ac:dyDescent="0.2">
      <c r="A13" s="165">
        <v>7</v>
      </c>
      <c r="B13" s="166" t="s">
        <v>337</v>
      </c>
      <c r="C13" s="166" t="s">
        <v>338</v>
      </c>
      <c r="D13" s="166" t="s">
        <v>276</v>
      </c>
      <c r="E13" s="167">
        <v>660211</v>
      </c>
      <c r="F13" s="168">
        <v>9371.6951449999997</v>
      </c>
      <c r="G13" s="169">
        <v>2.4205009999999999E-2</v>
      </c>
      <c r="H13" s="164" t="s">
        <v>140</v>
      </c>
    </row>
    <row r="14" spans="1:9" x14ac:dyDescent="0.2">
      <c r="A14" s="165">
        <v>8</v>
      </c>
      <c r="B14" s="166" t="s">
        <v>61</v>
      </c>
      <c r="C14" s="166" t="s">
        <v>62</v>
      </c>
      <c r="D14" s="166" t="s">
        <v>41</v>
      </c>
      <c r="E14" s="167">
        <v>97466</v>
      </c>
      <c r="F14" s="168">
        <v>9220.2836000000007</v>
      </c>
      <c r="G14" s="169">
        <v>2.3813939999999999E-2</v>
      </c>
      <c r="H14" s="164" t="s">
        <v>140</v>
      </c>
    </row>
    <row r="15" spans="1:9" x14ac:dyDescent="0.2">
      <c r="A15" s="165">
        <v>9</v>
      </c>
      <c r="B15" s="166" t="s">
        <v>351</v>
      </c>
      <c r="C15" s="166" t="s">
        <v>352</v>
      </c>
      <c r="D15" s="166" t="s">
        <v>208</v>
      </c>
      <c r="E15" s="167">
        <v>44855</v>
      </c>
      <c r="F15" s="168">
        <v>8333.6104500000001</v>
      </c>
      <c r="G15" s="169">
        <v>2.1523859999999999E-2</v>
      </c>
      <c r="H15" s="164" t="s">
        <v>140</v>
      </c>
    </row>
    <row r="16" spans="1:9" x14ac:dyDescent="0.2">
      <c r="A16" s="165">
        <v>10</v>
      </c>
      <c r="B16" s="166" t="s">
        <v>426</v>
      </c>
      <c r="C16" s="166" t="s">
        <v>427</v>
      </c>
      <c r="D16" s="166" t="s">
        <v>48</v>
      </c>
      <c r="E16" s="167">
        <v>4443809</v>
      </c>
      <c r="F16" s="168">
        <v>8229.9342680000009</v>
      </c>
      <c r="G16" s="169">
        <v>2.1256089999999998E-2</v>
      </c>
      <c r="H16" s="164" t="s">
        <v>140</v>
      </c>
    </row>
    <row r="17" spans="1:8" x14ac:dyDescent="0.2">
      <c r="A17" s="165">
        <v>11</v>
      </c>
      <c r="B17" s="166" t="s">
        <v>394</v>
      </c>
      <c r="C17" s="166" t="s">
        <v>395</v>
      </c>
      <c r="D17" s="166" t="s">
        <v>396</v>
      </c>
      <c r="E17" s="167">
        <v>1150500</v>
      </c>
      <c r="F17" s="168">
        <v>8213.9947499999998</v>
      </c>
      <c r="G17" s="169">
        <v>2.1214920000000002E-2</v>
      </c>
      <c r="H17" s="164" t="s">
        <v>140</v>
      </c>
    </row>
    <row r="18" spans="1:8" x14ac:dyDescent="0.2">
      <c r="A18" s="165">
        <v>12</v>
      </c>
      <c r="B18" s="166" t="s">
        <v>362</v>
      </c>
      <c r="C18" s="166" t="s">
        <v>363</v>
      </c>
      <c r="D18" s="166" t="s">
        <v>115</v>
      </c>
      <c r="E18" s="167">
        <v>498851</v>
      </c>
      <c r="F18" s="168">
        <v>7951.6849400000001</v>
      </c>
      <c r="G18" s="169">
        <v>2.0537440000000001E-2</v>
      </c>
      <c r="H18" s="164" t="s">
        <v>140</v>
      </c>
    </row>
    <row r="19" spans="1:8" x14ac:dyDescent="0.2">
      <c r="A19" s="165">
        <v>13</v>
      </c>
      <c r="B19" s="166" t="s">
        <v>428</v>
      </c>
      <c r="C19" s="166" t="s">
        <v>429</v>
      </c>
      <c r="D19" s="166" t="s">
        <v>48</v>
      </c>
      <c r="E19" s="167">
        <v>546776</v>
      </c>
      <c r="F19" s="168">
        <v>7357.9646320000002</v>
      </c>
      <c r="G19" s="169">
        <v>1.9003989999999998E-2</v>
      </c>
      <c r="H19" s="164" t="s">
        <v>140</v>
      </c>
    </row>
    <row r="20" spans="1:8" x14ac:dyDescent="0.2">
      <c r="A20" s="165">
        <v>14</v>
      </c>
      <c r="B20" s="166" t="s">
        <v>380</v>
      </c>
      <c r="C20" s="166" t="s">
        <v>381</v>
      </c>
      <c r="D20" s="166" t="s">
        <v>185</v>
      </c>
      <c r="E20" s="167">
        <v>428522</v>
      </c>
      <c r="F20" s="168">
        <v>7100.1810180000002</v>
      </c>
      <c r="G20" s="169">
        <v>1.8338190000000001E-2</v>
      </c>
      <c r="H20" s="164" t="s">
        <v>140</v>
      </c>
    </row>
    <row r="21" spans="1:8" x14ac:dyDescent="0.2">
      <c r="A21" s="165">
        <v>15</v>
      </c>
      <c r="B21" s="166" t="s">
        <v>54</v>
      </c>
      <c r="C21" s="166" t="s">
        <v>55</v>
      </c>
      <c r="D21" s="166" t="s">
        <v>56</v>
      </c>
      <c r="E21" s="167">
        <v>390188</v>
      </c>
      <c r="F21" s="168">
        <v>7063.1831759999995</v>
      </c>
      <c r="G21" s="169">
        <v>1.8242629999999999E-2</v>
      </c>
      <c r="H21" s="164" t="s">
        <v>140</v>
      </c>
    </row>
    <row r="22" spans="1:8" x14ac:dyDescent="0.2">
      <c r="A22" s="165">
        <v>16</v>
      </c>
      <c r="B22" s="166" t="s">
        <v>335</v>
      </c>
      <c r="C22" s="166" t="s">
        <v>336</v>
      </c>
      <c r="D22" s="166" t="s">
        <v>188</v>
      </c>
      <c r="E22" s="167">
        <v>2109680</v>
      </c>
      <c r="F22" s="168">
        <v>6975.6569200000004</v>
      </c>
      <c r="G22" s="169">
        <v>1.8016569999999999E-2</v>
      </c>
      <c r="H22" s="164" t="s">
        <v>140</v>
      </c>
    </row>
    <row r="23" spans="1:8" x14ac:dyDescent="0.2">
      <c r="A23" s="165">
        <v>17</v>
      </c>
      <c r="B23" s="166" t="s">
        <v>63</v>
      </c>
      <c r="C23" s="166" t="s">
        <v>64</v>
      </c>
      <c r="D23" s="166" t="s">
        <v>31</v>
      </c>
      <c r="E23" s="167">
        <v>718629</v>
      </c>
      <c r="F23" s="168">
        <v>6889.8555374999996</v>
      </c>
      <c r="G23" s="169">
        <v>1.779497E-2</v>
      </c>
      <c r="H23" s="164" t="s">
        <v>140</v>
      </c>
    </row>
    <row r="24" spans="1:8" x14ac:dyDescent="0.2">
      <c r="A24" s="165">
        <v>18</v>
      </c>
      <c r="B24" s="166" t="s">
        <v>401</v>
      </c>
      <c r="C24" s="166" t="s">
        <v>402</v>
      </c>
      <c r="D24" s="166" t="s">
        <v>185</v>
      </c>
      <c r="E24" s="167">
        <v>433592</v>
      </c>
      <c r="F24" s="168">
        <v>6594.0671359999997</v>
      </c>
      <c r="G24" s="169">
        <v>1.7031009999999999E-2</v>
      </c>
      <c r="H24" s="164" t="s">
        <v>140</v>
      </c>
    </row>
    <row r="25" spans="1:8" x14ac:dyDescent="0.2">
      <c r="A25" s="165">
        <v>19</v>
      </c>
      <c r="B25" s="166" t="s">
        <v>430</v>
      </c>
      <c r="C25" s="166" t="s">
        <v>431</v>
      </c>
      <c r="D25" s="166" t="s">
        <v>201</v>
      </c>
      <c r="E25" s="167">
        <v>1184520</v>
      </c>
      <c r="F25" s="168">
        <v>6573.4937399999999</v>
      </c>
      <c r="G25" s="169">
        <v>1.6977869999999999E-2</v>
      </c>
      <c r="H25" s="164" t="s">
        <v>140</v>
      </c>
    </row>
    <row r="26" spans="1:8" x14ac:dyDescent="0.2">
      <c r="A26" s="165">
        <v>20</v>
      </c>
      <c r="B26" s="166" t="s">
        <v>339</v>
      </c>
      <c r="C26" s="166" t="s">
        <v>340</v>
      </c>
      <c r="D26" s="166" t="s">
        <v>48</v>
      </c>
      <c r="E26" s="167">
        <v>10614482</v>
      </c>
      <c r="F26" s="168">
        <v>6267.8516209999998</v>
      </c>
      <c r="G26" s="169">
        <v>1.618847E-2</v>
      </c>
      <c r="H26" s="164" t="s">
        <v>140</v>
      </c>
    </row>
    <row r="27" spans="1:8" x14ac:dyDescent="0.2">
      <c r="A27" s="165">
        <v>21</v>
      </c>
      <c r="B27" s="166" t="s">
        <v>108</v>
      </c>
      <c r="C27" s="166" t="s">
        <v>109</v>
      </c>
      <c r="D27" s="166" t="s">
        <v>34</v>
      </c>
      <c r="E27" s="167">
        <v>1075773</v>
      </c>
      <c r="F27" s="168">
        <v>5742.4762739999996</v>
      </c>
      <c r="G27" s="169">
        <v>1.4831540000000001E-2</v>
      </c>
      <c r="H27" s="164" t="s">
        <v>140</v>
      </c>
    </row>
    <row r="28" spans="1:8" x14ac:dyDescent="0.2">
      <c r="A28" s="165">
        <v>22</v>
      </c>
      <c r="B28" s="166" t="s">
        <v>384</v>
      </c>
      <c r="C28" s="166" t="s">
        <v>385</v>
      </c>
      <c r="D28" s="166" t="s">
        <v>208</v>
      </c>
      <c r="E28" s="167">
        <v>616059</v>
      </c>
      <c r="F28" s="168">
        <v>5737.3574669999998</v>
      </c>
      <c r="G28" s="169">
        <v>1.4818319999999999E-2</v>
      </c>
      <c r="H28" s="164" t="s">
        <v>140</v>
      </c>
    </row>
    <row r="29" spans="1:8" x14ac:dyDescent="0.2">
      <c r="A29" s="165">
        <v>23</v>
      </c>
      <c r="B29" s="166" t="s">
        <v>386</v>
      </c>
      <c r="C29" s="166" t="s">
        <v>387</v>
      </c>
      <c r="D29" s="166" t="s">
        <v>31</v>
      </c>
      <c r="E29" s="167">
        <v>322756</v>
      </c>
      <c r="F29" s="168">
        <v>5585.2925800000003</v>
      </c>
      <c r="G29" s="169">
        <v>1.442557E-2</v>
      </c>
      <c r="H29" s="164" t="s">
        <v>140</v>
      </c>
    </row>
    <row r="30" spans="1:8" x14ac:dyDescent="0.2">
      <c r="A30" s="165">
        <v>24</v>
      </c>
      <c r="B30" s="166" t="s">
        <v>373</v>
      </c>
      <c r="C30" s="166" t="s">
        <v>374</v>
      </c>
      <c r="D30" s="166" t="s">
        <v>112</v>
      </c>
      <c r="E30" s="167">
        <v>1097792</v>
      </c>
      <c r="F30" s="168">
        <v>5496.0956480000004</v>
      </c>
      <c r="G30" s="169">
        <v>1.419519E-2</v>
      </c>
      <c r="H30" s="164" t="s">
        <v>140</v>
      </c>
    </row>
    <row r="31" spans="1:8" x14ac:dyDescent="0.2">
      <c r="A31" s="165">
        <v>25</v>
      </c>
      <c r="B31" s="166" t="s">
        <v>295</v>
      </c>
      <c r="C31" s="166" t="s">
        <v>296</v>
      </c>
      <c r="D31" s="166" t="s">
        <v>120</v>
      </c>
      <c r="E31" s="167">
        <v>669376</v>
      </c>
      <c r="F31" s="168">
        <v>5454.7450239999998</v>
      </c>
      <c r="G31" s="169">
        <v>1.4088389999999999E-2</v>
      </c>
      <c r="H31" s="164" t="s">
        <v>140</v>
      </c>
    </row>
    <row r="32" spans="1:8" x14ac:dyDescent="0.2">
      <c r="A32" s="165">
        <v>26</v>
      </c>
      <c r="B32" s="166" t="s">
        <v>358</v>
      </c>
      <c r="C32" s="166" t="s">
        <v>359</v>
      </c>
      <c r="D32" s="166" t="s">
        <v>48</v>
      </c>
      <c r="E32" s="167">
        <v>7106115</v>
      </c>
      <c r="F32" s="168">
        <v>5358.7213215000002</v>
      </c>
      <c r="G32" s="169">
        <v>1.3840389999999999E-2</v>
      </c>
      <c r="H32" s="164" t="s">
        <v>140</v>
      </c>
    </row>
    <row r="33" spans="1:8" x14ac:dyDescent="0.2">
      <c r="A33" s="165">
        <v>27</v>
      </c>
      <c r="B33" s="166" t="s">
        <v>432</v>
      </c>
      <c r="C33" s="166" t="s">
        <v>433</v>
      </c>
      <c r="D33" s="166" t="s">
        <v>208</v>
      </c>
      <c r="E33" s="167">
        <v>115603</v>
      </c>
      <c r="F33" s="168">
        <v>5314.26991</v>
      </c>
      <c r="G33" s="169">
        <v>1.3725579999999999E-2</v>
      </c>
      <c r="H33" s="164" t="s">
        <v>140</v>
      </c>
    </row>
    <row r="34" spans="1:8" x14ac:dyDescent="0.2">
      <c r="A34" s="165">
        <v>28</v>
      </c>
      <c r="B34" s="166" t="s">
        <v>113</v>
      </c>
      <c r="C34" s="166" t="s">
        <v>114</v>
      </c>
      <c r="D34" s="166" t="s">
        <v>115</v>
      </c>
      <c r="E34" s="167">
        <v>69080</v>
      </c>
      <c r="F34" s="168">
        <v>5201.7240000000002</v>
      </c>
      <c r="G34" s="169">
        <v>1.34349E-2</v>
      </c>
      <c r="H34" s="164" t="s">
        <v>140</v>
      </c>
    </row>
    <row r="35" spans="1:8" x14ac:dyDescent="0.2">
      <c r="A35" s="165">
        <v>29</v>
      </c>
      <c r="B35" s="166" t="s">
        <v>11</v>
      </c>
      <c r="C35" s="166" t="s">
        <v>12</v>
      </c>
      <c r="D35" s="166" t="s">
        <v>13</v>
      </c>
      <c r="E35" s="167">
        <v>119155</v>
      </c>
      <c r="F35" s="168">
        <v>4937.0682699999998</v>
      </c>
      <c r="G35" s="169">
        <v>1.275135E-2</v>
      </c>
      <c r="H35" s="164" t="s">
        <v>140</v>
      </c>
    </row>
    <row r="36" spans="1:8" x14ac:dyDescent="0.2">
      <c r="A36" s="165">
        <v>30</v>
      </c>
      <c r="B36" s="166" t="s">
        <v>69</v>
      </c>
      <c r="C36" s="166" t="s">
        <v>70</v>
      </c>
      <c r="D36" s="166" t="s">
        <v>41</v>
      </c>
      <c r="E36" s="167">
        <v>189690</v>
      </c>
      <c r="F36" s="168">
        <v>4867.4453999999996</v>
      </c>
      <c r="G36" s="169">
        <v>1.2571529999999999E-2</v>
      </c>
      <c r="H36" s="164" t="s">
        <v>140</v>
      </c>
    </row>
    <row r="37" spans="1:8" x14ac:dyDescent="0.2">
      <c r="A37" s="165">
        <v>31</v>
      </c>
      <c r="B37" s="166" t="s">
        <v>81</v>
      </c>
      <c r="C37" s="166" t="s">
        <v>82</v>
      </c>
      <c r="D37" s="166" t="s">
        <v>83</v>
      </c>
      <c r="E37" s="167">
        <v>89324</v>
      </c>
      <c r="F37" s="168">
        <v>4795.2696159999996</v>
      </c>
      <c r="G37" s="169">
        <v>1.2385119999999999E-2</v>
      </c>
      <c r="H37" s="164" t="s">
        <v>140</v>
      </c>
    </row>
    <row r="38" spans="1:8" x14ac:dyDescent="0.2">
      <c r="A38" s="165">
        <v>32</v>
      </c>
      <c r="B38" s="166" t="s">
        <v>42</v>
      </c>
      <c r="C38" s="166" t="s">
        <v>43</v>
      </c>
      <c r="D38" s="166" t="s">
        <v>13</v>
      </c>
      <c r="E38" s="167">
        <v>337012</v>
      </c>
      <c r="F38" s="168">
        <v>4617.4014120000002</v>
      </c>
      <c r="G38" s="169">
        <v>1.1925720000000001E-2</v>
      </c>
      <c r="H38" s="164" t="s">
        <v>140</v>
      </c>
    </row>
    <row r="39" spans="1:8" x14ac:dyDescent="0.2">
      <c r="A39" s="165">
        <v>33</v>
      </c>
      <c r="B39" s="166" t="s">
        <v>434</v>
      </c>
      <c r="C39" s="166" t="s">
        <v>435</v>
      </c>
      <c r="D39" s="166" t="s">
        <v>53</v>
      </c>
      <c r="E39" s="167">
        <v>75317</v>
      </c>
      <c r="F39" s="168">
        <v>4517.8902449999996</v>
      </c>
      <c r="G39" s="169">
        <v>1.1668710000000001E-2</v>
      </c>
      <c r="H39" s="164" t="s">
        <v>140</v>
      </c>
    </row>
    <row r="40" spans="1:8" x14ac:dyDescent="0.2">
      <c r="A40" s="165">
        <v>34</v>
      </c>
      <c r="B40" s="166" t="s">
        <v>436</v>
      </c>
      <c r="C40" s="166" t="s">
        <v>437</v>
      </c>
      <c r="D40" s="166" t="s">
        <v>438</v>
      </c>
      <c r="E40" s="167">
        <v>1099116</v>
      </c>
      <c r="F40" s="168">
        <v>4486.591512</v>
      </c>
      <c r="G40" s="169">
        <v>1.158787E-2</v>
      </c>
      <c r="H40" s="164" t="s">
        <v>140</v>
      </c>
    </row>
    <row r="41" spans="1:8" x14ac:dyDescent="0.2">
      <c r="A41" s="165">
        <v>35</v>
      </c>
      <c r="B41" s="166" t="s">
        <v>364</v>
      </c>
      <c r="C41" s="166" t="s">
        <v>365</v>
      </c>
      <c r="D41" s="166" t="s">
        <v>115</v>
      </c>
      <c r="E41" s="167">
        <v>2319149</v>
      </c>
      <c r="F41" s="168">
        <v>4429.8065048999997</v>
      </c>
      <c r="G41" s="169">
        <v>1.144121E-2</v>
      </c>
      <c r="H41" s="164" t="s">
        <v>140</v>
      </c>
    </row>
    <row r="42" spans="1:8" x14ac:dyDescent="0.2">
      <c r="A42" s="165">
        <v>36</v>
      </c>
      <c r="B42" s="166" t="s">
        <v>439</v>
      </c>
      <c r="C42" s="166" t="s">
        <v>440</v>
      </c>
      <c r="D42" s="166" t="s">
        <v>188</v>
      </c>
      <c r="E42" s="167">
        <v>142505</v>
      </c>
      <c r="F42" s="168">
        <v>4266.8847100000003</v>
      </c>
      <c r="G42" s="169">
        <v>1.102042E-2</v>
      </c>
      <c r="H42" s="164" t="s">
        <v>140</v>
      </c>
    </row>
    <row r="43" spans="1:8" x14ac:dyDescent="0.2">
      <c r="A43" s="165">
        <v>37</v>
      </c>
      <c r="B43" s="166" t="s">
        <v>356</v>
      </c>
      <c r="C43" s="166" t="s">
        <v>357</v>
      </c>
      <c r="D43" s="166" t="s">
        <v>48</v>
      </c>
      <c r="E43" s="167">
        <v>1242284</v>
      </c>
      <c r="F43" s="168">
        <v>4221.9021739999998</v>
      </c>
      <c r="G43" s="169">
        <v>1.0904240000000001E-2</v>
      </c>
      <c r="H43" s="164" t="s">
        <v>140</v>
      </c>
    </row>
    <row r="44" spans="1:8" x14ac:dyDescent="0.2">
      <c r="A44" s="165">
        <v>38</v>
      </c>
      <c r="B44" s="166" t="s">
        <v>329</v>
      </c>
      <c r="C44" s="166" t="s">
        <v>330</v>
      </c>
      <c r="D44" s="166" t="s">
        <v>185</v>
      </c>
      <c r="E44" s="167">
        <v>834607</v>
      </c>
      <c r="F44" s="168">
        <v>4215.5999570000004</v>
      </c>
      <c r="G44" s="169">
        <v>1.088796E-2</v>
      </c>
      <c r="H44" s="164" t="s">
        <v>140</v>
      </c>
    </row>
    <row r="45" spans="1:8" x14ac:dyDescent="0.2">
      <c r="A45" s="165">
        <v>39</v>
      </c>
      <c r="B45" s="166" t="s">
        <v>441</v>
      </c>
      <c r="C45" s="166" t="s">
        <v>442</v>
      </c>
      <c r="D45" s="166" t="s">
        <v>185</v>
      </c>
      <c r="E45" s="167">
        <v>1458534</v>
      </c>
      <c r="F45" s="168">
        <v>4076.6025300000001</v>
      </c>
      <c r="G45" s="169">
        <v>1.052896E-2</v>
      </c>
      <c r="H45" s="164" t="s">
        <v>140</v>
      </c>
    </row>
    <row r="46" spans="1:8" x14ac:dyDescent="0.2">
      <c r="A46" s="165">
        <v>40</v>
      </c>
      <c r="B46" s="166" t="s">
        <v>305</v>
      </c>
      <c r="C46" s="166" t="s">
        <v>306</v>
      </c>
      <c r="D46" s="166" t="s">
        <v>229</v>
      </c>
      <c r="E46" s="167">
        <v>410201</v>
      </c>
      <c r="F46" s="168">
        <v>4011.7657800000002</v>
      </c>
      <c r="G46" s="169">
        <v>1.0361499999999999E-2</v>
      </c>
      <c r="H46" s="164" t="s">
        <v>140</v>
      </c>
    </row>
    <row r="47" spans="1:8" x14ac:dyDescent="0.2">
      <c r="A47" s="165">
        <v>41</v>
      </c>
      <c r="B47" s="166" t="s">
        <v>443</v>
      </c>
      <c r="C47" s="166" t="s">
        <v>444</v>
      </c>
      <c r="D47" s="166" t="s">
        <v>101</v>
      </c>
      <c r="E47" s="167">
        <v>1211865</v>
      </c>
      <c r="F47" s="168">
        <v>3963.4044825000001</v>
      </c>
      <c r="G47" s="169">
        <v>1.023659E-2</v>
      </c>
      <c r="H47" s="164" t="s">
        <v>140</v>
      </c>
    </row>
    <row r="48" spans="1:8" x14ac:dyDescent="0.2">
      <c r="A48" s="165">
        <v>42</v>
      </c>
      <c r="B48" s="166" t="s">
        <v>445</v>
      </c>
      <c r="C48" s="166" t="s">
        <v>446</v>
      </c>
      <c r="D48" s="166" t="s">
        <v>198</v>
      </c>
      <c r="E48" s="167">
        <v>1082040</v>
      </c>
      <c r="F48" s="168">
        <v>3955.3972199999998</v>
      </c>
      <c r="G48" s="169">
        <v>1.021591E-2</v>
      </c>
      <c r="H48" s="164" t="s">
        <v>140</v>
      </c>
    </row>
    <row r="49" spans="1:8" x14ac:dyDescent="0.2">
      <c r="A49" s="165">
        <v>43</v>
      </c>
      <c r="B49" s="166" t="s">
        <v>375</v>
      </c>
      <c r="C49" s="166" t="s">
        <v>376</v>
      </c>
      <c r="D49" s="166" t="s">
        <v>31</v>
      </c>
      <c r="E49" s="167">
        <v>501420</v>
      </c>
      <c r="F49" s="168">
        <v>3813.0483899999999</v>
      </c>
      <c r="G49" s="169">
        <v>9.8482599999999993E-3</v>
      </c>
      <c r="H49" s="164" t="s">
        <v>140</v>
      </c>
    </row>
    <row r="50" spans="1:8" x14ac:dyDescent="0.2">
      <c r="A50" s="165">
        <v>44</v>
      </c>
      <c r="B50" s="166" t="s">
        <v>447</v>
      </c>
      <c r="C50" s="166" t="s">
        <v>448</v>
      </c>
      <c r="D50" s="166" t="s">
        <v>115</v>
      </c>
      <c r="E50" s="167">
        <v>1125412</v>
      </c>
      <c r="F50" s="168">
        <v>3716.110424</v>
      </c>
      <c r="G50" s="169">
        <v>9.5978899999999995E-3</v>
      </c>
      <c r="H50" s="164" t="s">
        <v>140</v>
      </c>
    </row>
    <row r="51" spans="1:8" x14ac:dyDescent="0.2">
      <c r="A51" s="165">
        <v>45</v>
      </c>
      <c r="B51" s="166" t="s">
        <v>390</v>
      </c>
      <c r="C51" s="166" t="s">
        <v>391</v>
      </c>
      <c r="D51" s="166" t="s">
        <v>31</v>
      </c>
      <c r="E51" s="167">
        <v>988128</v>
      </c>
      <c r="F51" s="168">
        <v>3633.8407200000001</v>
      </c>
      <c r="G51" s="169">
        <v>9.3854000000000003E-3</v>
      </c>
      <c r="H51" s="164" t="s">
        <v>140</v>
      </c>
    </row>
    <row r="52" spans="1:8" x14ac:dyDescent="0.2">
      <c r="A52" s="165">
        <v>46</v>
      </c>
      <c r="B52" s="166" t="s">
        <v>449</v>
      </c>
      <c r="C52" s="166" t="s">
        <v>450</v>
      </c>
      <c r="D52" s="166" t="s">
        <v>31</v>
      </c>
      <c r="E52" s="167">
        <v>123267</v>
      </c>
      <c r="F52" s="168">
        <v>3564.6351060000002</v>
      </c>
      <c r="G52" s="169">
        <v>9.2066600000000002E-3</v>
      </c>
      <c r="H52" s="164" t="s">
        <v>140</v>
      </c>
    </row>
    <row r="53" spans="1:8" x14ac:dyDescent="0.2">
      <c r="A53" s="165">
        <v>47</v>
      </c>
      <c r="B53" s="166" t="s">
        <v>451</v>
      </c>
      <c r="C53" s="166" t="s">
        <v>452</v>
      </c>
      <c r="D53" s="166" t="s">
        <v>229</v>
      </c>
      <c r="E53" s="167">
        <v>2924815</v>
      </c>
      <c r="F53" s="168">
        <v>3560.3772994999999</v>
      </c>
      <c r="G53" s="169">
        <v>9.1956599999999996E-3</v>
      </c>
      <c r="H53" s="164" t="s">
        <v>140</v>
      </c>
    </row>
    <row r="54" spans="1:8" x14ac:dyDescent="0.2">
      <c r="A54" s="165">
        <v>48</v>
      </c>
      <c r="B54" s="166" t="s">
        <v>453</v>
      </c>
      <c r="C54" s="166" t="s">
        <v>454</v>
      </c>
      <c r="D54" s="166" t="s">
        <v>25</v>
      </c>
      <c r="E54" s="167">
        <v>361495</v>
      </c>
      <c r="F54" s="168">
        <v>3551.6883750000002</v>
      </c>
      <c r="G54" s="169">
        <v>9.1732199999999993E-3</v>
      </c>
      <c r="H54" s="164" t="s">
        <v>140</v>
      </c>
    </row>
    <row r="55" spans="1:8" x14ac:dyDescent="0.2">
      <c r="A55" s="165">
        <v>49</v>
      </c>
      <c r="B55" s="166" t="s">
        <v>285</v>
      </c>
      <c r="C55" s="166" t="s">
        <v>286</v>
      </c>
      <c r="D55" s="166" t="s">
        <v>287</v>
      </c>
      <c r="E55" s="167">
        <v>227105</v>
      </c>
      <c r="F55" s="168">
        <v>3511.95172</v>
      </c>
      <c r="G55" s="169">
        <v>9.0705899999999999E-3</v>
      </c>
      <c r="H55" s="164" t="s">
        <v>140</v>
      </c>
    </row>
    <row r="56" spans="1:8" x14ac:dyDescent="0.2">
      <c r="A56" s="165">
        <v>50</v>
      </c>
      <c r="B56" s="166" t="s">
        <v>455</v>
      </c>
      <c r="C56" s="166" t="s">
        <v>456</v>
      </c>
      <c r="D56" s="166" t="s">
        <v>41</v>
      </c>
      <c r="E56" s="167">
        <v>97597</v>
      </c>
      <c r="F56" s="168">
        <v>3398.9131219999999</v>
      </c>
      <c r="G56" s="169">
        <v>8.7786400000000007E-3</v>
      </c>
      <c r="H56" s="164" t="s">
        <v>140</v>
      </c>
    </row>
    <row r="57" spans="1:8" x14ac:dyDescent="0.2">
      <c r="A57" s="165">
        <v>51</v>
      </c>
      <c r="B57" s="166" t="s">
        <v>457</v>
      </c>
      <c r="C57" s="166" t="s">
        <v>458</v>
      </c>
      <c r="D57" s="166" t="s">
        <v>407</v>
      </c>
      <c r="E57" s="167">
        <v>258808</v>
      </c>
      <c r="F57" s="168">
        <v>3046.9465839999998</v>
      </c>
      <c r="G57" s="169">
        <v>7.8695899999999992E-3</v>
      </c>
      <c r="H57" s="164" t="s">
        <v>140</v>
      </c>
    </row>
    <row r="58" spans="1:8" x14ac:dyDescent="0.2">
      <c r="A58" s="165">
        <v>52</v>
      </c>
      <c r="B58" s="166" t="s">
        <v>459</v>
      </c>
      <c r="C58" s="166" t="s">
        <v>460</v>
      </c>
      <c r="D58" s="166" t="s">
        <v>287</v>
      </c>
      <c r="E58" s="167">
        <v>1144424</v>
      </c>
      <c r="F58" s="168">
        <v>3031.0069640000002</v>
      </c>
      <c r="G58" s="169">
        <v>7.8284200000000009E-3</v>
      </c>
      <c r="H58" s="164" t="s">
        <v>140</v>
      </c>
    </row>
    <row r="59" spans="1:8" x14ac:dyDescent="0.2">
      <c r="A59" s="165">
        <v>53</v>
      </c>
      <c r="B59" s="166" t="s">
        <v>73</v>
      </c>
      <c r="C59" s="166" t="s">
        <v>74</v>
      </c>
      <c r="D59" s="166" t="s">
        <v>31</v>
      </c>
      <c r="E59" s="167">
        <v>52052</v>
      </c>
      <c r="F59" s="168">
        <v>2976.5936200000001</v>
      </c>
      <c r="G59" s="169">
        <v>7.6878800000000002E-3</v>
      </c>
      <c r="H59" s="164" t="s">
        <v>140</v>
      </c>
    </row>
    <row r="60" spans="1:8" x14ac:dyDescent="0.2">
      <c r="A60" s="165">
        <v>54</v>
      </c>
      <c r="B60" s="166" t="s">
        <v>461</v>
      </c>
      <c r="C60" s="166" t="s">
        <v>462</v>
      </c>
      <c r="D60" s="166" t="s">
        <v>115</v>
      </c>
      <c r="E60" s="167">
        <v>1603225</v>
      </c>
      <c r="F60" s="168">
        <v>2813.0185849999998</v>
      </c>
      <c r="G60" s="169">
        <v>7.2654E-3</v>
      </c>
      <c r="H60" s="164" t="s">
        <v>140</v>
      </c>
    </row>
    <row r="61" spans="1:8" x14ac:dyDescent="0.2">
      <c r="A61" s="165">
        <v>55</v>
      </c>
      <c r="B61" s="166" t="s">
        <v>463</v>
      </c>
      <c r="C61" s="166" t="s">
        <v>464</v>
      </c>
      <c r="D61" s="166" t="s">
        <v>188</v>
      </c>
      <c r="E61" s="167">
        <v>298340</v>
      </c>
      <c r="F61" s="168">
        <v>2789.7773400000001</v>
      </c>
      <c r="G61" s="169">
        <v>7.2053799999999999E-3</v>
      </c>
      <c r="H61" s="164" t="s">
        <v>140</v>
      </c>
    </row>
    <row r="62" spans="1:8" x14ac:dyDescent="0.2">
      <c r="A62" s="165">
        <v>56</v>
      </c>
      <c r="B62" s="166" t="s">
        <v>465</v>
      </c>
      <c r="C62" s="166" t="s">
        <v>466</v>
      </c>
      <c r="D62" s="166" t="s">
        <v>276</v>
      </c>
      <c r="E62" s="167">
        <v>314897</v>
      </c>
      <c r="F62" s="168">
        <v>2745.7443914999999</v>
      </c>
      <c r="G62" s="169">
        <v>7.0916499999999997E-3</v>
      </c>
      <c r="H62" s="164" t="s">
        <v>140</v>
      </c>
    </row>
    <row r="63" spans="1:8" x14ac:dyDescent="0.2">
      <c r="A63" s="165">
        <v>57</v>
      </c>
      <c r="B63" s="166" t="s">
        <v>277</v>
      </c>
      <c r="C63" s="166" t="s">
        <v>278</v>
      </c>
      <c r="D63" s="166" t="s">
        <v>269</v>
      </c>
      <c r="E63" s="167">
        <v>675223</v>
      </c>
      <c r="F63" s="168">
        <v>2729.9265890000001</v>
      </c>
      <c r="G63" s="169">
        <v>7.0507900000000004E-3</v>
      </c>
      <c r="H63" s="164" t="s">
        <v>140</v>
      </c>
    </row>
    <row r="64" spans="1:8" x14ac:dyDescent="0.2">
      <c r="A64" s="165">
        <v>58</v>
      </c>
      <c r="B64" s="166" t="s">
        <v>397</v>
      </c>
      <c r="C64" s="166" t="s">
        <v>398</v>
      </c>
      <c r="D64" s="166" t="s">
        <v>120</v>
      </c>
      <c r="E64" s="167">
        <v>531998</v>
      </c>
      <c r="F64" s="168">
        <v>2600.9382220000002</v>
      </c>
      <c r="G64" s="169">
        <v>6.7176500000000004E-3</v>
      </c>
      <c r="H64" s="164" t="s">
        <v>140</v>
      </c>
    </row>
    <row r="65" spans="1:8" x14ac:dyDescent="0.2">
      <c r="A65" s="165">
        <v>59</v>
      </c>
      <c r="B65" s="166" t="s">
        <v>110</v>
      </c>
      <c r="C65" s="166" t="s">
        <v>111</v>
      </c>
      <c r="D65" s="166" t="s">
        <v>112</v>
      </c>
      <c r="E65" s="167">
        <v>179724</v>
      </c>
      <c r="F65" s="168">
        <v>2477.4953399999999</v>
      </c>
      <c r="G65" s="169">
        <v>6.3988200000000004E-3</v>
      </c>
      <c r="H65" s="164" t="s">
        <v>140</v>
      </c>
    </row>
    <row r="66" spans="1:8" x14ac:dyDescent="0.2">
      <c r="A66" s="165">
        <v>60</v>
      </c>
      <c r="B66" s="166" t="s">
        <v>222</v>
      </c>
      <c r="C66" s="166" t="s">
        <v>223</v>
      </c>
      <c r="D66" s="166" t="s">
        <v>208</v>
      </c>
      <c r="E66" s="167">
        <v>99028</v>
      </c>
      <c r="F66" s="168">
        <v>2470.7485999999999</v>
      </c>
      <c r="G66" s="169">
        <v>6.3813999999999997E-3</v>
      </c>
      <c r="H66" s="164" t="s">
        <v>140</v>
      </c>
    </row>
    <row r="67" spans="1:8" x14ac:dyDescent="0.2">
      <c r="A67" s="165">
        <v>61</v>
      </c>
      <c r="B67" s="166" t="s">
        <v>377</v>
      </c>
      <c r="C67" s="166" t="s">
        <v>378</v>
      </c>
      <c r="D67" s="166" t="s">
        <v>379</v>
      </c>
      <c r="E67" s="167">
        <v>251030</v>
      </c>
      <c r="F67" s="168">
        <v>2414.0299949999999</v>
      </c>
      <c r="G67" s="169">
        <v>6.2348999999999998E-3</v>
      </c>
      <c r="H67" s="164" t="s">
        <v>140</v>
      </c>
    </row>
    <row r="68" spans="1:8" x14ac:dyDescent="0.2">
      <c r="A68" s="165">
        <v>62</v>
      </c>
      <c r="B68" s="166" t="s">
        <v>408</v>
      </c>
      <c r="C68" s="166" t="s">
        <v>409</v>
      </c>
      <c r="D68" s="166" t="s">
        <v>276</v>
      </c>
      <c r="E68" s="167">
        <v>1007525</v>
      </c>
      <c r="F68" s="168">
        <v>2366.6762250000002</v>
      </c>
      <c r="G68" s="169">
        <v>6.1126000000000002E-3</v>
      </c>
      <c r="H68" s="164" t="s">
        <v>140</v>
      </c>
    </row>
    <row r="69" spans="1:8" x14ac:dyDescent="0.2">
      <c r="A69" s="165">
        <v>63</v>
      </c>
      <c r="B69" s="166" t="s">
        <v>405</v>
      </c>
      <c r="C69" s="166" t="s">
        <v>406</v>
      </c>
      <c r="D69" s="166" t="s">
        <v>407</v>
      </c>
      <c r="E69" s="167">
        <v>217650</v>
      </c>
      <c r="F69" s="168">
        <v>1967.447175</v>
      </c>
      <c r="G69" s="169">
        <v>5.0814800000000002E-3</v>
      </c>
      <c r="H69" s="164" t="s">
        <v>140</v>
      </c>
    </row>
    <row r="70" spans="1:8" x14ac:dyDescent="0.2">
      <c r="A70" s="165">
        <v>64</v>
      </c>
      <c r="B70" s="166" t="s">
        <v>392</v>
      </c>
      <c r="C70" s="166" t="s">
        <v>393</v>
      </c>
      <c r="D70" s="166" t="s">
        <v>208</v>
      </c>
      <c r="E70" s="167">
        <v>71899</v>
      </c>
      <c r="F70" s="168">
        <v>1650.729141</v>
      </c>
      <c r="G70" s="169">
        <v>4.2634700000000001E-3</v>
      </c>
      <c r="H70" s="164" t="s">
        <v>140</v>
      </c>
    </row>
    <row r="71" spans="1:8" x14ac:dyDescent="0.2">
      <c r="A71" s="165">
        <v>65</v>
      </c>
      <c r="B71" s="166" t="s">
        <v>414</v>
      </c>
      <c r="C71" s="166" t="s">
        <v>415</v>
      </c>
      <c r="D71" s="166" t="s">
        <v>31</v>
      </c>
      <c r="E71" s="167">
        <v>131129</v>
      </c>
      <c r="F71" s="168">
        <v>1544.9618780000001</v>
      </c>
      <c r="G71" s="169">
        <v>3.9902899999999996E-3</v>
      </c>
      <c r="H71" s="164" t="s">
        <v>140</v>
      </c>
    </row>
    <row r="72" spans="1:8" x14ac:dyDescent="0.2">
      <c r="A72" s="165">
        <v>66</v>
      </c>
      <c r="B72" s="166" t="s">
        <v>467</v>
      </c>
      <c r="C72" s="166" t="s">
        <v>468</v>
      </c>
      <c r="D72" s="166" t="s">
        <v>48</v>
      </c>
      <c r="E72" s="167">
        <v>698895</v>
      </c>
      <c r="F72" s="168">
        <v>1427.003811</v>
      </c>
      <c r="G72" s="169">
        <v>3.6856300000000001E-3</v>
      </c>
      <c r="H72" s="164" t="s">
        <v>140</v>
      </c>
    </row>
    <row r="73" spans="1:8" x14ac:dyDescent="0.2">
      <c r="A73" s="165">
        <v>67</v>
      </c>
      <c r="B73" s="166" t="s">
        <v>469</v>
      </c>
      <c r="C73" s="166" t="s">
        <v>470</v>
      </c>
      <c r="D73" s="166" t="s">
        <v>287</v>
      </c>
      <c r="E73" s="167">
        <v>18394</v>
      </c>
      <c r="F73" s="168">
        <v>1413.94678</v>
      </c>
      <c r="G73" s="169">
        <v>3.65191E-3</v>
      </c>
      <c r="H73" s="164" t="s">
        <v>140</v>
      </c>
    </row>
    <row r="74" spans="1:8" x14ac:dyDescent="0.2">
      <c r="A74" s="165">
        <v>68</v>
      </c>
      <c r="B74" s="166" t="s">
        <v>403</v>
      </c>
      <c r="C74" s="166" t="s">
        <v>404</v>
      </c>
      <c r="D74" s="166" t="s">
        <v>215</v>
      </c>
      <c r="E74" s="167">
        <v>410447</v>
      </c>
      <c r="F74" s="168">
        <v>1175.1097609999999</v>
      </c>
      <c r="G74" s="169">
        <v>3.0350500000000001E-3</v>
      </c>
      <c r="H74" s="164" t="s">
        <v>140</v>
      </c>
    </row>
    <row r="75" spans="1:8" x14ac:dyDescent="0.2">
      <c r="A75" s="165">
        <v>69</v>
      </c>
      <c r="B75" s="166" t="s">
        <v>65</v>
      </c>
      <c r="C75" s="166" t="s">
        <v>66</v>
      </c>
      <c r="D75" s="166" t="s">
        <v>34</v>
      </c>
      <c r="E75" s="167">
        <v>82992</v>
      </c>
      <c r="F75" s="168">
        <v>1027.689936</v>
      </c>
      <c r="G75" s="169">
        <v>2.6543000000000001E-3</v>
      </c>
      <c r="H75" s="164" t="s">
        <v>140</v>
      </c>
    </row>
    <row r="76" spans="1:8" x14ac:dyDescent="0.2">
      <c r="A76" s="165">
        <v>70</v>
      </c>
      <c r="B76" s="166" t="s">
        <v>471</v>
      </c>
      <c r="C76" s="166" t="s">
        <v>472</v>
      </c>
      <c r="D76" s="166" t="s">
        <v>287</v>
      </c>
      <c r="E76" s="167">
        <v>45533</v>
      </c>
      <c r="F76" s="168">
        <v>921.99771699999997</v>
      </c>
      <c r="G76" s="169">
        <v>2.3813200000000001E-3</v>
      </c>
      <c r="H76" s="164" t="s">
        <v>140</v>
      </c>
    </row>
    <row r="77" spans="1:8" x14ac:dyDescent="0.2">
      <c r="A77" s="171"/>
      <c r="B77" s="171"/>
      <c r="C77" s="172" t="s">
        <v>139</v>
      </c>
      <c r="D77" s="171"/>
      <c r="E77" s="171" t="s">
        <v>140</v>
      </c>
      <c r="F77" s="173">
        <v>364389.98630091897</v>
      </c>
      <c r="G77" s="174">
        <v>0.94113840000000004</v>
      </c>
      <c r="H77" s="164" t="s">
        <v>140</v>
      </c>
    </row>
    <row r="78" spans="1:8" x14ac:dyDescent="0.2">
      <c r="A78" s="171"/>
      <c r="B78" s="171"/>
      <c r="C78" s="175"/>
      <c r="D78" s="171"/>
      <c r="E78" s="171"/>
      <c r="F78" s="176"/>
      <c r="G78" s="176"/>
      <c r="H78" s="164" t="s">
        <v>140</v>
      </c>
    </row>
    <row r="79" spans="1:8" x14ac:dyDescent="0.2">
      <c r="A79" s="171"/>
      <c r="B79" s="171"/>
      <c r="C79" s="172" t="s">
        <v>141</v>
      </c>
      <c r="D79" s="171"/>
      <c r="E79" s="171"/>
      <c r="F79" s="171"/>
      <c r="G79" s="171"/>
      <c r="H79" s="164" t="s">
        <v>140</v>
      </c>
    </row>
    <row r="80" spans="1:8" x14ac:dyDescent="0.2">
      <c r="A80" s="171"/>
      <c r="B80" s="171"/>
      <c r="C80" s="172" t="s">
        <v>139</v>
      </c>
      <c r="D80" s="171"/>
      <c r="E80" s="171" t="s">
        <v>140</v>
      </c>
      <c r="F80" s="177" t="s">
        <v>142</v>
      </c>
      <c r="G80" s="174">
        <v>0</v>
      </c>
      <c r="H80" s="164" t="s">
        <v>140</v>
      </c>
    </row>
    <row r="81" spans="1:8" x14ac:dyDescent="0.2">
      <c r="A81" s="171"/>
      <c r="B81" s="171"/>
      <c r="C81" s="175"/>
      <c r="D81" s="171"/>
      <c r="E81" s="171"/>
      <c r="F81" s="176"/>
      <c r="G81" s="176"/>
      <c r="H81" s="164" t="s">
        <v>140</v>
      </c>
    </row>
    <row r="82" spans="1:8" x14ac:dyDescent="0.2">
      <c r="A82" s="171"/>
      <c r="B82" s="171"/>
      <c r="C82" s="172" t="s">
        <v>143</v>
      </c>
      <c r="D82" s="171"/>
      <c r="E82" s="171"/>
      <c r="F82" s="171"/>
      <c r="G82" s="171"/>
      <c r="H82" s="164" t="s">
        <v>140</v>
      </c>
    </row>
    <row r="83" spans="1:8" x14ac:dyDescent="0.2">
      <c r="A83" s="165">
        <v>1</v>
      </c>
      <c r="B83" s="166" t="s">
        <v>136</v>
      </c>
      <c r="C83" s="160" t="s">
        <v>933</v>
      </c>
      <c r="D83" s="166" t="s">
        <v>137</v>
      </c>
      <c r="E83" s="167">
        <v>375961</v>
      </c>
      <c r="F83" s="168">
        <v>7.5190000000000003E-6</v>
      </c>
      <c r="G83" s="178" t="s">
        <v>138</v>
      </c>
      <c r="H83" s="164" t="s">
        <v>140</v>
      </c>
    </row>
    <row r="84" spans="1:8" x14ac:dyDescent="0.2">
      <c r="A84" s="171"/>
      <c r="B84" s="171"/>
      <c r="C84" s="172" t="s">
        <v>139</v>
      </c>
      <c r="D84" s="171"/>
      <c r="E84" s="171" t="s">
        <v>140</v>
      </c>
      <c r="F84" s="177" t="s">
        <v>142</v>
      </c>
      <c r="G84" s="174">
        <v>0</v>
      </c>
      <c r="H84" s="164" t="s">
        <v>140</v>
      </c>
    </row>
    <row r="85" spans="1:8" x14ac:dyDescent="0.2">
      <c r="A85" s="171"/>
      <c r="B85" s="171"/>
      <c r="C85" s="175"/>
      <c r="D85" s="171"/>
      <c r="E85" s="171"/>
      <c r="F85" s="176"/>
      <c r="G85" s="176"/>
      <c r="H85" s="164" t="s">
        <v>140</v>
      </c>
    </row>
    <row r="86" spans="1:8" x14ac:dyDescent="0.2">
      <c r="A86" s="171"/>
      <c r="B86" s="171"/>
      <c r="C86" s="172" t="s">
        <v>144</v>
      </c>
      <c r="D86" s="171"/>
      <c r="E86" s="171"/>
      <c r="F86" s="171"/>
      <c r="G86" s="171"/>
      <c r="H86" s="164" t="s">
        <v>140</v>
      </c>
    </row>
    <row r="87" spans="1:8" x14ac:dyDescent="0.2">
      <c r="A87" s="171"/>
      <c r="B87" s="171"/>
      <c r="C87" s="172" t="s">
        <v>139</v>
      </c>
      <c r="D87" s="171"/>
      <c r="E87" s="171" t="s">
        <v>140</v>
      </c>
      <c r="F87" s="177" t="s">
        <v>142</v>
      </c>
      <c r="G87" s="174">
        <v>0</v>
      </c>
      <c r="H87" s="164" t="s">
        <v>140</v>
      </c>
    </row>
    <row r="88" spans="1:8" x14ac:dyDescent="0.2">
      <c r="A88" s="171"/>
      <c r="B88" s="171"/>
      <c r="C88" s="175"/>
      <c r="D88" s="171"/>
      <c r="E88" s="171"/>
      <c r="F88" s="176"/>
      <c r="G88" s="176"/>
      <c r="H88" s="164" t="s">
        <v>140</v>
      </c>
    </row>
    <row r="89" spans="1:8" x14ac:dyDescent="0.2">
      <c r="A89" s="171"/>
      <c r="B89" s="171"/>
      <c r="C89" s="172" t="s">
        <v>145</v>
      </c>
      <c r="D89" s="171"/>
      <c r="E89" s="171"/>
      <c r="F89" s="176"/>
      <c r="G89" s="176"/>
      <c r="H89" s="164" t="s">
        <v>140</v>
      </c>
    </row>
    <row r="90" spans="1:8" x14ac:dyDescent="0.2">
      <c r="A90" s="171"/>
      <c r="B90" s="171"/>
      <c r="C90" s="172" t="s">
        <v>139</v>
      </c>
      <c r="D90" s="171"/>
      <c r="E90" s="171" t="s">
        <v>140</v>
      </c>
      <c r="F90" s="177" t="s">
        <v>142</v>
      </c>
      <c r="G90" s="174">
        <v>0</v>
      </c>
      <c r="H90" s="164" t="s">
        <v>140</v>
      </c>
    </row>
    <row r="91" spans="1:8" x14ac:dyDescent="0.2">
      <c r="A91" s="171"/>
      <c r="B91" s="171"/>
      <c r="C91" s="175"/>
      <c r="D91" s="171"/>
      <c r="E91" s="171"/>
      <c r="F91" s="176"/>
      <c r="G91" s="176"/>
      <c r="H91" s="164" t="s">
        <v>140</v>
      </c>
    </row>
    <row r="92" spans="1:8" x14ac:dyDescent="0.2">
      <c r="A92" s="171"/>
      <c r="B92" s="171"/>
      <c r="C92" s="172" t="s">
        <v>146</v>
      </c>
      <c r="D92" s="171"/>
      <c r="E92" s="171"/>
      <c r="F92" s="176"/>
      <c r="G92" s="176"/>
      <c r="H92" s="164" t="s">
        <v>140</v>
      </c>
    </row>
    <row r="93" spans="1:8" x14ac:dyDescent="0.2">
      <c r="A93" s="171"/>
      <c r="B93" s="171"/>
      <c r="C93" s="172" t="s">
        <v>139</v>
      </c>
      <c r="D93" s="171"/>
      <c r="E93" s="171" t="s">
        <v>140</v>
      </c>
      <c r="F93" s="177" t="s">
        <v>142</v>
      </c>
      <c r="G93" s="174">
        <v>0</v>
      </c>
      <c r="H93" s="164" t="s">
        <v>140</v>
      </c>
    </row>
    <row r="94" spans="1:8" x14ac:dyDescent="0.2">
      <c r="A94" s="171"/>
      <c r="B94" s="171"/>
      <c r="C94" s="175"/>
      <c r="D94" s="171"/>
      <c r="E94" s="171"/>
      <c r="F94" s="176"/>
      <c r="G94" s="176"/>
      <c r="H94" s="164" t="s">
        <v>140</v>
      </c>
    </row>
    <row r="95" spans="1:8" x14ac:dyDescent="0.2">
      <c r="A95" s="171"/>
      <c r="B95" s="171"/>
      <c r="C95" s="172" t="s">
        <v>147</v>
      </c>
      <c r="D95" s="171"/>
      <c r="E95" s="171"/>
      <c r="F95" s="173">
        <v>364389.98630091897</v>
      </c>
      <c r="G95" s="174">
        <v>0.94113840000000004</v>
      </c>
      <c r="H95" s="164" t="s">
        <v>140</v>
      </c>
    </row>
    <row r="96" spans="1:8" x14ac:dyDescent="0.2">
      <c r="A96" s="171"/>
      <c r="B96" s="171"/>
      <c r="C96" s="175"/>
      <c r="D96" s="171"/>
      <c r="E96" s="171"/>
      <c r="F96" s="176"/>
      <c r="G96" s="176"/>
      <c r="H96" s="164" t="s">
        <v>140</v>
      </c>
    </row>
    <row r="97" spans="1:8" x14ac:dyDescent="0.2">
      <c r="A97" s="171"/>
      <c r="B97" s="171"/>
      <c r="C97" s="172" t="s">
        <v>148</v>
      </c>
      <c r="D97" s="171"/>
      <c r="E97" s="171"/>
      <c r="F97" s="176"/>
      <c r="G97" s="176"/>
      <c r="H97" s="164" t="s">
        <v>140</v>
      </c>
    </row>
    <row r="98" spans="1:8" x14ac:dyDescent="0.2">
      <c r="A98" s="171"/>
      <c r="B98" s="171"/>
      <c r="C98" s="172" t="s">
        <v>10</v>
      </c>
      <c r="D98" s="171"/>
      <c r="E98" s="171"/>
      <c r="F98" s="176"/>
      <c r="G98" s="176"/>
      <c r="H98" s="164" t="s">
        <v>140</v>
      </c>
    </row>
    <row r="99" spans="1:8" x14ac:dyDescent="0.2">
      <c r="A99" s="171"/>
      <c r="B99" s="171"/>
      <c r="C99" s="172" t="s">
        <v>139</v>
      </c>
      <c r="D99" s="171"/>
      <c r="E99" s="171" t="s">
        <v>140</v>
      </c>
      <c r="F99" s="177" t="s">
        <v>142</v>
      </c>
      <c r="G99" s="174">
        <v>0</v>
      </c>
      <c r="H99" s="164" t="s">
        <v>140</v>
      </c>
    </row>
    <row r="100" spans="1:8" x14ac:dyDescent="0.2">
      <c r="A100" s="171"/>
      <c r="B100" s="171"/>
      <c r="C100" s="175"/>
      <c r="D100" s="171"/>
      <c r="E100" s="171"/>
      <c r="F100" s="176"/>
      <c r="G100" s="176"/>
      <c r="H100" s="164" t="s">
        <v>140</v>
      </c>
    </row>
    <row r="101" spans="1:8" x14ac:dyDescent="0.2">
      <c r="A101" s="171"/>
      <c r="B101" s="171"/>
      <c r="C101" s="172" t="s">
        <v>149</v>
      </c>
      <c r="D101" s="171"/>
      <c r="E101" s="171"/>
      <c r="F101" s="171"/>
      <c r="G101" s="171"/>
      <c r="H101" s="164" t="s">
        <v>140</v>
      </c>
    </row>
    <row r="102" spans="1:8" x14ac:dyDescent="0.2">
      <c r="A102" s="171"/>
      <c r="B102" s="171"/>
      <c r="C102" s="172" t="s">
        <v>139</v>
      </c>
      <c r="D102" s="171"/>
      <c r="E102" s="171" t="s">
        <v>140</v>
      </c>
      <c r="F102" s="177" t="s">
        <v>142</v>
      </c>
      <c r="G102" s="174">
        <v>0</v>
      </c>
      <c r="H102" s="164" t="s">
        <v>140</v>
      </c>
    </row>
    <row r="103" spans="1:8" x14ac:dyDescent="0.2">
      <c r="A103" s="171"/>
      <c r="B103" s="171"/>
      <c r="C103" s="175"/>
      <c r="D103" s="171"/>
      <c r="E103" s="171"/>
      <c r="F103" s="176"/>
      <c r="G103" s="176"/>
      <c r="H103" s="164" t="s">
        <v>140</v>
      </c>
    </row>
    <row r="104" spans="1:8" x14ac:dyDescent="0.2">
      <c r="A104" s="171"/>
      <c r="B104" s="171"/>
      <c r="C104" s="172" t="s">
        <v>150</v>
      </c>
      <c r="D104" s="171"/>
      <c r="E104" s="171"/>
      <c r="F104" s="171"/>
      <c r="G104" s="171"/>
      <c r="H104" s="164" t="s">
        <v>140</v>
      </c>
    </row>
    <row r="105" spans="1:8" x14ac:dyDescent="0.2">
      <c r="A105" s="171"/>
      <c r="B105" s="171"/>
      <c r="C105" s="172" t="s">
        <v>139</v>
      </c>
      <c r="D105" s="171"/>
      <c r="E105" s="171" t="s">
        <v>140</v>
      </c>
      <c r="F105" s="177" t="s">
        <v>142</v>
      </c>
      <c r="G105" s="174">
        <v>0</v>
      </c>
      <c r="H105" s="164" t="s">
        <v>140</v>
      </c>
    </row>
    <row r="106" spans="1:8" x14ac:dyDescent="0.2">
      <c r="A106" s="171"/>
      <c r="B106" s="171"/>
      <c r="C106" s="175"/>
      <c r="D106" s="171"/>
      <c r="E106" s="171"/>
      <c r="F106" s="176"/>
      <c r="G106" s="176"/>
      <c r="H106" s="164" t="s">
        <v>140</v>
      </c>
    </row>
    <row r="107" spans="1:8" x14ac:dyDescent="0.2">
      <c r="A107" s="171"/>
      <c r="B107" s="171"/>
      <c r="C107" s="172" t="s">
        <v>151</v>
      </c>
      <c r="D107" s="171"/>
      <c r="E107" s="171"/>
      <c r="F107" s="176"/>
      <c r="G107" s="176"/>
      <c r="H107" s="164" t="s">
        <v>140</v>
      </c>
    </row>
    <row r="108" spans="1:8" x14ac:dyDescent="0.2">
      <c r="A108" s="171"/>
      <c r="B108" s="171"/>
      <c r="C108" s="172" t="s">
        <v>139</v>
      </c>
      <c r="D108" s="171"/>
      <c r="E108" s="171" t="s">
        <v>140</v>
      </c>
      <c r="F108" s="177" t="s">
        <v>142</v>
      </c>
      <c r="G108" s="174">
        <v>0</v>
      </c>
      <c r="H108" s="164" t="s">
        <v>140</v>
      </c>
    </row>
    <row r="109" spans="1:8" x14ac:dyDescent="0.2">
      <c r="A109" s="171"/>
      <c r="B109" s="171"/>
      <c r="C109" s="175"/>
      <c r="D109" s="171"/>
      <c r="E109" s="171"/>
      <c r="F109" s="176"/>
      <c r="G109" s="176"/>
      <c r="H109" s="164" t="s">
        <v>140</v>
      </c>
    </row>
    <row r="110" spans="1:8" x14ac:dyDescent="0.2">
      <c r="A110" s="171"/>
      <c r="B110" s="171"/>
      <c r="C110" s="172" t="s">
        <v>152</v>
      </c>
      <c r="D110" s="171"/>
      <c r="E110" s="171"/>
      <c r="F110" s="173">
        <v>0</v>
      </c>
      <c r="G110" s="174">
        <v>0</v>
      </c>
      <c r="H110" s="164" t="s">
        <v>140</v>
      </c>
    </row>
    <row r="111" spans="1:8" x14ac:dyDescent="0.2">
      <c r="A111" s="171"/>
      <c r="B111" s="171"/>
      <c r="C111" s="175"/>
      <c r="D111" s="171"/>
      <c r="E111" s="171"/>
      <c r="F111" s="176"/>
      <c r="G111" s="176"/>
      <c r="H111" s="164" t="s">
        <v>140</v>
      </c>
    </row>
    <row r="112" spans="1:8" x14ac:dyDescent="0.2">
      <c r="A112" s="171"/>
      <c r="B112" s="171"/>
      <c r="C112" s="172" t="s">
        <v>153</v>
      </c>
      <c r="D112" s="171"/>
      <c r="E112" s="171"/>
      <c r="F112" s="176"/>
      <c r="G112" s="176"/>
      <c r="H112" s="164" t="s">
        <v>140</v>
      </c>
    </row>
    <row r="113" spans="1:8" x14ac:dyDescent="0.2">
      <c r="A113" s="171"/>
      <c r="B113" s="171"/>
      <c r="C113" s="172" t="s">
        <v>154</v>
      </c>
      <c r="D113" s="171"/>
      <c r="E113" s="171"/>
      <c r="F113" s="176"/>
      <c r="G113" s="176"/>
      <c r="H113" s="164" t="s">
        <v>140</v>
      </c>
    </row>
    <row r="114" spans="1:8" x14ac:dyDescent="0.2">
      <c r="A114" s="171"/>
      <c r="B114" s="171"/>
      <c r="C114" s="172" t="s">
        <v>139</v>
      </c>
      <c r="D114" s="171"/>
      <c r="E114" s="171" t="s">
        <v>140</v>
      </c>
      <c r="F114" s="177" t="s">
        <v>142</v>
      </c>
      <c r="G114" s="174">
        <v>0</v>
      </c>
      <c r="H114" s="164" t="s">
        <v>140</v>
      </c>
    </row>
    <row r="115" spans="1:8" x14ac:dyDescent="0.2">
      <c r="A115" s="171"/>
      <c r="B115" s="171"/>
      <c r="C115" s="175"/>
      <c r="D115" s="171"/>
      <c r="E115" s="171"/>
      <c r="F115" s="176"/>
      <c r="G115" s="176"/>
      <c r="H115" s="164" t="s">
        <v>140</v>
      </c>
    </row>
    <row r="116" spans="1:8" x14ac:dyDescent="0.2">
      <c r="A116" s="171"/>
      <c r="B116" s="171"/>
      <c r="C116" s="172" t="s">
        <v>155</v>
      </c>
      <c r="D116" s="171"/>
      <c r="E116" s="171"/>
      <c r="F116" s="176"/>
      <c r="G116" s="176"/>
      <c r="H116" s="164" t="s">
        <v>140</v>
      </c>
    </row>
    <row r="117" spans="1:8" x14ac:dyDescent="0.2">
      <c r="A117" s="171"/>
      <c r="B117" s="171"/>
      <c r="C117" s="172" t="s">
        <v>139</v>
      </c>
      <c r="D117" s="171"/>
      <c r="E117" s="171" t="s">
        <v>140</v>
      </c>
      <c r="F117" s="177" t="s">
        <v>142</v>
      </c>
      <c r="G117" s="174">
        <v>0</v>
      </c>
      <c r="H117" s="164" t="s">
        <v>140</v>
      </c>
    </row>
    <row r="118" spans="1:8" x14ac:dyDescent="0.2">
      <c r="A118" s="171"/>
      <c r="B118" s="171"/>
      <c r="C118" s="175"/>
      <c r="D118" s="171"/>
      <c r="E118" s="171"/>
      <c r="F118" s="176"/>
      <c r="G118" s="176"/>
      <c r="H118" s="164" t="s">
        <v>140</v>
      </c>
    </row>
    <row r="119" spans="1:8" x14ac:dyDescent="0.2">
      <c r="A119" s="171"/>
      <c r="B119" s="171"/>
      <c r="C119" s="172" t="s">
        <v>156</v>
      </c>
      <c r="D119" s="171"/>
      <c r="E119" s="171"/>
      <c r="F119" s="176"/>
      <c r="G119" s="176"/>
      <c r="H119" s="164" t="s">
        <v>140</v>
      </c>
    </row>
    <row r="120" spans="1:8" x14ac:dyDescent="0.2">
      <c r="A120" s="165">
        <v>1</v>
      </c>
      <c r="B120" s="166" t="s">
        <v>473</v>
      </c>
      <c r="C120" s="166" t="s">
        <v>474</v>
      </c>
      <c r="D120" s="166" t="s">
        <v>475</v>
      </c>
      <c r="E120" s="167">
        <v>3200000</v>
      </c>
      <c r="F120" s="168">
        <v>3049.424</v>
      </c>
      <c r="G120" s="169">
        <v>7.8759899999999994E-3</v>
      </c>
      <c r="H120" s="164">
        <v>5.58</v>
      </c>
    </row>
    <row r="121" spans="1:8" x14ac:dyDescent="0.2">
      <c r="A121" s="171"/>
      <c r="B121" s="171"/>
      <c r="C121" s="172" t="s">
        <v>139</v>
      </c>
      <c r="D121" s="171"/>
      <c r="E121" s="171" t="s">
        <v>140</v>
      </c>
      <c r="F121" s="173">
        <v>3049.424</v>
      </c>
      <c r="G121" s="174">
        <v>7.8759899999999994E-3</v>
      </c>
      <c r="H121" s="164" t="s">
        <v>140</v>
      </c>
    </row>
    <row r="122" spans="1:8" x14ac:dyDescent="0.2">
      <c r="A122" s="171"/>
      <c r="B122" s="171"/>
      <c r="C122" s="175"/>
      <c r="D122" s="171"/>
      <c r="E122" s="171"/>
      <c r="F122" s="176"/>
      <c r="G122" s="176"/>
      <c r="H122" s="164" t="s">
        <v>140</v>
      </c>
    </row>
    <row r="123" spans="1:8" x14ac:dyDescent="0.2">
      <c r="A123" s="171"/>
      <c r="B123" s="171"/>
      <c r="C123" s="172" t="s">
        <v>157</v>
      </c>
      <c r="D123" s="171"/>
      <c r="E123" s="171"/>
      <c r="F123" s="176"/>
      <c r="G123" s="176"/>
      <c r="H123" s="164" t="s">
        <v>140</v>
      </c>
    </row>
    <row r="124" spans="1:8" x14ac:dyDescent="0.2">
      <c r="A124" s="165">
        <v>1</v>
      </c>
      <c r="B124" s="166"/>
      <c r="C124" s="166" t="s">
        <v>158</v>
      </c>
      <c r="D124" s="166"/>
      <c r="E124" s="178"/>
      <c r="F124" s="168">
        <v>10804.133945052999</v>
      </c>
      <c r="G124" s="169">
        <v>2.7904680000000001E-2</v>
      </c>
      <c r="H124" s="164">
        <v>5.42</v>
      </c>
    </row>
    <row r="125" spans="1:8" x14ac:dyDescent="0.2">
      <c r="A125" s="171"/>
      <c r="B125" s="171"/>
      <c r="C125" s="172" t="s">
        <v>139</v>
      </c>
      <c r="D125" s="171"/>
      <c r="E125" s="171" t="s">
        <v>140</v>
      </c>
      <c r="F125" s="173">
        <v>10804.133945052999</v>
      </c>
      <c r="G125" s="174">
        <v>2.7904680000000001E-2</v>
      </c>
      <c r="H125" s="164" t="s">
        <v>140</v>
      </c>
    </row>
    <row r="126" spans="1:8" x14ac:dyDescent="0.2">
      <c r="A126" s="171"/>
      <c r="B126" s="171"/>
      <c r="C126" s="175"/>
      <c r="D126" s="171"/>
      <c r="E126" s="171"/>
      <c r="F126" s="176"/>
      <c r="G126" s="176"/>
      <c r="H126" s="164" t="s">
        <v>140</v>
      </c>
    </row>
    <row r="127" spans="1:8" x14ac:dyDescent="0.2">
      <c r="A127" s="171"/>
      <c r="B127" s="171"/>
      <c r="C127" s="172" t="s">
        <v>159</v>
      </c>
      <c r="D127" s="171"/>
      <c r="E127" s="171"/>
      <c r="F127" s="173">
        <v>13853.557945053</v>
      </c>
      <c r="G127" s="174">
        <v>3.5780670000000001E-2</v>
      </c>
      <c r="H127" s="164" t="s">
        <v>140</v>
      </c>
    </row>
    <row r="128" spans="1:8" x14ac:dyDescent="0.2">
      <c r="A128" s="171"/>
      <c r="B128" s="171"/>
      <c r="C128" s="176"/>
      <c r="D128" s="171"/>
      <c r="E128" s="171"/>
      <c r="F128" s="171"/>
      <c r="G128" s="171"/>
      <c r="H128" s="164" t="s">
        <v>140</v>
      </c>
    </row>
    <row r="129" spans="1:10" x14ac:dyDescent="0.2">
      <c r="A129" s="171"/>
      <c r="B129" s="171"/>
      <c r="C129" s="172" t="s">
        <v>160</v>
      </c>
      <c r="D129" s="171"/>
      <c r="E129" s="171"/>
      <c r="F129" s="171"/>
      <c r="G129" s="171"/>
      <c r="H129" s="164" t="s">
        <v>140</v>
      </c>
    </row>
    <row r="130" spans="1:10" x14ac:dyDescent="0.2">
      <c r="A130" s="171"/>
      <c r="B130" s="171"/>
      <c r="C130" s="172" t="s">
        <v>161</v>
      </c>
      <c r="D130" s="171"/>
      <c r="E130" s="171"/>
      <c r="F130" s="171"/>
      <c r="G130" s="171"/>
      <c r="H130" s="164" t="s">
        <v>140</v>
      </c>
    </row>
    <row r="131" spans="1:10" x14ac:dyDescent="0.2">
      <c r="A131" s="165">
        <v>1</v>
      </c>
      <c r="B131" s="166" t="s">
        <v>317</v>
      </c>
      <c r="C131" s="166" t="s">
        <v>318</v>
      </c>
      <c r="D131" s="166"/>
      <c r="E131" s="179">
        <v>302771.91899999999</v>
      </c>
      <c r="F131" s="168">
        <v>7504.3879143730001</v>
      </c>
      <c r="G131" s="169">
        <v>1.9382170000000001E-2</v>
      </c>
      <c r="H131" s="164" t="s">
        <v>140</v>
      </c>
    </row>
    <row r="132" spans="1:10" x14ac:dyDescent="0.2">
      <c r="A132" s="171"/>
      <c r="B132" s="171"/>
      <c r="C132" s="172" t="s">
        <v>139</v>
      </c>
      <c r="D132" s="171"/>
      <c r="E132" s="171" t="s">
        <v>140</v>
      </c>
      <c r="F132" s="173">
        <v>7504.3879143730001</v>
      </c>
      <c r="G132" s="174">
        <v>1.9382170000000001E-2</v>
      </c>
      <c r="H132" s="164" t="s">
        <v>140</v>
      </c>
    </row>
    <row r="133" spans="1:10" x14ac:dyDescent="0.2">
      <c r="A133" s="171"/>
      <c r="B133" s="171"/>
      <c r="C133" s="175"/>
      <c r="D133" s="171"/>
      <c r="E133" s="171"/>
      <c r="F133" s="176"/>
      <c r="G133" s="176"/>
      <c r="H133" s="164" t="s">
        <v>140</v>
      </c>
    </row>
    <row r="134" spans="1:10" x14ac:dyDescent="0.2">
      <c r="A134" s="171"/>
      <c r="B134" s="171"/>
      <c r="C134" s="172" t="s">
        <v>162</v>
      </c>
      <c r="D134" s="171"/>
      <c r="E134" s="171"/>
      <c r="F134" s="171"/>
      <c r="G134" s="171"/>
      <c r="H134" s="164" t="s">
        <v>140</v>
      </c>
    </row>
    <row r="135" spans="1:10" x14ac:dyDescent="0.2">
      <c r="A135" s="171"/>
      <c r="B135" s="171"/>
      <c r="C135" s="172" t="s">
        <v>163</v>
      </c>
      <c r="D135" s="171"/>
      <c r="E135" s="171"/>
      <c r="F135" s="171"/>
      <c r="G135" s="171"/>
      <c r="H135" s="164" t="s">
        <v>140</v>
      </c>
    </row>
    <row r="136" spans="1:10" x14ac:dyDescent="0.2">
      <c r="A136" s="171"/>
      <c r="B136" s="171"/>
      <c r="C136" s="172" t="s">
        <v>139</v>
      </c>
      <c r="D136" s="171"/>
      <c r="E136" s="171" t="s">
        <v>140</v>
      </c>
      <c r="F136" s="177" t="s">
        <v>142</v>
      </c>
      <c r="G136" s="174">
        <v>0</v>
      </c>
      <c r="H136" s="164" t="s">
        <v>140</v>
      </c>
    </row>
    <row r="137" spans="1:10" x14ac:dyDescent="0.2">
      <c r="A137" s="171"/>
      <c r="B137" s="171"/>
      <c r="C137" s="175"/>
      <c r="D137" s="171"/>
      <c r="E137" s="171"/>
      <c r="F137" s="176"/>
      <c r="G137" s="176"/>
      <c r="H137" s="164" t="s">
        <v>140</v>
      </c>
    </row>
    <row r="138" spans="1:10" x14ac:dyDescent="0.2">
      <c r="A138" s="171"/>
      <c r="B138" s="171"/>
      <c r="C138" s="172" t="s">
        <v>164</v>
      </c>
      <c r="D138" s="171"/>
      <c r="E138" s="171"/>
      <c r="F138" s="176"/>
      <c r="G138" s="176"/>
      <c r="H138" s="164" t="s">
        <v>140</v>
      </c>
    </row>
    <row r="139" spans="1:10" x14ac:dyDescent="0.2">
      <c r="A139" s="171"/>
      <c r="B139" s="171"/>
      <c r="C139" s="172" t="s">
        <v>139</v>
      </c>
      <c r="D139" s="171"/>
      <c r="E139" s="171" t="s">
        <v>140</v>
      </c>
      <c r="F139" s="177" t="s">
        <v>142</v>
      </c>
      <c r="G139" s="174">
        <v>0</v>
      </c>
      <c r="H139" s="164" t="s">
        <v>140</v>
      </c>
    </row>
    <row r="140" spans="1:10" x14ac:dyDescent="0.2">
      <c r="A140" s="171"/>
      <c r="B140" s="166"/>
      <c r="C140" s="166"/>
      <c r="D140" s="172"/>
      <c r="E140" s="171"/>
      <c r="F140" s="166"/>
      <c r="G140" s="178"/>
      <c r="H140" s="164" t="s">
        <v>140</v>
      </c>
    </row>
    <row r="141" spans="1:10" x14ac:dyDescent="0.2">
      <c r="A141" s="178"/>
      <c r="B141" s="166"/>
      <c r="C141" s="166" t="s">
        <v>165</v>
      </c>
      <c r="D141" s="166"/>
      <c r="E141" s="178"/>
      <c r="F141" s="168">
        <v>1432.1048840599999</v>
      </c>
      <c r="G141" s="169">
        <v>3.6988099999999999E-3</v>
      </c>
      <c r="H141" s="164" t="s">
        <v>140</v>
      </c>
    </row>
    <row r="142" spans="1:10" x14ac:dyDescent="0.2">
      <c r="A142" s="175"/>
      <c r="B142" s="175"/>
      <c r="C142" s="172" t="s">
        <v>166</v>
      </c>
      <c r="D142" s="176"/>
      <c r="E142" s="176"/>
      <c r="F142" s="173">
        <v>387180.03704440501</v>
      </c>
      <c r="G142" s="180">
        <v>1.0000000499999999</v>
      </c>
      <c r="H142" s="164" t="s">
        <v>140</v>
      </c>
    </row>
    <row r="143" spans="1:10" x14ac:dyDescent="0.2">
      <c r="A143" s="50"/>
      <c r="B143" s="50"/>
      <c r="C143" s="51"/>
      <c r="D143" s="52"/>
      <c r="E143" s="52"/>
      <c r="F143" s="53"/>
      <c r="G143" s="54"/>
      <c r="H143" s="55"/>
    </row>
    <row r="144" spans="1:10" x14ac:dyDescent="0.2">
      <c r="A144" s="50"/>
      <c r="B144" s="213" t="s">
        <v>934</v>
      </c>
      <c r="C144" s="213"/>
      <c r="D144" s="213"/>
      <c r="E144" s="213"/>
      <c r="F144" s="213"/>
      <c r="G144" s="213"/>
      <c r="H144" s="213"/>
      <c r="J144" s="57"/>
    </row>
    <row r="145" spans="1:17" x14ac:dyDescent="0.2">
      <c r="A145" s="50"/>
      <c r="B145" s="213" t="s">
        <v>935</v>
      </c>
      <c r="C145" s="213"/>
      <c r="D145" s="213"/>
      <c r="E145" s="213"/>
      <c r="F145" s="213"/>
      <c r="G145" s="213"/>
      <c r="H145" s="213"/>
      <c r="J145" s="57"/>
    </row>
    <row r="146" spans="1:17" x14ac:dyDescent="0.2">
      <c r="A146" s="50"/>
      <c r="B146" s="213" t="s">
        <v>936</v>
      </c>
      <c r="C146" s="213"/>
      <c r="D146" s="213"/>
      <c r="E146" s="213"/>
      <c r="F146" s="213"/>
      <c r="G146" s="213"/>
      <c r="H146" s="213"/>
      <c r="J146" s="57"/>
    </row>
    <row r="147" spans="1:17" s="59" customFormat="1" ht="52.5" customHeight="1" x14ac:dyDescent="0.25">
      <c r="A147" s="58"/>
      <c r="B147" s="214" t="s">
        <v>937</v>
      </c>
      <c r="C147" s="214"/>
      <c r="D147" s="214"/>
      <c r="E147" s="214"/>
      <c r="F147" s="214"/>
      <c r="G147" s="214"/>
      <c r="H147" s="214"/>
      <c r="I147"/>
      <c r="J147" s="57"/>
      <c r="K147"/>
      <c r="L147"/>
      <c r="M147"/>
      <c r="N147"/>
      <c r="O147"/>
      <c r="P147"/>
      <c r="Q147"/>
    </row>
    <row r="148" spans="1:17" x14ac:dyDescent="0.2">
      <c r="A148" s="50"/>
      <c r="B148" s="213" t="s">
        <v>938</v>
      </c>
      <c r="C148" s="213"/>
      <c r="D148" s="213"/>
      <c r="E148" s="213"/>
      <c r="F148" s="213"/>
      <c r="G148" s="213"/>
      <c r="H148" s="213"/>
      <c r="J148" s="57"/>
    </row>
    <row r="149" spans="1:17" ht="24.75" customHeight="1" x14ac:dyDescent="0.2">
      <c r="A149" s="50"/>
      <c r="B149" s="215" t="s">
        <v>939</v>
      </c>
      <c r="C149" s="213"/>
      <c r="D149" s="213"/>
      <c r="E149" s="213"/>
      <c r="F149" s="213"/>
      <c r="G149" s="213"/>
      <c r="H149" s="213"/>
      <c r="J149" s="57"/>
    </row>
    <row r="150" spans="1:17" x14ac:dyDescent="0.2">
      <c r="A150" s="50"/>
      <c r="B150" s="50"/>
      <c r="C150" s="50"/>
      <c r="D150" s="52"/>
      <c r="E150" s="52"/>
      <c r="F150" s="52"/>
      <c r="G150" s="52"/>
    </row>
    <row r="151" spans="1:17" x14ac:dyDescent="0.2">
      <c r="A151" s="50"/>
      <c r="B151" s="216" t="s">
        <v>167</v>
      </c>
      <c r="C151" s="217"/>
      <c r="D151" s="218"/>
      <c r="E151" s="60"/>
      <c r="F151" s="52"/>
      <c r="G151" s="52"/>
    </row>
    <row r="152" spans="1:17" ht="27.75" customHeight="1" x14ac:dyDescent="0.2">
      <c r="A152" s="50"/>
      <c r="B152" s="210" t="s">
        <v>168</v>
      </c>
      <c r="C152" s="211"/>
      <c r="D152" s="195" t="s">
        <v>169</v>
      </c>
      <c r="E152" s="60"/>
      <c r="F152" s="52"/>
      <c r="G152" s="52"/>
    </row>
    <row r="153" spans="1:17" ht="12.75" customHeight="1" x14ac:dyDescent="0.2">
      <c r="A153" s="50"/>
      <c r="B153" s="210" t="s">
        <v>940</v>
      </c>
      <c r="C153" s="211"/>
      <c r="D153" s="195" t="str">
        <f>"Rs. "&amp;TEXT(F85,"0.00")&amp;" lacs/ #"</f>
        <v>Rs. 0.00 lacs/ #</v>
      </c>
      <c r="E153" s="60"/>
      <c r="F153" s="52"/>
      <c r="G153" s="52"/>
    </row>
    <row r="154" spans="1:17" x14ac:dyDescent="0.2">
      <c r="A154" s="50"/>
      <c r="B154" s="210" t="s">
        <v>170</v>
      </c>
      <c r="C154" s="211"/>
      <c r="D154" s="196" t="s">
        <v>140</v>
      </c>
      <c r="E154" s="60"/>
      <c r="F154" s="52"/>
      <c r="G154" s="52"/>
    </row>
    <row r="155" spans="1:17" x14ac:dyDescent="0.2">
      <c r="A155" s="62"/>
      <c r="B155" s="197" t="s">
        <v>140</v>
      </c>
      <c r="C155" s="197" t="s">
        <v>941</v>
      </c>
      <c r="D155" s="197" t="s">
        <v>171</v>
      </c>
      <c r="E155" s="62"/>
      <c r="F155" s="62"/>
      <c r="G155" s="62"/>
      <c r="H155" s="62"/>
      <c r="J155" s="57"/>
    </row>
    <row r="156" spans="1:17" x14ac:dyDescent="0.2">
      <c r="A156" s="62"/>
      <c r="B156" s="198" t="s">
        <v>172</v>
      </c>
      <c r="C156" s="199">
        <v>46173</v>
      </c>
      <c r="D156" s="199">
        <v>46203</v>
      </c>
      <c r="E156" s="62"/>
      <c r="F156" s="62"/>
      <c r="G156" s="62"/>
      <c r="J156" s="57"/>
    </row>
    <row r="157" spans="1:17" x14ac:dyDescent="0.2">
      <c r="A157" s="66"/>
      <c r="B157" s="160" t="s">
        <v>173</v>
      </c>
      <c r="C157" s="200">
        <v>308.572</v>
      </c>
      <c r="D157" s="200">
        <v>320.02210000000002</v>
      </c>
      <c r="E157" s="66"/>
      <c r="F157" s="68"/>
      <c r="G157" s="69"/>
    </row>
    <row r="158" spans="1:17" x14ac:dyDescent="0.2">
      <c r="A158" s="66"/>
      <c r="B158" s="160" t="s">
        <v>942</v>
      </c>
      <c r="C158" s="200">
        <v>40.549700000000001</v>
      </c>
      <c r="D158" s="200">
        <v>42.054400000000001</v>
      </c>
      <c r="E158" s="66"/>
      <c r="F158" s="68"/>
      <c r="G158" s="69"/>
    </row>
    <row r="159" spans="1:17" x14ac:dyDescent="0.2">
      <c r="A159" s="66"/>
      <c r="B159" s="160" t="s">
        <v>175</v>
      </c>
      <c r="C159" s="200">
        <v>276.12479999999999</v>
      </c>
      <c r="D159" s="200">
        <v>286.12169999999998</v>
      </c>
      <c r="E159" s="66"/>
      <c r="F159" s="68"/>
      <c r="G159" s="69"/>
    </row>
    <row r="160" spans="1:17" x14ac:dyDescent="0.2">
      <c r="A160" s="66"/>
      <c r="B160" s="160" t="s">
        <v>943</v>
      </c>
      <c r="C160" s="200">
        <v>35.299599999999998</v>
      </c>
      <c r="D160" s="200">
        <v>36.577599999999997</v>
      </c>
      <c r="E160" s="66"/>
      <c r="F160" s="68"/>
      <c r="G160" s="69"/>
    </row>
    <row r="161" spans="1:7" x14ac:dyDescent="0.2">
      <c r="A161" s="66"/>
      <c r="B161" s="66"/>
      <c r="C161" s="66"/>
      <c r="D161" s="66"/>
      <c r="E161" s="66"/>
      <c r="F161" s="66"/>
      <c r="G161" s="66"/>
    </row>
    <row r="162" spans="1:7" x14ac:dyDescent="0.2">
      <c r="A162" s="62"/>
      <c r="B162" s="210" t="s">
        <v>944</v>
      </c>
      <c r="C162" s="211"/>
      <c r="D162" s="195" t="s">
        <v>169</v>
      </c>
      <c r="E162" s="62"/>
      <c r="F162" s="62"/>
      <c r="G162" s="62"/>
    </row>
    <row r="163" spans="1:7" x14ac:dyDescent="0.2">
      <c r="A163" s="62"/>
      <c r="B163" s="201"/>
      <c r="C163" s="201"/>
      <c r="D163" s="202"/>
      <c r="E163" s="62"/>
      <c r="F163" s="56"/>
      <c r="G163" s="73"/>
    </row>
    <row r="164" spans="1:7" x14ac:dyDescent="0.2">
      <c r="A164" s="62"/>
      <c r="B164" s="210" t="s">
        <v>178</v>
      </c>
      <c r="C164" s="211"/>
      <c r="D164" s="195" t="s">
        <v>169</v>
      </c>
      <c r="E164" s="71"/>
      <c r="F164" s="62"/>
      <c r="G164" s="62"/>
    </row>
    <row r="165" spans="1:7" x14ac:dyDescent="0.2">
      <c r="A165" s="62"/>
      <c r="B165" s="210" t="s">
        <v>179</v>
      </c>
      <c r="C165" s="211"/>
      <c r="D165" s="195" t="s">
        <v>169</v>
      </c>
      <c r="E165" s="71"/>
      <c r="F165" s="62"/>
      <c r="G165" s="62"/>
    </row>
    <row r="166" spans="1:7" x14ac:dyDescent="0.2">
      <c r="A166" s="62"/>
      <c r="B166" s="210" t="s">
        <v>180</v>
      </c>
      <c r="C166" s="211"/>
      <c r="D166" s="195" t="s">
        <v>169</v>
      </c>
      <c r="E166" s="71"/>
      <c r="F166" s="62"/>
      <c r="G166" s="62"/>
    </row>
    <row r="167" spans="1:7" x14ac:dyDescent="0.2">
      <c r="A167" s="62"/>
      <c r="B167" s="210" t="s">
        <v>181</v>
      </c>
      <c r="C167" s="211"/>
      <c r="D167" s="203">
        <v>0.36703645071450663</v>
      </c>
      <c r="E167" s="62"/>
      <c r="F167" s="56"/>
      <c r="G167" s="73"/>
    </row>
    <row r="169" spans="1:7" x14ac:dyDescent="0.2">
      <c r="B169" s="212" t="s">
        <v>945</v>
      </c>
      <c r="C169" s="212"/>
    </row>
    <row r="171" spans="1:7" ht="153.75" customHeight="1" x14ac:dyDescent="0.2"/>
    <row r="174" spans="1:7" x14ac:dyDescent="0.2">
      <c r="B174" s="74" t="s">
        <v>946</v>
      </c>
      <c r="C174" s="75"/>
      <c r="D174" s="74" t="s">
        <v>950</v>
      </c>
    </row>
    <row r="175" spans="1:7" x14ac:dyDescent="0.2">
      <c r="B175" s="74" t="s">
        <v>960</v>
      </c>
      <c r="D175" s="74" t="s">
        <v>961</v>
      </c>
    </row>
    <row r="176" spans="1:7" ht="165" customHeight="1" x14ac:dyDescent="0.2"/>
    <row r="178" customFormat="1" ht="12.75" customHeight="1" x14ac:dyDescent="0.2"/>
  </sheetData>
  <mergeCells count="19">
    <mergeCell ref="A1:H1"/>
    <mergeCell ref="A2:H2"/>
    <mergeCell ref="A3:H3"/>
    <mergeCell ref="B144:H144"/>
    <mergeCell ref="B145:H145"/>
    <mergeCell ref="B146:H146"/>
    <mergeCell ref="B147:H147"/>
    <mergeCell ref="B148:H148"/>
    <mergeCell ref="B149:H149"/>
    <mergeCell ref="B151:D151"/>
    <mergeCell ref="B165:C165"/>
    <mergeCell ref="B166:C166"/>
    <mergeCell ref="B167:C167"/>
    <mergeCell ref="B169:C169"/>
    <mergeCell ref="B152:C152"/>
    <mergeCell ref="B153:C153"/>
    <mergeCell ref="B154:C154"/>
    <mergeCell ref="B162:C162"/>
    <mergeCell ref="B164:C164"/>
  </mergeCells>
  <hyperlinks>
    <hyperlink ref="I1" location="Index!B2" display="Index" xr:uid="{2D74A43D-A878-4481-A14B-672F7331C0C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450A-3C66-4628-B9C2-2DE9F4DB5CAB}">
  <sheetPr>
    <outlinePr summaryBelow="0" summaryRight="0"/>
  </sheetPr>
  <dimension ref="A1:Q322"/>
  <sheetViews>
    <sheetView showGridLines="0" topLeftCell="A246" workbookViewId="0">
      <selection sqref="A1:I1"/>
    </sheetView>
  </sheetViews>
  <sheetFormatPr defaultRowHeight="12.75" x14ac:dyDescent="0.2"/>
  <cols>
    <col min="1" max="1" width="5.85546875" bestFit="1" customWidth="1"/>
    <col min="2" max="2" width="28.5703125" bestFit="1" customWidth="1"/>
    <col min="3" max="3" width="53.7109375" customWidth="1"/>
    <col min="4" max="4" width="29.28515625" bestFit="1" customWidth="1"/>
    <col min="5" max="5" width="11.42578125" bestFit="1" customWidth="1"/>
    <col min="6" max="6" width="10.140625" bestFit="1" customWidth="1"/>
    <col min="7" max="7" width="14" bestFit="1" customWidth="1"/>
    <col min="8" max="8" width="9.85546875" customWidth="1"/>
    <col min="9" max="9" width="8.85546875" customWidth="1"/>
  </cols>
  <sheetData>
    <row r="1" spans="1:10" ht="15" customHeight="1" x14ac:dyDescent="0.2">
      <c r="A1" s="219" t="s">
        <v>0</v>
      </c>
      <c r="B1" s="219"/>
      <c r="C1" s="219"/>
      <c r="D1" s="219"/>
      <c r="E1" s="219"/>
      <c r="F1" s="219"/>
      <c r="G1" s="219"/>
      <c r="H1" s="219"/>
      <c r="I1" s="219"/>
      <c r="J1" s="1" t="s">
        <v>931</v>
      </c>
    </row>
    <row r="2" spans="1:10" ht="15" customHeight="1" x14ac:dyDescent="0.2">
      <c r="A2" s="219" t="s">
        <v>476</v>
      </c>
      <c r="B2" s="219"/>
      <c r="C2" s="219"/>
      <c r="D2" s="219"/>
      <c r="E2" s="219"/>
      <c r="F2" s="219"/>
      <c r="G2" s="219"/>
      <c r="H2" s="219"/>
      <c r="I2" s="219"/>
    </row>
    <row r="3" spans="1:10" ht="15" customHeight="1" x14ac:dyDescent="0.2">
      <c r="A3" s="219" t="s">
        <v>932</v>
      </c>
      <c r="B3" s="219"/>
      <c r="C3" s="219"/>
      <c r="D3" s="219"/>
      <c r="E3" s="219"/>
      <c r="F3" s="219"/>
      <c r="G3" s="219"/>
      <c r="H3" s="219"/>
      <c r="I3" s="219"/>
    </row>
    <row r="4" spans="1:10" s="27" customFormat="1" ht="45" x14ac:dyDescent="0.2">
      <c r="A4" s="155" t="s">
        <v>2</v>
      </c>
      <c r="B4" s="155" t="s">
        <v>3</v>
      </c>
      <c r="C4" s="155" t="s">
        <v>4</v>
      </c>
      <c r="D4" s="155" t="s">
        <v>5</v>
      </c>
      <c r="E4" s="155" t="s">
        <v>6</v>
      </c>
      <c r="F4" s="155" t="s">
        <v>7</v>
      </c>
      <c r="G4" s="155" t="s">
        <v>8</v>
      </c>
      <c r="H4" s="155" t="s">
        <v>1204</v>
      </c>
      <c r="I4" s="155" t="s">
        <v>966</v>
      </c>
    </row>
    <row r="5" spans="1:10" x14ac:dyDescent="0.2">
      <c r="A5" s="156"/>
      <c r="B5" s="156"/>
      <c r="C5" s="157" t="s">
        <v>9</v>
      </c>
      <c r="D5" s="156"/>
      <c r="E5" s="156"/>
      <c r="F5" s="156"/>
      <c r="G5" s="156"/>
      <c r="H5" s="158" t="s">
        <v>140</v>
      </c>
      <c r="I5" s="158" t="s">
        <v>140</v>
      </c>
    </row>
    <row r="6" spans="1:10" x14ac:dyDescent="0.2">
      <c r="A6" s="159"/>
      <c r="B6" s="160"/>
      <c r="C6" s="160" t="s">
        <v>10</v>
      </c>
      <c r="D6" s="160"/>
      <c r="E6" s="161"/>
      <c r="F6" s="162"/>
      <c r="G6" s="163"/>
      <c r="H6" s="164" t="s">
        <v>140</v>
      </c>
      <c r="I6" s="158" t="s">
        <v>140</v>
      </c>
    </row>
    <row r="7" spans="1:10" x14ac:dyDescent="0.2">
      <c r="A7" s="165">
        <v>1</v>
      </c>
      <c r="B7" s="166" t="s">
        <v>49</v>
      </c>
      <c r="C7" s="166" t="s">
        <v>50</v>
      </c>
      <c r="D7" s="166" t="s">
        <v>48</v>
      </c>
      <c r="E7" s="167">
        <v>3280624</v>
      </c>
      <c r="F7" s="168">
        <v>45115.141248</v>
      </c>
      <c r="G7" s="169">
        <v>5.0461409999999998E-2</v>
      </c>
      <c r="H7" s="164" t="s">
        <v>140</v>
      </c>
      <c r="I7" s="164" t="s">
        <v>140</v>
      </c>
    </row>
    <row r="8" spans="1:10" x14ac:dyDescent="0.2">
      <c r="A8" s="165">
        <v>2</v>
      </c>
      <c r="B8" s="166" t="s">
        <v>477</v>
      </c>
      <c r="C8" s="166" t="s">
        <v>478</v>
      </c>
      <c r="D8" s="166" t="s">
        <v>48</v>
      </c>
      <c r="E8" s="167">
        <v>5595093</v>
      </c>
      <c r="F8" s="168">
        <v>44646.044593500003</v>
      </c>
      <c r="G8" s="169">
        <v>4.9936729999999999E-2</v>
      </c>
      <c r="H8" s="164" t="s">
        <v>140</v>
      </c>
      <c r="I8" s="164" t="s">
        <v>140</v>
      </c>
    </row>
    <row r="9" spans="1:10" x14ac:dyDescent="0.2">
      <c r="A9" s="165">
        <v>3</v>
      </c>
      <c r="B9" s="166" t="s">
        <v>17</v>
      </c>
      <c r="C9" s="166" t="s">
        <v>18</v>
      </c>
      <c r="D9" s="166" t="s">
        <v>19</v>
      </c>
      <c r="E9" s="167">
        <v>2584469</v>
      </c>
      <c r="F9" s="168">
        <v>33440.444390999997</v>
      </c>
      <c r="G9" s="169">
        <v>3.7403230000000003E-2</v>
      </c>
      <c r="H9" s="164" t="s">
        <v>140</v>
      </c>
      <c r="I9" s="164" t="s">
        <v>140</v>
      </c>
    </row>
    <row r="10" spans="1:10" x14ac:dyDescent="0.2">
      <c r="A10" s="165">
        <v>4</v>
      </c>
      <c r="B10" s="166" t="s">
        <v>11</v>
      </c>
      <c r="C10" s="166" t="s">
        <v>12</v>
      </c>
      <c r="D10" s="166" t="s">
        <v>13</v>
      </c>
      <c r="E10" s="167">
        <v>786761</v>
      </c>
      <c r="F10" s="168">
        <v>32598.655274000001</v>
      </c>
      <c r="G10" s="169">
        <v>3.6461689999999998E-2</v>
      </c>
      <c r="H10" s="164" t="s">
        <v>140</v>
      </c>
      <c r="I10" s="164" t="s">
        <v>140</v>
      </c>
    </row>
    <row r="11" spans="1:10" x14ac:dyDescent="0.2">
      <c r="A11" s="165">
        <v>5</v>
      </c>
      <c r="B11" s="166" t="s">
        <v>14</v>
      </c>
      <c r="C11" s="166" t="s">
        <v>15</v>
      </c>
      <c r="D11" s="166" t="s">
        <v>16</v>
      </c>
      <c r="E11" s="167">
        <v>1554023</v>
      </c>
      <c r="F11" s="168">
        <v>28780.505959999999</v>
      </c>
      <c r="G11" s="169">
        <v>3.2191079999999997E-2</v>
      </c>
      <c r="H11" s="164" t="s">
        <v>140</v>
      </c>
      <c r="I11" s="164" t="s">
        <v>140</v>
      </c>
    </row>
    <row r="12" spans="1:10" x14ac:dyDescent="0.2">
      <c r="A12" s="165">
        <v>6</v>
      </c>
      <c r="B12" s="166" t="s">
        <v>343</v>
      </c>
      <c r="C12" s="166" t="s">
        <v>344</v>
      </c>
      <c r="D12" s="166" t="s">
        <v>246</v>
      </c>
      <c r="E12" s="167">
        <v>679119</v>
      </c>
      <c r="F12" s="168">
        <v>20840.803872</v>
      </c>
      <c r="G12" s="169">
        <v>2.3310500000000001E-2</v>
      </c>
      <c r="H12" s="164" t="s">
        <v>140</v>
      </c>
      <c r="I12" s="164" t="s">
        <v>140</v>
      </c>
    </row>
    <row r="13" spans="1:10" x14ac:dyDescent="0.2">
      <c r="A13" s="165">
        <v>7</v>
      </c>
      <c r="B13" s="166" t="s">
        <v>479</v>
      </c>
      <c r="C13" s="166" t="s">
        <v>480</v>
      </c>
      <c r="D13" s="166" t="s">
        <v>48</v>
      </c>
      <c r="E13" s="167">
        <v>5248407</v>
      </c>
      <c r="F13" s="168">
        <v>20586.876457499999</v>
      </c>
      <c r="G13" s="169">
        <v>2.3026479999999998E-2</v>
      </c>
      <c r="H13" s="164" t="s">
        <v>140</v>
      </c>
      <c r="I13" s="164" t="s">
        <v>140</v>
      </c>
    </row>
    <row r="14" spans="1:10" x14ac:dyDescent="0.2">
      <c r="A14" s="165">
        <v>8</v>
      </c>
      <c r="B14" s="166" t="s">
        <v>481</v>
      </c>
      <c r="C14" s="166" t="s">
        <v>482</v>
      </c>
      <c r="D14" s="166" t="s">
        <v>185</v>
      </c>
      <c r="E14" s="167">
        <v>1942929</v>
      </c>
      <c r="F14" s="168">
        <v>19521.579127500001</v>
      </c>
      <c r="G14" s="169">
        <v>2.1834940000000001E-2</v>
      </c>
      <c r="H14" s="164" t="s">
        <v>140</v>
      </c>
      <c r="I14" s="164" t="s">
        <v>140</v>
      </c>
    </row>
    <row r="15" spans="1:10" x14ac:dyDescent="0.2">
      <c r="A15" s="165">
        <v>9</v>
      </c>
      <c r="B15" s="166" t="s">
        <v>327</v>
      </c>
      <c r="C15" s="166" t="s">
        <v>328</v>
      </c>
      <c r="D15" s="166" t="s">
        <v>185</v>
      </c>
      <c r="E15" s="167">
        <v>862524</v>
      </c>
      <c r="F15" s="168">
        <v>15437.454551999999</v>
      </c>
      <c r="G15" s="169">
        <v>1.7266839999999999E-2</v>
      </c>
      <c r="H15" s="164" t="s">
        <v>140</v>
      </c>
      <c r="I15" s="164" t="s">
        <v>140</v>
      </c>
    </row>
    <row r="16" spans="1:10" x14ac:dyDescent="0.2">
      <c r="A16" s="165">
        <v>10</v>
      </c>
      <c r="B16" s="166" t="s">
        <v>128</v>
      </c>
      <c r="C16" s="166" t="s">
        <v>129</v>
      </c>
      <c r="D16" s="166" t="s">
        <v>130</v>
      </c>
      <c r="E16" s="167">
        <v>7521465</v>
      </c>
      <c r="F16" s="168">
        <v>14144.867079</v>
      </c>
      <c r="G16" s="169">
        <v>1.582107E-2</v>
      </c>
      <c r="H16" s="164" t="s">
        <v>140</v>
      </c>
      <c r="I16" s="164" t="s">
        <v>140</v>
      </c>
    </row>
    <row r="17" spans="1:9" x14ac:dyDescent="0.2">
      <c r="A17" s="165">
        <v>11</v>
      </c>
      <c r="B17" s="166" t="s">
        <v>26</v>
      </c>
      <c r="C17" s="166" t="s">
        <v>27</v>
      </c>
      <c r="D17" s="166" t="s">
        <v>28</v>
      </c>
      <c r="E17" s="167">
        <v>3256043</v>
      </c>
      <c r="F17" s="168">
        <v>13408.385074</v>
      </c>
      <c r="G17" s="169">
        <v>1.499732E-2</v>
      </c>
      <c r="H17" s="164" t="s">
        <v>140</v>
      </c>
      <c r="I17" s="164" t="s">
        <v>140</v>
      </c>
    </row>
    <row r="18" spans="1:9" x14ac:dyDescent="0.2">
      <c r="A18" s="165">
        <v>12</v>
      </c>
      <c r="B18" s="166" t="s">
        <v>77</v>
      </c>
      <c r="C18" s="166" t="s">
        <v>78</v>
      </c>
      <c r="D18" s="166" t="s">
        <v>31</v>
      </c>
      <c r="E18" s="167">
        <v>226396</v>
      </c>
      <c r="F18" s="168">
        <v>12812.88162</v>
      </c>
      <c r="G18" s="169">
        <v>1.433124E-2</v>
      </c>
      <c r="H18" s="164" t="s">
        <v>140</v>
      </c>
      <c r="I18" s="164" t="s">
        <v>140</v>
      </c>
    </row>
    <row r="19" spans="1:9" x14ac:dyDescent="0.2">
      <c r="A19" s="165">
        <v>13</v>
      </c>
      <c r="B19" s="166" t="s">
        <v>224</v>
      </c>
      <c r="C19" s="166" t="s">
        <v>225</v>
      </c>
      <c r="D19" s="166" t="s">
        <v>226</v>
      </c>
      <c r="E19" s="167">
        <v>782666</v>
      </c>
      <c r="F19" s="168">
        <v>12746.498476000001</v>
      </c>
      <c r="G19" s="169">
        <v>1.4257000000000001E-2</v>
      </c>
      <c r="H19" s="164" t="s">
        <v>140</v>
      </c>
      <c r="I19" s="164" t="s">
        <v>140</v>
      </c>
    </row>
    <row r="20" spans="1:9" x14ac:dyDescent="0.2">
      <c r="A20" s="165">
        <v>14</v>
      </c>
      <c r="B20" s="166" t="s">
        <v>213</v>
      </c>
      <c r="C20" s="166" t="s">
        <v>214</v>
      </c>
      <c r="D20" s="166" t="s">
        <v>215</v>
      </c>
      <c r="E20" s="167">
        <v>854504</v>
      </c>
      <c r="F20" s="168">
        <v>12524.465128</v>
      </c>
      <c r="G20" s="169">
        <v>1.4008649999999999E-2</v>
      </c>
      <c r="H20" s="164" t="s">
        <v>140</v>
      </c>
      <c r="I20" s="164" t="s">
        <v>140</v>
      </c>
    </row>
    <row r="21" spans="1:9" x14ac:dyDescent="0.2">
      <c r="A21" s="165">
        <v>15</v>
      </c>
      <c r="B21" s="166" t="s">
        <v>113</v>
      </c>
      <c r="C21" s="166" t="s">
        <v>114</v>
      </c>
      <c r="D21" s="166" t="s">
        <v>115</v>
      </c>
      <c r="E21" s="167">
        <v>158346</v>
      </c>
      <c r="F21" s="168">
        <v>11923.453799999999</v>
      </c>
      <c r="G21" s="169">
        <v>1.333642E-2</v>
      </c>
      <c r="H21" s="164" t="s">
        <v>140</v>
      </c>
      <c r="I21" s="164" t="s">
        <v>140</v>
      </c>
    </row>
    <row r="22" spans="1:9" x14ac:dyDescent="0.2">
      <c r="A22" s="165">
        <v>16</v>
      </c>
      <c r="B22" s="166" t="s">
        <v>299</v>
      </c>
      <c r="C22" s="166" t="s">
        <v>300</v>
      </c>
      <c r="D22" s="166" t="s">
        <v>215</v>
      </c>
      <c r="E22" s="167">
        <v>1337601</v>
      </c>
      <c r="F22" s="168">
        <v>11867.196072000001</v>
      </c>
      <c r="G22" s="169">
        <v>1.3273490000000001E-2</v>
      </c>
      <c r="H22" s="164" t="s">
        <v>140</v>
      </c>
      <c r="I22" s="164" t="s">
        <v>140</v>
      </c>
    </row>
    <row r="23" spans="1:9" x14ac:dyDescent="0.2">
      <c r="A23" s="165">
        <v>17</v>
      </c>
      <c r="B23" s="166" t="s">
        <v>191</v>
      </c>
      <c r="C23" s="166" t="s">
        <v>192</v>
      </c>
      <c r="D23" s="166" t="s">
        <v>193</v>
      </c>
      <c r="E23" s="167">
        <v>574770</v>
      </c>
      <c r="F23" s="168">
        <v>11524.138499999999</v>
      </c>
      <c r="G23" s="169">
        <v>1.288978E-2</v>
      </c>
      <c r="H23" s="164" t="s">
        <v>140</v>
      </c>
      <c r="I23" s="164" t="s">
        <v>140</v>
      </c>
    </row>
    <row r="24" spans="1:9" x14ac:dyDescent="0.2">
      <c r="A24" s="165">
        <v>18</v>
      </c>
      <c r="B24" s="166" t="s">
        <v>272</v>
      </c>
      <c r="C24" s="166" t="s">
        <v>273</v>
      </c>
      <c r="D24" s="166" t="s">
        <v>188</v>
      </c>
      <c r="E24" s="167">
        <v>5594525</v>
      </c>
      <c r="F24" s="168">
        <v>11304.8566675</v>
      </c>
      <c r="G24" s="169">
        <v>1.2644509999999999E-2</v>
      </c>
      <c r="H24" s="164" t="s">
        <v>140</v>
      </c>
      <c r="I24" s="164" t="s">
        <v>140</v>
      </c>
    </row>
    <row r="25" spans="1:9" x14ac:dyDescent="0.2">
      <c r="A25" s="159">
        <v>19</v>
      </c>
      <c r="B25" s="160" t="s">
        <v>962</v>
      </c>
      <c r="C25" s="160" t="s">
        <v>963</v>
      </c>
      <c r="D25" s="160" t="s">
        <v>112</v>
      </c>
      <c r="E25" s="161">
        <v>2539384</v>
      </c>
      <c r="F25" s="162">
        <f>1112351767.36/10^5</f>
        <v>11123.517673599999</v>
      </c>
      <c r="G25" s="170">
        <f>F25/$F$197</f>
        <v>1.2441685904591084E-2</v>
      </c>
      <c r="H25" s="164" t="s">
        <v>140</v>
      </c>
      <c r="I25" s="164" t="s">
        <v>140</v>
      </c>
    </row>
    <row r="26" spans="1:9" x14ac:dyDescent="0.2">
      <c r="A26" s="165">
        <v>20</v>
      </c>
      <c r="B26" s="166" t="s">
        <v>59</v>
      </c>
      <c r="C26" s="166" t="s">
        <v>60</v>
      </c>
      <c r="D26" s="166" t="s">
        <v>22</v>
      </c>
      <c r="E26" s="167">
        <v>2862630</v>
      </c>
      <c r="F26" s="168">
        <v>11035.43865</v>
      </c>
      <c r="G26" s="169">
        <v>1.2343170000000001E-2</v>
      </c>
      <c r="H26" s="164" t="s">
        <v>140</v>
      </c>
      <c r="I26" s="164" t="s">
        <v>140</v>
      </c>
    </row>
    <row r="27" spans="1:9" x14ac:dyDescent="0.2">
      <c r="A27" s="165">
        <v>21</v>
      </c>
      <c r="B27" s="166" t="s">
        <v>244</v>
      </c>
      <c r="C27" s="166" t="s">
        <v>245</v>
      </c>
      <c r="D27" s="166" t="s">
        <v>246</v>
      </c>
      <c r="E27" s="167">
        <v>305718</v>
      </c>
      <c r="F27" s="168">
        <v>10579.677108</v>
      </c>
      <c r="G27" s="169">
        <v>1.1833400000000001E-2</v>
      </c>
      <c r="H27" s="164" t="s">
        <v>140</v>
      </c>
      <c r="I27" s="164" t="s">
        <v>140</v>
      </c>
    </row>
    <row r="28" spans="1:9" x14ac:dyDescent="0.2">
      <c r="A28" s="165">
        <v>22</v>
      </c>
      <c r="B28" s="166" t="s">
        <v>483</v>
      </c>
      <c r="C28" s="166" t="s">
        <v>484</v>
      </c>
      <c r="D28" s="166" t="s">
        <v>185</v>
      </c>
      <c r="E28" s="167">
        <v>344900</v>
      </c>
      <c r="F28" s="168">
        <v>10337.6877</v>
      </c>
      <c r="G28" s="169">
        <v>1.156273E-2</v>
      </c>
      <c r="H28" s="164" t="s">
        <v>140</v>
      </c>
      <c r="I28" s="164" t="s">
        <v>140</v>
      </c>
    </row>
    <row r="29" spans="1:9" x14ac:dyDescent="0.2">
      <c r="A29" s="165">
        <v>23</v>
      </c>
      <c r="B29" s="166" t="s">
        <v>265</v>
      </c>
      <c r="C29" s="166" t="s">
        <v>266</v>
      </c>
      <c r="D29" s="166" t="s">
        <v>226</v>
      </c>
      <c r="E29" s="167">
        <v>879240</v>
      </c>
      <c r="F29" s="168">
        <v>10036.524600000001</v>
      </c>
      <c r="G29" s="169">
        <v>1.1225880000000001E-2</v>
      </c>
      <c r="H29" s="164" t="s">
        <v>140</v>
      </c>
      <c r="I29" s="164" t="s">
        <v>140</v>
      </c>
    </row>
    <row r="30" spans="1:9" x14ac:dyDescent="0.2">
      <c r="A30" s="165">
        <v>24</v>
      </c>
      <c r="B30" s="166" t="s">
        <v>485</v>
      </c>
      <c r="C30" s="166" t="s">
        <v>486</v>
      </c>
      <c r="D30" s="166" t="s">
        <v>208</v>
      </c>
      <c r="E30" s="167">
        <v>531580</v>
      </c>
      <c r="F30" s="168">
        <v>9900.6774999999998</v>
      </c>
      <c r="G30" s="169">
        <v>1.1073940000000001E-2</v>
      </c>
      <c r="H30" s="164" t="s">
        <v>140</v>
      </c>
      <c r="I30" s="164" t="s">
        <v>140</v>
      </c>
    </row>
    <row r="31" spans="1:9" x14ac:dyDescent="0.2">
      <c r="A31" s="165">
        <v>25</v>
      </c>
      <c r="B31" s="166" t="s">
        <v>321</v>
      </c>
      <c r="C31" s="166" t="s">
        <v>322</v>
      </c>
      <c r="D31" s="166" t="s">
        <v>215</v>
      </c>
      <c r="E31" s="167">
        <v>88795</v>
      </c>
      <c r="F31" s="168">
        <v>9568.1052249999993</v>
      </c>
      <c r="G31" s="169">
        <v>1.070195E-2</v>
      </c>
      <c r="H31" s="164" t="s">
        <v>140</v>
      </c>
      <c r="I31" s="164" t="s">
        <v>140</v>
      </c>
    </row>
    <row r="32" spans="1:9" x14ac:dyDescent="0.2">
      <c r="A32" s="31">
        <v>26</v>
      </c>
      <c r="B32" s="32" t="s">
        <v>1005</v>
      </c>
      <c r="C32" s="32" t="s">
        <v>1006</v>
      </c>
      <c r="D32" s="32" t="s">
        <v>16</v>
      </c>
      <c r="E32" s="33">
        <v>5400000</v>
      </c>
      <c r="F32" s="34">
        <f>915300000/10^5</f>
        <v>9153</v>
      </c>
      <c r="G32" s="170">
        <f>F32/$F$197</f>
        <v>1.0237656326559028E-2</v>
      </c>
      <c r="H32" s="30" t="s">
        <v>140</v>
      </c>
      <c r="I32" s="158"/>
    </row>
    <row r="33" spans="1:9" x14ac:dyDescent="0.2">
      <c r="A33" s="165">
        <v>27</v>
      </c>
      <c r="B33" s="166" t="s">
        <v>23</v>
      </c>
      <c r="C33" s="166" t="s">
        <v>24</v>
      </c>
      <c r="D33" s="166" t="s">
        <v>25</v>
      </c>
      <c r="E33" s="167">
        <v>76574</v>
      </c>
      <c r="F33" s="168">
        <v>8616.8722199999993</v>
      </c>
      <c r="G33" s="169">
        <v>9.6380000000000007E-3</v>
      </c>
      <c r="H33" s="164" t="s">
        <v>140</v>
      </c>
      <c r="I33" s="164" t="s">
        <v>140</v>
      </c>
    </row>
    <row r="34" spans="1:9" x14ac:dyDescent="0.2">
      <c r="A34" s="165">
        <v>28</v>
      </c>
      <c r="B34" s="166" t="s">
        <v>288</v>
      </c>
      <c r="C34" s="166" t="s">
        <v>289</v>
      </c>
      <c r="D34" s="166" t="s">
        <v>41</v>
      </c>
      <c r="E34" s="167">
        <v>753198</v>
      </c>
      <c r="F34" s="168">
        <v>8193.2878440000004</v>
      </c>
      <c r="G34" s="169">
        <v>9.1642200000000007E-3</v>
      </c>
      <c r="H34" s="164" t="s">
        <v>140</v>
      </c>
      <c r="I34" s="164" t="s">
        <v>140</v>
      </c>
    </row>
    <row r="35" spans="1:9" x14ac:dyDescent="0.2">
      <c r="A35" s="165">
        <v>29</v>
      </c>
      <c r="B35" s="166" t="s">
        <v>253</v>
      </c>
      <c r="C35" s="166" t="s">
        <v>254</v>
      </c>
      <c r="D35" s="166" t="s">
        <v>208</v>
      </c>
      <c r="E35" s="167">
        <v>313006</v>
      </c>
      <c r="F35" s="168">
        <v>7967.8807360000001</v>
      </c>
      <c r="G35" s="169">
        <v>8.9120999999999992E-3</v>
      </c>
      <c r="H35" s="164" t="s">
        <v>140</v>
      </c>
      <c r="I35" s="164" t="s">
        <v>140</v>
      </c>
    </row>
    <row r="36" spans="1:9" x14ac:dyDescent="0.2">
      <c r="A36" s="165">
        <v>30</v>
      </c>
      <c r="B36" s="166" t="s">
        <v>349</v>
      </c>
      <c r="C36" s="166" t="s">
        <v>350</v>
      </c>
      <c r="D36" s="166" t="s">
        <v>188</v>
      </c>
      <c r="E36" s="167">
        <v>276370</v>
      </c>
      <c r="F36" s="168">
        <v>7841.1696400000001</v>
      </c>
      <c r="G36" s="169">
        <v>8.7703699999999996E-3</v>
      </c>
      <c r="H36" s="164" t="s">
        <v>140</v>
      </c>
      <c r="I36" s="164" t="s">
        <v>140</v>
      </c>
    </row>
    <row r="37" spans="1:9" x14ac:dyDescent="0.2">
      <c r="A37" s="165">
        <v>31</v>
      </c>
      <c r="B37" s="166" t="s">
        <v>487</v>
      </c>
      <c r="C37" s="166" t="s">
        <v>488</v>
      </c>
      <c r="D37" s="166" t="s">
        <v>41</v>
      </c>
      <c r="E37" s="167">
        <v>926664</v>
      </c>
      <c r="F37" s="168">
        <v>7802.0475479999996</v>
      </c>
      <c r="G37" s="169">
        <v>8.7266099999999992E-3</v>
      </c>
      <c r="H37" s="164" t="s">
        <v>140</v>
      </c>
      <c r="I37" s="164" t="s">
        <v>140</v>
      </c>
    </row>
    <row r="38" spans="1:9" x14ac:dyDescent="0.2">
      <c r="A38" s="165">
        <v>32</v>
      </c>
      <c r="B38" s="166" t="s">
        <v>489</v>
      </c>
      <c r="C38" s="166" t="s">
        <v>490</v>
      </c>
      <c r="D38" s="166" t="s">
        <v>185</v>
      </c>
      <c r="E38" s="167">
        <v>667867</v>
      </c>
      <c r="F38" s="168">
        <v>7609.676598</v>
      </c>
      <c r="G38" s="169">
        <v>8.5114500000000003E-3</v>
      </c>
      <c r="H38" s="164" t="s">
        <v>140</v>
      </c>
      <c r="I38" s="164" t="s">
        <v>140</v>
      </c>
    </row>
    <row r="39" spans="1:9" x14ac:dyDescent="0.2">
      <c r="A39" s="165">
        <v>33</v>
      </c>
      <c r="B39" s="166" t="s">
        <v>81</v>
      </c>
      <c r="C39" s="166" t="s">
        <v>82</v>
      </c>
      <c r="D39" s="166" t="s">
        <v>83</v>
      </c>
      <c r="E39" s="167">
        <v>138859</v>
      </c>
      <c r="F39" s="168">
        <v>7454.5065560000003</v>
      </c>
      <c r="G39" s="169">
        <v>8.3378900000000006E-3</v>
      </c>
      <c r="H39" s="164" t="s">
        <v>140</v>
      </c>
      <c r="I39" s="164" t="s">
        <v>140</v>
      </c>
    </row>
    <row r="40" spans="1:9" x14ac:dyDescent="0.2">
      <c r="A40" s="165">
        <v>34</v>
      </c>
      <c r="B40" s="166" t="s">
        <v>491</v>
      </c>
      <c r="C40" s="166" t="s">
        <v>492</v>
      </c>
      <c r="D40" s="166" t="s">
        <v>201</v>
      </c>
      <c r="E40" s="167">
        <v>684157</v>
      </c>
      <c r="F40" s="168">
        <v>7358.792692</v>
      </c>
      <c r="G40" s="169">
        <v>8.2308299999999997E-3</v>
      </c>
      <c r="H40" s="164" t="s">
        <v>140</v>
      </c>
      <c r="I40" s="164" t="s">
        <v>140</v>
      </c>
    </row>
    <row r="41" spans="1:9" x14ac:dyDescent="0.2">
      <c r="A41" s="165">
        <v>35</v>
      </c>
      <c r="B41" s="166" t="s">
        <v>493</v>
      </c>
      <c r="C41" s="166" t="s">
        <v>494</v>
      </c>
      <c r="D41" s="166" t="s">
        <v>215</v>
      </c>
      <c r="E41" s="167">
        <v>668903</v>
      </c>
      <c r="F41" s="168">
        <v>7169.3023540000004</v>
      </c>
      <c r="G41" s="169">
        <v>8.0188900000000007E-3</v>
      </c>
      <c r="H41" s="164" t="s">
        <v>140</v>
      </c>
      <c r="I41" s="164" t="s">
        <v>140</v>
      </c>
    </row>
    <row r="42" spans="1:9" x14ac:dyDescent="0.2">
      <c r="A42" s="165">
        <v>36</v>
      </c>
      <c r="B42" s="166" t="s">
        <v>325</v>
      </c>
      <c r="C42" s="166" t="s">
        <v>326</v>
      </c>
      <c r="D42" s="166" t="s">
        <v>34</v>
      </c>
      <c r="E42" s="167">
        <v>93370</v>
      </c>
      <c r="F42" s="168">
        <v>7115.2608499999997</v>
      </c>
      <c r="G42" s="169">
        <v>7.9584400000000007E-3</v>
      </c>
      <c r="H42" s="164" t="s">
        <v>140</v>
      </c>
      <c r="I42" s="164" t="s">
        <v>140</v>
      </c>
    </row>
    <row r="43" spans="1:9" x14ac:dyDescent="0.2">
      <c r="A43" s="165">
        <v>37</v>
      </c>
      <c r="B43" s="166" t="s">
        <v>354</v>
      </c>
      <c r="C43" s="166" t="s">
        <v>355</v>
      </c>
      <c r="D43" s="166" t="s">
        <v>53</v>
      </c>
      <c r="E43" s="167">
        <v>878181</v>
      </c>
      <c r="F43" s="168">
        <v>6888.8908545000004</v>
      </c>
      <c r="G43" s="169">
        <v>7.7052400000000004E-3</v>
      </c>
      <c r="H43" s="164" t="s">
        <v>140</v>
      </c>
      <c r="I43" s="164" t="s">
        <v>140</v>
      </c>
    </row>
    <row r="44" spans="1:9" x14ac:dyDescent="0.2">
      <c r="A44" s="165">
        <v>38</v>
      </c>
      <c r="B44" s="166" t="s">
        <v>495</v>
      </c>
      <c r="C44" s="166" t="s">
        <v>496</v>
      </c>
      <c r="D44" s="166" t="s">
        <v>246</v>
      </c>
      <c r="E44" s="167">
        <v>66387</v>
      </c>
      <c r="F44" s="168">
        <v>6450.1609200000003</v>
      </c>
      <c r="G44" s="169">
        <v>7.2145200000000003E-3</v>
      </c>
      <c r="H44" s="164" t="s">
        <v>140</v>
      </c>
      <c r="I44" s="164" t="s">
        <v>140</v>
      </c>
    </row>
    <row r="45" spans="1:9" x14ac:dyDescent="0.2">
      <c r="A45" s="165">
        <v>39</v>
      </c>
      <c r="B45" s="166" t="s">
        <v>75</v>
      </c>
      <c r="C45" s="166" t="s">
        <v>76</v>
      </c>
      <c r="D45" s="166" t="s">
        <v>25</v>
      </c>
      <c r="E45" s="167">
        <v>117075</v>
      </c>
      <c r="F45" s="168">
        <v>6374.1483749999998</v>
      </c>
      <c r="G45" s="169">
        <v>7.1295000000000004E-3</v>
      </c>
      <c r="H45" s="164" t="s">
        <v>140</v>
      </c>
      <c r="I45" s="164" t="s">
        <v>140</v>
      </c>
    </row>
    <row r="46" spans="1:9" x14ac:dyDescent="0.2">
      <c r="A46" s="165">
        <v>40</v>
      </c>
      <c r="B46" s="166" t="s">
        <v>497</v>
      </c>
      <c r="C46" s="166" t="s">
        <v>498</v>
      </c>
      <c r="D46" s="166" t="s">
        <v>396</v>
      </c>
      <c r="E46" s="167">
        <v>3526315</v>
      </c>
      <c r="F46" s="168">
        <v>6325.1512155</v>
      </c>
      <c r="G46" s="169">
        <v>7.0746999999999997E-3</v>
      </c>
      <c r="H46" s="164" t="s">
        <v>140</v>
      </c>
      <c r="I46" s="164" t="s">
        <v>140</v>
      </c>
    </row>
    <row r="47" spans="1:9" x14ac:dyDescent="0.2">
      <c r="A47" s="165">
        <v>41</v>
      </c>
      <c r="B47" s="166" t="s">
        <v>499</v>
      </c>
      <c r="C47" s="166" t="s">
        <v>500</v>
      </c>
      <c r="D47" s="166" t="s">
        <v>127</v>
      </c>
      <c r="E47" s="167">
        <v>1403757</v>
      </c>
      <c r="F47" s="168">
        <v>6295.2886422000001</v>
      </c>
      <c r="G47" s="169">
        <v>7.0413000000000003E-3</v>
      </c>
      <c r="H47" s="164" t="s">
        <v>140</v>
      </c>
      <c r="I47" s="164" t="s">
        <v>140</v>
      </c>
    </row>
    <row r="48" spans="1:9" x14ac:dyDescent="0.2">
      <c r="A48" s="165">
        <v>42</v>
      </c>
      <c r="B48" s="166" t="s">
        <v>91</v>
      </c>
      <c r="C48" s="166" t="s">
        <v>92</v>
      </c>
      <c r="D48" s="166" t="s">
        <v>83</v>
      </c>
      <c r="E48" s="167">
        <v>1302100</v>
      </c>
      <c r="F48" s="168">
        <v>6146.5630499999997</v>
      </c>
      <c r="G48" s="169">
        <v>6.8749500000000003E-3</v>
      </c>
      <c r="H48" s="164" t="s">
        <v>140</v>
      </c>
      <c r="I48" s="164" t="s">
        <v>140</v>
      </c>
    </row>
    <row r="49" spans="1:9" x14ac:dyDescent="0.2">
      <c r="A49" s="165">
        <v>43</v>
      </c>
      <c r="B49" s="166" t="s">
        <v>501</v>
      </c>
      <c r="C49" s="166" t="s">
        <v>502</v>
      </c>
      <c r="D49" s="166" t="s">
        <v>185</v>
      </c>
      <c r="E49" s="167">
        <v>145939</v>
      </c>
      <c r="F49" s="168">
        <v>5952.8518100000001</v>
      </c>
      <c r="G49" s="169">
        <v>6.6582799999999999E-3</v>
      </c>
      <c r="H49" s="164" t="s">
        <v>140</v>
      </c>
      <c r="I49" s="164" t="s">
        <v>140</v>
      </c>
    </row>
    <row r="50" spans="1:9" x14ac:dyDescent="0.2">
      <c r="A50" s="165">
        <v>44</v>
      </c>
      <c r="B50" s="166" t="s">
        <v>503</v>
      </c>
      <c r="C50" s="166" t="s">
        <v>504</v>
      </c>
      <c r="D50" s="166" t="s">
        <v>185</v>
      </c>
      <c r="E50" s="167">
        <v>1344683</v>
      </c>
      <c r="F50" s="168">
        <v>5930.7243715000004</v>
      </c>
      <c r="G50" s="169">
        <v>6.6335300000000003E-3</v>
      </c>
      <c r="H50" s="164" t="s">
        <v>140</v>
      </c>
      <c r="I50" s="164" t="s">
        <v>140</v>
      </c>
    </row>
    <row r="51" spans="1:9" x14ac:dyDescent="0.2">
      <c r="A51" s="165">
        <v>45</v>
      </c>
      <c r="B51" s="166" t="s">
        <v>412</v>
      </c>
      <c r="C51" s="166" t="s">
        <v>413</v>
      </c>
      <c r="D51" s="166" t="s">
        <v>31</v>
      </c>
      <c r="E51" s="167">
        <v>107475</v>
      </c>
      <c r="F51" s="168">
        <v>5833.2056249999996</v>
      </c>
      <c r="G51" s="169">
        <v>6.5244600000000002E-3</v>
      </c>
      <c r="H51" s="164" t="s">
        <v>140</v>
      </c>
      <c r="I51" s="164" t="s">
        <v>140</v>
      </c>
    </row>
    <row r="52" spans="1:9" x14ac:dyDescent="0.2">
      <c r="A52" s="165">
        <v>46</v>
      </c>
      <c r="B52" s="166" t="s">
        <v>337</v>
      </c>
      <c r="C52" s="166" t="s">
        <v>338</v>
      </c>
      <c r="D52" s="166" t="s">
        <v>276</v>
      </c>
      <c r="E52" s="167">
        <v>409475</v>
      </c>
      <c r="F52" s="168">
        <v>5812.497625</v>
      </c>
      <c r="G52" s="169">
        <v>6.5012999999999998E-3</v>
      </c>
      <c r="H52" s="164" t="s">
        <v>140</v>
      </c>
      <c r="I52" s="164" t="s">
        <v>140</v>
      </c>
    </row>
    <row r="53" spans="1:9" x14ac:dyDescent="0.2">
      <c r="A53" s="165">
        <v>47</v>
      </c>
      <c r="B53" s="160" t="s">
        <v>964</v>
      </c>
      <c r="C53" s="160" t="s">
        <v>965</v>
      </c>
      <c r="D53" s="160" t="s">
        <v>112</v>
      </c>
      <c r="E53" s="161">
        <v>1720474</v>
      </c>
      <c r="F53" s="162">
        <f>569545712.96/10^5</f>
        <v>5695.4571296000004</v>
      </c>
      <c r="G53" s="170">
        <f>F53/$F$197</f>
        <v>6.3703848700420807E-3</v>
      </c>
      <c r="H53" s="164" t="s">
        <v>140</v>
      </c>
      <c r="I53" s="164" t="s">
        <v>140</v>
      </c>
    </row>
    <row r="54" spans="1:9" x14ac:dyDescent="0.2">
      <c r="A54" s="165">
        <v>48</v>
      </c>
      <c r="B54" s="166" t="s">
        <v>439</v>
      </c>
      <c r="C54" s="166" t="s">
        <v>440</v>
      </c>
      <c r="D54" s="166" t="s">
        <v>188</v>
      </c>
      <c r="E54" s="167">
        <v>186172</v>
      </c>
      <c r="F54" s="168">
        <v>5574.362024</v>
      </c>
      <c r="G54" s="169">
        <v>6.2349399999999996E-3</v>
      </c>
      <c r="H54" s="164" t="s">
        <v>140</v>
      </c>
      <c r="I54" s="164" t="s">
        <v>140</v>
      </c>
    </row>
    <row r="55" spans="1:9" x14ac:dyDescent="0.2">
      <c r="A55" s="165">
        <v>49</v>
      </c>
      <c r="B55" s="166" t="s">
        <v>505</v>
      </c>
      <c r="C55" s="166" t="s">
        <v>506</v>
      </c>
      <c r="D55" s="166" t="s">
        <v>208</v>
      </c>
      <c r="E55" s="167">
        <v>683862</v>
      </c>
      <c r="F55" s="168">
        <v>5561.5077149999997</v>
      </c>
      <c r="G55" s="169">
        <v>6.22056E-3</v>
      </c>
      <c r="H55" s="164" t="s">
        <v>140</v>
      </c>
      <c r="I55" s="164" t="s">
        <v>140</v>
      </c>
    </row>
    <row r="56" spans="1:9" x14ac:dyDescent="0.2">
      <c r="A56" s="165">
        <v>50</v>
      </c>
      <c r="B56" s="166" t="s">
        <v>507</v>
      </c>
      <c r="C56" s="166" t="s">
        <v>508</v>
      </c>
      <c r="D56" s="166" t="s">
        <v>201</v>
      </c>
      <c r="E56" s="167">
        <v>463311</v>
      </c>
      <c r="F56" s="168">
        <v>5472.6295319999999</v>
      </c>
      <c r="G56" s="169">
        <v>6.1211499999999997E-3</v>
      </c>
      <c r="H56" s="164" t="s">
        <v>140</v>
      </c>
      <c r="I56" s="164" t="s">
        <v>140</v>
      </c>
    </row>
    <row r="57" spans="1:9" x14ac:dyDescent="0.2">
      <c r="A57" s="165">
        <v>51</v>
      </c>
      <c r="B57" s="166" t="s">
        <v>303</v>
      </c>
      <c r="C57" s="166" t="s">
        <v>304</v>
      </c>
      <c r="D57" s="166" t="s">
        <v>53</v>
      </c>
      <c r="E57" s="167">
        <v>966711</v>
      </c>
      <c r="F57" s="168">
        <v>5079.0995940000003</v>
      </c>
      <c r="G57" s="169">
        <v>5.6809900000000003E-3</v>
      </c>
      <c r="H57" s="164" t="s">
        <v>140</v>
      </c>
      <c r="I57" s="164" t="s">
        <v>140</v>
      </c>
    </row>
    <row r="58" spans="1:9" x14ac:dyDescent="0.2">
      <c r="A58" s="165">
        <v>52</v>
      </c>
      <c r="B58" s="166" t="s">
        <v>99</v>
      </c>
      <c r="C58" s="166" t="s">
        <v>100</v>
      </c>
      <c r="D58" s="166" t="s">
        <v>101</v>
      </c>
      <c r="E58" s="167">
        <v>2412950</v>
      </c>
      <c r="F58" s="168">
        <v>4185.5030699999998</v>
      </c>
      <c r="G58" s="169">
        <v>4.6814999999999999E-3</v>
      </c>
      <c r="H58" s="164" t="s">
        <v>140</v>
      </c>
      <c r="I58" s="164" t="s">
        <v>140</v>
      </c>
    </row>
    <row r="59" spans="1:9" x14ac:dyDescent="0.2">
      <c r="A59" s="165">
        <v>53</v>
      </c>
      <c r="B59" s="166" t="s">
        <v>238</v>
      </c>
      <c r="C59" s="166" t="s">
        <v>239</v>
      </c>
      <c r="D59" s="166" t="s">
        <v>208</v>
      </c>
      <c r="E59" s="167">
        <v>73694</v>
      </c>
      <c r="F59" s="168">
        <v>4104.7557999999999</v>
      </c>
      <c r="G59" s="169">
        <v>4.5911800000000003E-3</v>
      </c>
      <c r="H59" s="164" t="s">
        <v>140</v>
      </c>
      <c r="I59" s="164" t="s">
        <v>140</v>
      </c>
    </row>
    <row r="60" spans="1:9" x14ac:dyDescent="0.2">
      <c r="A60" s="165">
        <v>54</v>
      </c>
      <c r="B60" s="166" t="s">
        <v>509</v>
      </c>
      <c r="C60" s="166" t="s">
        <v>510</v>
      </c>
      <c r="D60" s="166" t="s">
        <v>101</v>
      </c>
      <c r="E60" s="167">
        <v>2485155</v>
      </c>
      <c r="F60" s="168">
        <v>4095.0384089999998</v>
      </c>
      <c r="G60" s="169">
        <v>4.5803099999999998E-3</v>
      </c>
      <c r="H60" s="164" t="s">
        <v>140</v>
      </c>
      <c r="I60" s="164" t="s">
        <v>140</v>
      </c>
    </row>
    <row r="61" spans="1:9" x14ac:dyDescent="0.2">
      <c r="A61" s="165">
        <v>55</v>
      </c>
      <c r="B61" s="166" t="s">
        <v>108</v>
      </c>
      <c r="C61" s="166" t="s">
        <v>109</v>
      </c>
      <c r="D61" s="166" t="s">
        <v>34</v>
      </c>
      <c r="E61" s="167">
        <v>766150</v>
      </c>
      <c r="F61" s="168">
        <v>4089.7087000000001</v>
      </c>
      <c r="G61" s="169">
        <v>4.5743499999999996E-3</v>
      </c>
      <c r="H61" s="164" t="s">
        <v>140</v>
      </c>
      <c r="I61" s="164" t="s">
        <v>140</v>
      </c>
    </row>
    <row r="62" spans="1:9" x14ac:dyDescent="0.2">
      <c r="A62" s="165">
        <v>56</v>
      </c>
      <c r="B62" s="166" t="s">
        <v>511</v>
      </c>
      <c r="C62" s="166" t="s">
        <v>512</v>
      </c>
      <c r="D62" s="166" t="s">
        <v>513</v>
      </c>
      <c r="E62" s="167">
        <v>1224337</v>
      </c>
      <c r="F62" s="168">
        <v>3437.3261275</v>
      </c>
      <c r="G62" s="169">
        <v>3.8446600000000002E-3</v>
      </c>
      <c r="H62" s="164" t="s">
        <v>140</v>
      </c>
      <c r="I62" s="164" t="s">
        <v>140</v>
      </c>
    </row>
    <row r="63" spans="1:9" x14ac:dyDescent="0.2">
      <c r="A63" s="165">
        <v>57</v>
      </c>
      <c r="B63" s="166" t="s">
        <v>514</v>
      </c>
      <c r="C63" s="166" t="s">
        <v>515</v>
      </c>
      <c r="D63" s="166" t="s">
        <v>516</v>
      </c>
      <c r="E63" s="167">
        <v>96973</v>
      </c>
      <c r="F63" s="168">
        <v>2054.0820859999999</v>
      </c>
      <c r="G63" s="169">
        <v>2.2975000000000001E-3</v>
      </c>
      <c r="H63" s="164" t="s">
        <v>140</v>
      </c>
      <c r="I63" s="164" t="s">
        <v>140</v>
      </c>
    </row>
    <row r="64" spans="1:9" x14ac:dyDescent="0.2">
      <c r="A64" s="165">
        <v>58</v>
      </c>
      <c r="B64" s="166" t="s">
        <v>517</v>
      </c>
      <c r="C64" s="166" t="s">
        <v>518</v>
      </c>
      <c r="D64" s="166" t="s">
        <v>396</v>
      </c>
      <c r="E64" s="167">
        <v>488383</v>
      </c>
      <c r="F64" s="168">
        <v>171.47127130000001</v>
      </c>
      <c r="G64" s="169">
        <v>1.9179000000000001E-4</v>
      </c>
      <c r="H64" s="164" t="s">
        <v>140</v>
      </c>
      <c r="I64" s="164" t="s">
        <v>140</v>
      </c>
    </row>
    <row r="65" spans="1:9" x14ac:dyDescent="0.2">
      <c r="A65" s="171"/>
      <c r="B65" s="171"/>
      <c r="C65" s="172" t="s">
        <v>139</v>
      </c>
      <c r="D65" s="171"/>
      <c r="E65" s="171" t="s">
        <v>140</v>
      </c>
      <c r="F65" s="173">
        <f>SUM(F7:F64)</f>
        <v>643618.09733369993</v>
      </c>
      <c r="G65" s="174">
        <f>SUM(G7:G64)</f>
        <v>0.71988868710119258</v>
      </c>
      <c r="H65" s="164" t="s">
        <v>140</v>
      </c>
      <c r="I65" s="164" t="s">
        <v>140</v>
      </c>
    </row>
    <row r="66" spans="1:9" x14ac:dyDescent="0.2">
      <c r="A66" s="171"/>
      <c r="B66" s="171"/>
      <c r="C66" s="175"/>
      <c r="D66" s="171"/>
      <c r="E66" s="171"/>
      <c r="F66" s="176"/>
      <c r="G66" s="176"/>
      <c r="H66" s="164" t="s">
        <v>140</v>
      </c>
      <c r="I66" s="164" t="s">
        <v>140</v>
      </c>
    </row>
    <row r="67" spans="1:9" x14ac:dyDescent="0.2">
      <c r="A67" s="171"/>
      <c r="B67" s="171"/>
      <c r="C67" s="172" t="s">
        <v>141</v>
      </c>
      <c r="D67" s="171"/>
      <c r="E67" s="171"/>
      <c r="F67" s="171"/>
      <c r="G67" s="171"/>
      <c r="H67" s="164" t="s">
        <v>140</v>
      </c>
      <c r="I67" s="164" t="s">
        <v>140</v>
      </c>
    </row>
    <row r="68" spans="1:9" x14ac:dyDescent="0.2">
      <c r="A68" s="171"/>
      <c r="B68" s="171"/>
      <c r="C68" s="172" t="s">
        <v>139</v>
      </c>
      <c r="D68" s="171"/>
      <c r="E68" s="171" t="s">
        <v>140</v>
      </c>
      <c r="F68" s="177" t="s">
        <v>142</v>
      </c>
      <c r="G68" s="174">
        <v>0</v>
      </c>
      <c r="H68" s="164" t="s">
        <v>140</v>
      </c>
      <c r="I68" s="164" t="s">
        <v>140</v>
      </c>
    </row>
    <row r="69" spans="1:9" x14ac:dyDescent="0.2">
      <c r="A69" s="171"/>
      <c r="B69" s="171"/>
      <c r="C69" s="175"/>
      <c r="D69" s="171"/>
      <c r="E69" s="171"/>
      <c r="F69" s="176"/>
      <c r="G69" s="176"/>
      <c r="H69" s="164" t="s">
        <v>140</v>
      </c>
      <c r="I69" s="164" t="s">
        <v>140</v>
      </c>
    </row>
    <row r="70" spans="1:9" x14ac:dyDescent="0.2">
      <c r="A70" s="171"/>
      <c r="B70" s="171"/>
      <c r="C70" s="172" t="s">
        <v>143</v>
      </c>
      <c r="D70" s="171"/>
      <c r="E70" s="171"/>
      <c r="F70" s="171"/>
      <c r="G70" s="171"/>
      <c r="H70" s="164" t="s">
        <v>140</v>
      </c>
      <c r="I70" s="164" t="s">
        <v>140</v>
      </c>
    </row>
    <row r="71" spans="1:9" x14ac:dyDescent="0.2">
      <c r="A71" s="36">
        <v>1</v>
      </c>
      <c r="B71" s="37" t="s">
        <v>519</v>
      </c>
      <c r="C71" s="37" t="s">
        <v>1004</v>
      </c>
      <c r="D71" s="37" t="s">
        <v>120</v>
      </c>
      <c r="E71" s="38">
        <v>30579</v>
      </c>
      <c r="F71" s="39">
        <v>4.9629716999999998</v>
      </c>
      <c r="G71" s="40" t="s">
        <v>138</v>
      </c>
      <c r="H71" s="30"/>
      <c r="I71" s="158"/>
    </row>
    <row r="72" spans="1:9" x14ac:dyDescent="0.2">
      <c r="A72" s="171"/>
      <c r="B72" s="171"/>
      <c r="C72" s="172" t="s">
        <v>139</v>
      </c>
      <c r="D72" s="171"/>
      <c r="E72" s="171" t="s">
        <v>140</v>
      </c>
      <c r="F72" s="173">
        <f>SUM(F71)</f>
        <v>4.9629716999999998</v>
      </c>
      <c r="G72" s="174">
        <v>0</v>
      </c>
      <c r="H72" s="164" t="s">
        <v>140</v>
      </c>
      <c r="I72" s="164" t="s">
        <v>140</v>
      </c>
    </row>
    <row r="73" spans="1:9" x14ac:dyDescent="0.2">
      <c r="A73" s="171"/>
      <c r="B73" s="171"/>
      <c r="C73" s="175"/>
      <c r="D73" s="171"/>
      <c r="E73" s="171"/>
      <c r="F73" s="176"/>
      <c r="G73" s="176"/>
      <c r="H73" s="164" t="s">
        <v>140</v>
      </c>
      <c r="I73" s="164" t="s">
        <v>140</v>
      </c>
    </row>
    <row r="74" spans="1:9" x14ac:dyDescent="0.2">
      <c r="A74" s="171"/>
      <c r="B74" s="171"/>
      <c r="C74" s="172" t="s">
        <v>144</v>
      </c>
      <c r="D74" s="171"/>
      <c r="E74" s="171"/>
      <c r="F74" s="171"/>
      <c r="G74" s="171"/>
      <c r="H74" s="164" t="s">
        <v>140</v>
      </c>
      <c r="I74" s="164" t="s">
        <v>140</v>
      </c>
    </row>
    <row r="75" spans="1:9" x14ac:dyDescent="0.2">
      <c r="A75" s="171"/>
      <c r="B75" s="171"/>
      <c r="C75" s="172" t="s">
        <v>139</v>
      </c>
      <c r="D75" s="171"/>
      <c r="E75" s="171" t="s">
        <v>140</v>
      </c>
      <c r="F75" s="177" t="s">
        <v>142</v>
      </c>
      <c r="G75" s="174">
        <v>0</v>
      </c>
      <c r="H75" s="164" t="s">
        <v>140</v>
      </c>
      <c r="I75" s="164" t="s">
        <v>140</v>
      </c>
    </row>
    <row r="76" spans="1:9" x14ac:dyDescent="0.2">
      <c r="A76" s="171"/>
      <c r="B76" s="171"/>
      <c r="C76" s="175"/>
      <c r="D76" s="171"/>
      <c r="E76" s="171"/>
      <c r="F76" s="176"/>
      <c r="G76" s="176"/>
      <c r="H76" s="164" t="s">
        <v>140</v>
      </c>
      <c r="I76" s="164" t="s">
        <v>140</v>
      </c>
    </row>
    <row r="77" spans="1:9" x14ac:dyDescent="0.2">
      <c r="A77" s="171"/>
      <c r="B77" s="171"/>
      <c r="C77" s="172" t="s">
        <v>145</v>
      </c>
      <c r="D77" s="171"/>
      <c r="E77" s="171"/>
      <c r="F77" s="176"/>
      <c r="G77" s="176"/>
      <c r="H77" s="164" t="s">
        <v>140</v>
      </c>
      <c r="I77" s="164" t="s">
        <v>140</v>
      </c>
    </row>
    <row r="78" spans="1:9" x14ac:dyDescent="0.2">
      <c r="A78" s="171"/>
      <c r="B78" s="171"/>
      <c r="C78" s="172" t="s">
        <v>139</v>
      </c>
      <c r="D78" s="171"/>
      <c r="E78" s="171" t="s">
        <v>140</v>
      </c>
      <c r="F78" s="177" t="s">
        <v>142</v>
      </c>
      <c r="G78" s="174">
        <v>0</v>
      </c>
      <c r="H78" s="164" t="s">
        <v>140</v>
      </c>
      <c r="I78" s="164" t="s">
        <v>140</v>
      </c>
    </row>
    <row r="79" spans="1:9" x14ac:dyDescent="0.2">
      <c r="A79" s="28"/>
      <c r="B79" s="28"/>
      <c r="C79" s="29"/>
      <c r="D79" s="28"/>
      <c r="E79" s="28"/>
      <c r="F79" s="97"/>
      <c r="G79" s="98"/>
      <c r="H79" s="30" t="s">
        <v>140</v>
      </c>
      <c r="I79" s="158" t="s">
        <v>140</v>
      </c>
    </row>
    <row r="80" spans="1:9" x14ac:dyDescent="0.2">
      <c r="A80" s="28"/>
      <c r="B80" s="28"/>
      <c r="C80" s="29" t="s">
        <v>1007</v>
      </c>
      <c r="D80" s="28"/>
      <c r="E80" s="28"/>
      <c r="F80" s="28"/>
      <c r="G80" s="28"/>
      <c r="H80" s="30" t="s">
        <v>140</v>
      </c>
      <c r="I80" s="158" t="s">
        <v>140</v>
      </c>
    </row>
    <row r="81" spans="1:9" x14ac:dyDescent="0.2">
      <c r="A81" s="31">
        <v>1</v>
      </c>
      <c r="B81" s="32" t="s">
        <v>1008</v>
      </c>
      <c r="C81" s="32" t="s">
        <v>1009</v>
      </c>
      <c r="D81" s="32" t="s">
        <v>1010</v>
      </c>
      <c r="E81" s="33">
        <v>1750</v>
      </c>
      <c r="F81" s="34">
        <f>209096523.65/10^5</f>
        <v>2090.9652365000002</v>
      </c>
      <c r="G81" s="170">
        <f>F81/$F$197</f>
        <v>2.3387505169965277E-3</v>
      </c>
      <c r="H81" s="30">
        <v>7.29</v>
      </c>
      <c r="I81" s="158" t="s">
        <v>140</v>
      </c>
    </row>
    <row r="82" spans="1:9" x14ac:dyDescent="0.2">
      <c r="A82" s="28"/>
      <c r="B82" s="28"/>
      <c r="C82" s="29" t="s">
        <v>139</v>
      </c>
      <c r="D82" s="28"/>
      <c r="E82" s="28" t="s">
        <v>140</v>
      </c>
      <c r="F82" s="99">
        <f>SUM(F81)</f>
        <v>2090.9652365000002</v>
      </c>
      <c r="G82" s="98">
        <f>SUM(G81)</f>
        <v>2.3387505169965277E-3</v>
      </c>
      <c r="H82" s="30" t="s">
        <v>140</v>
      </c>
      <c r="I82" s="158" t="s">
        <v>140</v>
      </c>
    </row>
    <row r="83" spans="1:9" x14ac:dyDescent="0.2">
      <c r="A83" s="41"/>
      <c r="B83" s="41"/>
      <c r="C83" s="45"/>
      <c r="D83" s="41"/>
      <c r="E83" s="41"/>
      <c r="F83" s="46"/>
      <c r="G83" s="46"/>
      <c r="H83" s="30" t="s">
        <v>140</v>
      </c>
      <c r="I83" s="158"/>
    </row>
    <row r="84" spans="1:9" x14ac:dyDescent="0.2">
      <c r="A84" s="171"/>
      <c r="B84" s="171"/>
      <c r="C84" s="172" t="s">
        <v>146</v>
      </c>
      <c r="D84" s="171"/>
      <c r="E84" s="171"/>
      <c r="F84" s="176"/>
      <c r="G84" s="176"/>
      <c r="H84" s="164" t="s">
        <v>140</v>
      </c>
      <c r="I84" s="164" t="s">
        <v>140</v>
      </c>
    </row>
    <row r="85" spans="1:9" x14ac:dyDescent="0.2">
      <c r="A85" s="165">
        <v>1</v>
      </c>
      <c r="B85" s="166"/>
      <c r="C85" s="166" t="s">
        <v>1011</v>
      </c>
      <c r="D85" s="166" t="s">
        <v>520</v>
      </c>
      <c r="E85" s="167">
        <v>61275</v>
      </c>
      <c r="F85" s="168">
        <v>883.27912500000002</v>
      </c>
      <c r="G85" s="169">
        <v>9.8795000000000003E-4</v>
      </c>
      <c r="H85" s="164" t="s">
        <v>140</v>
      </c>
      <c r="I85" s="164" t="s">
        <v>140</v>
      </c>
    </row>
    <row r="86" spans="1:9" x14ac:dyDescent="0.2">
      <c r="A86" s="171"/>
      <c r="B86" s="171"/>
      <c r="C86" s="172" t="s">
        <v>139</v>
      </c>
      <c r="D86" s="171"/>
      <c r="E86" s="171" t="s">
        <v>140</v>
      </c>
      <c r="F86" s="173">
        <v>883.27912500000002</v>
      </c>
      <c r="G86" s="174">
        <v>9.8795000000000003E-4</v>
      </c>
      <c r="H86" s="164" t="s">
        <v>140</v>
      </c>
      <c r="I86" s="164" t="s">
        <v>140</v>
      </c>
    </row>
    <row r="87" spans="1:9" x14ac:dyDescent="0.2">
      <c r="A87" s="171"/>
      <c r="B87" s="171"/>
      <c r="C87" s="175"/>
      <c r="D87" s="171"/>
      <c r="E87" s="171"/>
      <c r="F87" s="176"/>
      <c r="G87" s="176"/>
      <c r="H87" s="164" t="s">
        <v>140</v>
      </c>
      <c r="I87" s="164" t="s">
        <v>140</v>
      </c>
    </row>
    <row r="88" spans="1:9" x14ac:dyDescent="0.2">
      <c r="A88" s="171"/>
      <c r="B88" s="171"/>
      <c r="C88" s="172" t="s">
        <v>147</v>
      </c>
      <c r="D88" s="171"/>
      <c r="E88" s="171"/>
      <c r="F88" s="173">
        <f>F86+F82+F72+F65</f>
        <v>646597.30466689996</v>
      </c>
      <c r="G88" s="174">
        <f>G86+G82+G72+G65</f>
        <v>0.72321538761818915</v>
      </c>
      <c r="H88" s="164" t="s">
        <v>140</v>
      </c>
      <c r="I88" s="164" t="s">
        <v>140</v>
      </c>
    </row>
    <row r="89" spans="1:9" x14ac:dyDescent="0.2">
      <c r="A89" s="171"/>
      <c r="B89" s="171"/>
      <c r="C89" s="175"/>
      <c r="D89" s="171"/>
      <c r="E89" s="171"/>
      <c r="F89" s="176"/>
      <c r="G89" s="176"/>
      <c r="H89" s="164" t="s">
        <v>140</v>
      </c>
      <c r="I89" s="164" t="s">
        <v>140</v>
      </c>
    </row>
    <row r="90" spans="1:9" x14ac:dyDescent="0.2">
      <c r="A90" s="171"/>
      <c r="B90" s="171"/>
      <c r="C90" s="172" t="s">
        <v>148</v>
      </c>
      <c r="D90" s="171"/>
      <c r="E90" s="171"/>
      <c r="F90" s="176"/>
      <c r="G90" s="176"/>
      <c r="H90" s="164" t="s">
        <v>140</v>
      </c>
      <c r="I90" s="164" t="s">
        <v>140</v>
      </c>
    </row>
    <row r="91" spans="1:9" x14ac:dyDescent="0.2">
      <c r="A91" s="171"/>
      <c r="B91" s="171"/>
      <c r="C91" s="172" t="s">
        <v>10</v>
      </c>
      <c r="D91" s="171"/>
      <c r="E91" s="171"/>
      <c r="F91" s="176"/>
      <c r="G91" s="176"/>
      <c r="H91" s="164" t="s">
        <v>140</v>
      </c>
      <c r="I91" s="164" t="s">
        <v>140</v>
      </c>
    </row>
    <row r="92" spans="1:9" ht="25.5" x14ac:dyDescent="0.2">
      <c r="A92" s="165">
        <v>1</v>
      </c>
      <c r="B92" s="166" t="s">
        <v>521</v>
      </c>
      <c r="C92" s="166" t="s">
        <v>967</v>
      </c>
      <c r="D92" s="166" t="s">
        <v>522</v>
      </c>
      <c r="E92" s="167">
        <v>8500</v>
      </c>
      <c r="F92" s="168">
        <v>8542.2365000000009</v>
      </c>
      <c r="G92" s="169">
        <v>9.5545200000000004E-3</v>
      </c>
      <c r="H92" s="164">
        <v>7.1816000000000004</v>
      </c>
      <c r="I92" s="164" t="s">
        <v>140</v>
      </c>
    </row>
    <row r="93" spans="1:9" ht="25.5" x14ac:dyDescent="0.2">
      <c r="A93" s="165">
        <v>2</v>
      </c>
      <c r="B93" s="166" t="s">
        <v>523</v>
      </c>
      <c r="C93" s="166" t="s">
        <v>524</v>
      </c>
      <c r="D93" s="166" t="s">
        <v>525</v>
      </c>
      <c r="E93" s="167">
        <v>4500</v>
      </c>
      <c r="F93" s="168">
        <v>4521.7664999999997</v>
      </c>
      <c r="G93" s="169">
        <v>5.0576099999999997E-3</v>
      </c>
      <c r="H93" s="164">
        <v>7.2134</v>
      </c>
      <c r="I93" s="164" t="s">
        <v>140</v>
      </c>
    </row>
    <row r="94" spans="1:9" ht="25.5" x14ac:dyDescent="0.2">
      <c r="A94" s="165">
        <v>3</v>
      </c>
      <c r="B94" s="166" t="s">
        <v>526</v>
      </c>
      <c r="C94" s="166" t="s">
        <v>968</v>
      </c>
      <c r="D94" s="166" t="s">
        <v>525</v>
      </c>
      <c r="E94" s="167">
        <v>4300</v>
      </c>
      <c r="F94" s="168">
        <v>4282.4732000000004</v>
      </c>
      <c r="G94" s="169">
        <v>4.7899600000000002E-3</v>
      </c>
      <c r="H94" s="164">
        <v>7.16</v>
      </c>
      <c r="I94" s="164" t="s">
        <v>140</v>
      </c>
    </row>
    <row r="95" spans="1:9" ht="25.5" x14ac:dyDescent="0.2">
      <c r="A95" s="165">
        <v>4</v>
      </c>
      <c r="B95" s="166" t="s">
        <v>527</v>
      </c>
      <c r="C95" s="166" t="s">
        <v>969</v>
      </c>
      <c r="D95" s="166" t="s">
        <v>522</v>
      </c>
      <c r="E95" s="167">
        <v>3500</v>
      </c>
      <c r="F95" s="168">
        <v>3461.6120000000001</v>
      </c>
      <c r="G95" s="169">
        <v>3.8718200000000002E-3</v>
      </c>
      <c r="H95" s="164">
        <v>7.1749999999999998</v>
      </c>
      <c r="I95" s="164" t="s">
        <v>140</v>
      </c>
    </row>
    <row r="96" spans="1:9" x14ac:dyDescent="0.2">
      <c r="A96" s="165">
        <v>5</v>
      </c>
      <c r="B96" s="166" t="s">
        <v>528</v>
      </c>
      <c r="C96" s="166" t="s">
        <v>970</v>
      </c>
      <c r="D96" s="166" t="s">
        <v>525</v>
      </c>
      <c r="E96" s="167">
        <v>3500</v>
      </c>
      <c r="F96" s="168">
        <v>3447.0309999999999</v>
      </c>
      <c r="G96" s="169">
        <v>3.8555099999999999E-3</v>
      </c>
      <c r="H96" s="164">
        <v>8.0399999999999991</v>
      </c>
      <c r="I96" s="164" t="s">
        <v>140</v>
      </c>
    </row>
    <row r="97" spans="1:9" ht="25.5" x14ac:dyDescent="0.2">
      <c r="A97" s="165">
        <v>6</v>
      </c>
      <c r="B97" s="166" t="s">
        <v>529</v>
      </c>
      <c r="C97" s="166" t="s">
        <v>971</v>
      </c>
      <c r="D97" s="166" t="s">
        <v>530</v>
      </c>
      <c r="E97" s="167">
        <v>3000</v>
      </c>
      <c r="F97" s="168">
        <v>3033.3330000000001</v>
      </c>
      <c r="G97" s="169">
        <v>3.3927900000000001E-3</v>
      </c>
      <c r="H97" s="164">
        <v>8.0549999999999997</v>
      </c>
      <c r="I97" s="164" t="s">
        <v>140</v>
      </c>
    </row>
    <row r="98" spans="1:9" x14ac:dyDescent="0.2">
      <c r="A98" s="165">
        <v>7</v>
      </c>
      <c r="B98" s="166" t="s">
        <v>531</v>
      </c>
      <c r="C98" s="166" t="s">
        <v>972</v>
      </c>
      <c r="D98" s="166" t="s">
        <v>525</v>
      </c>
      <c r="E98" s="167">
        <v>3000</v>
      </c>
      <c r="F98" s="168">
        <v>3003.4110000000001</v>
      </c>
      <c r="G98" s="169">
        <v>3.3593199999999998E-3</v>
      </c>
      <c r="H98" s="164">
        <v>7.625</v>
      </c>
      <c r="I98" s="164" t="s">
        <v>140</v>
      </c>
    </row>
    <row r="99" spans="1:9" x14ac:dyDescent="0.2">
      <c r="A99" s="165">
        <v>8</v>
      </c>
      <c r="B99" s="166" t="s">
        <v>532</v>
      </c>
      <c r="C99" s="166" t="s">
        <v>973</v>
      </c>
      <c r="D99" s="166" t="s">
        <v>522</v>
      </c>
      <c r="E99" s="167">
        <v>2500</v>
      </c>
      <c r="F99" s="168">
        <v>2564.4724999999999</v>
      </c>
      <c r="G99" s="169">
        <v>2.8683699999999999E-3</v>
      </c>
      <c r="H99" s="164">
        <v>7.4733999999999998</v>
      </c>
      <c r="I99" s="164" t="s">
        <v>140</v>
      </c>
    </row>
    <row r="100" spans="1:9" x14ac:dyDescent="0.2">
      <c r="A100" s="165">
        <v>9</v>
      </c>
      <c r="B100" s="166" t="s">
        <v>533</v>
      </c>
      <c r="C100" s="166" t="s">
        <v>974</v>
      </c>
      <c r="D100" s="166" t="s">
        <v>522</v>
      </c>
      <c r="E100" s="167">
        <v>2500</v>
      </c>
      <c r="F100" s="168">
        <v>2530.06</v>
      </c>
      <c r="G100" s="169">
        <v>2.8298799999999999E-3</v>
      </c>
      <c r="H100" s="164">
        <v>7.0949999999999998</v>
      </c>
      <c r="I100" s="164" t="s">
        <v>140</v>
      </c>
    </row>
    <row r="101" spans="1:9" ht="25.5" x14ac:dyDescent="0.2">
      <c r="A101" s="165">
        <v>10</v>
      </c>
      <c r="B101" s="166" t="s">
        <v>534</v>
      </c>
      <c r="C101" s="166" t="s">
        <v>975</v>
      </c>
      <c r="D101" s="166" t="s">
        <v>525</v>
      </c>
      <c r="E101" s="167">
        <v>2500</v>
      </c>
      <c r="F101" s="168">
        <v>2517.6350000000002</v>
      </c>
      <c r="G101" s="169">
        <v>2.81598E-3</v>
      </c>
      <c r="H101" s="164">
        <v>7.2</v>
      </c>
      <c r="I101" s="164" t="s">
        <v>140</v>
      </c>
    </row>
    <row r="102" spans="1:9" x14ac:dyDescent="0.2">
      <c r="A102" s="165">
        <v>11</v>
      </c>
      <c r="B102" s="166" t="s">
        <v>535</v>
      </c>
      <c r="C102" s="166" t="s">
        <v>976</v>
      </c>
      <c r="D102" s="166" t="s">
        <v>522</v>
      </c>
      <c r="E102" s="167">
        <v>2500</v>
      </c>
      <c r="F102" s="168">
        <v>2516.2049999999999</v>
      </c>
      <c r="G102" s="169">
        <v>2.81438E-3</v>
      </c>
      <c r="H102" s="164">
        <v>7.3</v>
      </c>
      <c r="I102" s="164" t="s">
        <v>140</v>
      </c>
    </row>
    <row r="103" spans="1:9" ht="25.5" x14ac:dyDescent="0.2">
      <c r="A103" s="165">
        <v>12</v>
      </c>
      <c r="B103" s="166" t="s">
        <v>536</v>
      </c>
      <c r="C103" s="166" t="s">
        <v>537</v>
      </c>
      <c r="D103" s="166" t="s">
        <v>522</v>
      </c>
      <c r="E103" s="167">
        <v>2500</v>
      </c>
      <c r="F103" s="168">
        <v>2514.6374999999998</v>
      </c>
      <c r="G103" s="169">
        <v>2.81263E-3</v>
      </c>
      <c r="H103" s="164">
        <v>7.1645000000000003</v>
      </c>
      <c r="I103" s="164" t="s">
        <v>140</v>
      </c>
    </row>
    <row r="104" spans="1:9" x14ac:dyDescent="0.2">
      <c r="A104" s="165">
        <v>13</v>
      </c>
      <c r="B104" s="166" t="s">
        <v>538</v>
      </c>
      <c r="C104" s="166" t="s">
        <v>539</v>
      </c>
      <c r="D104" s="166" t="s">
        <v>525</v>
      </c>
      <c r="E104" s="167">
        <v>2500</v>
      </c>
      <c r="F104" s="168">
        <v>2512.9549999999999</v>
      </c>
      <c r="G104" s="169">
        <v>2.8107499999999999E-3</v>
      </c>
      <c r="H104" s="164">
        <v>7.2698</v>
      </c>
      <c r="I104" s="164" t="s">
        <v>140</v>
      </c>
    </row>
    <row r="105" spans="1:9" ht="25.5" x14ac:dyDescent="0.2">
      <c r="A105" s="165">
        <v>14</v>
      </c>
      <c r="B105" s="166" t="s">
        <v>540</v>
      </c>
      <c r="C105" s="166" t="s">
        <v>977</v>
      </c>
      <c r="D105" s="166" t="s">
        <v>525</v>
      </c>
      <c r="E105" s="167">
        <v>2500</v>
      </c>
      <c r="F105" s="168">
        <v>2509.9875000000002</v>
      </c>
      <c r="G105" s="169">
        <v>2.8074300000000001E-3</v>
      </c>
      <c r="H105" s="164">
        <v>7.29</v>
      </c>
      <c r="I105" s="164" t="s">
        <v>140</v>
      </c>
    </row>
    <row r="106" spans="1:9" x14ac:dyDescent="0.2">
      <c r="A106" s="165">
        <v>15</v>
      </c>
      <c r="B106" s="166" t="s">
        <v>541</v>
      </c>
      <c r="C106" s="166" t="s">
        <v>542</v>
      </c>
      <c r="D106" s="166" t="s">
        <v>522</v>
      </c>
      <c r="E106" s="167">
        <v>2500</v>
      </c>
      <c r="F106" s="168">
        <v>2509.0949999999998</v>
      </c>
      <c r="G106" s="169">
        <v>2.8064299999999999E-3</v>
      </c>
      <c r="H106" s="164">
        <v>7.19</v>
      </c>
      <c r="I106" s="164" t="s">
        <v>140</v>
      </c>
    </row>
    <row r="107" spans="1:9" x14ac:dyDescent="0.2">
      <c r="A107" s="165">
        <v>16</v>
      </c>
      <c r="B107" s="166" t="s">
        <v>543</v>
      </c>
      <c r="C107" s="166" t="s">
        <v>544</v>
      </c>
      <c r="D107" s="166" t="s">
        <v>525</v>
      </c>
      <c r="E107" s="167">
        <v>2500</v>
      </c>
      <c r="F107" s="168">
        <v>2508.77</v>
      </c>
      <c r="G107" s="169">
        <v>2.8060699999999999E-3</v>
      </c>
      <c r="H107" s="164">
        <v>7.4</v>
      </c>
      <c r="I107" s="164" t="s">
        <v>140</v>
      </c>
    </row>
    <row r="108" spans="1:9" x14ac:dyDescent="0.2">
      <c r="A108" s="165">
        <v>17</v>
      </c>
      <c r="B108" s="166" t="s">
        <v>545</v>
      </c>
      <c r="C108" s="166" t="s">
        <v>1012</v>
      </c>
      <c r="D108" s="166" t="s">
        <v>522</v>
      </c>
      <c r="E108" s="167">
        <v>25</v>
      </c>
      <c r="F108" s="168">
        <v>2500.4749999999999</v>
      </c>
      <c r="G108" s="169">
        <v>2.79679E-3</v>
      </c>
      <c r="H108" s="164">
        <v>6.92</v>
      </c>
      <c r="I108" s="164">
        <v>7.02</v>
      </c>
    </row>
    <row r="109" spans="1:9" x14ac:dyDescent="0.2">
      <c r="A109" s="165">
        <v>18</v>
      </c>
      <c r="B109" s="166" t="s">
        <v>546</v>
      </c>
      <c r="C109" s="166" t="s">
        <v>978</v>
      </c>
      <c r="D109" s="166" t="s">
        <v>547</v>
      </c>
      <c r="E109" s="167">
        <v>2500</v>
      </c>
      <c r="F109" s="168">
        <v>2495.39</v>
      </c>
      <c r="G109" s="169">
        <v>2.7910999999999999E-3</v>
      </c>
      <c r="H109" s="164">
        <v>8.1349999999999998</v>
      </c>
      <c r="I109" s="164" t="s">
        <v>140</v>
      </c>
    </row>
    <row r="110" spans="1:9" ht="25.5" x14ac:dyDescent="0.2">
      <c r="A110" s="165">
        <v>19</v>
      </c>
      <c r="B110" s="166" t="s">
        <v>548</v>
      </c>
      <c r="C110" s="166" t="s">
        <v>979</v>
      </c>
      <c r="D110" s="166" t="s">
        <v>525</v>
      </c>
      <c r="E110" s="167">
        <v>2500</v>
      </c>
      <c r="F110" s="168">
        <v>2495.2150000000001</v>
      </c>
      <c r="G110" s="169">
        <v>2.7909100000000002E-3</v>
      </c>
      <c r="H110" s="164">
        <v>7.16</v>
      </c>
      <c r="I110" s="164" t="s">
        <v>140</v>
      </c>
    </row>
    <row r="111" spans="1:9" x14ac:dyDescent="0.2">
      <c r="A111" s="165">
        <v>20</v>
      </c>
      <c r="B111" s="166" t="s">
        <v>549</v>
      </c>
      <c r="C111" s="166" t="s">
        <v>980</v>
      </c>
      <c r="D111" s="166" t="s">
        <v>525</v>
      </c>
      <c r="E111" s="167">
        <v>2500</v>
      </c>
      <c r="F111" s="168">
        <v>2491.6350000000002</v>
      </c>
      <c r="G111" s="169">
        <v>2.7869000000000001E-3</v>
      </c>
      <c r="H111" s="164">
        <v>7.1449999999999996</v>
      </c>
      <c r="I111" s="164" t="s">
        <v>140</v>
      </c>
    </row>
    <row r="112" spans="1:9" ht="25.5" x14ac:dyDescent="0.2">
      <c r="A112" s="165">
        <v>21</v>
      </c>
      <c r="B112" s="166" t="s">
        <v>550</v>
      </c>
      <c r="C112" s="166" t="s">
        <v>981</v>
      </c>
      <c r="D112" s="166" t="s">
        <v>525</v>
      </c>
      <c r="E112" s="167">
        <v>2500</v>
      </c>
      <c r="F112" s="168">
        <v>2489.04</v>
      </c>
      <c r="G112" s="169">
        <v>2.784E-3</v>
      </c>
      <c r="H112" s="164">
        <v>7.2050000000000001</v>
      </c>
      <c r="I112" s="164" t="s">
        <v>140</v>
      </c>
    </row>
    <row r="113" spans="1:9" ht="25.5" x14ac:dyDescent="0.2">
      <c r="A113" s="165">
        <v>22</v>
      </c>
      <c r="B113" s="166" t="s">
        <v>551</v>
      </c>
      <c r="C113" s="166" t="s">
        <v>552</v>
      </c>
      <c r="D113" s="166" t="s">
        <v>522</v>
      </c>
      <c r="E113" s="167">
        <v>2500</v>
      </c>
      <c r="F113" s="168">
        <v>2481.0174999999999</v>
      </c>
      <c r="G113" s="169">
        <v>2.7750299999999999E-3</v>
      </c>
      <c r="H113" s="164">
        <v>7.16</v>
      </c>
      <c r="I113" s="164" t="s">
        <v>140</v>
      </c>
    </row>
    <row r="114" spans="1:9" x14ac:dyDescent="0.2">
      <c r="A114" s="165">
        <v>23</v>
      </c>
      <c r="B114" s="166" t="s">
        <v>553</v>
      </c>
      <c r="C114" s="166" t="s">
        <v>982</v>
      </c>
      <c r="D114" s="166" t="s">
        <v>525</v>
      </c>
      <c r="E114" s="167">
        <v>2000</v>
      </c>
      <c r="F114" s="168">
        <v>2015.5719999999999</v>
      </c>
      <c r="G114" s="169">
        <v>2.25442E-3</v>
      </c>
      <c r="H114" s="164">
        <v>7.09</v>
      </c>
      <c r="I114" s="164" t="s">
        <v>140</v>
      </c>
    </row>
    <row r="115" spans="1:9" ht="25.5" x14ac:dyDescent="0.2">
      <c r="A115" s="165">
        <v>24</v>
      </c>
      <c r="B115" s="166" t="s">
        <v>554</v>
      </c>
      <c r="C115" s="166" t="s">
        <v>555</v>
      </c>
      <c r="D115" s="166" t="s">
        <v>525</v>
      </c>
      <c r="E115" s="167">
        <v>2000</v>
      </c>
      <c r="F115" s="168">
        <v>2012.1679999999999</v>
      </c>
      <c r="G115" s="169">
        <v>2.2506200000000001E-3</v>
      </c>
      <c r="H115" s="164">
        <v>7.2119</v>
      </c>
      <c r="I115" s="164" t="s">
        <v>140</v>
      </c>
    </row>
    <row r="116" spans="1:9" x14ac:dyDescent="0.2">
      <c r="A116" s="165">
        <v>25</v>
      </c>
      <c r="B116" s="166" t="s">
        <v>556</v>
      </c>
      <c r="C116" s="166" t="s">
        <v>983</v>
      </c>
      <c r="D116" s="166" t="s">
        <v>522</v>
      </c>
      <c r="E116" s="167">
        <v>2000</v>
      </c>
      <c r="F116" s="168">
        <v>2004.8340000000001</v>
      </c>
      <c r="G116" s="169">
        <v>2.2424099999999998E-3</v>
      </c>
      <c r="H116" s="164">
        <v>6.97</v>
      </c>
      <c r="I116" s="164" t="s">
        <v>140</v>
      </c>
    </row>
    <row r="117" spans="1:9" ht="25.5" x14ac:dyDescent="0.2">
      <c r="A117" s="165">
        <v>26</v>
      </c>
      <c r="B117" s="166" t="s">
        <v>557</v>
      </c>
      <c r="C117" s="166" t="s">
        <v>558</v>
      </c>
      <c r="D117" s="166" t="s">
        <v>522</v>
      </c>
      <c r="E117" s="167">
        <v>2000</v>
      </c>
      <c r="F117" s="168">
        <v>2000.348</v>
      </c>
      <c r="G117" s="169">
        <v>2.2374000000000001E-3</v>
      </c>
      <c r="H117" s="164">
        <v>7.2272999999999996</v>
      </c>
      <c r="I117" s="164" t="s">
        <v>140</v>
      </c>
    </row>
    <row r="118" spans="1:9" x14ac:dyDescent="0.2">
      <c r="A118" s="165">
        <v>27</v>
      </c>
      <c r="B118" s="166" t="s">
        <v>559</v>
      </c>
      <c r="C118" s="166" t="s">
        <v>984</v>
      </c>
      <c r="D118" s="166" t="s">
        <v>522</v>
      </c>
      <c r="E118" s="167">
        <v>1500</v>
      </c>
      <c r="F118" s="168">
        <v>1538.934</v>
      </c>
      <c r="G118" s="169">
        <v>1.7213E-3</v>
      </c>
      <c r="H118" s="164">
        <v>7.3989000000000003</v>
      </c>
      <c r="I118" s="164" t="s">
        <v>140</v>
      </c>
    </row>
    <row r="119" spans="1:9" x14ac:dyDescent="0.2">
      <c r="A119" s="165">
        <v>28</v>
      </c>
      <c r="B119" s="166" t="s">
        <v>560</v>
      </c>
      <c r="C119" s="166" t="s">
        <v>985</v>
      </c>
      <c r="D119" s="166" t="s">
        <v>525</v>
      </c>
      <c r="E119" s="167">
        <v>150</v>
      </c>
      <c r="F119" s="168">
        <v>1536.4469999999999</v>
      </c>
      <c r="G119" s="169">
        <v>1.7185200000000001E-3</v>
      </c>
      <c r="H119" s="164">
        <v>7.54</v>
      </c>
      <c r="I119" s="164" t="s">
        <v>140</v>
      </c>
    </row>
    <row r="120" spans="1:9" x14ac:dyDescent="0.2">
      <c r="A120" s="165">
        <v>29</v>
      </c>
      <c r="B120" s="166" t="s">
        <v>561</v>
      </c>
      <c r="C120" s="166" t="s">
        <v>986</v>
      </c>
      <c r="D120" s="166" t="s">
        <v>525</v>
      </c>
      <c r="E120" s="167">
        <v>1500</v>
      </c>
      <c r="F120" s="168">
        <v>1518.9929999999999</v>
      </c>
      <c r="G120" s="169">
        <v>1.699E-3</v>
      </c>
      <c r="H120" s="164">
        <v>6.97</v>
      </c>
      <c r="I120" s="164" t="s">
        <v>140</v>
      </c>
    </row>
    <row r="121" spans="1:9" x14ac:dyDescent="0.2">
      <c r="A121" s="165">
        <v>30</v>
      </c>
      <c r="B121" s="166" t="s">
        <v>562</v>
      </c>
      <c r="C121" s="166" t="s">
        <v>987</v>
      </c>
      <c r="D121" s="166" t="s">
        <v>522</v>
      </c>
      <c r="E121" s="167">
        <v>1500</v>
      </c>
      <c r="F121" s="168">
        <v>1514.8724999999999</v>
      </c>
      <c r="G121" s="169">
        <v>1.69439E-3</v>
      </c>
      <c r="H121" s="164">
        <v>7.1349999999999998</v>
      </c>
      <c r="I121" s="164" t="s">
        <v>140</v>
      </c>
    </row>
    <row r="122" spans="1:9" x14ac:dyDescent="0.2">
      <c r="A122" s="165">
        <v>31</v>
      </c>
      <c r="B122" s="166" t="s">
        <v>563</v>
      </c>
      <c r="C122" s="166" t="s">
        <v>564</v>
      </c>
      <c r="D122" s="166" t="s">
        <v>525</v>
      </c>
      <c r="E122" s="167">
        <v>1500</v>
      </c>
      <c r="F122" s="168">
        <v>1512.3734999999999</v>
      </c>
      <c r="G122" s="169">
        <v>1.69159E-3</v>
      </c>
      <c r="H122" s="164">
        <v>7.92</v>
      </c>
      <c r="I122" s="164" t="s">
        <v>140</v>
      </c>
    </row>
    <row r="123" spans="1:9" x14ac:dyDescent="0.2">
      <c r="A123" s="165">
        <v>32</v>
      </c>
      <c r="B123" s="166" t="s">
        <v>565</v>
      </c>
      <c r="C123" s="166" t="s">
        <v>988</v>
      </c>
      <c r="D123" s="166" t="s">
        <v>530</v>
      </c>
      <c r="E123" s="167">
        <v>1500</v>
      </c>
      <c r="F123" s="168">
        <v>1504.4804999999999</v>
      </c>
      <c r="G123" s="169">
        <v>1.6827700000000001E-3</v>
      </c>
      <c r="H123" s="164">
        <v>8.2200000000000006</v>
      </c>
      <c r="I123" s="164" t="s">
        <v>140</v>
      </c>
    </row>
    <row r="124" spans="1:9" x14ac:dyDescent="0.2">
      <c r="A124" s="165">
        <v>33</v>
      </c>
      <c r="B124" s="166" t="s">
        <v>566</v>
      </c>
      <c r="C124" s="166" t="s">
        <v>989</v>
      </c>
      <c r="D124" s="166" t="s">
        <v>522</v>
      </c>
      <c r="E124" s="167">
        <v>1500</v>
      </c>
      <c r="F124" s="168">
        <v>1500.51</v>
      </c>
      <c r="G124" s="169">
        <v>1.67833E-3</v>
      </c>
      <c r="H124" s="164">
        <v>6.7249999999999996</v>
      </c>
      <c r="I124" s="164" t="s">
        <v>140</v>
      </c>
    </row>
    <row r="125" spans="1:9" x14ac:dyDescent="0.2">
      <c r="A125" s="165">
        <v>34</v>
      </c>
      <c r="B125" s="166" t="s">
        <v>567</v>
      </c>
      <c r="C125" s="166" t="s">
        <v>990</v>
      </c>
      <c r="D125" s="166" t="s">
        <v>525</v>
      </c>
      <c r="E125" s="167">
        <v>150</v>
      </c>
      <c r="F125" s="168">
        <v>1497.4365</v>
      </c>
      <c r="G125" s="169">
        <v>1.6748900000000001E-3</v>
      </c>
      <c r="H125" s="164">
        <v>6.81</v>
      </c>
      <c r="I125" s="164" t="s">
        <v>140</v>
      </c>
    </row>
    <row r="126" spans="1:9" x14ac:dyDescent="0.2">
      <c r="A126" s="165">
        <v>35</v>
      </c>
      <c r="B126" s="166" t="s">
        <v>568</v>
      </c>
      <c r="C126" s="166" t="s">
        <v>991</v>
      </c>
      <c r="D126" s="166" t="s">
        <v>525</v>
      </c>
      <c r="E126" s="167">
        <v>1500</v>
      </c>
      <c r="F126" s="168">
        <v>1491.7515000000001</v>
      </c>
      <c r="G126" s="169">
        <v>1.6685300000000001E-3</v>
      </c>
      <c r="H126" s="164">
        <v>7.165</v>
      </c>
      <c r="I126" s="164" t="s">
        <v>140</v>
      </c>
    </row>
    <row r="127" spans="1:9" x14ac:dyDescent="0.2">
      <c r="A127" s="165">
        <v>36</v>
      </c>
      <c r="B127" s="166" t="s">
        <v>569</v>
      </c>
      <c r="C127" s="166" t="s">
        <v>992</v>
      </c>
      <c r="D127" s="166" t="s">
        <v>525</v>
      </c>
      <c r="E127" s="167">
        <v>1500</v>
      </c>
      <c r="F127" s="168">
        <v>1486.3035</v>
      </c>
      <c r="G127" s="169">
        <v>1.6624400000000001E-3</v>
      </c>
      <c r="H127" s="164">
        <v>7.61</v>
      </c>
      <c r="I127" s="164" t="s">
        <v>140</v>
      </c>
    </row>
    <row r="128" spans="1:9" x14ac:dyDescent="0.2">
      <c r="A128" s="165">
        <v>37</v>
      </c>
      <c r="B128" s="166" t="s">
        <v>570</v>
      </c>
      <c r="C128" s="166" t="s">
        <v>993</v>
      </c>
      <c r="D128" s="166" t="s">
        <v>571</v>
      </c>
      <c r="E128" s="167">
        <v>1400</v>
      </c>
      <c r="F128" s="168">
        <v>1391.6322</v>
      </c>
      <c r="G128" s="169">
        <v>1.5565500000000001E-3</v>
      </c>
      <c r="H128" s="164">
        <v>7.6150000000000002</v>
      </c>
      <c r="I128" s="164" t="s">
        <v>140</v>
      </c>
    </row>
    <row r="129" spans="1:9" x14ac:dyDescent="0.2">
      <c r="A129" s="165">
        <v>38</v>
      </c>
      <c r="B129" s="166" t="s">
        <v>572</v>
      </c>
      <c r="C129" s="166" t="s">
        <v>573</v>
      </c>
      <c r="D129" s="166" t="s">
        <v>525</v>
      </c>
      <c r="E129" s="167">
        <v>2500</v>
      </c>
      <c r="F129" s="168">
        <v>1362.0450000000001</v>
      </c>
      <c r="G129" s="169">
        <v>1.52345E-3</v>
      </c>
      <c r="H129" s="164">
        <v>6.66</v>
      </c>
      <c r="I129" s="164" t="s">
        <v>140</v>
      </c>
    </row>
    <row r="130" spans="1:9" x14ac:dyDescent="0.2">
      <c r="A130" s="165">
        <v>39</v>
      </c>
      <c r="B130" s="166" t="s">
        <v>574</v>
      </c>
      <c r="C130" s="166" t="s">
        <v>994</v>
      </c>
      <c r="D130" s="166" t="s">
        <v>571</v>
      </c>
      <c r="E130" s="167">
        <v>1000</v>
      </c>
      <c r="F130" s="168">
        <v>1005.778</v>
      </c>
      <c r="G130" s="169">
        <v>1.1249700000000001E-3</v>
      </c>
      <c r="H130" s="164">
        <v>7.55</v>
      </c>
      <c r="I130" s="164" t="s">
        <v>140</v>
      </c>
    </row>
    <row r="131" spans="1:9" ht="25.5" x14ac:dyDescent="0.2">
      <c r="A131" s="165">
        <v>40</v>
      </c>
      <c r="B131" s="166" t="s">
        <v>575</v>
      </c>
      <c r="C131" s="166" t="s">
        <v>995</v>
      </c>
      <c r="D131" s="166" t="s">
        <v>525</v>
      </c>
      <c r="E131" s="167">
        <v>1000</v>
      </c>
      <c r="F131" s="168">
        <v>1004.022</v>
      </c>
      <c r="G131" s="169">
        <v>1.1230000000000001E-3</v>
      </c>
      <c r="H131" s="164">
        <v>7.2953999999999999</v>
      </c>
      <c r="I131" s="164" t="s">
        <v>140</v>
      </c>
    </row>
    <row r="132" spans="1:9" x14ac:dyDescent="0.2">
      <c r="A132" s="165">
        <v>41</v>
      </c>
      <c r="B132" s="166" t="s">
        <v>576</v>
      </c>
      <c r="C132" s="166" t="s">
        <v>996</v>
      </c>
      <c r="D132" s="166" t="s">
        <v>522</v>
      </c>
      <c r="E132" s="167">
        <v>1000</v>
      </c>
      <c r="F132" s="168">
        <v>1002.917</v>
      </c>
      <c r="G132" s="169">
        <v>1.12177E-3</v>
      </c>
      <c r="H132" s="164">
        <v>7.2149999999999999</v>
      </c>
      <c r="I132" s="164" t="s">
        <v>140</v>
      </c>
    </row>
    <row r="133" spans="1:9" x14ac:dyDescent="0.2">
      <c r="A133" s="165">
        <v>42</v>
      </c>
      <c r="B133" s="166" t="s">
        <v>577</v>
      </c>
      <c r="C133" s="166" t="s">
        <v>997</v>
      </c>
      <c r="D133" s="166" t="s">
        <v>525</v>
      </c>
      <c r="E133" s="167">
        <v>100</v>
      </c>
      <c r="F133" s="168">
        <v>1000.1</v>
      </c>
      <c r="G133" s="169">
        <v>1.1186200000000001E-3</v>
      </c>
      <c r="H133" s="164">
        <v>7.0289999999999999</v>
      </c>
      <c r="I133" s="164" t="s">
        <v>140</v>
      </c>
    </row>
    <row r="134" spans="1:9" x14ac:dyDescent="0.2">
      <c r="A134" s="165">
        <v>43</v>
      </c>
      <c r="B134" s="166" t="s">
        <v>578</v>
      </c>
      <c r="C134" s="166" t="s">
        <v>579</v>
      </c>
      <c r="D134" s="166" t="s">
        <v>522</v>
      </c>
      <c r="E134" s="167">
        <v>1000</v>
      </c>
      <c r="F134" s="168">
        <v>1000.066</v>
      </c>
      <c r="G134" s="169">
        <v>1.1185800000000001E-3</v>
      </c>
      <c r="H134" s="164">
        <v>6.95</v>
      </c>
      <c r="I134" s="164" t="s">
        <v>140</v>
      </c>
    </row>
    <row r="135" spans="1:9" ht="25.5" x14ac:dyDescent="0.2">
      <c r="A135" s="165">
        <v>44</v>
      </c>
      <c r="B135" s="166" t="s">
        <v>580</v>
      </c>
      <c r="C135" s="166" t="s">
        <v>581</v>
      </c>
      <c r="D135" s="166" t="s">
        <v>530</v>
      </c>
      <c r="E135" s="167">
        <v>1000</v>
      </c>
      <c r="F135" s="168">
        <v>995.56399999999996</v>
      </c>
      <c r="G135" s="169">
        <v>1.1135400000000001E-3</v>
      </c>
      <c r="H135" s="164">
        <v>7.85</v>
      </c>
      <c r="I135" s="164" t="s">
        <v>140</v>
      </c>
    </row>
    <row r="136" spans="1:9" x14ac:dyDescent="0.2">
      <c r="A136" s="165">
        <v>45</v>
      </c>
      <c r="B136" s="166" t="s">
        <v>582</v>
      </c>
      <c r="C136" s="166" t="s">
        <v>583</v>
      </c>
      <c r="D136" s="166" t="s">
        <v>525</v>
      </c>
      <c r="E136" s="167">
        <v>1000</v>
      </c>
      <c r="F136" s="168">
        <v>994.78399999999999</v>
      </c>
      <c r="G136" s="169">
        <v>1.1126700000000001E-3</v>
      </c>
      <c r="H136" s="164">
        <v>7.7</v>
      </c>
      <c r="I136" s="164" t="s">
        <v>140</v>
      </c>
    </row>
    <row r="137" spans="1:9" x14ac:dyDescent="0.2">
      <c r="A137" s="171"/>
      <c r="B137" s="171"/>
      <c r="C137" s="172" t="s">
        <v>139</v>
      </c>
      <c r="D137" s="171"/>
      <c r="E137" s="171" t="s">
        <v>140</v>
      </c>
      <c r="F137" s="173">
        <v>100820.3854</v>
      </c>
      <c r="G137" s="174">
        <v>0.11276794</v>
      </c>
      <c r="H137" s="164" t="s">
        <v>140</v>
      </c>
      <c r="I137" s="164" t="s">
        <v>140</v>
      </c>
    </row>
    <row r="138" spans="1:9" x14ac:dyDescent="0.2">
      <c r="A138" s="171"/>
      <c r="B138" s="171"/>
      <c r="C138" s="175"/>
      <c r="D138" s="171"/>
      <c r="E138" s="171"/>
      <c r="F138" s="176"/>
      <c r="G138" s="176"/>
      <c r="H138" s="164" t="s">
        <v>140</v>
      </c>
      <c r="I138" s="164" t="s">
        <v>140</v>
      </c>
    </row>
    <row r="139" spans="1:9" x14ac:dyDescent="0.2">
      <c r="A139" s="171"/>
      <c r="B139" s="171"/>
      <c r="C139" s="172" t="s">
        <v>149</v>
      </c>
      <c r="D139" s="171"/>
      <c r="E139" s="171"/>
      <c r="F139" s="171"/>
      <c r="G139" s="171"/>
      <c r="H139" s="164" t="s">
        <v>140</v>
      </c>
      <c r="I139" s="164" t="s">
        <v>140</v>
      </c>
    </row>
    <row r="140" spans="1:9" x14ac:dyDescent="0.2">
      <c r="A140" s="171"/>
      <c r="B140" s="171"/>
      <c r="C140" s="172" t="s">
        <v>139</v>
      </c>
      <c r="D140" s="171"/>
      <c r="E140" s="171" t="s">
        <v>140</v>
      </c>
      <c r="F140" s="177" t="s">
        <v>142</v>
      </c>
      <c r="G140" s="174">
        <v>0</v>
      </c>
      <c r="H140" s="164" t="s">
        <v>140</v>
      </c>
      <c r="I140" s="164" t="s">
        <v>140</v>
      </c>
    </row>
    <row r="141" spans="1:9" x14ac:dyDescent="0.2">
      <c r="A141" s="171"/>
      <c r="B141" s="171"/>
      <c r="C141" s="175"/>
      <c r="D141" s="171"/>
      <c r="E141" s="171"/>
      <c r="F141" s="176"/>
      <c r="G141" s="176"/>
      <c r="H141" s="164" t="s">
        <v>140</v>
      </c>
      <c r="I141" s="164" t="s">
        <v>140</v>
      </c>
    </row>
    <row r="142" spans="1:9" x14ac:dyDescent="0.2">
      <c r="A142" s="171"/>
      <c r="B142" s="171"/>
      <c r="C142" s="172" t="s">
        <v>150</v>
      </c>
      <c r="D142" s="171"/>
      <c r="E142" s="171"/>
      <c r="F142" s="171"/>
      <c r="G142" s="171"/>
      <c r="H142" s="164" t="s">
        <v>140</v>
      </c>
      <c r="I142" s="164" t="s">
        <v>140</v>
      </c>
    </row>
    <row r="143" spans="1:9" x14ac:dyDescent="0.2">
      <c r="A143" s="165">
        <v>1</v>
      </c>
      <c r="B143" s="166" t="s">
        <v>584</v>
      </c>
      <c r="C143" s="166" t="s">
        <v>585</v>
      </c>
      <c r="D143" s="166" t="s">
        <v>475</v>
      </c>
      <c r="E143" s="167">
        <v>28900000</v>
      </c>
      <c r="F143" s="168">
        <v>28354.628100000002</v>
      </c>
      <c r="G143" s="169">
        <v>3.1714729999999997E-2</v>
      </c>
      <c r="H143" s="164">
        <v>6.8695000000000004</v>
      </c>
      <c r="I143" s="164" t="s">
        <v>140</v>
      </c>
    </row>
    <row r="144" spans="1:9" x14ac:dyDescent="0.2">
      <c r="A144" s="165">
        <v>2</v>
      </c>
      <c r="B144" s="166" t="s">
        <v>586</v>
      </c>
      <c r="C144" s="166" t="s">
        <v>587</v>
      </c>
      <c r="D144" s="166" t="s">
        <v>475</v>
      </c>
      <c r="E144" s="167">
        <v>5000000</v>
      </c>
      <c r="F144" s="168">
        <v>5139.55</v>
      </c>
      <c r="G144" s="169">
        <v>5.7486000000000004E-3</v>
      </c>
      <c r="H144" s="164">
        <v>7.0152000000000001</v>
      </c>
      <c r="I144" s="164" t="s">
        <v>140</v>
      </c>
    </row>
    <row r="145" spans="1:9" x14ac:dyDescent="0.2">
      <c r="A145" s="165">
        <v>3</v>
      </c>
      <c r="B145" s="166" t="s">
        <v>588</v>
      </c>
      <c r="C145" s="166" t="s">
        <v>589</v>
      </c>
      <c r="D145" s="166" t="s">
        <v>475</v>
      </c>
      <c r="E145" s="167">
        <v>4000000</v>
      </c>
      <c r="F145" s="168">
        <v>4058.04</v>
      </c>
      <c r="G145" s="169">
        <v>4.53893E-3</v>
      </c>
      <c r="H145" s="164">
        <v>6.8480999999999996</v>
      </c>
      <c r="I145" s="164" t="s">
        <v>140</v>
      </c>
    </row>
    <row r="146" spans="1:9" x14ac:dyDescent="0.2">
      <c r="A146" s="165">
        <v>4</v>
      </c>
      <c r="B146" s="166" t="s">
        <v>590</v>
      </c>
      <c r="C146" s="166" t="s">
        <v>591</v>
      </c>
      <c r="D146" s="166" t="s">
        <v>475</v>
      </c>
      <c r="E146" s="167">
        <v>3000000</v>
      </c>
      <c r="F146" s="168">
        <v>3086.1030000000001</v>
      </c>
      <c r="G146" s="169">
        <v>3.45182E-3</v>
      </c>
      <c r="H146" s="164">
        <v>6.9215</v>
      </c>
      <c r="I146" s="164" t="s">
        <v>140</v>
      </c>
    </row>
    <row r="147" spans="1:9" x14ac:dyDescent="0.2">
      <c r="A147" s="165">
        <v>5</v>
      </c>
      <c r="B147" s="166" t="s">
        <v>592</v>
      </c>
      <c r="C147" s="166" t="s">
        <v>593</v>
      </c>
      <c r="D147" s="166" t="s">
        <v>475</v>
      </c>
      <c r="E147" s="167">
        <v>2500000</v>
      </c>
      <c r="F147" s="168">
        <v>2562</v>
      </c>
      <c r="G147" s="169">
        <v>2.8655999999999998E-3</v>
      </c>
      <c r="H147" s="164">
        <v>6.2103999999999999</v>
      </c>
      <c r="I147" s="164" t="s">
        <v>140</v>
      </c>
    </row>
    <row r="148" spans="1:9" x14ac:dyDescent="0.2">
      <c r="A148" s="165">
        <v>6</v>
      </c>
      <c r="B148" s="166" t="s">
        <v>594</v>
      </c>
      <c r="C148" s="166" t="s">
        <v>595</v>
      </c>
      <c r="D148" s="166" t="s">
        <v>475</v>
      </c>
      <c r="E148" s="167">
        <v>2500000</v>
      </c>
      <c r="F148" s="168">
        <v>2558.92</v>
      </c>
      <c r="G148" s="169">
        <v>2.8621599999999999E-3</v>
      </c>
      <c r="H148" s="164">
        <v>6.8158000000000003</v>
      </c>
      <c r="I148" s="164" t="s">
        <v>140</v>
      </c>
    </row>
    <row r="149" spans="1:9" x14ac:dyDescent="0.2">
      <c r="A149" s="165">
        <v>7</v>
      </c>
      <c r="B149" s="166" t="s">
        <v>596</v>
      </c>
      <c r="C149" s="166" t="s">
        <v>597</v>
      </c>
      <c r="D149" s="166" t="s">
        <v>475</v>
      </c>
      <c r="E149" s="167">
        <v>2500000</v>
      </c>
      <c r="F149" s="168">
        <v>2498.1750000000002</v>
      </c>
      <c r="G149" s="169">
        <v>2.79422E-3</v>
      </c>
      <c r="H149" s="164">
        <v>7.4393000000000002</v>
      </c>
      <c r="I149" s="164" t="s">
        <v>140</v>
      </c>
    </row>
    <row r="150" spans="1:9" x14ac:dyDescent="0.2">
      <c r="A150" s="165">
        <v>8</v>
      </c>
      <c r="B150" s="166" t="s">
        <v>598</v>
      </c>
      <c r="C150" s="166" t="s">
        <v>599</v>
      </c>
      <c r="D150" s="166" t="s">
        <v>475</v>
      </c>
      <c r="E150" s="167">
        <v>2500000</v>
      </c>
      <c r="F150" s="168">
        <v>2469.835</v>
      </c>
      <c r="G150" s="169">
        <v>2.7625200000000001E-3</v>
      </c>
      <c r="H150" s="164">
        <v>7.5727000000000002</v>
      </c>
      <c r="I150" s="164" t="s">
        <v>140</v>
      </c>
    </row>
    <row r="151" spans="1:9" x14ac:dyDescent="0.2">
      <c r="A151" s="165">
        <v>9</v>
      </c>
      <c r="B151" s="166" t="s">
        <v>600</v>
      </c>
      <c r="C151" s="166" t="s">
        <v>601</v>
      </c>
      <c r="D151" s="166" t="s">
        <v>475</v>
      </c>
      <c r="E151" s="167">
        <v>1500000</v>
      </c>
      <c r="F151" s="168">
        <v>1535.2260000000001</v>
      </c>
      <c r="G151" s="169">
        <v>1.7171599999999999E-3</v>
      </c>
      <c r="H151" s="164">
        <v>6.5629</v>
      </c>
      <c r="I151" s="164" t="s">
        <v>140</v>
      </c>
    </row>
    <row r="152" spans="1:9" x14ac:dyDescent="0.2">
      <c r="A152" s="165">
        <v>10</v>
      </c>
      <c r="B152" s="166" t="s">
        <v>602</v>
      </c>
      <c r="C152" s="166" t="s">
        <v>603</v>
      </c>
      <c r="D152" s="166" t="s">
        <v>475</v>
      </c>
      <c r="E152" s="167">
        <v>1000000</v>
      </c>
      <c r="F152" s="168">
        <v>1021.479</v>
      </c>
      <c r="G152" s="169">
        <v>1.1425300000000001E-3</v>
      </c>
      <c r="H152" s="164">
        <v>7.5351999999999997</v>
      </c>
      <c r="I152" s="164" t="s">
        <v>140</v>
      </c>
    </row>
    <row r="153" spans="1:9" x14ac:dyDescent="0.2">
      <c r="A153" s="171"/>
      <c r="B153" s="171"/>
      <c r="C153" s="172" t="s">
        <v>139</v>
      </c>
      <c r="D153" s="171"/>
      <c r="E153" s="171" t="s">
        <v>140</v>
      </c>
      <c r="F153" s="173">
        <v>53283.956100000003</v>
      </c>
      <c r="G153" s="174">
        <v>5.9598270000000002E-2</v>
      </c>
      <c r="H153" s="164" t="s">
        <v>140</v>
      </c>
      <c r="I153" s="164" t="s">
        <v>140</v>
      </c>
    </row>
    <row r="154" spans="1:9" x14ac:dyDescent="0.2">
      <c r="A154" s="171"/>
      <c r="B154" s="171"/>
      <c r="C154" s="175"/>
      <c r="D154" s="171"/>
      <c r="E154" s="171"/>
      <c r="F154" s="176"/>
      <c r="G154" s="176"/>
      <c r="H154" s="164" t="s">
        <v>140</v>
      </c>
      <c r="I154" s="164" t="s">
        <v>140</v>
      </c>
    </row>
    <row r="155" spans="1:9" x14ac:dyDescent="0.2">
      <c r="A155" s="171"/>
      <c r="B155" s="171"/>
      <c r="C155" s="172" t="s">
        <v>151</v>
      </c>
      <c r="D155" s="171"/>
      <c r="E155" s="171"/>
      <c r="F155" s="176"/>
      <c r="G155" s="176"/>
      <c r="H155" s="164" t="s">
        <v>140</v>
      </c>
      <c r="I155" s="164" t="s">
        <v>140</v>
      </c>
    </row>
    <row r="156" spans="1:9" x14ac:dyDescent="0.2">
      <c r="A156" s="171"/>
      <c r="B156" s="171"/>
      <c r="C156" s="172" t="s">
        <v>139</v>
      </c>
      <c r="D156" s="171"/>
      <c r="E156" s="171" t="s">
        <v>140</v>
      </c>
      <c r="F156" s="177" t="s">
        <v>142</v>
      </c>
      <c r="G156" s="174">
        <v>0</v>
      </c>
      <c r="H156" s="164" t="s">
        <v>140</v>
      </c>
      <c r="I156" s="164" t="s">
        <v>140</v>
      </c>
    </row>
    <row r="157" spans="1:9" x14ac:dyDescent="0.2">
      <c r="A157" s="171"/>
      <c r="B157" s="171"/>
      <c r="C157" s="175"/>
      <c r="D157" s="171"/>
      <c r="E157" s="171"/>
      <c r="F157" s="176"/>
      <c r="G157" s="176"/>
      <c r="H157" s="164" t="s">
        <v>140</v>
      </c>
      <c r="I157" s="164" t="s">
        <v>140</v>
      </c>
    </row>
    <row r="158" spans="1:9" x14ac:dyDescent="0.2">
      <c r="A158" s="171"/>
      <c r="B158" s="171"/>
      <c r="C158" s="172" t="s">
        <v>152</v>
      </c>
      <c r="D158" s="171"/>
      <c r="E158" s="171"/>
      <c r="F158" s="173">
        <v>154104.34150000001</v>
      </c>
      <c r="G158" s="174">
        <v>0.17236620999999999</v>
      </c>
      <c r="H158" s="164" t="s">
        <v>140</v>
      </c>
      <c r="I158" s="164" t="s">
        <v>140</v>
      </c>
    </row>
    <row r="159" spans="1:9" x14ac:dyDescent="0.2">
      <c r="A159" s="171"/>
      <c r="B159" s="171"/>
      <c r="C159" s="175"/>
      <c r="D159" s="171"/>
      <c r="E159" s="171"/>
      <c r="F159" s="176"/>
      <c r="G159" s="176"/>
      <c r="H159" s="164" t="s">
        <v>140</v>
      </c>
      <c r="I159" s="164" t="s">
        <v>140</v>
      </c>
    </row>
    <row r="160" spans="1:9" x14ac:dyDescent="0.2">
      <c r="A160" s="171"/>
      <c r="B160" s="171"/>
      <c r="C160" s="172" t="s">
        <v>153</v>
      </c>
      <c r="D160" s="171"/>
      <c r="E160" s="171"/>
      <c r="F160" s="176"/>
      <c r="G160" s="176"/>
      <c r="H160" s="164" t="s">
        <v>140</v>
      </c>
      <c r="I160" s="164" t="s">
        <v>140</v>
      </c>
    </row>
    <row r="161" spans="1:9" x14ac:dyDescent="0.2">
      <c r="A161" s="171"/>
      <c r="B161" s="171"/>
      <c r="C161" s="172" t="s">
        <v>154</v>
      </c>
      <c r="D161" s="171"/>
      <c r="E161" s="171"/>
      <c r="F161" s="176"/>
      <c r="G161" s="176"/>
      <c r="H161" s="164" t="s">
        <v>140</v>
      </c>
      <c r="I161" s="164" t="s">
        <v>140</v>
      </c>
    </row>
    <row r="162" spans="1:9" ht="25.5" x14ac:dyDescent="0.2">
      <c r="A162" s="165">
        <v>1</v>
      </c>
      <c r="B162" s="166" t="s">
        <v>604</v>
      </c>
      <c r="C162" s="166" t="s">
        <v>998</v>
      </c>
      <c r="D162" s="166" t="s">
        <v>605</v>
      </c>
      <c r="E162" s="167">
        <v>1500</v>
      </c>
      <c r="F162" s="168">
        <v>7166.1225000000004</v>
      </c>
      <c r="G162" s="169">
        <v>8.0153299999999993E-3</v>
      </c>
      <c r="H162" s="164">
        <v>6.8849999999999998</v>
      </c>
      <c r="I162" s="164" t="s">
        <v>140</v>
      </c>
    </row>
    <row r="163" spans="1:9" x14ac:dyDescent="0.2">
      <c r="A163" s="165">
        <v>2</v>
      </c>
      <c r="B163" s="166" t="s">
        <v>606</v>
      </c>
      <c r="C163" s="166" t="s">
        <v>999</v>
      </c>
      <c r="D163" s="166" t="s">
        <v>605</v>
      </c>
      <c r="E163" s="167">
        <v>1000</v>
      </c>
      <c r="F163" s="168">
        <v>4936.0749999999998</v>
      </c>
      <c r="G163" s="169">
        <v>5.5210099999999998E-3</v>
      </c>
      <c r="H163" s="164">
        <v>6.22</v>
      </c>
      <c r="I163" s="164" t="s">
        <v>140</v>
      </c>
    </row>
    <row r="164" spans="1:9" x14ac:dyDescent="0.2">
      <c r="A164" s="165">
        <v>3</v>
      </c>
      <c r="B164" s="166" t="s">
        <v>607</v>
      </c>
      <c r="C164" s="166" t="s">
        <v>608</v>
      </c>
      <c r="D164" s="166" t="s">
        <v>605</v>
      </c>
      <c r="E164" s="167">
        <v>1000</v>
      </c>
      <c r="F164" s="168">
        <v>4804.47</v>
      </c>
      <c r="G164" s="169">
        <v>5.3738099999999997E-3</v>
      </c>
      <c r="H164" s="164">
        <v>6.7828999999999997</v>
      </c>
      <c r="I164" s="164" t="s">
        <v>140</v>
      </c>
    </row>
    <row r="165" spans="1:9" ht="25.5" x14ac:dyDescent="0.2">
      <c r="A165" s="165">
        <v>4</v>
      </c>
      <c r="B165" s="166" t="s">
        <v>609</v>
      </c>
      <c r="C165" s="166" t="s">
        <v>1000</v>
      </c>
      <c r="D165" s="166" t="s">
        <v>605</v>
      </c>
      <c r="E165" s="167">
        <v>1000</v>
      </c>
      <c r="F165" s="168">
        <v>4773.1149999999998</v>
      </c>
      <c r="G165" s="169">
        <v>5.3387399999999998E-3</v>
      </c>
      <c r="H165" s="164">
        <v>6.8849999999999998</v>
      </c>
      <c r="I165" s="164" t="s">
        <v>140</v>
      </c>
    </row>
    <row r="166" spans="1:9" x14ac:dyDescent="0.2">
      <c r="A166" s="165">
        <v>5</v>
      </c>
      <c r="B166" s="166" t="s">
        <v>610</v>
      </c>
      <c r="C166" s="166" t="s">
        <v>611</v>
      </c>
      <c r="D166" s="166" t="s">
        <v>605</v>
      </c>
      <c r="E166" s="167">
        <v>500</v>
      </c>
      <c r="F166" s="168">
        <v>2394.77</v>
      </c>
      <c r="G166" s="169">
        <v>2.67856E-3</v>
      </c>
      <c r="H166" s="164">
        <v>6.9132999999999996</v>
      </c>
      <c r="I166" s="164" t="s">
        <v>140</v>
      </c>
    </row>
    <row r="167" spans="1:9" x14ac:dyDescent="0.2">
      <c r="A167" s="165">
        <v>6</v>
      </c>
      <c r="B167" s="166" t="s">
        <v>612</v>
      </c>
      <c r="C167" s="166" t="s">
        <v>613</v>
      </c>
      <c r="D167" s="166" t="s">
        <v>614</v>
      </c>
      <c r="E167" s="167">
        <v>300</v>
      </c>
      <c r="F167" s="168">
        <v>1441.4565</v>
      </c>
      <c r="G167" s="169">
        <v>1.6122700000000001E-3</v>
      </c>
      <c r="H167" s="164">
        <v>6.8000999999999996</v>
      </c>
      <c r="I167" s="164" t="s">
        <v>140</v>
      </c>
    </row>
    <row r="168" spans="1:9" x14ac:dyDescent="0.2">
      <c r="A168" s="165">
        <v>7</v>
      </c>
      <c r="B168" s="166" t="s">
        <v>615</v>
      </c>
      <c r="C168" s="166" t="s">
        <v>616</v>
      </c>
      <c r="D168" s="166" t="s">
        <v>617</v>
      </c>
      <c r="E168" s="167">
        <v>300</v>
      </c>
      <c r="F168" s="168">
        <v>1431.2729999999999</v>
      </c>
      <c r="G168" s="169">
        <v>1.6008800000000001E-3</v>
      </c>
      <c r="H168" s="164">
        <v>6.7934000000000001</v>
      </c>
      <c r="I168" s="164" t="s">
        <v>140</v>
      </c>
    </row>
    <row r="169" spans="1:9" x14ac:dyDescent="0.2">
      <c r="A169" s="171"/>
      <c r="B169" s="171"/>
      <c r="C169" s="172" t="s">
        <v>139</v>
      </c>
      <c r="D169" s="171"/>
      <c r="E169" s="171" t="s">
        <v>140</v>
      </c>
      <c r="F169" s="173">
        <v>26947.281999999999</v>
      </c>
      <c r="G169" s="174">
        <v>3.01406E-2</v>
      </c>
      <c r="H169" s="164" t="s">
        <v>140</v>
      </c>
      <c r="I169" s="164" t="s">
        <v>140</v>
      </c>
    </row>
    <row r="170" spans="1:9" x14ac:dyDescent="0.2">
      <c r="A170" s="171"/>
      <c r="B170" s="171"/>
      <c r="C170" s="175"/>
      <c r="D170" s="171"/>
      <c r="E170" s="171"/>
      <c r="F170" s="176"/>
      <c r="G170" s="176"/>
      <c r="H170" s="164" t="s">
        <v>140</v>
      </c>
      <c r="I170" s="164" t="s">
        <v>140</v>
      </c>
    </row>
    <row r="171" spans="1:9" x14ac:dyDescent="0.2">
      <c r="A171" s="171"/>
      <c r="B171" s="171"/>
      <c r="C171" s="172" t="s">
        <v>155</v>
      </c>
      <c r="D171" s="171"/>
      <c r="E171" s="171"/>
      <c r="F171" s="176"/>
      <c r="G171" s="176"/>
      <c r="H171" s="164" t="s">
        <v>140</v>
      </c>
      <c r="I171" s="164" t="s">
        <v>140</v>
      </c>
    </row>
    <row r="172" spans="1:9" x14ac:dyDescent="0.2">
      <c r="A172" s="171"/>
      <c r="B172" s="171"/>
      <c r="C172" s="172" t="s">
        <v>139</v>
      </c>
      <c r="D172" s="171"/>
      <c r="E172" s="171" t="s">
        <v>140</v>
      </c>
      <c r="F172" s="177" t="s">
        <v>142</v>
      </c>
      <c r="G172" s="174">
        <v>0</v>
      </c>
      <c r="H172" s="164" t="s">
        <v>140</v>
      </c>
      <c r="I172" s="164" t="s">
        <v>140</v>
      </c>
    </row>
    <row r="173" spans="1:9" x14ac:dyDescent="0.2">
      <c r="A173" s="171"/>
      <c r="B173" s="171"/>
      <c r="C173" s="175"/>
      <c r="D173" s="171"/>
      <c r="E173" s="171"/>
      <c r="F173" s="176"/>
      <c r="G173" s="176"/>
      <c r="H173" s="164" t="s">
        <v>140</v>
      </c>
      <c r="I173" s="164" t="s">
        <v>140</v>
      </c>
    </row>
    <row r="174" spans="1:9" x14ac:dyDescent="0.2">
      <c r="A174" s="171"/>
      <c r="B174" s="171"/>
      <c r="C174" s="172" t="s">
        <v>156</v>
      </c>
      <c r="D174" s="171"/>
      <c r="E174" s="171"/>
      <c r="F174" s="176"/>
      <c r="G174" s="176"/>
      <c r="H174" s="164" t="s">
        <v>140</v>
      </c>
      <c r="I174" s="164" t="s">
        <v>140</v>
      </c>
    </row>
    <row r="175" spans="1:9" x14ac:dyDescent="0.2">
      <c r="A175" s="171"/>
      <c r="B175" s="171"/>
      <c r="C175" s="172" t="s">
        <v>139</v>
      </c>
      <c r="D175" s="171"/>
      <c r="E175" s="171" t="s">
        <v>140</v>
      </c>
      <c r="F175" s="177" t="s">
        <v>142</v>
      </c>
      <c r="G175" s="174">
        <v>0</v>
      </c>
      <c r="H175" s="164" t="s">
        <v>140</v>
      </c>
      <c r="I175" s="164" t="s">
        <v>140</v>
      </c>
    </row>
    <row r="176" spans="1:9" x14ac:dyDescent="0.2">
      <c r="A176" s="171"/>
      <c r="B176" s="171"/>
      <c r="C176" s="175"/>
      <c r="D176" s="171"/>
      <c r="E176" s="171"/>
      <c r="F176" s="176"/>
      <c r="G176" s="176"/>
      <c r="H176" s="164" t="s">
        <v>140</v>
      </c>
      <c r="I176" s="164" t="s">
        <v>140</v>
      </c>
    </row>
    <row r="177" spans="1:9" x14ac:dyDescent="0.2">
      <c r="A177" s="171"/>
      <c r="B177" s="171"/>
      <c r="C177" s="172" t="s">
        <v>157</v>
      </c>
      <c r="D177" s="171"/>
      <c r="E177" s="171"/>
      <c r="F177" s="176"/>
      <c r="G177" s="176"/>
      <c r="H177" s="164" t="s">
        <v>140</v>
      </c>
      <c r="I177" s="164" t="s">
        <v>140</v>
      </c>
    </row>
    <row r="178" spans="1:9" x14ac:dyDescent="0.2">
      <c r="A178" s="165">
        <v>1</v>
      </c>
      <c r="B178" s="166"/>
      <c r="C178" s="166" t="s">
        <v>158</v>
      </c>
      <c r="D178" s="166"/>
      <c r="E178" s="178"/>
      <c r="F178" s="168">
        <v>38935.429852888003</v>
      </c>
      <c r="G178" s="169">
        <v>4.354939E-2</v>
      </c>
      <c r="H178" s="164">
        <v>5.42</v>
      </c>
      <c r="I178" s="164" t="s">
        <v>140</v>
      </c>
    </row>
    <row r="179" spans="1:9" x14ac:dyDescent="0.2">
      <c r="A179" s="171"/>
      <c r="B179" s="171"/>
      <c r="C179" s="172" t="s">
        <v>139</v>
      </c>
      <c r="D179" s="171"/>
      <c r="E179" s="171" t="s">
        <v>140</v>
      </c>
      <c r="F179" s="173">
        <v>38935.429852888003</v>
      </c>
      <c r="G179" s="174">
        <v>4.354939E-2</v>
      </c>
      <c r="H179" s="164" t="s">
        <v>140</v>
      </c>
      <c r="I179" s="164" t="s">
        <v>140</v>
      </c>
    </row>
    <row r="180" spans="1:9" x14ac:dyDescent="0.2">
      <c r="A180" s="171"/>
      <c r="B180" s="171"/>
      <c r="C180" s="175"/>
      <c r="D180" s="171"/>
      <c r="E180" s="171"/>
      <c r="F180" s="176"/>
      <c r="G180" s="176"/>
      <c r="H180" s="164" t="s">
        <v>140</v>
      </c>
      <c r="I180" s="164" t="s">
        <v>140</v>
      </c>
    </row>
    <row r="181" spans="1:9" x14ac:dyDescent="0.2">
      <c r="A181" s="171"/>
      <c r="B181" s="171"/>
      <c r="C181" s="172" t="s">
        <v>159</v>
      </c>
      <c r="D181" s="171"/>
      <c r="E181" s="171"/>
      <c r="F181" s="173">
        <v>65882.711852887995</v>
      </c>
      <c r="G181" s="174">
        <v>7.3689989999999997E-2</v>
      </c>
      <c r="H181" s="164" t="s">
        <v>140</v>
      </c>
      <c r="I181" s="164" t="s">
        <v>140</v>
      </c>
    </row>
    <row r="182" spans="1:9" x14ac:dyDescent="0.2">
      <c r="A182" s="171"/>
      <c r="B182" s="171"/>
      <c r="C182" s="176"/>
      <c r="D182" s="171"/>
      <c r="E182" s="171"/>
      <c r="F182" s="171"/>
      <c r="G182" s="171"/>
      <c r="H182" s="164" t="s">
        <v>140</v>
      </c>
      <c r="I182" s="164" t="s">
        <v>140</v>
      </c>
    </row>
    <row r="183" spans="1:9" x14ac:dyDescent="0.2">
      <c r="A183" s="171"/>
      <c r="B183" s="171"/>
      <c r="C183" s="172" t="s">
        <v>160</v>
      </c>
      <c r="D183" s="171"/>
      <c r="E183" s="171"/>
      <c r="F183" s="171"/>
      <c r="G183" s="171"/>
      <c r="H183" s="164" t="s">
        <v>140</v>
      </c>
      <c r="I183" s="164" t="s">
        <v>140</v>
      </c>
    </row>
    <row r="184" spans="1:9" x14ac:dyDescent="0.2">
      <c r="A184" s="171"/>
      <c r="B184" s="171"/>
      <c r="C184" s="172" t="s">
        <v>161</v>
      </c>
      <c r="D184" s="171"/>
      <c r="E184" s="171"/>
      <c r="F184" s="171"/>
      <c r="G184" s="171"/>
      <c r="H184" s="164" t="s">
        <v>140</v>
      </c>
      <c r="I184" s="164" t="s">
        <v>140</v>
      </c>
    </row>
    <row r="185" spans="1:9" x14ac:dyDescent="0.2">
      <c r="A185" s="165">
        <v>1</v>
      </c>
      <c r="B185" s="166" t="s">
        <v>317</v>
      </c>
      <c r="C185" s="166" t="s">
        <v>318</v>
      </c>
      <c r="D185" s="166"/>
      <c r="E185" s="179">
        <v>403695.89299999998</v>
      </c>
      <c r="F185" s="168">
        <v>10005.850577282999</v>
      </c>
      <c r="G185" s="169">
        <v>1.119157E-2</v>
      </c>
      <c r="H185" s="164" t="s">
        <v>140</v>
      </c>
      <c r="I185" s="164" t="s">
        <v>140</v>
      </c>
    </row>
    <row r="186" spans="1:9" x14ac:dyDescent="0.2">
      <c r="A186" s="171"/>
      <c r="B186" s="171"/>
      <c r="C186" s="172" t="s">
        <v>139</v>
      </c>
      <c r="D186" s="171"/>
      <c r="E186" s="171" t="s">
        <v>140</v>
      </c>
      <c r="F186" s="173">
        <v>10005.850577282999</v>
      </c>
      <c r="G186" s="174">
        <v>1.119157E-2</v>
      </c>
      <c r="H186" s="164" t="s">
        <v>140</v>
      </c>
      <c r="I186" s="164" t="s">
        <v>140</v>
      </c>
    </row>
    <row r="187" spans="1:9" x14ac:dyDescent="0.2">
      <c r="A187" s="171"/>
      <c r="B187" s="171"/>
      <c r="C187" s="175"/>
      <c r="D187" s="171"/>
      <c r="E187" s="171"/>
      <c r="F187" s="176"/>
      <c r="G187" s="176"/>
      <c r="H187" s="164" t="s">
        <v>140</v>
      </c>
      <c r="I187" s="164" t="s">
        <v>140</v>
      </c>
    </row>
    <row r="188" spans="1:9" x14ac:dyDescent="0.2">
      <c r="A188" s="171"/>
      <c r="B188" s="171"/>
      <c r="C188" s="172" t="s">
        <v>162</v>
      </c>
      <c r="D188" s="171"/>
      <c r="E188" s="171"/>
      <c r="F188" s="171"/>
      <c r="G188" s="171"/>
      <c r="H188" s="164" t="s">
        <v>140</v>
      </c>
      <c r="I188" s="164" t="s">
        <v>140</v>
      </c>
    </row>
    <row r="189" spans="1:9" x14ac:dyDescent="0.2">
      <c r="A189" s="171"/>
      <c r="B189" s="171"/>
      <c r="C189" s="172" t="s">
        <v>163</v>
      </c>
      <c r="D189" s="171"/>
      <c r="E189" s="171"/>
      <c r="F189" s="171"/>
      <c r="G189" s="171"/>
      <c r="H189" s="164" t="s">
        <v>140</v>
      </c>
      <c r="I189" s="164" t="s">
        <v>140</v>
      </c>
    </row>
    <row r="190" spans="1:9" x14ac:dyDescent="0.2">
      <c r="A190" s="171"/>
      <c r="B190" s="171"/>
      <c r="C190" s="172" t="s">
        <v>139</v>
      </c>
      <c r="D190" s="171"/>
      <c r="E190" s="171" t="s">
        <v>140</v>
      </c>
      <c r="F190" s="177" t="s">
        <v>142</v>
      </c>
      <c r="G190" s="174">
        <v>0</v>
      </c>
      <c r="H190" s="164" t="s">
        <v>140</v>
      </c>
      <c r="I190" s="164" t="s">
        <v>140</v>
      </c>
    </row>
    <row r="191" spans="1:9" x14ac:dyDescent="0.2">
      <c r="A191" s="171"/>
      <c r="B191" s="171"/>
      <c r="C191" s="175"/>
      <c r="D191" s="171"/>
      <c r="E191" s="171"/>
      <c r="F191" s="176"/>
      <c r="G191" s="176"/>
      <c r="H191" s="164" t="s">
        <v>140</v>
      </c>
      <c r="I191" s="164" t="s">
        <v>140</v>
      </c>
    </row>
    <row r="192" spans="1:9" x14ac:dyDescent="0.2">
      <c r="A192" s="171"/>
      <c r="B192" s="171"/>
      <c r="C192" s="172" t="s">
        <v>164</v>
      </c>
      <c r="D192" s="171"/>
      <c r="E192" s="171"/>
      <c r="F192" s="176"/>
      <c r="G192" s="176"/>
      <c r="H192" s="164" t="s">
        <v>140</v>
      </c>
      <c r="I192" s="164" t="s">
        <v>140</v>
      </c>
    </row>
    <row r="193" spans="1:17" x14ac:dyDescent="0.2">
      <c r="A193" s="171"/>
      <c r="B193" s="171"/>
      <c r="C193" s="172" t="s">
        <v>139</v>
      </c>
      <c r="D193" s="171"/>
      <c r="E193" s="171" t="s">
        <v>140</v>
      </c>
      <c r="F193" s="177" t="s">
        <v>142</v>
      </c>
      <c r="G193" s="174">
        <v>0</v>
      </c>
      <c r="H193" s="164" t="s">
        <v>140</v>
      </c>
      <c r="I193" s="164" t="s">
        <v>140</v>
      </c>
    </row>
    <row r="194" spans="1:17" x14ac:dyDescent="0.2">
      <c r="A194" s="171"/>
      <c r="B194" s="171"/>
      <c r="C194" s="175"/>
      <c r="D194" s="171"/>
      <c r="E194" s="171"/>
      <c r="F194" s="176"/>
      <c r="G194" s="176"/>
      <c r="H194" s="164" t="s">
        <v>140</v>
      </c>
      <c r="I194" s="164" t="s">
        <v>140</v>
      </c>
    </row>
    <row r="195" spans="1:17" x14ac:dyDescent="0.2">
      <c r="A195" s="178"/>
      <c r="B195" s="166"/>
      <c r="C195" s="166" t="s">
        <v>319</v>
      </c>
      <c r="D195" s="166"/>
      <c r="E195" s="178"/>
      <c r="F195" s="168">
        <v>2024.9985242</v>
      </c>
      <c r="G195" s="169">
        <v>2.2649699999999998E-3</v>
      </c>
      <c r="H195" s="164" t="s">
        <v>140</v>
      </c>
      <c r="I195" s="164" t="s">
        <v>140</v>
      </c>
    </row>
    <row r="196" spans="1:17" x14ac:dyDescent="0.2">
      <c r="A196" s="178"/>
      <c r="B196" s="166"/>
      <c r="C196" s="32" t="s">
        <v>1013</v>
      </c>
      <c r="D196" s="166"/>
      <c r="E196" s="178"/>
      <c r="F196" s="168">
        <v>15437.074772079999</v>
      </c>
      <c r="G196" s="169">
        <v>1.7266409999999999E-2</v>
      </c>
      <c r="H196" s="164" t="s">
        <v>140</v>
      </c>
      <c r="I196" s="164" t="s">
        <v>140</v>
      </c>
    </row>
    <row r="197" spans="1:17" x14ac:dyDescent="0.2">
      <c r="A197" s="175"/>
      <c r="B197" s="175"/>
      <c r="C197" s="172" t="s">
        <v>166</v>
      </c>
      <c r="D197" s="176"/>
      <c r="E197" s="176"/>
      <c r="F197" s="173">
        <f>F196+F195+F186+F181+F88+F158</f>
        <v>894052.281893351</v>
      </c>
      <c r="G197" s="180">
        <f>G196+G195+G186+G181+G88+G158</f>
        <v>0.99999453761818913</v>
      </c>
      <c r="H197" s="164" t="s">
        <v>140</v>
      </c>
      <c r="I197" s="164" t="s">
        <v>140</v>
      </c>
    </row>
    <row r="198" spans="1:17" x14ac:dyDescent="0.2">
      <c r="A198" s="50"/>
      <c r="B198" s="50"/>
      <c r="C198" s="51"/>
      <c r="D198" s="52"/>
      <c r="E198" s="52"/>
      <c r="F198" s="53"/>
      <c r="G198" s="54"/>
      <c r="H198" s="55"/>
    </row>
    <row r="199" spans="1:17" x14ac:dyDescent="0.2">
      <c r="A199" s="50"/>
      <c r="B199" s="213" t="s">
        <v>934</v>
      </c>
      <c r="C199" s="213"/>
      <c r="D199" s="213"/>
      <c r="E199" s="213"/>
      <c r="F199" s="213"/>
      <c r="G199" s="213"/>
      <c r="H199" s="213"/>
      <c r="J199" s="57"/>
    </row>
    <row r="200" spans="1:17" x14ac:dyDescent="0.2">
      <c r="A200" s="50"/>
      <c r="B200" s="213" t="s">
        <v>935</v>
      </c>
      <c r="C200" s="213"/>
      <c r="D200" s="213"/>
      <c r="E200" s="213"/>
      <c r="F200" s="213"/>
      <c r="G200" s="213"/>
      <c r="H200" s="213"/>
      <c r="J200" s="57"/>
    </row>
    <row r="201" spans="1:17" x14ac:dyDescent="0.2">
      <c r="A201" s="50"/>
      <c r="B201" s="213" t="s">
        <v>936</v>
      </c>
      <c r="C201" s="213"/>
      <c r="D201" s="213"/>
      <c r="E201" s="213"/>
      <c r="F201" s="213"/>
      <c r="G201" s="213"/>
      <c r="H201" s="213"/>
      <c r="J201" s="57"/>
    </row>
    <row r="202" spans="1:17" s="59" customFormat="1" ht="52.5" customHeight="1" x14ac:dyDescent="0.25">
      <c r="A202" s="58"/>
      <c r="B202" s="214" t="s">
        <v>937</v>
      </c>
      <c r="C202" s="214"/>
      <c r="D202" s="214"/>
      <c r="E202" s="214"/>
      <c r="F202" s="214"/>
      <c r="G202" s="214"/>
      <c r="H202" s="214"/>
      <c r="I202"/>
      <c r="J202" s="57"/>
      <c r="K202"/>
      <c r="L202"/>
      <c r="M202"/>
      <c r="N202"/>
      <c r="O202"/>
      <c r="P202"/>
      <c r="Q202"/>
    </row>
    <row r="203" spans="1:17" x14ac:dyDescent="0.2">
      <c r="A203" s="50"/>
      <c r="B203" s="213" t="s">
        <v>938</v>
      </c>
      <c r="C203" s="213"/>
      <c r="D203" s="213"/>
      <c r="E203" s="213"/>
      <c r="F203" s="213"/>
      <c r="G203" s="213"/>
      <c r="H203" s="213"/>
      <c r="J203" s="57"/>
    </row>
    <row r="204" spans="1:17" x14ac:dyDescent="0.2">
      <c r="A204" s="50"/>
      <c r="B204" s="50"/>
      <c r="C204" s="50"/>
      <c r="D204" s="52"/>
      <c r="E204" s="52"/>
      <c r="F204" s="52"/>
      <c r="G204" s="52"/>
    </row>
    <row r="205" spans="1:17" x14ac:dyDescent="0.2">
      <c r="A205" s="50"/>
      <c r="B205" s="222" t="s">
        <v>167</v>
      </c>
      <c r="C205" s="223"/>
      <c r="D205" s="224"/>
      <c r="E205" s="60"/>
      <c r="F205" s="52"/>
      <c r="G205" s="52"/>
    </row>
    <row r="206" spans="1:17" ht="27.75" customHeight="1" x14ac:dyDescent="0.2">
      <c r="A206" s="50"/>
      <c r="B206" s="220" t="s">
        <v>168</v>
      </c>
      <c r="C206" s="221"/>
      <c r="D206" s="29" t="s">
        <v>1014</v>
      </c>
      <c r="E206" s="60"/>
      <c r="F206" s="52"/>
      <c r="G206" s="52"/>
    </row>
    <row r="207" spans="1:17" x14ac:dyDescent="0.2">
      <c r="A207" s="50"/>
      <c r="B207" s="220" t="s">
        <v>940</v>
      </c>
      <c r="C207" s="221"/>
      <c r="D207" s="29" t="str">
        <f>"Rs. "&amp;TEXT(F72,"0.00")&amp;" lacs/ #"</f>
        <v>Rs. 4.96 lacs/ #</v>
      </c>
      <c r="E207" s="60"/>
      <c r="F207" s="52"/>
      <c r="G207" s="52"/>
    </row>
    <row r="208" spans="1:17" x14ac:dyDescent="0.2">
      <c r="A208" s="50"/>
      <c r="B208" s="220" t="s">
        <v>170</v>
      </c>
      <c r="C208" s="221"/>
      <c r="D208" s="61" t="s">
        <v>140</v>
      </c>
      <c r="E208" s="60"/>
      <c r="F208" s="52"/>
      <c r="G208" s="52"/>
    </row>
    <row r="209" spans="1:10" x14ac:dyDescent="0.2">
      <c r="A209" s="62"/>
      <c r="B209" s="63" t="s">
        <v>140</v>
      </c>
      <c r="C209" s="63" t="s">
        <v>941</v>
      </c>
      <c r="D209" s="63" t="s">
        <v>171</v>
      </c>
      <c r="E209" s="62"/>
      <c r="F209" s="62"/>
      <c r="G209" s="62"/>
      <c r="H209" s="62"/>
      <c r="J209" s="57"/>
    </row>
    <row r="210" spans="1:10" x14ac:dyDescent="0.2">
      <c r="A210" s="62"/>
      <c r="B210" s="64" t="s">
        <v>172</v>
      </c>
      <c r="C210" s="65">
        <v>46173</v>
      </c>
      <c r="D210" s="65">
        <v>46203</v>
      </c>
      <c r="E210" s="62"/>
      <c r="F210" s="62"/>
      <c r="G210" s="62"/>
      <c r="J210" s="57"/>
    </row>
    <row r="211" spans="1:10" x14ac:dyDescent="0.2">
      <c r="A211" s="66"/>
      <c r="B211" s="32" t="s">
        <v>173</v>
      </c>
      <c r="C211" s="67">
        <v>179.45349999999999</v>
      </c>
      <c r="D211" s="67">
        <v>182.8698</v>
      </c>
      <c r="E211" s="66"/>
      <c r="F211" s="68"/>
      <c r="G211" s="69"/>
    </row>
    <row r="212" spans="1:10" x14ac:dyDescent="0.2">
      <c r="A212" s="66"/>
      <c r="B212" s="32" t="s">
        <v>1015</v>
      </c>
      <c r="C212" s="67">
        <v>38.272399999999998</v>
      </c>
      <c r="D212" s="67">
        <v>38.671900000000001</v>
      </c>
      <c r="E212" s="66"/>
      <c r="F212" s="68"/>
      <c r="G212" s="69"/>
    </row>
    <row r="213" spans="1:10" x14ac:dyDescent="0.2">
      <c r="A213" s="66"/>
      <c r="B213" s="32" t="s">
        <v>175</v>
      </c>
      <c r="C213" s="67">
        <v>155.11799999999999</v>
      </c>
      <c r="D213" s="67">
        <v>157.93719999999999</v>
      </c>
      <c r="E213" s="66"/>
      <c r="F213" s="68"/>
      <c r="G213" s="69"/>
    </row>
    <row r="214" spans="1:10" x14ac:dyDescent="0.2">
      <c r="A214" s="66"/>
      <c r="B214" s="32" t="s">
        <v>1016</v>
      </c>
      <c r="C214" s="67">
        <v>24.414899999999999</v>
      </c>
      <c r="D214" s="67">
        <v>24.6493</v>
      </c>
      <c r="E214" s="66"/>
      <c r="F214" s="68"/>
      <c r="G214" s="69"/>
    </row>
    <row r="215" spans="1:10" x14ac:dyDescent="0.2">
      <c r="A215" s="66"/>
      <c r="B215" s="66"/>
      <c r="C215" s="66"/>
      <c r="D215" s="66"/>
      <c r="E215" s="66"/>
      <c r="F215" s="66"/>
      <c r="G215" s="66"/>
    </row>
    <row r="216" spans="1:10" x14ac:dyDescent="0.2">
      <c r="A216" s="66"/>
      <c r="B216" s="260" t="s">
        <v>177</v>
      </c>
      <c r="C216" s="261"/>
      <c r="D216" s="42" t="s">
        <v>140</v>
      </c>
      <c r="E216" s="66"/>
      <c r="F216" s="66"/>
      <c r="G216" s="66"/>
    </row>
    <row r="217" spans="1:10" x14ac:dyDescent="0.2">
      <c r="A217" s="66"/>
      <c r="B217" s="135" t="s">
        <v>172</v>
      </c>
      <c r="C217" s="136" t="s">
        <v>618</v>
      </c>
      <c r="D217" s="136" t="s">
        <v>619</v>
      </c>
      <c r="E217" s="66"/>
      <c r="F217" s="66"/>
      <c r="G217" s="66"/>
    </row>
    <row r="218" spans="1:10" x14ac:dyDescent="0.2">
      <c r="A218" s="66"/>
      <c r="B218" s="32" t="s">
        <v>1015</v>
      </c>
      <c r="C218" s="137">
        <v>0.33</v>
      </c>
      <c r="D218" s="137">
        <v>0.33</v>
      </c>
      <c r="E218" s="66"/>
      <c r="F218" s="68"/>
      <c r="G218" s="69"/>
    </row>
    <row r="219" spans="1:10" x14ac:dyDescent="0.2">
      <c r="A219" s="66"/>
      <c r="B219" s="32" t="s">
        <v>1016</v>
      </c>
      <c r="C219" s="137">
        <v>0.21</v>
      </c>
      <c r="D219" s="137">
        <v>0.21</v>
      </c>
      <c r="E219" s="66"/>
      <c r="F219" s="68"/>
      <c r="G219" s="69"/>
    </row>
    <row r="220" spans="1:10" x14ac:dyDescent="0.2">
      <c r="A220" s="66"/>
      <c r="B220" s="138"/>
      <c r="C220" s="138"/>
      <c r="D220" s="139"/>
      <c r="E220" s="66"/>
      <c r="F220" s="68"/>
      <c r="G220" s="69"/>
    </row>
    <row r="221" spans="1:10" x14ac:dyDescent="0.2">
      <c r="A221" s="62"/>
      <c r="B221" s="220" t="s">
        <v>178</v>
      </c>
      <c r="C221" s="221"/>
      <c r="D221" s="29" t="s">
        <v>1017</v>
      </c>
      <c r="E221" s="71"/>
      <c r="F221" s="62"/>
      <c r="G221" s="62"/>
    </row>
    <row r="222" spans="1:10" x14ac:dyDescent="0.2">
      <c r="A222" s="62"/>
      <c r="B222" s="220" t="s">
        <v>179</v>
      </c>
      <c r="C222" s="221"/>
      <c r="D222" s="29" t="s">
        <v>169</v>
      </c>
      <c r="E222" s="71"/>
      <c r="F222" s="62"/>
      <c r="G222" s="62"/>
    </row>
    <row r="223" spans="1:10" x14ac:dyDescent="0.2">
      <c r="A223" s="62"/>
      <c r="B223" s="220" t="s">
        <v>180</v>
      </c>
      <c r="C223" s="221"/>
      <c r="D223" s="29" t="s">
        <v>169</v>
      </c>
      <c r="E223" s="71"/>
      <c r="F223" s="62"/>
      <c r="G223" s="62"/>
    </row>
    <row r="224" spans="1:10" x14ac:dyDescent="0.2">
      <c r="A224" s="62"/>
      <c r="B224" s="220" t="s">
        <v>181</v>
      </c>
      <c r="C224" s="221"/>
      <c r="D224" s="72">
        <v>1.457218276208242</v>
      </c>
      <c r="E224" s="62"/>
      <c r="F224" s="56"/>
      <c r="G224" s="73"/>
    </row>
    <row r="226" spans="2:17" s="127" customFormat="1" x14ac:dyDescent="0.2">
      <c r="B226" s="181" t="s">
        <v>1210</v>
      </c>
      <c r="C226" s="150"/>
      <c r="D226" s="150"/>
      <c r="E226" s="150"/>
      <c r="F226" s="150"/>
      <c r="G226" s="150"/>
      <c r="J226"/>
      <c r="K226"/>
      <c r="L226"/>
      <c r="M226"/>
      <c r="N226"/>
      <c r="O226"/>
      <c r="P226"/>
    </row>
    <row r="227" spans="2:17" ht="13.5" customHeight="1" x14ac:dyDescent="0.2">
      <c r="B227" s="257" t="s">
        <v>1018</v>
      </c>
      <c r="C227" s="257" t="s">
        <v>1019</v>
      </c>
      <c r="D227" s="247" t="s">
        <v>1020</v>
      </c>
      <c r="E227" s="248"/>
      <c r="F227" s="249"/>
      <c r="G227" s="250" t="s">
        <v>1021</v>
      </c>
      <c r="H227" s="251"/>
      <c r="I227" s="251"/>
      <c r="J227" s="252"/>
      <c r="K227" s="143"/>
      <c r="L227" s="143"/>
      <c r="M227" s="143"/>
      <c r="N227" s="143"/>
      <c r="O227" s="143"/>
      <c r="P227" s="143"/>
    </row>
    <row r="228" spans="2:17" ht="46.5" customHeight="1" x14ac:dyDescent="0.2">
      <c r="B228" s="258"/>
      <c r="C228" s="258"/>
      <c r="D228" s="253" t="s">
        <v>1022</v>
      </c>
      <c r="E228" s="253" t="s">
        <v>1023</v>
      </c>
      <c r="F228" s="253" t="s">
        <v>1024</v>
      </c>
      <c r="G228" s="255" t="s">
        <v>1025</v>
      </c>
      <c r="H228" s="256"/>
      <c r="I228" s="182"/>
      <c r="J228" s="253" t="s">
        <v>1026</v>
      </c>
      <c r="K228" s="143"/>
      <c r="L228" s="143"/>
      <c r="M228" s="143"/>
      <c r="N228" s="143"/>
      <c r="O228" s="143"/>
      <c r="P228" s="143"/>
    </row>
    <row r="229" spans="2:17" ht="21" customHeight="1" x14ac:dyDescent="0.2">
      <c r="B229" s="259"/>
      <c r="C229" s="259"/>
      <c r="D229" s="254"/>
      <c r="E229" s="254"/>
      <c r="F229" s="254"/>
      <c r="G229" s="145" t="s">
        <v>1027</v>
      </c>
      <c r="H229" s="145" t="s">
        <v>1028</v>
      </c>
      <c r="I229" s="144"/>
      <c r="J229" s="254"/>
      <c r="K229" s="143"/>
      <c r="L229" s="143"/>
      <c r="M229" s="143"/>
      <c r="N229" s="143"/>
      <c r="O229" s="143"/>
      <c r="P229" s="143"/>
    </row>
    <row r="230" spans="2:17" ht="13.5" x14ac:dyDescent="0.25">
      <c r="B230" s="146" t="s">
        <v>1029</v>
      </c>
      <c r="C230" s="147" t="s">
        <v>1030</v>
      </c>
      <c r="D230" s="148">
        <v>977.7</v>
      </c>
      <c r="E230" s="2">
        <v>22.3</v>
      </c>
      <c r="F230" s="149">
        <f>D230+E230</f>
        <v>1000</v>
      </c>
      <c r="G230" s="3">
        <v>42.319693431000005</v>
      </c>
      <c r="H230" s="3">
        <v>26.66</v>
      </c>
      <c r="I230" s="3"/>
      <c r="J230" s="3">
        <f>G230+H230</f>
        <v>68.979693431000001</v>
      </c>
      <c r="K230" s="143"/>
      <c r="L230" s="143"/>
      <c r="M230" s="143"/>
      <c r="N230" s="143"/>
      <c r="O230" s="143"/>
      <c r="P230" s="143"/>
    </row>
    <row r="231" spans="2:17" ht="42" customHeight="1" x14ac:dyDescent="0.2">
      <c r="B231" s="242" t="s">
        <v>1031</v>
      </c>
      <c r="C231" s="242"/>
      <c r="D231" s="242"/>
      <c r="E231" s="242"/>
      <c r="F231" s="242"/>
      <c r="G231" s="242"/>
      <c r="H231" s="242"/>
      <c r="I231" s="242"/>
      <c r="J231" s="242"/>
      <c r="K231" s="154"/>
      <c r="L231" s="143"/>
      <c r="M231" s="143"/>
      <c r="N231" s="143"/>
      <c r="O231" s="143"/>
      <c r="P231" s="143"/>
    </row>
    <row r="232" spans="2:17" ht="13.5" x14ac:dyDescent="0.25">
      <c r="B232" s="77" t="s">
        <v>1032</v>
      </c>
      <c r="J232" s="143"/>
      <c r="K232" s="27"/>
      <c r="L232" s="143"/>
      <c r="M232" s="143"/>
      <c r="N232" s="143"/>
      <c r="O232" s="143"/>
      <c r="P232" s="143"/>
      <c r="Q232" s="143"/>
    </row>
    <row r="233" spans="2:17" x14ac:dyDescent="0.2">
      <c r="B233" s="4" t="s">
        <v>1033</v>
      </c>
      <c r="K233" s="27"/>
      <c r="L233" s="143"/>
      <c r="M233" s="143"/>
      <c r="N233" s="143"/>
      <c r="O233" s="143"/>
      <c r="P233" s="143"/>
    </row>
    <row r="234" spans="2:17" x14ac:dyDescent="0.2">
      <c r="B234" s="4"/>
      <c r="K234" s="27"/>
      <c r="L234" s="143"/>
      <c r="M234" s="143"/>
      <c r="N234" s="143"/>
      <c r="O234" s="143"/>
      <c r="P234" s="143"/>
    </row>
    <row r="235" spans="2:17" x14ac:dyDescent="0.2">
      <c r="B235" s="4" t="s">
        <v>1034</v>
      </c>
      <c r="K235" s="27"/>
      <c r="L235" s="143"/>
      <c r="M235" s="143"/>
      <c r="N235" s="143"/>
      <c r="O235" s="143"/>
      <c r="P235" s="143"/>
    </row>
    <row r="236" spans="2:17" x14ac:dyDescent="0.2">
      <c r="B236" s="4"/>
      <c r="K236" s="27"/>
      <c r="L236" s="143"/>
      <c r="M236" s="143"/>
      <c r="N236" s="143"/>
      <c r="O236" s="143"/>
      <c r="P236" s="143"/>
    </row>
    <row r="237" spans="2:17" x14ac:dyDescent="0.2">
      <c r="B237" s="4" t="s">
        <v>1035</v>
      </c>
      <c r="K237" s="27"/>
    </row>
    <row r="238" spans="2:17" s="127" customFormat="1" x14ac:dyDescent="0.2">
      <c r="B238" s="181"/>
      <c r="C238" s="150"/>
      <c r="D238" s="150"/>
      <c r="E238" s="150"/>
      <c r="F238" s="150"/>
      <c r="G238" s="150"/>
      <c r="J238"/>
      <c r="K238"/>
      <c r="L238"/>
      <c r="M238"/>
      <c r="N238"/>
      <c r="O238"/>
      <c r="P238"/>
    </row>
    <row r="239" spans="2:17" s="127" customFormat="1" x14ac:dyDescent="0.2">
      <c r="B239" s="183" t="s">
        <v>1018</v>
      </c>
      <c r="C239" s="183" t="s">
        <v>1019</v>
      </c>
      <c r="D239" s="243" t="s">
        <v>1036</v>
      </c>
      <c r="E239" s="244"/>
      <c r="F239" s="238" t="s">
        <v>1037</v>
      </c>
      <c r="G239" s="238"/>
      <c r="J239"/>
      <c r="K239"/>
      <c r="L239"/>
      <c r="M239"/>
      <c r="N239"/>
      <c r="O239"/>
      <c r="P239"/>
    </row>
    <row r="240" spans="2:17" s="127" customFormat="1" x14ac:dyDescent="0.2">
      <c r="B240" s="184" t="s">
        <v>1038</v>
      </c>
      <c r="C240" s="185" t="s">
        <v>1039</v>
      </c>
      <c r="D240" s="245">
        <v>0</v>
      </c>
      <c r="E240" s="246"/>
      <c r="F240" s="245">
        <v>0</v>
      </c>
      <c r="G240" s="246"/>
      <c r="J240"/>
      <c r="K240"/>
      <c r="L240"/>
      <c r="M240"/>
      <c r="N240"/>
      <c r="O240"/>
      <c r="P240"/>
    </row>
    <row r="241" spans="2:16" s="127" customFormat="1" x14ac:dyDescent="0.2">
      <c r="B241" s="235" t="s">
        <v>1040</v>
      </c>
      <c r="C241" s="236"/>
      <c r="D241" s="236"/>
      <c r="E241" s="236"/>
      <c r="F241" s="236"/>
      <c r="G241" s="237"/>
      <c r="J241"/>
      <c r="K241"/>
      <c r="L241"/>
      <c r="M241"/>
      <c r="N241"/>
      <c r="O241"/>
      <c r="P241"/>
    </row>
    <row r="242" spans="2:16" s="127" customFormat="1" x14ac:dyDescent="0.2">
      <c r="B242" s="238" t="s">
        <v>1018</v>
      </c>
      <c r="C242" s="238" t="s">
        <v>1019</v>
      </c>
      <c r="D242" s="235" t="s">
        <v>1041</v>
      </c>
      <c r="E242" s="236"/>
      <c r="F242" s="237"/>
      <c r="G242" s="184"/>
      <c r="J242"/>
      <c r="K242"/>
      <c r="L242"/>
      <c r="M242"/>
      <c r="N242"/>
      <c r="O242"/>
      <c r="P242"/>
    </row>
    <row r="243" spans="2:16" s="127" customFormat="1" ht="51" x14ac:dyDescent="0.2">
      <c r="B243" s="238"/>
      <c r="C243" s="238"/>
      <c r="D243" s="186" t="s">
        <v>1042</v>
      </c>
      <c r="E243" s="186" t="s">
        <v>1043</v>
      </c>
      <c r="F243" s="186" t="s">
        <v>1044</v>
      </c>
      <c r="G243" s="186" t="s">
        <v>1211</v>
      </c>
      <c r="H243" s="187"/>
      <c r="I243" s="187"/>
      <c r="J243"/>
      <c r="K243"/>
      <c r="L243"/>
      <c r="M243"/>
      <c r="N243"/>
      <c r="O243"/>
      <c r="P243"/>
    </row>
    <row r="244" spans="2:16" s="127" customFormat="1" ht="15" x14ac:dyDescent="0.2">
      <c r="B244" s="188" t="s">
        <v>1038</v>
      </c>
      <c r="C244" s="185" t="s">
        <v>1039</v>
      </c>
      <c r="D244" s="189">
        <v>700</v>
      </c>
      <c r="E244" s="189">
        <v>24.098357999999998</v>
      </c>
      <c r="F244" s="190">
        <v>724.09835799999996</v>
      </c>
      <c r="G244" s="191">
        <f>F244/F197</f>
        <v>8.0990605657486111E-4</v>
      </c>
      <c r="H244" s="192"/>
      <c r="I244" s="192"/>
      <c r="J244"/>
      <c r="K244"/>
      <c r="L244"/>
      <c r="M244"/>
      <c r="N244"/>
      <c r="O244"/>
      <c r="P244"/>
    </row>
    <row r="245" spans="2:16" s="127" customFormat="1" ht="29.25" customHeight="1" x14ac:dyDescent="0.2">
      <c r="B245" s="239" t="s">
        <v>1045</v>
      </c>
      <c r="C245" s="240"/>
      <c r="D245" s="240"/>
      <c r="E245" s="240"/>
      <c r="F245" s="240"/>
      <c r="G245" s="241"/>
      <c r="J245"/>
      <c r="K245"/>
      <c r="L245"/>
      <c r="M245"/>
      <c r="N245"/>
      <c r="O245"/>
      <c r="P245"/>
    </row>
    <row r="246" spans="2:16" s="127" customFormat="1" x14ac:dyDescent="0.2">
      <c r="J246"/>
      <c r="K246"/>
      <c r="L246"/>
      <c r="M246"/>
      <c r="N246"/>
      <c r="O246"/>
      <c r="P246"/>
    </row>
    <row r="247" spans="2:16" s="127" customFormat="1" x14ac:dyDescent="0.2">
      <c r="B247" s="232" t="s">
        <v>1046</v>
      </c>
      <c r="C247" s="233"/>
      <c r="D247" s="234"/>
      <c r="J247"/>
      <c r="K247"/>
      <c r="L247"/>
      <c r="M247"/>
      <c r="N247"/>
      <c r="O247"/>
      <c r="P247"/>
    </row>
    <row r="248" spans="2:16" s="127" customFormat="1" x14ac:dyDescent="0.2">
      <c r="B248" s="231" t="s">
        <v>1047</v>
      </c>
      <c r="C248" s="231"/>
      <c r="D248" s="126" t="s">
        <v>476</v>
      </c>
      <c r="J248"/>
      <c r="K248"/>
      <c r="L248"/>
      <c r="M248"/>
      <c r="N248"/>
      <c r="O248"/>
      <c r="P248"/>
    </row>
    <row r="249" spans="2:16" s="127" customFormat="1" x14ac:dyDescent="0.2">
      <c r="B249" s="231" t="s">
        <v>1048</v>
      </c>
      <c r="C249" s="231"/>
      <c r="D249" s="126"/>
      <c r="J249"/>
      <c r="K249"/>
      <c r="L249"/>
      <c r="M249"/>
      <c r="N249"/>
      <c r="O249"/>
      <c r="P249"/>
    </row>
    <row r="250" spans="2:16" s="127" customFormat="1" x14ac:dyDescent="0.2">
      <c r="B250" s="228"/>
      <c r="C250" s="230"/>
      <c r="D250" s="103"/>
      <c r="J250"/>
      <c r="K250"/>
      <c r="L250"/>
      <c r="M250"/>
      <c r="N250"/>
      <c r="O250"/>
      <c r="P250"/>
    </row>
    <row r="251" spans="2:16" s="127" customFormat="1" x14ac:dyDescent="0.2">
      <c r="B251" s="231" t="s">
        <v>1049</v>
      </c>
      <c r="C251" s="231"/>
      <c r="D251" s="104">
        <v>6.4626929296854891</v>
      </c>
      <c r="J251"/>
      <c r="K251"/>
      <c r="L251"/>
      <c r="M251"/>
      <c r="N251"/>
      <c r="O251"/>
      <c r="P251"/>
    </row>
    <row r="252" spans="2:16" s="127" customFormat="1" x14ac:dyDescent="0.2">
      <c r="B252" s="228"/>
      <c r="C252" s="230"/>
      <c r="D252" s="193"/>
      <c r="J252"/>
      <c r="K252"/>
      <c r="L252"/>
      <c r="M252"/>
      <c r="N252"/>
      <c r="O252"/>
      <c r="P252"/>
    </row>
    <row r="253" spans="2:16" s="127" customFormat="1" x14ac:dyDescent="0.2">
      <c r="B253" s="231" t="s">
        <v>1050</v>
      </c>
      <c r="C253" s="231"/>
      <c r="D253" s="104">
        <v>2.5935812662643372</v>
      </c>
      <c r="J253"/>
      <c r="K253"/>
      <c r="L253"/>
      <c r="M253"/>
      <c r="N253"/>
      <c r="O253"/>
      <c r="P253"/>
    </row>
    <row r="254" spans="2:16" s="127" customFormat="1" x14ac:dyDescent="0.2">
      <c r="B254" s="231" t="s">
        <v>1051</v>
      </c>
      <c r="C254" s="231"/>
      <c r="D254" s="104">
        <v>3.6488071341923813</v>
      </c>
      <c r="J254"/>
      <c r="K254"/>
      <c r="L254"/>
      <c r="M254"/>
      <c r="N254"/>
      <c r="O254"/>
      <c r="P254"/>
    </row>
    <row r="255" spans="2:16" s="127" customFormat="1" x14ac:dyDescent="0.2">
      <c r="B255" s="228"/>
      <c r="C255" s="230"/>
      <c r="D255" s="103"/>
      <c r="J255"/>
      <c r="K255"/>
      <c r="L255"/>
      <c r="M255"/>
      <c r="N255"/>
      <c r="O255"/>
      <c r="P255"/>
    </row>
    <row r="256" spans="2:16" s="127" customFormat="1" x14ac:dyDescent="0.2">
      <c r="B256" s="231" t="s">
        <v>1052</v>
      </c>
      <c r="C256" s="231"/>
      <c r="D256" s="105" t="s">
        <v>1212</v>
      </c>
      <c r="J256"/>
      <c r="K256"/>
      <c r="L256"/>
      <c r="M256"/>
      <c r="N256"/>
      <c r="O256"/>
      <c r="P256"/>
    </row>
    <row r="257" spans="1:16" s="127" customFormat="1" x14ac:dyDescent="0.2">
      <c r="B257" s="228" t="s">
        <v>1053</v>
      </c>
      <c r="C257" s="229"/>
      <c r="D257" s="230"/>
      <c r="J257"/>
      <c r="K257"/>
      <c r="L257"/>
      <c r="M257"/>
      <c r="N257"/>
      <c r="O257"/>
      <c r="P257"/>
    </row>
    <row r="259" spans="1:16" x14ac:dyDescent="0.2">
      <c r="B259" s="212" t="s">
        <v>945</v>
      </c>
      <c r="C259" s="212"/>
    </row>
    <row r="261" spans="1:16" ht="153.75" customHeight="1" x14ac:dyDescent="0.2"/>
    <row r="264" spans="1:16" x14ac:dyDescent="0.2">
      <c r="B264" s="74" t="s">
        <v>946</v>
      </c>
      <c r="C264" s="75"/>
      <c r="D264" s="74"/>
    </row>
    <row r="265" spans="1:16" x14ac:dyDescent="0.2">
      <c r="B265" s="74" t="s">
        <v>1054</v>
      </c>
      <c r="D265" s="74"/>
    </row>
    <row r="266" spans="1:16" ht="165" customHeight="1" x14ac:dyDescent="0.2"/>
    <row r="270" spans="1:16" ht="13.5" x14ac:dyDescent="0.25">
      <c r="A270" s="76"/>
      <c r="B270" s="76"/>
      <c r="C270" s="76"/>
      <c r="D270" s="76"/>
      <c r="E270" s="76"/>
      <c r="F270" s="77" t="s">
        <v>1017</v>
      </c>
    </row>
    <row r="271" spans="1:16" ht="13.5" x14ac:dyDescent="0.25">
      <c r="A271" s="227" t="s">
        <v>1213</v>
      </c>
      <c r="B271" s="227"/>
      <c r="C271" s="227"/>
      <c r="D271" s="227"/>
      <c r="E271" s="227"/>
      <c r="F271" s="227"/>
    </row>
    <row r="272" spans="1:16" ht="13.5" x14ac:dyDescent="0.25">
      <c r="A272" s="227" t="s">
        <v>1214</v>
      </c>
      <c r="B272" s="227"/>
      <c r="C272" s="227"/>
      <c r="D272" s="227"/>
      <c r="E272" s="227"/>
      <c r="F272" s="227"/>
    </row>
    <row r="273" spans="1:6" ht="13.5" x14ac:dyDescent="0.25">
      <c r="A273" s="77"/>
      <c r="B273" s="77"/>
      <c r="C273" s="77"/>
      <c r="D273" s="77"/>
      <c r="E273" s="77"/>
      <c r="F273" s="77"/>
    </row>
    <row r="274" spans="1:6" ht="13.5" x14ac:dyDescent="0.25">
      <c r="A274" s="227" t="s">
        <v>1215</v>
      </c>
      <c r="B274" s="227"/>
      <c r="C274" s="227"/>
      <c r="D274" s="227"/>
      <c r="E274" s="227"/>
      <c r="F274" s="227"/>
    </row>
    <row r="275" spans="1:6" ht="13.5" x14ac:dyDescent="0.25">
      <c r="A275" s="77" t="s">
        <v>1257</v>
      </c>
      <c r="B275" s="76"/>
      <c r="C275" s="76"/>
      <c r="D275" s="76"/>
      <c r="E275" s="76"/>
      <c r="F275" s="76"/>
    </row>
    <row r="276" spans="1:6" ht="13.5" x14ac:dyDescent="0.25">
      <c r="A276" s="76"/>
      <c r="B276" s="76"/>
      <c r="C276" s="76"/>
      <c r="D276" s="76"/>
      <c r="E276" s="76"/>
      <c r="F276" s="76"/>
    </row>
    <row r="277" spans="1:6" ht="13.5" x14ac:dyDescent="0.25">
      <c r="A277" s="77" t="s">
        <v>1258</v>
      </c>
      <c r="B277" s="76"/>
      <c r="C277" s="76"/>
      <c r="D277" s="79"/>
      <c r="E277" s="79"/>
      <c r="F277" s="79"/>
    </row>
    <row r="278" spans="1:6" ht="13.5" x14ac:dyDescent="0.25">
      <c r="A278" s="76"/>
      <c r="B278" s="76"/>
      <c r="C278" s="76"/>
      <c r="D278" s="76"/>
      <c r="E278" s="76"/>
      <c r="F278" s="76"/>
    </row>
    <row r="279" spans="1:6" ht="13.5" x14ac:dyDescent="0.25">
      <c r="A279" s="77" t="s">
        <v>1226</v>
      </c>
      <c r="B279" s="76"/>
      <c r="C279" s="76"/>
      <c r="D279" s="76"/>
      <c r="E279" s="76"/>
      <c r="F279" s="76"/>
    </row>
    <row r="280" spans="1:6" ht="13.5" x14ac:dyDescent="0.25">
      <c r="A280" s="77"/>
      <c r="B280" s="76"/>
      <c r="C280" s="76"/>
      <c r="D280" s="76"/>
      <c r="E280" s="76"/>
      <c r="F280" s="76"/>
    </row>
    <row r="281" spans="1:6" ht="108" x14ac:dyDescent="0.2">
      <c r="A281" s="83" t="s">
        <v>1217</v>
      </c>
      <c r="B281" s="84" t="s">
        <v>1227</v>
      </c>
      <c r="C281" s="84" t="s">
        <v>1228</v>
      </c>
      <c r="D281" s="84" t="s">
        <v>1229</v>
      </c>
      <c r="E281" s="84" t="s">
        <v>1230</v>
      </c>
      <c r="F281" s="84" t="s">
        <v>1231</v>
      </c>
    </row>
    <row r="282" spans="1:6" ht="13.5" x14ac:dyDescent="0.25">
      <c r="A282" s="85" t="s">
        <v>476</v>
      </c>
      <c r="B282" s="22">
        <v>6900</v>
      </c>
      <c r="C282" s="22">
        <v>6900</v>
      </c>
      <c r="D282" s="23">
        <v>46052.09</v>
      </c>
      <c r="E282" s="23">
        <v>44623.96</v>
      </c>
      <c r="F282" s="23">
        <v>-1428.1299999999974</v>
      </c>
    </row>
    <row r="283" spans="1:6" ht="13.5" x14ac:dyDescent="0.25">
      <c r="A283" s="80"/>
      <c r="B283" s="81"/>
      <c r="C283" s="81"/>
      <c r="D283" s="76"/>
      <c r="E283" s="76"/>
      <c r="F283" s="82"/>
    </row>
    <row r="284" spans="1:6" ht="13.5" x14ac:dyDescent="0.25">
      <c r="A284" s="77" t="s">
        <v>1250</v>
      </c>
      <c r="B284" s="81"/>
      <c r="C284" s="76"/>
      <c r="D284" s="76"/>
      <c r="E284" s="76"/>
      <c r="F284" s="76"/>
    </row>
    <row r="285" spans="1:6" ht="13.5" x14ac:dyDescent="0.25">
      <c r="A285" s="80"/>
      <c r="B285" s="81"/>
      <c r="C285" s="76"/>
      <c r="D285" s="76"/>
      <c r="E285" s="76"/>
      <c r="F285" s="76"/>
    </row>
    <row r="286" spans="1:6" ht="54" x14ac:dyDescent="0.2">
      <c r="A286" s="83" t="s">
        <v>1217</v>
      </c>
      <c r="B286" s="83" t="s">
        <v>1218</v>
      </c>
      <c r="C286" s="83" t="s">
        <v>1219</v>
      </c>
      <c r="D286" s="84" t="s">
        <v>1220</v>
      </c>
      <c r="E286" s="84" t="s">
        <v>1221</v>
      </c>
      <c r="F286" s="84" t="s">
        <v>1222</v>
      </c>
    </row>
    <row r="287" spans="1:6" ht="13.5" x14ac:dyDescent="0.2">
      <c r="A287" s="85" t="s">
        <v>476</v>
      </c>
      <c r="B287" s="85" t="s">
        <v>1011</v>
      </c>
      <c r="C287" s="86" t="s">
        <v>1251</v>
      </c>
      <c r="D287" s="87">
        <v>1426.72</v>
      </c>
      <c r="E287" s="87">
        <v>1441.5</v>
      </c>
      <c r="F287" s="87">
        <v>220.06180949999998</v>
      </c>
    </row>
    <row r="288" spans="1:6" ht="13.5" x14ac:dyDescent="0.25">
      <c r="A288" s="80"/>
      <c r="B288" s="81"/>
      <c r="C288" s="76"/>
      <c r="D288" s="76"/>
      <c r="E288" s="76"/>
      <c r="F288" s="76"/>
    </row>
    <row r="289" spans="1:6" ht="13.5" x14ac:dyDescent="0.25">
      <c r="A289" s="77" t="s">
        <v>1255</v>
      </c>
      <c r="B289" s="76"/>
      <c r="C289" s="76"/>
      <c r="D289" s="76"/>
      <c r="E289" s="76"/>
      <c r="F289" s="76"/>
    </row>
    <row r="290" spans="1:6" ht="13.5" x14ac:dyDescent="0.25">
      <c r="A290" s="76"/>
      <c r="B290" s="76"/>
      <c r="C290" s="76"/>
      <c r="D290" s="76"/>
      <c r="E290" s="76"/>
      <c r="F290" s="76"/>
    </row>
    <row r="291" spans="1:6" ht="13.5" x14ac:dyDescent="0.25">
      <c r="A291" s="88" t="s">
        <v>1217</v>
      </c>
      <c r="B291" s="88" t="s">
        <v>1225</v>
      </c>
      <c r="C291" s="76"/>
      <c r="D291" s="76"/>
      <c r="E291" s="76"/>
      <c r="F291" s="76"/>
    </row>
    <row r="292" spans="1:6" ht="13.5" x14ac:dyDescent="0.25">
      <c r="A292" s="89" t="s">
        <v>476</v>
      </c>
      <c r="B292" s="90">
        <v>9.8794999999999994E-2</v>
      </c>
      <c r="C292" s="76"/>
      <c r="D292" s="76"/>
      <c r="E292" s="76"/>
      <c r="F292" s="76"/>
    </row>
    <row r="293" spans="1:6" ht="13.5" x14ac:dyDescent="0.25">
      <c r="A293" s="80"/>
      <c r="B293" s="81"/>
      <c r="C293" s="76"/>
      <c r="D293" s="76"/>
      <c r="E293" s="76"/>
      <c r="F293" s="76"/>
    </row>
    <row r="294" spans="1:6" ht="13.5" x14ac:dyDescent="0.25">
      <c r="A294" s="77" t="s">
        <v>1232</v>
      </c>
      <c r="B294" s="76"/>
      <c r="C294" s="76"/>
      <c r="D294" s="76"/>
      <c r="E294" s="76"/>
      <c r="F294" s="76"/>
    </row>
    <row r="295" spans="1:6" ht="13.5" x14ac:dyDescent="0.25">
      <c r="A295" s="77"/>
      <c r="B295" s="76"/>
      <c r="C295" s="76"/>
      <c r="D295" s="76"/>
      <c r="E295" s="76"/>
      <c r="F295" s="76"/>
    </row>
    <row r="296" spans="1:6" ht="108" x14ac:dyDescent="0.2">
      <c r="A296" s="83" t="s">
        <v>1217</v>
      </c>
      <c r="B296" s="84" t="s">
        <v>1227</v>
      </c>
      <c r="C296" s="84" t="s">
        <v>1228</v>
      </c>
      <c r="D296" s="84" t="s">
        <v>1229</v>
      </c>
      <c r="E296" s="84" t="s">
        <v>1233</v>
      </c>
      <c r="F296" s="84" t="s">
        <v>1231</v>
      </c>
    </row>
    <row r="297" spans="1:6" ht="13.5" x14ac:dyDescent="0.2">
      <c r="A297" s="24" t="s">
        <v>476</v>
      </c>
      <c r="B297" s="91">
        <v>10423</v>
      </c>
      <c r="C297" s="91">
        <v>10423</v>
      </c>
      <c r="D297" s="91">
        <v>79705.119999999995</v>
      </c>
      <c r="E297" s="91">
        <v>80336.19</v>
      </c>
      <c r="F297" s="91">
        <v>631.07000000000698</v>
      </c>
    </row>
    <row r="298" spans="1:6" ht="13.5" x14ac:dyDescent="0.25">
      <c r="A298" s="76"/>
      <c r="B298" s="92"/>
      <c r="C298" s="92"/>
      <c r="D298" s="82"/>
      <c r="E298" s="82"/>
      <c r="F298" s="82"/>
    </row>
    <row r="299" spans="1:6" ht="13.5" x14ac:dyDescent="0.25">
      <c r="A299" s="77" t="s">
        <v>1234</v>
      </c>
      <c r="B299" s="76"/>
      <c r="C299" s="93"/>
      <c r="D299" s="76"/>
      <c r="E299" s="76"/>
      <c r="F299" s="76"/>
    </row>
    <row r="300" spans="1:6" ht="13.5" x14ac:dyDescent="0.25">
      <c r="A300" s="76"/>
      <c r="B300" s="76"/>
      <c r="C300" s="93"/>
      <c r="D300" s="93"/>
      <c r="E300" s="94"/>
      <c r="F300" s="94"/>
    </row>
    <row r="301" spans="1:6" ht="13.5" x14ac:dyDescent="0.25">
      <c r="A301" s="77" t="s">
        <v>1235</v>
      </c>
      <c r="B301" s="76"/>
      <c r="C301" s="76"/>
      <c r="D301" s="76"/>
      <c r="E301" s="76"/>
      <c r="F301" s="76" t="s">
        <v>1236</v>
      </c>
    </row>
    <row r="302" spans="1:6" ht="13.5" x14ac:dyDescent="0.25">
      <c r="A302" s="77"/>
      <c r="B302" s="76"/>
      <c r="C302" s="76"/>
      <c r="D302" s="76"/>
      <c r="E302" s="76"/>
      <c r="F302" s="76"/>
    </row>
    <row r="303" spans="1:6" ht="13.5" x14ac:dyDescent="0.25">
      <c r="A303" s="77" t="s">
        <v>1237</v>
      </c>
      <c r="B303" s="76"/>
      <c r="C303" s="76"/>
      <c r="D303" s="76"/>
      <c r="E303" s="76"/>
      <c r="F303" s="76"/>
    </row>
    <row r="304" spans="1:6" ht="13.5" x14ac:dyDescent="0.25">
      <c r="A304" s="76"/>
      <c r="B304" s="76"/>
      <c r="C304" s="76"/>
      <c r="D304" s="76"/>
      <c r="E304" s="76"/>
      <c r="F304" s="76"/>
    </row>
    <row r="305" spans="1:6" ht="13.5" x14ac:dyDescent="0.25">
      <c r="A305" s="77" t="s">
        <v>1238</v>
      </c>
      <c r="B305" s="76"/>
      <c r="C305" s="76"/>
      <c r="D305" s="76"/>
      <c r="E305" s="76"/>
      <c r="F305" s="76"/>
    </row>
    <row r="306" spans="1:6" ht="13.5" x14ac:dyDescent="0.25">
      <c r="A306" s="76"/>
      <c r="B306" s="76"/>
      <c r="C306" s="76"/>
      <c r="D306" s="76"/>
      <c r="E306" s="76"/>
      <c r="F306" s="76"/>
    </row>
    <row r="307" spans="1:6" ht="13.5" x14ac:dyDescent="0.25">
      <c r="A307" s="77" t="s">
        <v>1239</v>
      </c>
      <c r="B307" s="76"/>
      <c r="C307" s="76"/>
      <c r="D307" s="76"/>
      <c r="E307" s="76"/>
      <c r="F307" s="76"/>
    </row>
    <row r="308" spans="1:6" ht="13.5" x14ac:dyDescent="0.25">
      <c r="A308" s="77"/>
      <c r="B308" s="76"/>
      <c r="C308" s="76"/>
      <c r="D308" s="76"/>
      <c r="E308" s="76"/>
      <c r="F308" s="76"/>
    </row>
    <row r="309" spans="1:6" ht="13.5" x14ac:dyDescent="0.25">
      <c r="A309" s="77" t="s">
        <v>1240</v>
      </c>
      <c r="B309" s="76"/>
      <c r="C309" s="76"/>
      <c r="D309" s="76"/>
      <c r="E309" s="76"/>
      <c r="F309" s="76"/>
    </row>
    <row r="310" spans="1:6" ht="13.5" x14ac:dyDescent="0.25">
      <c r="A310" s="76"/>
      <c r="B310" s="76"/>
      <c r="C310" s="76"/>
      <c r="D310" s="76"/>
      <c r="E310" s="76"/>
      <c r="F310" s="76"/>
    </row>
    <row r="311" spans="1:6" ht="13.5" x14ac:dyDescent="0.25">
      <c r="A311" s="77" t="s">
        <v>1248</v>
      </c>
      <c r="B311" s="76"/>
      <c r="C311" s="76"/>
      <c r="D311" s="76"/>
      <c r="E311" s="76"/>
      <c r="F311" s="76"/>
    </row>
    <row r="312" spans="1:6" ht="13.5" x14ac:dyDescent="0.25">
      <c r="A312" s="76"/>
      <c r="B312" s="76"/>
      <c r="C312" s="76"/>
      <c r="D312" s="95"/>
      <c r="E312" s="76"/>
      <c r="F312" s="76"/>
    </row>
    <row r="313" spans="1:6" ht="13.5" x14ac:dyDescent="0.25">
      <c r="A313" s="77" t="s">
        <v>1241</v>
      </c>
      <c r="B313" s="76"/>
      <c r="C313" s="76"/>
      <c r="D313" s="95"/>
      <c r="E313" s="76"/>
      <c r="F313" s="96"/>
    </row>
    <row r="314" spans="1:6" ht="13.5" x14ac:dyDescent="0.25">
      <c r="A314" s="76"/>
      <c r="B314" s="76"/>
      <c r="C314" s="76"/>
      <c r="D314" s="95"/>
      <c r="E314" s="76"/>
      <c r="F314" s="76"/>
    </row>
    <row r="315" spans="1:6" ht="13.5" x14ac:dyDescent="0.25">
      <c r="A315" s="77" t="s">
        <v>1242</v>
      </c>
      <c r="B315" s="76"/>
      <c r="C315" s="76"/>
      <c r="D315" s="95"/>
      <c r="E315" s="76"/>
      <c r="F315" s="76"/>
    </row>
    <row r="316" spans="1:6" ht="13.5" x14ac:dyDescent="0.25">
      <c r="A316" s="77"/>
      <c r="B316" s="76"/>
      <c r="C316" s="76"/>
      <c r="D316" s="95"/>
      <c r="E316" s="76"/>
      <c r="F316" s="76"/>
    </row>
    <row r="317" spans="1:6" ht="13.5" x14ac:dyDescent="0.25">
      <c r="A317" s="77" t="s">
        <v>1243</v>
      </c>
      <c r="B317" s="76"/>
      <c r="C317" s="76"/>
      <c r="D317" s="95"/>
      <c r="E317" s="76"/>
      <c r="F317" s="76"/>
    </row>
    <row r="318" spans="1:6" ht="13.5" x14ac:dyDescent="0.25">
      <c r="A318" s="76"/>
      <c r="B318" s="76"/>
      <c r="C318" s="76"/>
      <c r="D318" s="95"/>
      <c r="E318" s="76"/>
      <c r="F318" s="76"/>
    </row>
    <row r="319" spans="1:6" ht="13.5" x14ac:dyDescent="0.25">
      <c r="A319" s="77" t="s">
        <v>1244</v>
      </c>
      <c r="B319" s="76"/>
      <c r="C319" s="76"/>
      <c r="D319" s="95"/>
      <c r="E319" s="76"/>
      <c r="F319" s="76"/>
    </row>
    <row r="320" spans="1:6" ht="13.5" x14ac:dyDescent="0.25">
      <c r="A320" s="76"/>
      <c r="B320" s="76"/>
      <c r="C320" s="76"/>
      <c r="D320" s="95"/>
      <c r="E320" s="76"/>
      <c r="F320" s="76"/>
    </row>
    <row r="321" spans="1:6" ht="13.5" x14ac:dyDescent="0.25">
      <c r="A321" s="77" t="s">
        <v>1245</v>
      </c>
      <c r="B321" s="76"/>
      <c r="C321" s="76"/>
      <c r="D321" s="76"/>
      <c r="E321" s="76"/>
      <c r="F321" s="76"/>
    </row>
    <row r="322" spans="1:6" ht="13.5" x14ac:dyDescent="0.25">
      <c r="A322" s="76"/>
      <c r="B322" s="76"/>
      <c r="C322" s="76"/>
      <c r="D322" s="76"/>
      <c r="E322" s="76"/>
      <c r="F322" s="76"/>
    </row>
  </sheetData>
  <mergeCells count="51">
    <mergeCell ref="B207:C207"/>
    <mergeCell ref="B208:C208"/>
    <mergeCell ref="B216:C216"/>
    <mergeCell ref="B201:H201"/>
    <mergeCell ref="B202:H202"/>
    <mergeCell ref="B203:H203"/>
    <mergeCell ref="B205:D205"/>
    <mergeCell ref="B206:C206"/>
    <mergeCell ref="A1:I1"/>
    <mergeCell ref="A2:I2"/>
    <mergeCell ref="A3:I3"/>
    <mergeCell ref="B199:H199"/>
    <mergeCell ref="B200:H200"/>
    <mergeCell ref="B221:C221"/>
    <mergeCell ref="B222:C222"/>
    <mergeCell ref="B223:C223"/>
    <mergeCell ref="B224:C224"/>
    <mergeCell ref="B227:B229"/>
    <mergeCell ref="C227:C229"/>
    <mergeCell ref="D227:F227"/>
    <mergeCell ref="G227:J227"/>
    <mergeCell ref="D228:D229"/>
    <mergeCell ref="E228:E229"/>
    <mergeCell ref="F228:F229"/>
    <mergeCell ref="G228:H228"/>
    <mergeCell ref="J228:J229"/>
    <mergeCell ref="B231:J231"/>
    <mergeCell ref="D239:E239"/>
    <mergeCell ref="F239:G239"/>
    <mergeCell ref="D240:E240"/>
    <mergeCell ref="F240:G240"/>
    <mergeCell ref="B241:G241"/>
    <mergeCell ref="B242:B243"/>
    <mergeCell ref="C242:C243"/>
    <mergeCell ref="D242:F242"/>
    <mergeCell ref="B245:G245"/>
    <mergeCell ref="B247:D247"/>
    <mergeCell ref="B248:C248"/>
    <mergeCell ref="B249:C249"/>
    <mergeCell ref="B250:C250"/>
    <mergeCell ref="B251:C251"/>
    <mergeCell ref="B252:C252"/>
    <mergeCell ref="B253:C253"/>
    <mergeCell ref="B254:C254"/>
    <mergeCell ref="B255:C255"/>
    <mergeCell ref="B256:C256"/>
    <mergeCell ref="A271:F271"/>
    <mergeCell ref="A272:F272"/>
    <mergeCell ref="A274:F274"/>
    <mergeCell ref="B257:D257"/>
    <mergeCell ref="B259:C259"/>
  </mergeCells>
  <hyperlinks>
    <hyperlink ref="J1" location="Index!B2" display="Index" xr:uid="{1A80D77A-1F77-41A5-B2A7-206F9D586FE0}"/>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52DF-E99D-4E51-A2CA-B81E180B2DD9}">
  <sheetPr>
    <outlinePr summaryBelow="0" summaryRight="0"/>
  </sheetPr>
  <dimension ref="A1:Q341"/>
  <sheetViews>
    <sheetView showGridLines="0" topLeftCell="A230"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13.5703125" bestFit="1" customWidth="1"/>
    <col min="6" max="6" width="10.140625" bestFit="1" customWidth="1"/>
    <col min="7" max="7" width="14" bestFit="1" customWidth="1"/>
    <col min="8" max="8" width="9.85546875" customWidth="1"/>
    <col min="9" max="9" width="5.7109375" bestFit="1" customWidth="1"/>
    <col min="256" max="256" width="6.85546875" customWidth="1"/>
    <col min="257" max="257" width="20.5703125" customWidth="1"/>
    <col min="258" max="258" width="34.28515625" customWidth="1"/>
    <col min="259" max="259" width="17.85546875" customWidth="1"/>
    <col min="260" max="261" width="19.140625" customWidth="1"/>
    <col min="262" max="262" width="16.42578125" customWidth="1"/>
    <col min="512" max="512" width="6.85546875" customWidth="1"/>
    <col min="513" max="513" width="20.5703125" customWidth="1"/>
    <col min="514" max="514" width="34.28515625" customWidth="1"/>
    <col min="515" max="515" width="17.85546875" customWidth="1"/>
    <col min="516" max="517" width="19.140625" customWidth="1"/>
    <col min="518" max="518" width="16.42578125" customWidth="1"/>
    <col min="768" max="768" width="6.85546875" customWidth="1"/>
    <col min="769" max="769" width="20.5703125" customWidth="1"/>
    <col min="770" max="770" width="34.28515625" customWidth="1"/>
    <col min="771" max="771" width="17.85546875" customWidth="1"/>
    <col min="772" max="773" width="19.140625" customWidth="1"/>
    <col min="774" max="774" width="16.42578125" customWidth="1"/>
    <col min="1024" max="1024" width="6.85546875" customWidth="1"/>
    <col min="1025" max="1025" width="20.5703125" customWidth="1"/>
    <col min="1026" max="1026" width="34.28515625" customWidth="1"/>
    <col min="1027" max="1027" width="17.85546875" customWidth="1"/>
    <col min="1028" max="1029" width="19.140625" customWidth="1"/>
    <col min="1030" max="1030" width="16.42578125" customWidth="1"/>
    <col min="1280" max="1280" width="6.85546875" customWidth="1"/>
    <col min="1281" max="1281" width="20.5703125" customWidth="1"/>
    <col min="1282" max="1282" width="34.28515625" customWidth="1"/>
    <col min="1283" max="1283" width="17.85546875" customWidth="1"/>
    <col min="1284" max="1285" width="19.140625" customWidth="1"/>
    <col min="1286" max="1286" width="16.42578125" customWidth="1"/>
    <col min="1536" max="1536" width="6.85546875" customWidth="1"/>
    <col min="1537" max="1537" width="20.5703125" customWidth="1"/>
    <col min="1538" max="1538" width="34.28515625" customWidth="1"/>
    <col min="1539" max="1539" width="17.85546875" customWidth="1"/>
    <col min="1540" max="1541" width="19.140625" customWidth="1"/>
    <col min="1542" max="1542" width="16.42578125" customWidth="1"/>
    <col min="1792" max="1792" width="6.85546875" customWidth="1"/>
    <col min="1793" max="1793" width="20.5703125" customWidth="1"/>
    <col min="1794" max="1794" width="34.28515625" customWidth="1"/>
    <col min="1795" max="1795" width="17.85546875" customWidth="1"/>
    <col min="1796" max="1797" width="19.140625" customWidth="1"/>
    <col min="1798" max="1798" width="16.42578125" customWidth="1"/>
    <col min="2048" max="2048" width="6.85546875" customWidth="1"/>
    <col min="2049" max="2049" width="20.5703125" customWidth="1"/>
    <col min="2050" max="2050" width="34.28515625" customWidth="1"/>
    <col min="2051" max="2051" width="17.85546875" customWidth="1"/>
    <col min="2052" max="2053" width="19.140625" customWidth="1"/>
    <col min="2054" max="2054" width="16.42578125" customWidth="1"/>
    <col min="2304" max="2304" width="6.85546875" customWidth="1"/>
    <col min="2305" max="2305" width="20.5703125" customWidth="1"/>
    <col min="2306" max="2306" width="34.28515625" customWidth="1"/>
    <col min="2307" max="2307" width="17.85546875" customWidth="1"/>
    <col min="2308" max="2309" width="19.140625" customWidth="1"/>
    <col min="2310" max="2310" width="16.42578125" customWidth="1"/>
    <col min="2560" max="2560" width="6.85546875" customWidth="1"/>
    <col min="2561" max="2561" width="20.5703125" customWidth="1"/>
    <col min="2562" max="2562" width="34.28515625" customWidth="1"/>
    <col min="2563" max="2563" width="17.85546875" customWidth="1"/>
    <col min="2564" max="2565" width="19.140625" customWidth="1"/>
    <col min="2566" max="2566" width="16.42578125" customWidth="1"/>
    <col min="2816" max="2816" width="6.85546875" customWidth="1"/>
    <col min="2817" max="2817" width="20.5703125" customWidth="1"/>
    <col min="2818" max="2818" width="34.28515625" customWidth="1"/>
    <col min="2819" max="2819" width="17.85546875" customWidth="1"/>
    <col min="2820" max="2821" width="19.140625" customWidth="1"/>
    <col min="2822" max="2822" width="16.42578125" customWidth="1"/>
    <col min="3072" max="3072" width="6.85546875" customWidth="1"/>
    <col min="3073" max="3073" width="20.5703125" customWidth="1"/>
    <col min="3074" max="3074" width="34.28515625" customWidth="1"/>
    <col min="3075" max="3075" width="17.85546875" customWidth="1"/>
    <col min="3076" max="3077" width="19.140625" customWidth="1"/>
    <col min="3078" max="3078" width="16.42578125" customWidth="1"/>
    <col min="3328" max="3328" width="6.85546875" customWidth="1"/>
    <col min="3329" max="3329" width="20.5703125" customWidth="1"/>
    <col min="3330" max="3330" width="34.28515625" customWidth="1"/>
    <col min="3331" max="3331" width="17.85546875" customWidth="1"/>
    <col min="3332" max="3333" width="19.140625" customWidth="1"/>
    <col min="3334" max="3334" width="16.42578125" customWidth="1"/>
    <col min="3584" max="3584" width="6.85546875" customWidth="1"/>
    <col min="3585" max="3585" width="20.5703125" customWidth="1"/>
    <col min="3586" max="3586" width="34.28515625" customWidth="1"/>
    <col min="3587" max="3587" width="17.85546875" customWidth="1"/>
    <col min="3588" max="3589" width="19.140625" customWidth="1"/>
    <col min="3590" max="3590" width="16.42578125" customWidth="1"/>
    <col min="3840" max="3840" width="6.85546875" customWidth="1"/>
    <col min="3841" max="3841" width="20.5703125" customWidth="1"/>
    <col min="3842" max="3842" width="34.28515625" customWidth="1"/>
    <col min="3843" max="3843" width="17.85546875" customWidth="1"/>
    <col min="3844" max="3845" width="19.140625" customWidth="1"/>
    <col min="3846" max="3846" width="16.42578125" customWidth="1"/>
    <col min="4096" max="4096" width="6.85546875" customWidth="1"/>
    <col min="4097" max="4097" width="20.5703125" customWidth="1"/>
    <col min="4098" max="4098" width="34.28515625" customWidth="1"/>
    <col min="4099" max="4099" width="17.85546875" customWidth="1"/>
    <col min="4100" max="4101" width="19.140625" customWidth="1"/>
    <col min="4102" max="4102" width="16.42578125" customWidth="1"/>
    <col min="4352" max="4352" width="6.85546875" customWidth="1"/>
    <col min="4353" max="4353" width="20.5703125" customWidth="1"/>
    <col min="4354" max="4354" width="34.28515625" customWidth="1"/>
    <col min="4355" max="4355" width="17.85546875" customWidth="1"/>
    <col min="4356" max="4357" width="19.140625" customWidth="1"/>
    <col min="4358" max="4358" width="16.42578125" customWidth="1"/>
    <col min="4608" max="4608" width="6.85546875" customWidth="1"/>
    <col min="4609" max="4609" width="20.5703125" customWidth="1"/>
    <col min="4610" max="4610" width="34.28515625" customWidth="1"/>
    <col min="4611" max="4611" width="17.85546875" customWidth="1"/>
    <col min="4612" max="4613" width="19.140625" customWidth="1"/>
    <col min="4614" max="4614" width="16.42578125" customWidth="1"/>
    <col min="4864" max="4864" width="6.85546875" customWidth="1"/>
    <col min="4865" max="4865" width="20.5703125" customWidth="1"/>
    <col min="4866" max="4866" width="34.28515625" customWidth="1"/>
    <col min="4867" max="4867" width="17.85546875" customWidth="1"/>
    <col min="4868" max="4869" width="19.140625" customWidth="1"/>
    <col min="4870" max="4870" width="16.42578125" customWidth="1"/>
    <col min="5120" max="5120" width="6.85546875" customWidth="1"/>
    <col min="5121" max="5121" width="20.5703125" customWidth="1"/>
    <col min="5122" max="5122" width="34.28515625" customWidth="1"/>
    <col min="5123" max="5123" width="17.85546875" customWidth="1"/>
    <col min="5124" max="5125" width="19.140625" customWidth="1"/>
    <col min="5126" max="5126" width="16.42578125" customWidth="1"/>
    <col min="5376" max="5376" width="6.85546875" customWidth="1"/>
    <col min="5377" max="5377" width="20.5703125" customWidth="1"/>
    <col min="5378" max="5378" width="34.28515625" customWidth="1"/>
    <col min="5379" max="5379" width="17.85546875" customWidth="1"/>
    <col min="5380" max="5381" width="19.140625" customWidth="1"/>
    <col min="5382" max="5382" width="16.42578125" customWidth="1"/>
    <col min="5632" max="5632" width="6.85546875" customWidth="1"/>
    <col min="5633" max="5633" width="20.5703125" customWidth="1"/>
    <col min="5634" max="5634" width="34.28515625" customWidth="1"/>
    <col min="5635" max="5635" width="17.85546875" customWidth="1"/>
    <col min="5636" max="5637" width="19.140625" customWidth="1"/>
    <col min="5638" max="5638" width="16.42578125" customWidth="1"/>
    <col min="5888" max="5888" width="6.85546875" customWidth="1"/>
    <col min="5889" max="5889" width="20.5703125" customWidth="1"/>
    <col min="5890" max="5890" width="34.28515625" customWidth="1"/>
    <col min="5891" max="5891" width="17.85546875" customWidth="1"/>
    <col min="5892" max="5893" width="19.140625" customWidth="1"/>
    <col min="5894" max="5894" width="16.42578125" customWidth="1"/>
    <col min="6144" max="6144" width="6.85546875" customWidth="1"/>
    <col min="6145" max="6145" width="20.5703125" customWidth="1"/>
    <col min="6146" max="6146" width="34.28515625" customWidth="1"/>
    <col min="6147" max="6147" width="17.85546875" customWidth="1"/>
    <col min="6148" max="6149" width="19.140625" customWidth="1"/>
    <col min="6150" max="6150" width="16.42578125" customWidth="1"/>
    <col min="6400" max="6400" width="6.85546875" customWidth="1"/>
    <col min="6401" max="6401" width="20.5703125" customWidth="1"/>
    <col min="6402" max="6402" width="34.28515625" customWidth="1"/>
    <col min="6403" max="6403" width="17.85546875" customWidth="1"/>
    <col min="6404" max="6405" width="19.140625" customWidth="1"/>
    <col min="6406" max="6406" width="16.42578125" customWidth="1"/>
    <col min="6656" max="6656" width="6.85546875" customWidth="1"/>
    <col min="6657" max="6657" width="20.5703125" customWidth="1"/>
    <col min="6658" max="6658" width="34.28515625" customWidth="1"/>
    <col min="6659" max="6659" width="17.85546875" customWidth="1"/>
    <col min="6660" max="6661" width="19.140625" customWidth="1"/>
    <col min="6662" max="6662" width="16.42578125" customWidth="1"/>
    <col min="6912" max="6912" width="6.85546875" customWidth="1"/>
    <col min="6913" max="6913" width="20.5703125" customWidth="1"/>
    <col min="6914" max="6914" width="34.28515625" customWidth="1"/>
    <col min="6915" max="6915" width="17.85546875" customWidth="1"/>
    <col min="6916" max="6917" width="19.140625" customWidth="1"/>
    <col min="6918" max="6918" width="16.42578125" customWidth="1"/>
    <col min="7168" max="7168" width="6.85546875" customWidth="1"/>
    <col min="7169" max="7169" width="20.5703125" customWidth="1"/>
    <col min="7170" max="7170" width="34.28515625" customWidth="1"/>
    <col min="7171" max="7171" width="17.85546875" customWidth="1"/>
    <col min="7172" max="7173" width="19.140625" customWidth="1"/>
    <col min="7174" max="7174" width="16.42578125" customWidth="1"/>
    <col min="7424" max="7424" width="6.85546875" customWidth="1"/>
    <col min="7425" max="7425" width="20.5703125" customWidth="1"/>
    <col min="7426" max="7426" width="34.28515625" customWidth="1"/>
    <col min="7427" max="7427" width="17.85546875" customWidth="1"/>
    <col min="7428" max="7429" width="19.140625" customWidth="1"/>
    <col min="7430" max="7430" width="16.42578125" customWidth="1"/>
    <col min="7680" max="7680" width="6.85546875" customWidth="1"/>
    <col min="7681" max="7681" width="20.5703125" customWidth="1"/>
    <col min="7682" max="7682" width="34.28515625" customWidth="1"/>
    <col min="7683" max="7683" width="17.85546875" customWidth="1"/>
    <col min="7684" max="7685" width="19.140625" customWidth="1"/>
    <col min="7686" max="7686" width="16.42578125" customWidth="1"/>
    <col min="7936" max="7936" width="6.85546875" customWidth="1"/>
    <col min="7937" max="7937" width="20.5703125" customWidth="1"/>
    <col min="7938" max="7938" width="34.28515625" customWidth="1"/>
    <col min="7939" max="7939" width="17.85546875" customWidth="1"/>
    <col min="7940" max="7941" width="19.140625" customWidth="1"/>
    <col min="7942" max="7942" width="16.42578125" customWidth="1"/>
    <col min="8192" max="8192" width="6.85546875" customWidth="1"/>
    <col min="8193" max="8193" width="20.5703125" customWidth="1"/>
    <col min="8194" max="8194" width="34.28515625" customWidth="1"/>
    <col min="8195" max="8195" width="17.85546875" customWidth="1"/>
    <col min="8196" max="8197" width="19.140625" customWidth="1"/>
    <col min="8198" max="8198" width="16.42578125" customWidth="1"/>
    <col min="8448" max="8448" width="6.85546875" customWidth="1"/>
    <col min="8449" max="8449" width="20.5703125" customWidth="1"/>
    <col min="8450" max="8450" width="34.28515625" customWidth="1"/>
    <col min="8451" max="8451" width="17.85546875" customWidth="1"/>
    <col min="8452" max="8453" width="19.140625" customWidth="1"/>
    <col min="8454" max="8454" width="16.42578125" customWidth="1"/>
    <col min="8704" max="8704" width="6.85546875" customWidth="1"/>
    <col min="8705" max="8705" width="20.5703125" customWidth="1"/>
    <col min="8706" max="8706" width="34.28515625" customWidth="1"/>
    <col min="8707" max="8707" width="17.85546875" customWidth="1"/>
    <col min="8708" max="8709" width="19.140625" customWidth="1"/>
    <col min="8710" max="8710" width="16.42578125" customWidth="1"/>
    <col min="8960" max="8960" width="6.85546875" customWidth="1"/>
    <col min="8961" max="8961" width="20.5703125" customWidth="1"/>
    <col min="8962" max="8962" width="34.28515625" customWidth="1"/>
    <col min="8963" max="8963" width="17.85546875" customWidth="1"/>
    <col min="8964" max="8965" width="19.140625" customWidth="1"/>
    <col min="8966" max="8966" width="16.42578125" customWidth="1"/>
    <col min="9216" max="9216" width="6.85546875" customWidth="1"/>
    <col min="9217" max="9217" width="20.5703125" customWidth="1"/>
    <col min="9218" max="9218" width="34.28515625" customWidth="1"/>
    <col min="9219" max="9219" width="17.85546875" customWidth="1"/>
    <col min="9220" max="9221" width="19.140625" customWidth="1"/>
    <col min="9222" max="9222" width="16.42578125" customWidth="1"/>
    <col min="9472" max="9472" width="6.85546875" customWidth="1"/>
    <col min="9473" max="9473" width="20.5703125" customWidth="1"/>
    <col min="9474" max="9474" width="34.28515625" customWidth="1"/>
    <col min="9475" max="9475" width="17.85546875" customWidth="1"/>
    <col min="9476" max="9477" width="19.140625" customWidth="1"/>
    <col min="9478" max="9478" width="16.42578125" customWidth="1"/>
    <col min="9728" max="9728" width="6.85546875" customWidth="1"/>
    <col min="9729" max="9729" width="20.5703125" customWidth="1"/>
    <col min="9730" max="9730" width="34.28515625" customWidth="1"/>
    <col min="9731" max="9731" width="17.85546875" customWidth="1"/>
    <col min="9732" max="9733" width="19.140625" customWidth="1"/>
    <col min="9734" max="9734" width="16.42578125" customWidth="1"/>
    <col min="9984" max="9984" width="6.85546875" customWidth="1"/>
    <col min="9985" max="9985" width="20.5703125" customWidth="1"/>
    <col min="9986" max="9986" width="34.28515625" customWidth="1"/>
    <col min="9987" max="9987" width="17.85546875" customWidth="1"/>
    <col min="9988" max="9989" width="19.140625" customWidth="1"/>
    <col min="9990" max="9990" width="16.42578125" customWidth="1"/>
    <col min="10240" max="10240" width="6.85546875" customWidth="1"/>
    <col min="10241" max="10241" width="20.5703125" customWidth="1"/>
    <col min="10242" max="10242" width="34.28515625" customWidth="1"/>
    <col min="10243" max="10243" width="17.85546875" customWidth="1"/>
    <col min="10244" max="10245" width="19.140625" customWidth="1"/>
    <col min="10246" max="10246" width="16.42578125" customWidth="1"/>
    <col min="10496" max="10496" width="6.85546875" customWidth="1"/>
    <col min="10497" max="10497" width="20.5703125" customWidth="1"/>
    <col min="10498" max="10498" width="34.28515625" customWidth="1"/>
    <col min="10499" max="10499" width="17.85546875" customWidth="1"/>
    <col min="10500" max="10501" width="19.140625" customWidth="1"/>
    <col min="10502" max="10502" width="16.42578125" customWidth="1"/>
    <col min="10752" max="10752" width="6.85546875" customWidth="1"/>
    <col min="10753" max="10753" width="20.5703125" customWidth="1"/>
    <col min="10754" max="10754" width="34.28515625" customWidth="1"/>
    <col min="10755" max="10755" width="17.85546875" customWidth="1"/>
    <col min="10756" max="10757" width="19.140625" customWidth="1"/>
    <col min="10758" max="10758" width="16.42578125" customWidth="1"/>
    <col min="11008" max="11008" width="6.85546875" customWidth="1"/>
    <col min="11009" max="11009" width="20.5703125" customWidth="1"/>
    <col min="11010" max="11010" width="34.28515625" customWidth="1"/>
    <col min="11011" max="11011" width="17.85546875" customWidth="1"/>
    <col min="11012" max="11013" width="19.140625" customWidth="1"/>
    <col min="11014" max="11014" width="16.42578125" customWidth="1"/>
    <col min="11264" max="11264" width="6.85546875" customWidth="1"/>
    <col min="11265" max="11265" width="20.5703125" customWidth="1"/>
    <col min="11266" max="11266" width="34.28515625" customWidth="1"/>
    <col min="11267" max="11267" width="17.85546875" customWidth="1"/>
    <col min="11268" max="11269" width="19.140625" customWidth="1"/>
    <col min="11270" max="11270" width="16.42578125" customWidth="1"/>
    <col min="11520" max="11520" width="6.85546875" customWidth="1"/>
    <col min="11521" max="11521" width="20.5703125" customWidth="1"/>
    <col min="11522" max="11522" width="34.28515625" customWidth="1"/>
    <col min="11523" max="11523" width="17.85546875" customWidth="1"/>
    <col min="11524" max="11525" width="19.140625" customWidth="1"/>
    <col min="11526" max="11526" width="16.42578125" customWidth="1"/>
    <col min="11776" max="11776" width="6.85546875" customWidth="1"/>
    <col min="11777" max="11777" width="20.5703125" customWidth="1"/>
    <col min="11778" max="11778" width="34.28515625" customWidth="1"/>
    <col min="11779" max="11779" width="17.85546875" customWidth="1"/>
    <col min="11780" max="11781" width="19.140625" customWidth="1"/>
    <col min="11782" max="11782" width="16.42578125" customWidth="1"/>
    <col min="12032" max="12032" width="6.85546875" customWidth="1"/>
    <col min="12033" max="12033" width="20.5703125" customWidth="1"/>
    <col min="12034" max="12034" width="34.28515625" customWidth="1"/>
    <col min="12035" max="12035" width="17.85546875" customWidth="1"/>
    <col min="12036" max="12037" width="19.140625" customWidth="1"/>
    <col min="12038" max="12038" width="16.42578125" customWidth="1"/>
    <col min="12288" max="12288" width="6.85546875" customWidth="1"/>
    <col min="12289" max="12289" width="20.5703125" customWidth="1"/>
    <col min="12290" max="12290" width="34.28515625" customWidth="1"/>
    <col min="12291" max="12291" width="17.85546875" customWidth="1"/>
    <col min="12292" max="12293" width="19.140625" customWidth="1"/>
    <col min="12294" max="12294" width="16.42578125" customWidth="1"/>
    <col min="12544" max="12544" width="6.85546875" customWidth="1"/>
    <col min="12545" max="12545" width="20.5703125" customWidth="1"/>
    <col min="12546" max="12546" width="34.28515625" customWidth="1"/>
    <col min="12547" max="12547" width="17.85546875" customWidth="1"/>
    <col min="12548" max="12549" width="19.140625" customWidth="1"/>
    <col min="12550" max="12550" width="16.42578125" customWidth="1"/>
    <col min="12800" max="12800" width="6.85546875" customWidth="1"/>
    <col min="12801" max="12801" width="20.5703125" customWidth="1"/>
    <col min="12802" max="12802" width="34.28515625" customWidth="1"/>
    <col min="12803" max="12803" width="17.85546875" customWidth="1"/>
    <col min="12804" max="12805" width="19.140625" customWidth="1"/>
    <col min="12806" max="12806" width="16.42578125" customWidth="1"/>
    <col min="13056" max="13056" width="6.85546875" customWidth="1"/>
    <col min="13057" max="13057" width="20.5703125" customWidth="1"/>
    <col min="13058" max="13058" width="34.28515625" customWidth="1"/>
    <col min="13059" max="13059" width="17.85546875" customWidth="1"/>
    <col min="13060" max="13061" width="19.140625" customWidth="1"/>
    <col min="13062" max="13062" width="16.42578125" customWidth="1"/>
    <col min="13312" max="13312" width="6.85546875" customWidth="1"/>
    <col min="13313" max="13313" width="20.5703125" customWidth="1"/>
    <col min="13314" max="13314" width="34.28515625" customWidth="1"/>
    <col min="13315" max="13315" width="17.85546875" customWidth="1"/>
    <col min="13316" max="13317" width="19.140625" customWidth="1"/>
    <col min="13318" max="13318" width="16.42578125" customWidth="1"/>
    <col min="13568" max="13568" width="6.85546875" customWidth="1"/>
    <col min="13569" max="13569" width="20.5703125" customWidth="1"/>
    <col min="13570" max="13570" width="34.28515625" customWidth="1"/>
    <col min="13571" max="13571" width="17.85546875" customWidth="1"/>
    <col min="13572" max="13573" width="19.140625" customWidth="1"/>
    <col min="13574" max="13574" width="16.42578125" customWidth="1"/>
    <col min="13824" max="13824" width="6.85546875" customWidth="1"/>
    <col min="13825" max="13825" width="20.5703125" customWidth="1"/>
    <col min="13826" max="13826" width="34.28515625" customWidth="1"/>
    <col min="13827" max="13827" width="17.85546875" customWidth="1"/>
    <col min="13828" max="13829" width="19.140625" customWidth="1"/>
    <col min="13830" max="13830" width="16.42578125" customWidth="1"/>
    <col min="14080" max="14080" width="6.85546875" customWidth="1"/>
    <col min="14081" max="14081" width="20.5703125" customWidth="1"/>
    <col min="14082" max="14082" width="34.28515625" customWidth="1"/>
    <col min="14083" max="14083" width="17.85546875" customWidth="1"/>
    <col min="14084" max="14085" width="19.140625" customWidth="1"/>
    <col min="14086" max="14086" width="16.42578125" customWidth="1"/>
    <col min="14336" max="14336" width="6.85546875" customWidth="1"/>
    <col min="14337" max="14337" width="20.5703125" customWidth="1"/>
    <col min="14338" max="14338" width="34.28515625" customWidth="1"/>
    <col min="14339" max="14339" width="17.85546875" customWidth="1"/>
    <col min="14340" max="14341" width="19.140625" customWidth="1"/>
    <col min="14342" max="14342" width="16.42578125" customWidth="1"/>
    <col min="14592" max="14592" width="6.85546875" customWidth="1"/>
    <col min="14593" max="14593" width="20.5703125" customWidth="1"/>
    <col min="14594" max="14594" width="34.28515625" customWidth="1"/>
    <col min="14595" max="14595" width="17.85546875" customWidth="1"/>
    <col min="14596" max="14597" width="19.140625" customWidth="1"/>
    <col min="14598" max="14598" width="16.42578125" customWidth="1"/>
    <col min="14848" max="14848" width="6.85546875" customWidth="1"/>
    <col min="14849" max="14849" width="20.5703125" customWidth="1"/>
    <col min="14850" max="14850" width="34.28515625" customWidth="1"/>
    <col min="14851" max="14851" width="17.85546875" customWidth="1"/>
    <col min="14852" max="14853" width="19.140625" customWidth="1"/>
    <col min="14854" max="14854" width="16.42578125" customWidth="1"/>
    <col min="15104" max="15104" width="6.85546875" customWidth="1"/>
    <col min="15105" max="15105" width="20.5703125" customWidth="1"/>
    <col min="15106" max="15106" width="34.28515625" customWidth="1"/>
    <col min="15107" max="15107" width="17.85546875" customWidth="1"/>
    <col min="15108" max="15109" width="19.140625" customWidth="1"/>
    <col min="15110" max="15110" width="16.42578125" customWidth="1"/>
    <col min="15360" max="15360" width="6.85546875" customWidth="1"/>
    <col min="15361" max="15361" width="20.5703125" customWidth="1"/>
    <col min="15362" max="15362" width="34.28515625" customWidth="1"/>
    <col min="15363" max="15363" width="17.85546875" customWidth="1"/>
    <col min="15364" max="15365" width="19.140625" customWidth="1"/>
    <col min="15366" max="15366" width="16.42578125" customWidth="1"/>
    <col min="15616" max="15616" width="6.85546875" customWidth="1"/>
    <col min="15617" max="15617" width="20.5703125" customWidth="1"/>
    <col min="15618" max="15618" width="34.28515625" customWidth="1"/>
    <col min="15619" max="15619" width="17.85546875" customWidth="1"/>
    <col min="15620" max="15621" width="19.140625" customWidth="1"/>
    <col min="15622" max="15622" width="16.42578125" customWidth="1"/>
    <col min="15872" max="15872" width="6.85546875" customWidth="1"/>
    <col min="15873" max="15873" width="20.5703125" customWidth="1"/>
    <col min="15874" max="15874" width="34.28515625" customWidth="1"/>
    <col min="15875" max="15875" width="17.85546875" customWidth="1"/>
    <col min="15876" max="15877" width="19.140625" customWidth="1"/>
    <col min="15878" max="15878" width="16.42578125" customWidth="1"/>
    <col min="16128" max="16128" width="6.85546875" customWidth="1"/>
    <col min="16129" max="16129" width="20.5703125" customWidth="1"/>
    <col min="16130" max="16130" width="34.28515625" customWidth="1"/>
    <col min="16131" max="16131" width="17.85546875" customWidth="1"/>
    <col min="16132" max="16133" width="19.140625" customWidth="1"/>
    <col min="16134" max="16134" width="16.42578125" customWidth="1"/>
  </cols>
  <sheetData>
    <row r="1" spans="1:9" ht="15" x14ac:dyDescent="0.2">
      <c r="A1" s="225" t="s">
        <v>0</v>
      </c>
      <c r="B1" s="225"/>
      <c r="C1" s="225"/>
      <c r="D1" s="225"/>
      <c r="E1" s="225"/>
      <c r="F1" s="225"/>
      <c r="G1" s="225"/>
      <c r="H1" s="225"/>
      <c r="I1" s="1" t="s">
        <v>931</v>
      </c>
    </row>
    <row r="2" spans="1:9" ht="15" x14ac:dyDescent="0.2">
      <c r="A2" s="225" t="s">
        <v>620</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1204</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616850</v>
      </c>
      <c r="F7" s="39">
        <v>4922.1545749999996</v>
      </c>
      <c r="G7" s="40">
        <v>7.5758469999999994E-2</v>
      </c>
      <c r="H7" s="30" t="s">
        <v>140</v>
      </c>
    </row>
    <row r="8" spans="1:9" x14ac:dyDescent="0.2">
      <c r="A8" s="36">
        <v>2</v>
      </c>
      <c r="B8" s="37" t="s">
        <v>17</v>
      </c>
      <c r="C8" s="37" t="s">
        <v>18</v>
      </c>
      <c r="D8" s="37" t="s">
        <v>19</v>
      </c>
      <c r="E8" s="38">
        <v>359000</v>
      </c>
      <c r="F8" s="39">
        <v>4645.1009999999997</v>
      </c>
      <c r="G8" s="40">
        <v>7.1494249999999995E-2</v>
      </c>
      <c r="H8" s="30" t="s">
        <v>140</v>
      </c>
    </row>
    <row r="9" spans="1:9" x14ac:dyDescent="0.2">
      <c r="A9" s="36">
        <v>3</v>
      </c>
      <c r="B9" s="37" t="s">
        <v>481</v>
      </c>
      <c r="C9" s="37" t="s">
        <v>482</v>
      </c>
      <c r="D9" s="37" t="s">
        <v>185</v>
      </c>
      <c r="E9" s="38">
        <v>345750</v>
      </c>
      <c r="F9" s="39">
        <v>3473.9231249999998</v>
      </c>
      <c r="G9" s="40">
        <v>5.3468269999999998E-2</v>
      </c>
      <c r="H9" s="30" t="s">
        <v>140</v>
      </c>
    </row>
    <row r="10" spans="1:9" ht="25.5" x14ac:dyDescent="0.2">
      <c r="A10" s="36">
        <v>4</v>
      </c>
      <c r="B10" s="37" t="s">
        <v>131</v>
      </c>
      <c r="C10" s="37" t="s">
        <v>132</v>
      </c>
      <c r="D10" s="37" t="s">
        <v>133</v>
      </c>
      <c r="E10" s="38">
        <v>2095000</v>
      </c>
      <c r="F10" s="39">
        <v>3303.8150000000001</v>
      </c>
      <c r="G10" s="40">
        <v>5.0850079999999999E-2</v>
      </c>
      <c r="H10" s="30" t="s">
        <v>140</v>
      </c>
    </row>
    <row r="11" spans="1:9" x14ac:dyDescent="0.2">
      <c r="A11" s="36">
        <v>5</v>
      </c>
      <c r="B11" s="37" t="s">
        <v>49</v>
      </c>
      <c r="C11" s="37" t="s">
        <v>50</v>
      </c>
      <c r="D11" s="37" t="s">
        <v>48</v>
      </c>
      <c r="E11" s="38">
        <v>225400</v>
      </c>
      <c r="F11" s="39">
        <v>3099.7008000000001</v>
      </c>
      <c r="G11" s="40">
        <v>4.7708500000000001E-2</v>
      </c>
      <c r="H11" s="30" t="s">
        <v>140</v>
      </c>
    </row>
    <row r="12" spans="1:9" x14ac:dyDescent="0.2">
      <c r="A12" s="36">
        <v>6</v>
      </c>
      <c r="B12" s="37" t="s">
        <v>14</v>
      </c>
      <c r="C12" s="37" t="s">
        <v>15</v>
      </c>
      <c r="D12" s="37" t="s">
        <v>16</v>
      </c>
      <c r="E12" s="38">
        <v>137750</v>
      </c>
      <c r="F12" s="39">
        <v>2551.13</v>
      </c>
      <c r="G12" s="40">
        <v>3.9265269999999998E-2</v>
      </c>
      <c r="H12" s="30" t="s">
        <v>140</v>
      </c>
    </row>
    <row r="13" spans="1:9" x14ac:dyDescent="0.2">
      <c r="A13" s="36">
        <v>7</v>
      </c>
      <c r="B13" s="37" t="s">
        <v>46</v>
      </c>
      <c r="C13" s="37" t="s">
        <v>47</v>
      </c>
      <c r="D13" s="37" t="s">
        <v>48</v>
      </c>
      <c r="E13" s="38">
        <v>240750</v>
      </c>
      <c r="F13" s="39">
        <v>2472.2617500000001</v>
      </c>
      <c r="G13" s="40">
        <v>3.8051380000000003E-2</v>
      </c>
      <c r="H13" s="30" t="s">
        <v>140</v>
      </c>
    </row>
    <row r="14" spans="1:9" x14ac:dyDescent="0.2">
      <c r="A14" s="36">
        <v>8</v>
      </c>
      <c r="B14" s="37" t="s">
        <v>428</v>
      </c>
      <c r="C14" s="37" t="s">
        <v>429</v>
      </c>
      <c r="D14" s="37" t="s">
        <v>48</v>
      </c>
      <c r="E14" s="38">
        <v>126250</v>
      </c>
      <c r="F14" s="39">
        <v>1698.94625</v>
      </c>
      <c r="G14" s="40">
        <v>2.614903E-2</v>
      </c>
      <c r="H14" s="30" t="s">
        <v>140</v>
      </c>
    </row>
    <row r="15" spans="1:9" x14ac:dyDescent="0.2">
      <c r="A15" s="36">
        <v>9</v>
      </c>
      <c r="B15" s="37" t="s">
        <v>11</v>
      </c>
      <c r="C15" s="37" t="s">
        <v>12</v>
      </c>
      <c r="D15" s="37" t="s">
        <v>13</v>
      </c>
      <c r="E15" s="38">
        <v>35175</v>
      </c>
      <c r="F15" s="39">
        <v>1457.4409499999999</v>
      </c>
      <c r="G15" s="40">
        <v>2.2431940000000001E-2</v>
      </c>
      <c r="H15" s="30" t="s">
        <v>140</v>
      </c>
    </row>
    <row r="16" spans="1:9" ht="25.5" x14ac:dyDescent="0.2">
      <c r="A16" s="36">
        <v>10</v>
      </c>
      <c r="B16" s="37" t="s">
        <v>621</v>
      </c>
      <c r="C16" s="37" t="s">
        <v>622</v>
      </c>
      <c r="D16" s="37" t="s">
        <v>201</v>
      </c>
      <c r="E16" s="38">
        <v>346150</v>
      </c>
      <c r="F16" s="39">
        <v>1422.849575</v>
      </c>
      <c r="G16" s="40">
        <v>2.1899539999999999E-2</v>
      </c>
      <c r="H16" s="30" t="s">
        <v>140</v>
      </c>
    </row>
    <row r="17" spans="1:8" x14ac:dyDescent="0.2">
      <c r="A17" s="36">
        <v>11</v>
      </c>
      <c r="B17" s="37" t="s">
        <v>623</v>
      </c>
      <c r="C17" s="37" t="s">
        <v>624</v>
      </c>
      <c r="D17" s="37" t="s">
        <v>193</v>
      </c>
      <c r="E17" s="38">
        <v>219510</v>
      </c>
      <c r="F17" s="39">
        <v>1253.84112</v>
      </c>
      <c r="G17" s="40">
        <v>1.9298269999999999E-2</v>
      </c>
      <c r="H17" s="30" t="s">
        <v>140</v>
      </c>
    </row>
    <row r="18" spans="1:8" x14ac:dyDescent="0.2">
      <c r="A18" s="36">
        <v>12</v>
      </c>
      <c r="B18" s="37" t="s">
        <v>625</v>
      </c>
      <c r="C18" s="37" t="s">
        <v>626</v>
      </c>
      <c r="D18" s="37" t="s">
        <v>185</v>
      </c>
      <c r="E18" s="38">
        <v>283500</v>
      </c>
      <c r="F18" s="39">
        <v>1031.373</v>
      </c>
      <c r="G18" s="40">
        <v>1.5874200000000002E-2</v>
      </c>
      <c r="H18" s="30" t="s">
        <v>140</v>
      </c>
    </row>
    <row r="19" spans="1:8" x14ac:dyDescent="0.2">
      <c r="A19" s="36">
        <v>13</v>
      </c>
      <c r="B19" s="37" t="s">
        <v>244</v>
      </c>
      <c r="C19" s="37" t="s">
        <v>245</v>
      </c>
      <c r="D19" s="37" t="s">
        <v>246</v>
      </c>
      <c r="E19" s="38">
        <v>29400</v>
      </c>
      <c r="F19" s="39">
        <v>1017.4164</v>
      </c>
      <c r="G19" s="40">
        <v>1.5659380000000001E-2</v>
      </c>
      <c r="H19" s="30" t="s">
        <v>140</v>
      </c>
    </row>
    <row r="20" spans="1:8" x14ac:dyDescent="0.2">
      <c r="A20" s="36">
        <v>14</v>
      </c>
      <c r="B20" s="37" t="s">
        <v>627</v>
      </c>
      <c r="C20" s="37" t="s">
        <v>628</v>
      </c>
      <c r="D20" s="37" t="s">
        <v>516</v>
      </c>
      <c r="E20" s="38">
        <v>341550</v>
      </c>
      <c r="F20" s="39">
        <v>980.07772499999999</v>
      </c>
      <c r="G20" s="40">
        <v>1.508469E-2</v>
      </c>
      <c r="H20" s="30" t="s">
        <v>140</v>
      </c>
    </row>
    <row r="21" spans="1:8" ht="25.5" x14ac:dyDescent="0.2">
      <c r="A21" s="36">
        <v>15</v>
      </c>
      <c r="B21" s="37" t="s">
        <v>199</v>
      </c>
      <c r="C21" s="37" t="s">
        <v>200</v>
      </c>
      <c r="D21" s="37" t="s">
        <v>201</v>
      </c>
      <c r="E21" s="38">
        <v>104400</v>
      </c>
      <c r="F21" s="39">
        <v>873.04499999999996</v>
      </c>
      <c r="G21" s="40">
        <v>1.3437320000000001E-2</v>
      </c>
      <c r="H21" s="30" t="s">
        <v>140</v>
      </c>
    </row>
    <row r="22" spans="1:8" x14ac:dyDescent="0.2">
      <c r="A22" s="36">
        <v>16</v>
      </c>
      <c r="B22" s="37" t="s">
        <v>479</v>
      </c>
      <c r="C22" s="37" t="s">
        <v>480</v>
      </c>
      <c r="D22" s="37" t="s">
        <v>48</v>
      </c>
      <c r="E22" s="38">
        <v>214000</v>
      </c>
      <c r="F22" s="39">
        <v>839.41499999999996</v>
      </c>
      <c r="G22" s="40">
        <v>1.2919709999999999E-2</v>
      </c>
      <c r="H22" s="30" t="s">
        <v>140</v>
      </c>
    </row>
    <row r="23" spans="1:8" x14ac:dyDescent="0.2">
      <c r="A23" s="36">
        <v>17</v>
      </c>
      <c r="B23" s="37" t="s">
        <v>343</v>
      </c>
      <c r="C23" s="37" t="s">
        <v>344</v>
      </c>
      <c r="D23" s="37" t="s">
        <v>246</v>
      </c>
      <c r="E23" s="38">
        <v>25600</v>
      </c>
      <c r="F23" s="39">
        <v>785.61279999999999</v>
      </c>
      <c r="G23" s="40">
        <v>1.2091620000000001E-2</v>
      </c>
      <c r="H23" s="30" t="s">
        <v>140</v>
      </c>
    </row>
    <row r="24" spans="1:8" x14ac:dyDescent="0.2">
      <c r="A24" s="36">
        <v>18</v>
      </c>
      <c r="B24" s="37" t="s">
        <v>629</v>
      </c>
      <c r="C24" s="37" t="s">
        <v>630</v>
      </c>
      <c r="D24" s="37" t="s">
        <v>127</v>
      </c>
      <c r="E24" s="38">
        <v>81200</v>
      </c>
      <c r="F24" s="39">
        <v>776.75919999999996</v>
      </c>
      <c r="G24" s="40">
        <v>1.195535E-2</v>
      </c>
      <c r="H24" s="30" t="s">
        <v>140</v>
      </c>
    </row>
    <row r="25" spans="1:8" x14ac:dyDescent="0.2">
      <c r="A25" s="36">
        <v>19</v>
      </c>
      <c r="B25" s="37" t="s">
        <v>631</v>
      </c>
      <c r="C25" s="37" t="s">
        <v>632</v>
      </c>
      <c r="D25" s="37" t="s">
        <v>188</v>
      </c>
      <c r="E25" s="38">
        <v>574200</v>
      </c>
      <c r="F25" s="39">
        <v>718.49645999999996</v>
      </c>
      <c r="G25" s="40">
        <v>1.105861E-2</v>
      </c>
      <c r="H25" s="30" t="s">
        <v>140</v>
      </c>
    </row>
    <row r="26" spans="1:8" x14ac:dyDescent="0.2">
      <c r="A26" s="36">
        <v>20</v>
      </c>
      <c r="B26" s="37" t="s">
        <v>20</v>
      </c>
      <c r="C26" s="37" t="s">
        <v>21</v>
      </c>
      <c r="D26" s="37" t="s">
        <v>22</v>
      </c>
      <c r="E26" s="38">
        <v>199500</v>
      </c>
      <c r="F26" s="39">
        <v>711.51675</v>
      </c>
      <c r="G26" s="40">
        <v>1.095118E-2</v>
      </c>
      <c r="H26" s="30" t="s">
        <v>140</v>
      </c>
    </row>
    <row r="27" spans="1:8" x14ac:dyDescent="0.2">
      <c r="A27" s="36">
        <v>21</v>
      </c>
      <c r="B27" s="37" t="s">
        <v>633</v>
      </c>
      <c r="C27" s="37" t="s">
        <v>634</v>
      </c>
      <c r="D27" s="37" t="s">
        <v>635</v>
      </c>
      <c r="E27" s="38">
        <v>769500</v>
      </c>
      <c r="F27" s="39">
        <v>655.30619999999999</v>
      </c>
      <c r="G27" s="40">
        <v>1.0086029999999999E-2</v>
      </c>
      <c r="H27" s="30" t="s">
        <v>140</v>
      </c>
    </row>
    <row r="28" spans="1:8" x14ac:dyDescent="0.2">
      <c r="A28" s="36">
        <v>22</v>
      </c>
      <c r="B28" s="37" t="s">
        <v>331</v>
      </c>
      <c r="C28" s="37" t="s">
        <v>332</v>
      </c>
      <c r="D28" s="37" t="s">
        <v>229</v>
      </c>
      <c r="E28" s="38">
        <v>244925</v>
      </c>
      <c r="F28" s="39">
        <v>648.07155</v>
      </c>
      <c r="G28" s="40">
        <v>9.9746799999999997E-3</v>
      </c>
      <c r="H28" s="30" t="s">
        <v>140</v>
      </c>
    </row>
    <row r="29" spans="1:8" x14ac:dyDescent="0.2">
      <c r="A29" s="36">
        <v>23</v>
      </c>
      <c r="B29" s="37" t="s">
        <v>37</v>
      </c>
      <c r="C29" s="37" t="s">
        <v>38</v>
      </c>
      <c r="D29" s="37" t="s">
        <v>22</v>
      </c>
      <c r="E29" s="38">
        <v>214700</v>
      </c>
      <c r="F29" s="39">
        <v>614.68610000000001</v>
      </c>
      <c r="G29" s="40">
        <v>9.4608299999999999E-3</v>
      </c>
      <c r="H29" s="30" t="s">
        <v>140</v>
      </c>
    </row>
    <row r="30" spans="1:8" x14ac:dyDescent="0.2">
      <c r="A30" s="36">
        <v>24</v>
      </c>
      <c r="B30" s="37" t="s">
        <v>636</v>
      </c>
      <c r="C30" s="37" t="s">
        <v>637</v>
      </c>
      <c r="D30" s="37" t="s">
        <v>25</v>
      </c>
      <c r="E30" s="38">
        <v>116400</v>
      </c>
      <c r="F30" s="39">
        <v>491.03339999999997</v>
      </c>
      <c r="G30" s="40">
        <v>7.55765E-3</v>
      </c>
      <c r="H30" s="30" t="s">
        <v>140</v>
      </c>
    </row>
    <row r="31" spans="1:8" x14ac:dyDescent="0.2">
      <c r="A31" s="36">
        <v>25</v>
      </c>
      <c r="B31" s="37" t="s">
        <v>638</v>
      </c>
      <c r="C31" s="37" t="s">
        <v>639</v>
      </c>
      <c r="D31" s="37" t="s">
        <v>185</v>
      </c>
      <c r="E31" s="38">
        <v>115700</v>
      </c>
      <c r="F31" s="39">
        <v>490.9151</v>
      </c>
      <c r="G31" s="40">
        <v>7.5558300000000004E-3</v>
      </c>
      <c r="H31" s="30" t="s">
        <v>140</v>
      </c>
    </row>
    <row r="32" spans="1:8" x14ac:dyDescent="0.2">
      <c r="A32" s="36">
        <v>26</v>
      </c>
      <c r="B32" s="37" t="s">
        <v>196</v>
      </c>
      <c r="C32" s="37" t="s">
        <v>197</v>
      </c>
      <c r="D32" s="37" t="s">
        <v>198</v>
      </c>
      <c r="E32" s="38">
        <v>30400</v>
      </c>
      <c r="F32" s="39">
        <v>481.536</v>
      </c>
      <c r="G32" s="40">
        <v>7.4114799999999998E-3</v>
      </c>
      <c r="H32" s="30" t="s">
        <v>140</v>
      </c>
    </row>
    <row r="33" spans="1:8" x14ac:dyDescent="0.2">
      <c r="A33" s="36">
        <v>27</v>
      </c>
      <c r="B33" s="37" t="s">
        <v>128</v>
      </c>
      <c r="C33" s="37" t="s">
        <v>129</v>
      </c>
      <c r="D33" s="37" t="s">
        <v>130</v>
      </c>
      <c r="E33" s="38">
        <v>231000</v>
      </c>
      <c r="F33" s="39">
        <v>434.41860000000003</v>
      </c>
      <c r="G33" s="40">
        <v>6.6862800000000002E-3</v>
      </c>
      <c r="H33" s="30" t="s">
        <v>140</v>
      </c>
    </row>
    <row r="34" spans="1:8" x14ac:dyDescent="0.2">
      <c r="A34" s="36">
        <v>28</v>
      </c>
      <c r="B34" s="37" t="s">
        <v>305</v>
      </c>
      <c r="C34" s="37" t="s">
        <v>306</v>
      </c>
      <c r="D34" s="37" t="s">
        <v>229</v>
      </c>
      <c r="E34" s="38">
        <v>43450</v>
      </c>
      <c r="F34" s="39">
        <v>424.94099999999997</v>
      </c>
      <c r="G34" s="40">
        <v>6.5404E-3</v>
      </c>
      <c r="H34" s="30" t="s">
        <v>140</v>
      </c>
    </row>
    <row r="35" spans="1:8" x14ac:dyDescent="0.2">
      <c r="A35" s="36">
        <v>29</v>
      </c>
      <c r="B35" s="37" t="s">
        <v>118</v>
      </c>
      <c r="C35" s="37" t="s">
        <v>119</v>
      </c>
      <c r="D35" s="37" t="s">
        <v>120</v>
      </c>
      <c r="E35" s="38">
        <v>58000</v>
      </c>
      <c r="F35" s="39">
        <v>414.09100000000001</v>
      </c>
      <c r="G35" s="40">
        <v>6.3734100000000004E-3</v>
      </c>
      <c r="H35" s="30" t="s">
        <v>140</v>
      </c>
    </row>
    <row r="36" spans="1:8" x14ac:dyDescent="0.2">
      <c r="A36" s="36">
        <v>30</v>
      </c>
      <c r="B36" s="37" t="s">
        <v>640</v>
      </c>
      <c r="C36" s="37" t="s">
        <v>641</v>
      </c>
      <c r="D36" s="37" t="s">
        <v>246</v>
      </c>
      <c r="E36" s="38">
        <v>107200</v>
      </c>
      <c r="F36" s="39">
        <v>377.55840000000001</v>
      </c>
      <c r="G36" s="40">
        <v>5.8111200000000003E-3</v>
      </c>
      <c r="H36" s="30" t="s">
        <v>140</v>
      </c>
    </row>
    <row r="37" spans="1:8" x14ac:dyDescent="0.2">
      <c r="A37" s="36">
        <v>31</v>
      </c>
      <c r="B37" s="37" t="s">
        <v>335</v>
      </c>
      <c r="C37" s="37" t="s">
        <v>336</v>
      </c>
      <c r="D37" s="37" t="s">
        <v>188</v>
      </c>
      <c r="E37" s="38">
        <v>100000</v>
      </c>
      <c r="F37" s="39">
        <v>330.65</v>
      </c>
      <c r="G37" s="40">
        <v>5.0891399999999998E-3</v>
      </c>
      <c r="H37" s="30" t="s">
        <v>140</v>
      </c>
    </row>
    <row r="38" spans="1:8" x14ac:dyDescent="0.2">
      <c r="A38" s="36">
        <v>32</v>
      </c>
      <c r="B38" s="37" t="s">
        <v>84</v>
      </c>
      <c r="C38" s="37" t="s">
        <v>85</v>
      </c>
      <c r="D38" s="37" t="s">
        <v>86</v>
      </c>
      <c r="E38" s="38">
        <v>123750</v>
      </c>
      <c r="F38" s="39">
        <v>290.68875000000003</v>
      </c>
      <c r="G38" s="40">
        <v>4.4740800000000001E-3</v>
      </c>
      <c r="H38" s="30" t="s">
        <v>140</v>
      </c>
    </row>
    <row r="39" spans="1:8" x14ac:dyDescent="0.2">
      <c r="A39" s="36">
        <v>33</v>
      </c>
      <c r="B39" s="37" t="s">
        <v>642</v>
      </c>
      <c r="C39" s="37" t="s">
        <v>643</v>
      </c>
      <c r="D39" s="37" t="s">
        <v>185</v>
      </c>
      <c r="E39" s="38">
        <v>122200</v>
      </c>
      <c r="F39" s="39">
        <v>288.92968000000002</v>
      </c>
      <c r="G39" s="40">
        <v>4.4470100000000004E-3</v>
      </c>
      <c r="H39" s="30" t="s">
        <v>140</v>
      </c>
    </row>
    <row r="40" spans="1:8" x14ac:dyDescent="0.2">
      <c r="A40" s="36">
        <v>34</v>
      </c>
      <c r="B40" s="37" t="s">
        <v>347</v>
      </c>
      <c r="C40" s="37" t="s">
        <v>348</v>
      </c>
      <c r="D40" s="37" t="s">
        <v>48</v>
      </c>
      <c r="E40" s="38">
        <v>102375</v>
      </c>
      <c r="F40" s="39">
        <v>278.86950000000002</v>
      </c>
      <c r="G40" s="40">
        <v>4.2921699999999997E-3</v>
      </c>
      <c r="H40" s="30" t="s">
        <v>140</v>
      </c>
    </row>
    <row r="41" spans="1:8" ht="25.5" x14ac:dyDescent="0.2">
      <c r="A41" s="36">
        <v>35</v>
      </c>
      <c r="B41" s="37" t="s">
        <v>644</v>
      </c>
      <c r="C41" s="37" t="s">
        <v>645</v>
      </c>
      <c r="D41" s="37" t="s">
        <v>208</v>
      </c>
      <c r="E41" s="38">
        <v>16150</v>
      </c>
      <c r="F41" s="39">
        <v>236.66210000000001</v>
      </c>
      <c r="G41" s="40">
        <v>3.6425400000000001E-3</v>
      </c>
      <c r="H41" s="30" t="s">
        <v>140</v>
      </c>
    </row>
    <row r="42" spans="1:8" x14ac:dyDescent="0.2">
      <c r="A42" s="36">
        <v>36</v>
      </c>
      <c r="B42" s="37" t="s">
        <v>209</v>
      </c>
      <c r="C42" s="37" t="s">
        <v>210</v>
      </c>
      <c r="D42" s="37" t="s">
        <v>53</v>
      </c>
      <c r="E42" s="38">
        <v>23250</v>
      </c>
      <c r="F42" s="39">
        <v>222.49087499999999</v>
      </c>
      <c r="G42" s="40">
        <v>3.42443E-3</v>
      </c>
      <c r="H42" s="30" t="s">
        <v>140</v>
      </c>
    </row>
    <row r="43" spans="1:8" x14ac:dyDescent="0.2">
      <c r="A43" s="36">
        <v>37</v>
      </c>
      <c r="B43" s="37" t="s">
        <v>54</v>
      </c>
      <c r="C43" s="37" t="s">
        <v>55</v>
      </c>
      <c r="D43" s="37" t="s">
        <v>56</v>
      </c>
      <c r="E43" s="38">
        <v>11875</v>
      </c>
      <c r="F43" s="39">
        <v>214.96125000000001</v>
      </c>
      <c r="G43" s="40">
        <v>3.30854E-3</v>
      </c>
      <c r="H43" s="30" t="s">
        <v>140</v>
      </c>
    </row>
    <row r="44" spans="1:8" x14ac:dyDescent="0.2">
      <c r="A44" s="36">
        <v>38</v>
      </c>
      <c r="B44" s="37" t="s">
        <v>646</v>
      </c>
      <c r="C44" s="37" t="s">
        <v>647</v>
      </c>
      <c r="D44" s="37" t="s">
        <v>246</v>
      </c>
      <c r="E44" s="38">
        <v>1400</v>
      </c>
      <c r="F44" s="39">
        <v>197.61</v>
      </c>
      <c r="G44" s="40">
        <v>3.0414800000000001E-3</v>
      </c>
      <c r="H44" s="30" t="s">
        <v>140</v>
      </c>
    </row>
    <row r="45" spans="1:8" x14ac:dyDescent="0.2">
      <c r="A45" s="36">
        <v>39</v>
      </c>
      <c r="B45" s="37" t="s">
        <v>23</v>
      </c>
      <c r="C45" s="37" t="s">
        <v>24</v>
      </c>
      <c r="D45" s="37" t="s">
        <v>25</v>
      </c>
      <c r="E45" s="38">
        <v>1750</v>
      </c>
      <c r="F45" s="39">
        <v>196.92750000000001</v>
      </c>
      <c r="G45" s="40">
        <v>3.03098E-3</v>
      </c>
      <c r="H45" s="30" t="s">
        <v>140</v>
      </c>
    </row>
    <row r="46" spans="1:8" x14ac:dyDescent="0.2">
      <c r="A46" s="36">
        <v>40</v>
      </c>
      <c r="B46" s="37" t="s">
        <v>648</v>
      </c>
      <c r="C46" s="37" t="s">
        <v>649</v>
      </c>
      <c r="D46" s="37" t="s">
        <v>48</v>
      </c>
      <c r="E46" s="38">
        <v>41275</v>
      </c>
      <c r="F46" s="39">
        <v>152.32538750000001</v>
      </c>
      <c r="G46" s="40">
        <v>2.3444899999999999E-3</v>
      </c>
      <c r="H46" s="30" t="s">
        <v>140</v>
      </c>
    </row>
    <row r="47" spans="1:8" x14ac:dyDescent="0.2">
      <c r="A47" s="36">
        <v>41</v>
      </c>
      <c r="B47" s="37" t="s">
        <v>650</v>
      </c>
      <c r="C47" s="37" t="s">
        <v>651</v>
      </c>
      <c r="D47" s="37" t="s">
        <v>115</v>
      </c>
      <c r="E47" s="38">
        <v>12000</v>
      </c>
      <c r="F47" s="39">
        <v>139.11600000000001</v>
      </c>
      <c r="G47" s="40">
        <v>2.1411799999999999E-3</v>
      </c>
      <c r="H47" s="30" t="s">
        <v>140</v>
      </c>
    </row>
    <row r="48" spans="1:8" x14ac:dyDescent="0.2">
      <c r="A48" s="36">
        <v>42</v>
      </c>
      <c r="B48" s="37" t="s">
        <v>652</v>
      </c>
      <c r="C48" s="37" t="s">
        <v>653</v>
      </c>
      <c r="D48" s="37" t="s">
        <v>22</v>
      </c>
      <c r="E48" s="38">
        <v>8400</v>
      </c>
      <c r="F48" s="39">
        <v>125.34480000000001</v>
      </c>
      <c r="G48" s="40">
        <v>1.9292199999999999E-3</v>
      </c>
      <c r="H48" s="30" t="s">
        <v>140</v>
      </c>
    </row>
    <row r="49" spans="1:8" ht="25.5" x14ac:dyDescent="0.2">
      <c r="A49" s="36">
        <v>43</v>
      </c>
      <c r="B49" s="37" t="s">
        <v>654</v>
      </c>
      <c r="C49" s="37" t="s">
        <v>655</v>
      </c>
      <c r="D49" s="37" t="s">
        <v>208</v>
      </c>
      <c r="E49" s="38">
        <v>1900</v>
      </c>
      <c r="F49" s="39">
        <v>125.001</v>
      </c>
      <c r="G49" s="40">
        <v>1.9239299999999999E-3</v>
      </c>
      <c r="H49" s="30" t="s">
        <v>140</v>
      </c>
    </row>
    <row r="50" spans="1:8" x14ac:dyDescent="0.2">
      <c r="A50" s="36">
        <v>44</v>
      </c>
      <c r="B50" s="37" t="s">
        <v>656</v>
      </c>
      <c r="C50" s="37" t="s">
        <v>657</v>
      </c>
      <c r="D50" s="37" t="s">
        <v>658</v>
      </c>
      <c r="E50" s="38">
        <v>24300</v>
      </c>
      <c r="F50" s="39">
        <v>106.68915</v>
      </c>
      <c r="G50" s="40">
        <v>1.6420899999999999E-3</v>
      </c>
      <c r="H50" s="30" t="s">
        <v>140</v>
      </c>
    </row>
    <row r="51" spans="1:8" x14ac:dyDescent="0.2">
      <c r="A51" s="36">
        <v>45</v>
      </c>
      <c r="B51" s="37" t="s">
        <v>659</v>
      </c>
      <c r="C51" s="37" t="s">
        <v>660</v>
      </c>
      <c r="D51" s="37" t="s">
        <v>269</v>
      </c>
      <c r="E51" s="38">
        <v>25000</v>
      </c>
      <c r="F51" s="39">
        <v>105.55</v>
      </c>
      <c r="G51" s="40">
        <v>1.62455E-3</v>
      </c>
      <c r="H51" s="30" t="s">
        <v>140</v>
      </c>
    </row>
    <row r="52" spans="1:8" x14ac:dyDescent="0.2">
      <c r="A52" s="36">
        <v>46</v>
      </c>
      <c r="B52" s="37" t="s">
        <v>26</v>
      </c>
      <c r="C52" s="37" t="s">
        <v>27</v>
      </c>
      <c r="D52" s="37" t="s">
        <v>28</v>
      </c>
      <c r="E52" s="38">
        <v>2850</v>
      </c>
      <c r="F52" s="39">
        <v>11.7363</v>
      </c>
      <c r="G52" s="40">
        <v>1.8064000000000001E-4</v>
      </c>
      <c r="H52" s="30" t="s">
        <v>140</v>
      </c>
    </row>
    <row r="53" spans="1:8" x14ac:dyDescent="0.2">
      <c r="A53" s="36">
        <v>47</v>
      </c>
      <c r="B53" s="37" t="s">
        <v>661</v>
      </c>
      <c r="C53" s="37" t="s">
        <v>662</v>
      </c>
      <c r="D53" s="37" t="s">
        <v>185</v>
      </c>
      <c r="E53" s="38">
        <v>300</v>
      </c>
      <c r="F53" s="39">
        <v>5.3406000000000002</v>
      </c>
      <c r="G53" s="40">
        <v>8.2200000000000006E-5</v>
      </c>
      <c r="H53" s="30" t="s">
        <v>140</v>
      </c>
    </row>
    <row r="54" spans="1:8" x14ac:dyDescent="0.2">
      <c r="A54" s="41"/>
      <c r="B54" s="41"/>
      <c r="C54" s="42" t="s">
        <v>139</v>
      </c>
      <c r="D54" s="41"/>
      <c r="E54" s="41" t="s">
        <v>140</v>
      </c>
      <c r="F54" s="43">
        <v>46096.326722500002</v>
      </c>
      <c r="G54" s="44">
        <v>0.70948343999999997</v>
      </c>
      <c r="H54" s="30" t="s">
        <v>140</v>
      </c>
    </row>
    <row r="55" spans="1:8" x14ac:dyDescent="0.2">
      <c r="A55" s="41"/>
      <c r="B55" s="41"/>
      <c r="C55" s="45"/>
      <c r="D55" s="41"/>
      <c r="E55" s="41"/>
      <c r="F55" s="46"/>
      <c r="G55" s="46"/>
      <c r="H55" s="30" t="s">
        <v>140</v>
      </c>
    </row>
    <row r="56" spans="1:8" x14ac:dyDescent="0.2">
      <c r="A56" s="41"/>
      <c r="B56" s="41"/>
      <c r="C56" s="42" t="s">
        <v>141</v>
      </c>
      <c r="D56" s="41"/>
      <c r="E56" s="41"/>
      <c r="F56" s="41"/>
      <c r="G56" s="41"/>
      <c r="H56" s="30" t="s">
        <v>140</v>
      </c>
    </row>
    <row r="57" spans="1:8" x14ac:dyDescent="0.2">
      <c r="A57" s="41"/>
      <c r="B57" s="41"/>
      <c r="C57" s="42" t="s">
        <v>139</v>
      </c>
      <c r="D57" s="41"/>
      <c r="E57" s="41" t="s">
        <v>140</v>
      </c>
      <c r="F57" s="47" t="s">
        <v>142</v>
      </c>
      <c r="G57" s="44">
        <v>0</v>
      </c>
      <c r="H57" s="30" t="s">
        <v>140</v>
      </c>
    </row>
    <row r="58" spans="1:8" x14ac:dyDescent="0.2">
      <c r="A58" s="41"/>
      <c r="B58" s="41"/>
      <c r="C58" s="45"/>
      <c r="D58" s="41"/>
      <c r="E58" s="41"/>
      <c r="F58" s="46"/>
      <c r="G58" s="46"/>
      <c r="H58" s="30" t="s">
        <v>140</v>
      </c>
    </row>
    <row r="59" spans="1:8" x14ac:dyDescent="0.2">
      <c r="A59" s="41"/>
      <c r="B59" s="41"/>
      <c r="C59" s="42" t="s">
        <v>143</v>
      </c>
      <c r="D59" s="41"/>
      <c r="E59" s="41"/>
      <c r="F59" s="41"/>
      <c r="G59" s="41"/>
      <c r="H59" s="30" t="s">
        <v>140</v>
      </c>
    </row>
    <row r="60" spans="1:8" x14ac:dyDescent="0.2">
      <c r="A60" s="41"/>
      <c r="B60" s="41"/>
      <c r="C60" s="42" t="s">
        <v>139</v>
      </c>
      <c r="D60" s="41"/>
      <c r="E60" s="41" t="s">
        <v>140</v>
      </c>
      <c r="F60" s="47" t="s">
        <v>142</v>
      </c>
      <c r="G60" s="44">
        <v>0</v>
      </c>
      <c r="H60" s="30" t="s">
        <v>140</v>
      </c>
    </row>
    <row r="61" spans="1:8" x14ac:dyDescent="0.2">
      <c r="A61" s="41"/>
      <c r="B61" s="41"/>
      <c r="C61" s="45"/>
      <c r="D61" s="41"/>
      <c r="E61" s="41"/>
      <c r="F61" s="46"/>
      <c r="G61" s="46"/>
      <c r="H61" s="30" t="s">
        <v>140</v>
      </c>
    </row>
    <row r="62" spans="1:8" x14ac:dyDescent="0.2">
      <c r="A62" s="41"/>
      <c r="B62" s="41"/>
      <c r="C62" s="42" t="s">
        <v>144</v>
      </c>
      <c r="D62" s="41"/>
      <c r="E62" s="41"/>
      <c r="F62" s="41"/>
      <c r="G62" s="41"/>
      <c r="H62" s="30" t="s">
        <v>140</v>
      </c>
    </row>
    <row r="63" spans="1:8" x14ac:dyDescent="0.2">
      <c r="A63" s="41"/>
      <c r="B63" s="41"/>
      <c r="C63" s="42" t="s">
        <v>139</v>
      </c>
      <c r="D63" s="41"/>
      <c r="E63" s="41" t="s">
        <v>140</v>
      </c>
      <c r="F63" s="47" t="s">
        <v>142</v>
      </c>
      <c r="G63" s="44">
        <v>0</v>
      </c>
      <c r="H63" s="30" t="s">
        <v>140</v>
      </c>
    </row>
    <row r="64" spans="1:8" x14ac:dyDescent="0.2">
      <c r="A64" s="41"/>
      <c r="B64" s="41"/>
      <c r="C64" s="45"/>
      <c r="D64" s="41"/>
      <c r="E64" s="41"/>
      <c r="F64" s="46"/>
      <c r="G64" s="46"/>
      <c r="H64" s="30" t="s">
        <v>140</v>
      </c>
    </row>
    <row r="65" spans="1:8" x14ac:dyDescent="0.2">
      <c r="A65" s="41"/>
      <c r="B65" s="41"/>
      <c r="C65" s="42" t="s">
        <v>145</v>
      </c>
      <c r="D65" s="41"/>
      <c r="E65" s="41"/>
      <c r="F65" s="46"/>
      <c r="G65" s="46"/>
      <c r="H65" s="30" t="s">
        <v>140</v>
      </c>
    </row>
    <row r="66" spans="1:8" x14ac:dyDescent="0.2">
      <c r="A66" s="41"/>
      <c r="B66" s="41"/>
      <c r="C66" s="42" t="s">
        <v>139</v>
      </c>
      <c r="D66" s="41"/>
      <c r="E66" s="41" t="s">
        <v>140</v>
      </c>
      <c r="F66" s="47" t="s">
        <v>142</v>
      </c>
      <c r="G66" s="44">
        <v>0</v>
      </c>
      <c r="H66" s="30" t="s">
        <v>140</v>
      </c>
    </row>
    <row r="67" spans="1:8" x14ac:dyDescent="0.2">
      <c r="A67" s="41"/>
      <c r="B67" s="41"/>
      <c r="C67" s="45"/>
      <c r="D67" s="41"/>
      <c r="E67" s="41"/>
      <c r="F67" s="46"/>
      <c r="G67" s="46"/>
      <c r="H67" s="30" t="s">
        <v>140</v>
      </c>
    </row>
    <row r="68" spans="1:8" x14ac:dyDescent="0.2">
      <c r="A68" s="41"/>
      <c r="B68" s="41"/>
      <c r="C68" s="42" t="s">
        <v>146</v>
      </c>
      <c r="D68" s="41"/>
      <c r="E68" s="41"/>
      <c r="F68" s="46"/>
      <c r="G68" s="46"/>
      <c r="H68" s="30" t="s">
        <v>140</v>
      </c>
    </row>
    <row r="69" spans="1:8" x14ac:dyDescent="0.2">
      <c r="A69" s="36">
        <v>1</v>
      </c>
      <c r="B69" s="37"/>
      <c r="C69" s="37" t="s">
        <v>1055</v>
      </c>
      <c r="D69" s="37" t="s">
        <v>520</v>
      </c>
      <c r="E69" s="38">
        <v>-300</v>
      </c>
      <c r="F69" s="39">
        <v>-5.4089999999999998</v>
      </c>
      <c r="G69" s="40">
        <f>F69/$F$175</f>
        <v>-8.3251666377547252E-5</v>
      </c>
      <c r="H69" s="30" t="s">
        <v>140</v>
      </c>
    </row>
    <row r="70" spans="1:8" x14ac:dyDescent="0.2">
      <c r="A70" s="36">
        <v>2</v>
      </c>
      <c r="B70" s="37"/>
      <c r="C70" s="37" t="s">
        <v>1056</v>
      </c>
      <c r="D70" s="37" t="s">
        <v>520</v>
      </c>
      <c r="E70" s="38">
        <v>-2850</v>
      </c>
      <c r="F70" s="39">
        <v>-11.80185</v>
      </c>
      <c r="G70" s="40">
        <f t="shared" ref="G70:G118" si="0">F70/$F$175</f>
        <v>-1.8164608593785472E-4</v>
      </c>
      <c r="H70" s="30" t="s">
        <v>140</v>
      </c>
    </row>
    <row r="71" spans="1:8" x14ac:dyDescent="0.2">
      <c r="A71" s="36">
        <v>3</v>
      </c>
      <c r="B71" s="37"/>
      <c r="C71" s="37" t="s">
        <v>1057</v>
      </c>
      <c r="D71" s="37" t="s">
        <v>520</v>
      </c>
      <c r="E71" s="38">
        <v>-10000</v>
      </c>
      <c r="F71" s="39">
        <v>-15.986000000000001</v>
      </c>
      <c r="G71" s="40">
        <f t="shared" si="0"/>
        <v>-2.4604569027758744E-4</v>
      </c>
      <c r="H71" s="30" t="s">
        <v>140</v>
      </c>
    </row>
    <row r="72" spans="1:8" x14ac:dyDescent="0.2">
      <c r="A72" s="36">
        <v>4</v>
      </c>
      <c r="B72" s="37"/>
      <c r="C72" s="37" t="s">
        <v>1058</v>
      </c>
      <c r="D72" s="37" t="s">
        <v>520</v>
      </c>
      <c r="E72" s="38">
        <v>-950</v>
      </c>
      <c r="F72" s="39">
        <v>-17.613</v>
      </c>
      <c r="G72" s="40">
        <f t="shared" si="0"/>
        <v>-2.7108737287996669E-4</v>
      </c>
      <c r="H72" s="30" t="s">
        <v>140</v>
      </c>
    </row>
    <row r="73" spans="1:8" x14ac:dyDescent="0.2">
      <c r="A73" s="36">
        <v>5</v>
      </c>
      <c r="B73" s="37"/>
      <c r="C73" s="37" t="s">
        <v>1059</v>
      </c>
      <c r="D73" s="37" t="s">
        <v>520</v>
      </c>
      <c r="E73" s="38">
        <v>-25000</v>
      </c>
      <c r="F73" s="39">
        <v>-104.9875</v>
      </c>
      <c r="G73" s="40">
        <f t="shared" si="0"/>
        <v>-1.6158965287137628E-3</v>
      </c>
      <c r="H73" s="30" t="s">
        <v>140</v>
      </c>
    </row>
    <row r="74" spans="1:8" x14ac:dyDescent="0.2">
      <c r="A74" s="36">
        <v>6</v>
      </c>
      <c r="B74" s="37"/>
      <c r="C74" s="37" t="s">
        <v>1060</v>
      </c>
      <c r="D74" s="37" t="s">
        <v>520</v>
      </c>
      <c r="E74" s="38">
        <v>-24300</v>
      </c>
      <c r="F74" s="39">
        <v>-107.34524999999999</v>
      </c>
      <c r="G74" s="40">
        <f t="shared" si="0"/>
        <v>-1.6521854206349427E-3</v>
      </c>
      <c r="H74" s="30" t="s">
        <v>140</v>
      </c>
    </row>
    <row r="75" spans="1:8" x14ac:dyDescent="0.2">
      <c r="A75" s="36">
        <v>7</v>
      </c>
      <c r="B75" s="37"/>
      <c r="C75" s="37" t="s">
        <v>1061</v>
      </c>
      <c r="D75" s="37" t="s">
        <v>520</v>
      </c>
      <c r="E75" s="38">
        <v>-1900</v>
      </c>
      <c r="F75" s="39">
        <v>-125.476</v>
      </c>
      <c r="G75" s="40">
        <f t="shared" si="0"/>
        <v>-1.9312416510240563E-3</v>
      </c>
      <c r="H75" s="30" t="s">
        <v>140</v>
      </c>
    </row>
    <row r="76" spans="1:8" x14ac:dyDescent="0.2">
      <c r="A76" s="36">
        <v>8</v>
      </c>
      <c r="B76" s="37"/>
      <c r="C76" s="37" t="s">
        <v>1062</v>
      </c>
      <c r="D76" s="37" t="s">
        <v>520</v>
      </c>
      <c r="E76" s="38">
        <v>-8400</v>
      </c>
      <c r="F76" s="39">
        <v>-126.294</v>
      </c>
      <c r="G76" s="40">
        <f t="shared" si="0"/>
        <v>-1.9438317532789709E-3</v>
      </c>
      <c r="H76" s="30" t="s">
        <v>140</v>
      </c>
    </row>
    <row r="77" spans="1:8" x14ac:dyDescent="0.2">
      <c r="A77" s="36">
        <v>9</v>
      </c>
      <c r="B77" s="37"/>
      <c r="C77" s="37" t="s">
        <v>1063</v>
      </c>
      <c r="D77" s="37" t="s">
        <v>520</v>
      </c>
      <c r="E77" s="38">
        <v>-12000</v>
      </c>
      <c r="F77" s="39">
        <v>-139.71600000000001</v>
      </c>
      <c r="G77" s="40">
        <f t="shared" si="0"/>
        <v>-2.1504140912563122E-3</v>
      </c>
      <c r="H77" s="30" t="s">
        <v>140</v>
      </c>
    </row>
    <row r="78" spans="1:8" x14ac:dyDescent="0.2">
      <c r="A78" s="36">
        <v>10</v>
      </c>
      <c r="B78" s="37"/>
      <c r="C78" s="37" t="s">
        <v>1064</v>
      </c>
      <c r="D78" s="37" t="s">
        <v>520</v>
      </c>
      <c r="E78" s="38">
        <v>-41275</v>
      </c>
      <c r="F78" s="39">
        <v>-153.31598750000001</v>
      </c>
      <c r="G78" s="40">
        <f t="shared" si="0"/>
        <v>-2.3597358923450186E-3</v>
      </c>
      <c r="H78" s="30" t="s">
        <v>140</v>
      </c>
    </row>
    <row r="79" spans="1:8" x14ac:dyDescent="0.2">
      <c r="A79" s="36">
        <v>11</v>
      </c>
      <c r="B79" s="37"/>
      <c r="C79" s="37" t="s">
        <v>1065</v>
      </c>
      <c r="D79" s="37" t="s">
        <v>520</v>
      </c>
      <c r="E79" s="38">
        <v>-1750</v>
      </c>
      <c r="F79" s="39">
        <v>-198.41499999999999</v>
      </c>
      <c r="G79" s="40">
        <f t="shared" si="0"/>
        <v>-3.0538693629693177E-3</v>
      </c>
      <c r="H79" s="30" t="s">
        <v>140</v>
      </c>
    </row>
    <row r="80" spans="1:8" x14ac:dyDescent="0.2">
      <c r="A80" s="36">
        <v>12</v>
      </c>
      <c r="B80" s="37"/>
      <c r="C80" s="37" t="s">
        <v>1066</v>
      </c>
      <c r="D80" s="37" t="s">
        <v>520</v>
      </c>
      <c r="E80" s="38">
        <v>-1400</v>
      </c>
      <c r="F80" s="39">
        <v>-198.464</v>
      </c>
      <c r="G80" s="40">
        <f t="shared" si="0"/>
        <v>-3.0546235377987684E-3</v>
      </c>
      <c r="H80" s="30" t="s">
        <v>140</v>
      </c>
    </row>
    <row r="81" spans="1:8" x14ac:dyDescent="0.2">
      <c r="A81" s="36">
        <v>13</v>
      </c>
      <c r="B81" s="37"/>
      <c r="C81" s="37" t="s">
        <v>1067</v>
      </c>
      <c r="D81" s="37" t="s">
        <v>520</v>
      </c>
      <c r="E81" s="38">
        <v>-11875</v>
      </c>
      <c r="F81" s="39">
        <v>-216.635625</v>
      </c>
      <c r="G81" s="40">
        <f t="shared" si="0"/>
        <v>-3.3343088885175519E-3</v>
      </c>
      <c r="H81" s="30" t="s">
        <v>140</v>
      </c>
    </row>
    <row r="82" spans="1:8" x14ac:dyDescent="0.2">
      <c r="A82" s="36">
        <v>14</v>
      </c>
      <c r="B82" s="37"/>
      <c r="C82" s="37" t="s">
        <v>1068</v>
      </c>
      <c r="D82" s="37" t="s">
        <v>520</v>
      </c>
      <c r="E82" s="38">
        <v>-23250</v>
      </c>
      <c r="F82" s="39">
        <v>-223.4325</v>
      </c>
      <c r="G82" s="40">
        <f t="shared" si="0"/>
        <v>-3.4389217873731425E-3</v>
      </c>
      <c r="H82" s="30" t="s">
        <v>140</v>
      </c>
    </row>
    <row r="83" spans="1:8" x14ac:dyDescent="0.2">
      <c r="A83" s="36">
        <v>15</v>
      </c>
      <c r="B83" s="37"/>
      <c r="C83" s="37" t="s">
        <v>1069</v>
      </c>
      <c r="D83" s="37" t="s">
        <v>520</v>
      </c>
      <c r="E83" s="38">
        <v>-16150</v>
      </c>
      <c r="F83" s="39">
        <v>-238.4709</v>
      </c>
      <c r="G83" s="40">
        <f t="shared" si="0"/>
        <v>-3.6703826599285331E-3</v>
      </c>
      <c r="H83" s="30" t="s">
        <v>140</v>
      </c>
    </row>
    <row r="84" spans="1:8" x14ac:dyDescent="0.2">
      <c r="A84" s="36">
        <v>16</v>
      </c>
      <c r="B84" s="37"/>
      <c r="C84" s="37" t="s">
        <v>1070</v>
      </c>
      <c r="D84" s="37" t="s">
        <v>520</v>
      </c>
      <c r="E84" s="38">
        <v>-102375</v>
      </c>
      <c r="F84" s="39">
        <v>-280.91699999999997</v>
      </c>
      <c r="G84" s="40">
        <f t="shared" si="0"/>
        <v>-4.3236842972419007E-3</v>
      </c>
      <c r="H84" s="30" t="s">
        <v>140</v>
      </c>
    </row>
    <row r="85" spans="1:8" ht="25.5" x14ac:dyDescent="0.2">
      <c r="A85" s="36">
        <v>17</v>
      </c>
      <c r="B85" s="37"/>
      <c r="C85" s="37" t="s">
        <v>1071</v>
      </c>
      <c r="D85" s="37" t="s">
        <v>520</v>
      </c>
      <c r="E85" s="38">
        <v>-122200</v>
      </c>
      <c r="F85" s="39">
        <v>-290.60381999999998</v>
      </c>
      <c r="G85" s="40">
        <f t="shared" si="0"/>
        <v>-4.4727772731892766E-3</v>
      </c>
      <c r="H85" s="30" t="s">
        <v>140</v>
      </c>
    </row>
    <row r="86" spans="1:8" x14ac:dyDescent="0.2">
      <c r="A86" s="36">
        <v>18</v>
      </c>
      <c r="B86" s="37"/>
      <c r="C86" s="37" t="s">
        <v>1072</v>
      </c>
      <c r="D86" s="37" t="s">
        <v>520</v>
      </c>
      <c r="E86" s="38">
        <v>-123750</v>
      </c>
      <c r="F86" s="39">
        <v>-292.42124999999999</v>
      </c>
      <c r="G86" s="40">
        <f t="shared" si="0"/>
        <v>-4.5007499254400701E-3</v>
      </c>
      <c r="H86" s="30" t="s">
        <v>140</v>
      </c>
    </row>
    <row r="87" spans="1:8" ht="25.5" x14ac:dyDescent="0.2">
      <c r="A87" s="36">
        <v>19</v>
      </c>
      <c r="B87" s="37"/>
      <c r="C87" s="37" t="s">
        <v>1073</v>
      </c>
      <c r="D87" s="37" t="s">
        <v>520</v>
      </c>
      <c r="E87" s="38">
        <v>-100000</v>
      </c>
      <c r="F87" s="39">
        <v>-332.75</v>
      </c>
      <c r="G87" s="40">
        <f t="shared" si="0"/>
        <v>-5.1214627448934831E-3</v>
      </c>
      <c r="H87" s="30" t="s">
        <v>140</v>
      </c>
    </row>
    <row r="88" spans="1:8" x14ac:dyDescent="0.2">
      <c r="A88" s="36">
        <v>20</v>
      </c>
      <c r="B88" s="37"/>
      <c r="C88" s="37" t="s">
        <v>1074</v>
      </c>
      <c r="D88" s="37" t="s">
        <v>520</v>
      </c>
      <c r="E88" s="38">
        <v>-107200</v>
      </c>
      <c r="F88" s="39">
        <v>-380.45280000000002</v>
      </c>
      <c r="G88" s="40">
        <f t="shared" si="0"/>
        <v>-5.8556719500838812E-3</v>
      </c>
      <c r="H88" s="30" t="s">
        <v>140</v>
      </c>
    </row>
    <row r="89" spans="1:8" x14ac:dyDescent="0.2">
      <c r="A89" s="36">
        <v>21</v>
      </c>
      <c r="B89" s="37"/>
      <c r="C89" s="37" t="s">
        <v>1075</v>
      </c>
      <c r="D89" s="37" t="s">
        <v>520</v>
      </c>
      <c r="E89" s="38">
        <v>-58000</v>
      </c>
      <c r="F89" s="39">
        <v>-417.13600000000002</v>
      </c>
      <c r="G89" s="40">
        <f t="shared" si="0"/>
        <v>-6.4202749317923014E-3</v>
      </c>
      <c r="H89" s="30" t="s">
        <v>140</v>
      </c>
    </row>
    <row r="90" spans="1:8" x14ac:dyDescent="0.2">
      <c r="A90" s="36">
        <v>22</v>
      </c>
      <c r="B90" s="37"/>
      <c r="C90" s="37" t="s">
        <v>1076</v>
      </c>
      <c r="D90" s="37" t="s">
        <v>520</v>
      </c>
      <c r="E90" s="38">
        <v>-43450</v>
      </c>
      <c r="F90" s="39">
        <v>-426.76589999999999</v>
      </c>
      <c r="G90" s="40">
        <f t="shared" si="0"/>
        <v>-6.568491833631669E-3</v>
      </c>
      <c r="H90" s="30" t="s">
        <v>140</v>
      </c>
    </row>
    <row r="91" spans="1:8" x14ac:dyDescent="0.2">
      <c r="A91" s="36">
        <v>23</v>
      </c>
      <c r="B91" s="37"/>
      <c r="C91" s="37" t="s">
        <v>1077</v>
      </c>
      <c r="D91" s="37" t="s">
        <v>520</v>
      </c>
      <c r="E91" s="38">
        <v>-231000</v>
      </c>
      <c r="F91" s="39">
        <v>-437.02890000000002</v>
      </c>
      <c r="G91" s="40">
        <f t="shared" si="0"/>
        <v>-6.7264529820940033E-3</v>
      </c>
      <c r="H91" s="30" t="s">
        <v>140</v>
      </c>
    </row>
    <row r="92" spans="1:8" ht="25.5" x14ac:dyDescent="0.2">
      <c r="A92" s="36">
        <v>24</v>
      </c>
      <c r="B92" s="37"/>
      <c r="C92" s="37" t="s">
        <v>1078</v>
      </c>
      <c r="D92" s="37" t="s">
        <v>520</v>
      </c>
      <c r="E92" s="38">
        <v>-30400</v>
      </c>
      <c r="F92" s="39">
        <v>-483.9984</v>
      </c>
      <c r="G92" s="40">
        <f t="shared" si="0"/>
        <v>-7.4493757300918232E-3</v>
      </c>
      <c r="H92" s="30" t="s">
        <v>140</v>
      </c>
    </row>
    <row r="93" spans="1:8" x14ac:dyDescent="0.2">
      <c r="A93" s="36">
        <v>25</v>
      </c>
      <c r="B93" s="37"/>
      <c r="C93" s="37" t="s">
        <v>1079</v>
      </c>
      <c r="D93" s="37" t="s">
        <v>520</v>
      </c>
      <c r="E93" s="38">
        <v>-115700</v>
      </c>
      <c r="F93" s="39">
        <v>-494.79104999999998</v>
      </c>
      <c r="G93" s="40">
        <f t="shared" si="0"/>
        <v>-7.6154888928075997E-3</v>
      </c>
      <c r="H93" s="30" t="s">
        <v>140</v>
      </c>
    </row>
    <row r="94" spans="1:8" x14ac:dyDescent="0.2">
      <c r="A94" s="36">
        <v>26</v>
      </c>
      <c r="B94" s="37"/>
      <c r="C94" s="37" t="s">
        <v>1080</v>
      </c>
      <c r="D94" s="37" t="s">
        <v>520</v>
      </c>
      <c r="E94" s="38">
        <v>-116400</v>
      </c>
      <c r="F94" s="39">
        <v>-494.93279999999999</v>
      </c>
      <c r="G94" s="40">
        <f t="shared" si="0"/>
        <v>-7.6176706128499392E-3</v>
      </c>
      <c r="H94" s="30" t="s">
        <v>140</v>
      </c>
    </row>
    <row r="95" spans="1:8" x14ac:dyDescent="0.2">
      <c r="A95" s="36">
        <v>27</v>
      </c>
      <c r="B95" s="37"/>
      <c r="C95" s="37" t="s">
        <v>1081</v>
      </c>
      <c r="D95" s="37" t="s">
        <v>520</v>
      </c>
      <c r="E95" s="38">
        <v>-214700</v>
      </c>
      <c r="F95" s="39">
        <v>-618.01395000000002</v>
      </c>
      <c r="G95" s="40">
        <f t="shared" si="0"/>
        <v>-9.5120523538676609E-3</v>
      </c>
      <c r="H95" s="30" t="s">
        <v>140</v>
      </c>
    </row>
    <row r="96" spans="1:8" ht="25.5" x14ac:dyDescent="0.2">
      <c r="A96" s="36">
        <v>28</v>
      </c>
      <c r="B96" s="37"/>
      <c r="C96" s="37" t="s">
        <v>1082</v>
      </c>
      <c r="D96" s="37" t="s">
        <v>520</v>
      </c>
      <c r="E96" s="38">
        <v>-244925</v>
      </c>
      <c r="F96" s="39">
        <v>-651.3780375</v>
      </c>
      <c r="G96" s="40">
        <f t="shared" si="0"/>
        <v>-1.0025569802849228E-2</v>
      </c>
      <c r="H96" s="30" t="s">
        <v>140</v>
      </c>
    </row>
    <row r="97" spans="1:8" x14ac:dyDescent="0.2">
      <c r="A97" s="36">
        <v>29</v>
      </c>
      <c r="B97" s="37"/>
      <c r="C97" s="37" t="s">
        <v>1083</v>
      </c>
      <c r="D97" s="37" t="s">
        <v>520</v>
      </c>
      <c r="E97" s="38">
        <v>-769500</v>
      </c>
      <c r="F97" s="39">
        <v>-661.61609999999996</v>
      </c>
      <c r="G97" s="40">
        <f t="shared" si="0"/>
        <v>-1.0183147130193001E-2</v>
      </c>
      <c r="H97" s="30" t="s">
        <v>140</v>
      </c>
    </row>
    <row r="98" spans="1:8" x14ac:dyDescent="0.2">
      <c r="A98" s="36">
        <v>30</v>
      </c>
      <c r="B98" s="37"/>
      <c r="C98" s="37" t="s">
        <v>1084</v>
      </c>
      <c r="D98" s="37" t="s">
        <v>520</v>
      </c>
      <c r="E98" s="38">
        <v>-199500</v>
      </c>
      <c r="F98" s="39">
        <v>-715.10775000000001</v>
      </c>
      <c r="G98" s="40">
        <f t="shared" si="0"/>
        <v>-1.1006454395821496E-2</v>
      </c>
      <c r="H98" s="30" t="s">
        <v>140</v>
      </c>
    </row>
    <row r="99" spans="1:8" x14ac:dyDescent="0.2">
      <c r="A99" s="36">
        <v>31</v>
      </c>
      <c r="B99" s="37"/>
      <c r="C99" s="37" t="s">
        <v>1085</v>
      </c>
      <c r="D99" s="37" t="s">
        <v>520</v>
      </c>
      <c r="E99" s="38">
        <v>-574200</v>
      </c>
      <c r="F99" s="39">
        <v>-724.18104000000005</v>
      </c>
      <c r="G99" s="40">
        <f t="shared" si="0"/>
        <v>-1.1146104333337995E-2</v>
      </c>
      <c r="H99" s="30" t="s">
        <v>140</v>
      </c>
    </row>
    <row r="100" spans="1:8" x14ac:dyDescent="0.2">
      <c r="A100" s="36">
        <v>32</v>
      </c>
      <c r="B100" s="37"/>
      <c r="C100" s="37" t="s">
        <v>1086</v>
      </c>
      <c r="D100" s="37" t="s">
        <v>520</v>
      </c>
      <c r="E100" s="38">
        <v>-81200</v>
      </c>
      <c r="F100" s="39">
        <v>-779.11400000000003</v>
      </c>
      <c r="G100" s="40">
        <f t="shared" si="0"/>
        <v>-1.1991595266791709E-2</v>
      </c>
      <c r="H100" s="30" t="s">
        <v>140</v>
      </c>
    </row>
    <row r="101" spans="1:8" x14ac:dyDescent="0.2">
      <c r="A101" s="36">
        <v>33</v>
      </c>
      <c r="B101" s="37"/>
      <c r="C101" s="37" t="s">
        <v>1087</v>
      </c>
      <c r="D101" s="37" t="s">
        <v>520</v>
      </c>
      <c r="E101" s="38">
        <v>-25600</v>
      </c>
      <c r="F101" s="39">
        <v>-783.56479999999999</v>
      </c>
      <c r="G101" s="40">
        <f t="shared" si="0"/>
        <v>-1.2060098967422729E-2</v>
      </c>
      <c r="H101" s="30" t="s">
        <v>140</v>
      </c>
    </row>
    <row r="102" spans="1:8" x14ac:dyDescent="0.2">
      <c r="A102" s="36">
        <v>34</v>
      </c>
      <c r="B102" s="37"/>
      <c r="C102" s="37" t="s">
        <v>1088</v>
      </c>
      <c r="D102" s="37" t="s">
        <v>520</v>
      </c>
      <c r="E102" s="38">
        <v>-214000</v>
      </c>
      <c r="F102" s="39">
        <v>-844.87199999999996</v>
      </c>
      <c r="G102" s="40">
        <f t="shared" si="0"/>
        <v>-1.3003697887914792E-2</v>
      </c>
      <c r="H102" s="30" t="s">
        <v>140</v>
      </c>
    </row>
    <row r="103" spans="1:8" ht="25.5" x14ac:dyDescent="0.2">
      <c r="A103" s="36">
        <v>35</v>
      </c>
      <c r="B103" s="37"/>
      <c r="C103" s="37" t="s">
        <v>1089</v>
      </c>
      <c r="D103" s="37" t="s">
        <v>520</v>
      </c>
      <c r="E103" s="38">
        <v>-104400</v>
      </c>
      <c r="F103" s="39">
        <v>-878.26499999999999</v>
      </c>
      <c r="G103" s="40">
        <f t="shared" si="0"/>
        <v>-1.3517660338524043E-2</v>
      </c>
      <c r="H103" s="30" t="s">
        <v>140</v>
      </c>
    </row>
    <row r="104" spans="1:8" x14ac:dyDescent="0.2">
      <c r="A104" s="36">
        <v>36</v>
      </c>
      <c r="B104" s="37"/>
      <c r="C104" s="37" t="s">
        <v>1090</v>
      </c>
      <c r="D104" s="37" t="s">
        <v>520</v>
      </c>
      <c r="E104" s="38">
        <v>-341550</v>
      </c>
      <c r="F104" s="39">
        <v>-985.54252499999996</v>
      </c>
      <c r="G104" s="40">
        <f t="shared" si="0"/>
        <v>-1.5168803381805422E-2</v>
      </c>
      <c r="H104" s="30" t="s">
        <v>140</v>
      </c>
    </row>
    <row r="105" spans="1:8" x14ac:dyDescent="0.2">
      <c r="A105" s="36">
        <v>37</v>
      </c>
      <c r="B105" s="37"/>
      <c r="C105" s="37" t="s">
        <v>1091</v>
      </c>
      <c r="D105" s="37" t="s">
        <v>520</v>
      </c>
      <c r="E105" s="38">
        <v>-29400</v>
      </c>
      <c r="F105" s="39">
        <v>-1024.9133999999999</v>
      </c>
      <c r="G105" s="40">
        <f t="shared" si="0"/>
        <v>-1.5774773237692299E-2</v>
      </c>
      <c r="H105" s="30" t="s">
        <v>140</v>
      </c>
    </row>
    <row r="106" spans="1:8" ht="25.5" x14ac:dyDescent="0.2">
      <c r="A106" s="36">
        <v>38</v>
      </c>
      <c r="B106" s="37"/>
      <c r="C106" s="37" t="s">
        <v>1092</v>
      </c>
      <c r="D106" s="37" t="s">
        <v>520</v>
      </c>
      <c r="E106" s="38">
        <v>-283500</v>
      </c>
      <c r="F106" s="39">
        <v>-1038.8857499999999</v>
      </c>
      <c r="G106" s="40">
        <f t="shared" si="0"/>
        <v>-1.5989826190310218E-2</v>
      </c>
      <c r="H106" s="30" t="s">
        <v>140</v>
      </c>
    </row>
    <row r="107" spans="1:8" ht="25.5" x14ac:dyDescent="0.2">
      <c r="A107" s="36">
        <v>39</v>
      </c>
      <c r="B107" s="37"/>
      <c r="C107" s="37" t="s">
        <v>1093</v>
      </c>
      <c r="D107" s="37" t="s">
        <v>520</v>
      </c>
      <c r="E107" s="38">
        <v>-219510</v>
      </c>
      <c r="F107" s="39">
        <v>-1250.438715</v>
      </c>
      <c r="G107" s="40">
        <f t="shared" si="0"/>
        <v>-1.9245906216814365E-2</v>
      </c>
      <c r="H107" s="30" t="s">
        <v>140</v>
      </c>
    </row>
    <row r="108" spans="1:8" x14ac:dyDescent="0.2">
      <c r="A108" s="36">
        <v>40</v>
      </c>
      <c r="B108" s="37"/>
      <c r="C108" s="37" t="s">
        <v>1094</v>
      </c>
      <c r="D108" s="37" t="s">
        <v>520</v>
      </c>
      <c r="E108" s="38">
        <v>-91000</v>
      </c>
      <c r="F108" s="39">
        <v>-1259.6220000000001</v>
      </c>
      <c r="G108" s="40">
        <f t="shared" si="0"/>
        <v>-1.9387249122909751E-2</v>
      </c>
      <c r="H108" s="30" t="s">
        <v>140</v>
      </c>
    </row>
    <row r="109" spans="1:8" ht="25.5" x14ac:dyDescent="0.2">
      <c r="A109" s="36">
        <v>41</v>
      </c>
      <c r="B109" s="37"/>
      <c r="C109" s="37" t="s">
        <v>1095</v>
      </c>
      <c r="D109" s="37" t="s">
        <v>520</v>
      </c>
      <c r="E109" s="38">
        <v>-346150</v>
      </c>
      <c r="F109" s="39">
        <v>-1425.6187749999999</v>
      </c>
      <c r="G109" s="40">
        <f t="shared" si="0"/>
        <v>-2.1942159112195898E-2</v>
      </c>
      <c r="H109" s="30" t="s">
        <v>140</v>
      </c>
    </row>
    <row r="110" spans="1:8" x14ac:dyDescent="0.2">
      <c r="A110" s="36">
        <v>42</v>
      </c>
      <c r="B110" s="37"/>
      <c r="C110" s="37" t="s">
        <v>1096</v>
      </c>
      <c r="D110" s="37" t="s">
        <v>520</v>
      </c>
      <c r="E110" s="38">
        <v>-35175</v>
      </c>
      <c r="F110" s="39">
        <v>-1465.2498000000001</v>
      </c>
      <c r="G110" s="40">
        <f t="shared" si="0"/>
        <v>-2.2552133020774238E-2</v>
      </c>
      <c r="H110" s="30" t="s">
        <v>140</v>
      </c>
    </row>
    <row r="111" spans="1:8" x14ac:dyDescent="0.2">
      <c r="A111" s="36">
        <v>43</v>
      </c>
      <c r="B111" s="37"/>
      <c r="C111" s="37" t="s">
        <v>1097</v>
      </c>
      <c r="D111" s="37" t="s">
        <v>520</v>
      </c>
      <c r="E111" s="38">
        <v>-126250</v>
      </c>
      <c r="F111" s="39">
        <v>-1711.4449999999999</v>
      </c>
      <c r="G111" s="40">
        <f t="shared" si="0"/>
        <v>-2.6341402877338022E-2</v>
      </c>
      <c r="H111" s="30" t="s">
        <v>140</v>
      </c>
    </row>
    <row r="112" spans="1:8" x14ac:dyDescent="0.2">
      <c r="A112" s="36">
        <v>44</v>
      </c>
      <c r="B112" s="37"/>
      <c r="C112" s="37" t="s">
        <v>1098</v>
      </c>
      <c r="D112" s="37" t="s">
        <v>520</v>
      </c>
      <c r="E112" s="38">
        <v>-134400</v>
      </c>
      <c r="F112" s="39">
        <v>-1856.0640000000001</v>
      </c>
      <c r="G112" s="40">
        <f t="shared" si="0"/>
        <v>-2.8567280625508576E-2</v>
      </c>
      <c r="H112" s="30" t="s">
        <v>140</v>
      </c>
    </row>
    <row r="113" spans="1:8" x14ac:dyDescent="0.2">
      <c r="A113" s="36">
        <v>45</v>
      </c>
      <c r="B113" s="37"/>
      <c r="C113" s="37" t="s">
        <v>1099</v>
      </c>
      <c r="D113" s="37" t="s">
        <v>520</v>
      </c>
      <c r="E113" s="38">
        <v>-240750</v>
      </c>
      <c r="F113" s="39">
        <v>-2488.7531250000002</v>
      </c>
      <c r="G113" s="40">
        <f t="shared" si="0"/>
        <v>-3.8305203338616783E-2</v>
      </c>
      <c r="H113" s="30" t="s">
        <v>140</v>
      </c>
    </row>
    <row r="114" spans="1:8" x14ac:dyDescent="0.2">
      <c r="A114" s="36">
        <v>46</v>
      </c>
      <c r="B114" s="37"/>
      <c r="C114" s="37" t="s">
        <v>1100</v>
      </c>
      <c r="D114" s="37" t="s">
        <v>520</v>
      </c>
      <c r="E114" s="38">
        <v>-136800</v>
      </c>
      <c r="F114" s="39">
        <v>-2544.0695999999998</v>
      </c>
      <c r="G114" s="40">
        <f t="shared" si="0"/>
        <v>-3.9156597075330021E-2</v>
      </c>
      <c r="H114" s="30" t="s">
        <v>140</v>
      </c>
    </row>
    <row r="115" spans="1:8" x14ac:dyDescent="0.2">
      <c r="A115" s="36">
        <v>47</v>
      </c>
      <c r="B115" s="37"/>
      <c r="C115" s="37" t="s">
        <v>1101</v>
      </c>
      <c r="D115" s="37" t="s">
        <v>520</v>
      </c>
      <c r="E115" s="38">
        <v>-2085000</v>
      </c>
      <c r="F115" s="39">
        <v>-3314.1075000000001</v>
      </c>
      <c r="G115" s="40">
        <f t="shared" si="0"/>
        <v>-5.1008499154987466E-2</v>
      </c>
      <c r="H115" s="30" t="s">
        <v>140</v>
      </c>
    </row>
    <row r="116" spans="1:8" x14ac:dyDescent="0.2">
      <c r="A116" s="36">
        <v>48</v>
      </c>
      <c r="B116" s="37"/>
      <c r="C116" s="37" t="s">
        <v>1102</v>
      </c>
      <c r="D116" s="37" t="s">
        <v>520</v>
      </c>
      <c r="E116" s="38">
        <v>-345750</v>
      </c>
      <c r="F116" s="39">
        <v>-3491.7292499999999</v>
      </c>
      <c r="G116" s="40">
        <f t="shared" si="0"/>
        <v>-5.3742332889946995E-2</v>
      </c>
      <c r="H116" s="30" t="s">
        <v>140</v>
      </c>
    </row>
    <row r="117" spans="1:8" x14ac:dyDescent="0.2">
      <c r="A117" s="36">
        <v>49</v>
      </c>
      <c r="B117" s="37"/>
      <c r="C117" s="37" t="s">
        <v>1103</v>
      </c>
      <c r="D117" s="37" t="s">
        <v>520</v>
      </c>
      <c r="E117" s="38">
        <v>-359000</v>
      </c>
      <c r="F117" s="39">
        <v>-4668.4359999999997</v>
      </c>
      <c r="G117" s="40">
        <f t="shared" si="0"/>
        <v>-7.1853406614333745E-2</v>
      </c>
      <c r="H117" s="30" t="s">
        <v>140</v>
      </c>
    </row>
    <row r="118" spans="1:8" x14ac:dyDescent="0.2">
      <c r="A118" s="36">
        <v>50</v>
      </c>
      <c r="B118" s="37"/>
      <c r="C118" s="37" t="s">
        <v>1104</v>
      </c>
      <c r="D118" s="37" t="s">
        <v>520</v>
      </c>
      <c r="E118" s="38">
        <v>-616850</v>
      </c>
      <c r="F118" s="39">
        <v>-4952.6886500000001</v>
      </c>
      <c r="G118" s="40">
        <f t="shared" si="0"/>
        <v>-7.6228430978307435E-2</v>
      </c>
      <c r="H118" s="30" t="s">
        <v>140</v>
      </c>
    </row>
    <row r="119" spans="1:8" x14ac:dyDescent="0.2">
      <c r="A119" s="41"/>
      <c r="B119" s="41"/>
      <c r="C119" s="42" t="s">
        <v>139</v>
      </c>
      <c r="D119" s="41"/>
      <c r="E119" s="41" t="s">
        <v>140</v>
      </c>
      <c r="F119" s="43">
        <v>-46348.837299999999</v>
      </c>
      <c r="G119" s="44">
        <v>-0.71336993000000004</v>
      </c>
      <c r="H119" s="30" t="s">
        <v>140</v>
      </c>
    </row>
    <row r="120" spans="1:8" x14ac:dyDescent="0.2">
      <c r="A120" s="41"/>
      <c r="B120" s="41"/>
      <c r="C120" s="45"/>
      <c r="D120" s="41"/>
      <c r="E120" s="41"/>
      <c r="F120" s="46"/>
      <c r="G120" s="46"/>
      <c r="H120" s="30" t="s">
        <v>140</v>
      </c>
    </row>
    <row r="121" spans="1:8" x14ac:dyDescent="0.2">
      <c r="A121" s="41"/>
      <c r="B121" s="41"/>
      <c r="C121" s="42" t="s">
        <v>147</v>
      </c>
      <c r="D121" s="41"/>
      <c r="E121" s="41"/>
      <c r="F121" s="43">
        <f>F54</f>
        <v>46096.326722500002</v>
      </c>
      <c r="G121" s="44">
        <f>G54</f>
        <v>0.70948343999999997</v>
      </c>
      <c r="H121" s="30" t="s">
        <v>140</v>
      </c>
    </row>
    <row r="122" spans="1:8" x14ac:dyDescent="0.2">
      <c r="A122" s="41"/>
      <c r="B122" s="41"/>
      <c r="C122" s="45"/>
      <c r="D122" s="41"/>
      <c r="E122" s="41"/>
      <c r="F122" s="46"/>
      <c r="G122" s="46"/>
      <c r="H122" s="30" t="s">
        <v>140</v>
      </c>
    </row>
    <row r="123" spans="1:8" x14ac:dyDescent="0.2">
      <c r="A123" s="41"/>
      <c r="B123" s="41"/>
      <c r="C123" s="42" t="s">
        <v>148</v>
      </c>
      <c r="D123" s="41"/>
      <c r="E123" s="41"/>
      <c r="F123" s="46"/>
      <c r="G123" s="46"/>
      <c r="H123" s="30" t="s">
        <v>140</v>
      </c>
    </row>
    <row r="124" spans="1:8" x14ac:dyDescent="0.2">
      <c r="A124" s="41"/>
      <c r="B124" s="41"/>
      <c r="C124" s="42" t="s">
        <v>10</v>
      </c>
      <c r="D124" s="41"/>
      <c r="E124" s="41"/>
      <c r="F124" s="46"/>
      <c r="G124" s="46"/>
      <c r="H124" s="30" t="s">
        <v>140</v>
      </c>
    </row>
    <row r="125" spans="1:8" x14ac:dyDescent="0.2">
      <c r="A125" s="41"/>
      <c r="B125" s="41"/>
      <c r="C125" s="42" t="s">
        <v>139</v>
      </c>
      <c r="D125" s="41"/>
      <c r="E125" s="41" t="s">
        <v>140</v>
      </c>
      <c r="F125" s="47" t="s">
        <v>142</v>
      </c>
      <c r="G125" s="44">
        <v>0</v>
      </c>
      <c r="H125" s="30" t="s">
        <v>140</v>
      </c>
    </row>
    <row r="126" spans="1:8" x14ac:dyDescent="0.2">
      <c r="A126" s="41"/>
      <c r="B126" s="41"/>
      <c r="C126" s="45"/>
      <c r="D126" s="41"/>
      <c r="E126" s="41"/>
      <c r="F126" s="46"/>
      <c r="G126" s="46"/>
      <c r="H126" s="30" t="s">
        <v>140</v>
      </c>
    </row>
    <row r="127" spans="1:8" x14ac:dyDescent="0.2">
      <c r="A127" s="41"/>
      <c r="B127" s="41"/>
      <c r="C127" s="42" t="s">
        <v>149</v>
      </c>
      <c r="D127" s="41"/>
      <c r="E127" s="41"/>
      <c r="F127" s="41"/>
      <c r="G127" s="41"/>
      <c r="H127" s="30" t="s">
        <v>140</v>
      </c>
    </row>
    <row r="128" spans="1:8" x14ac:dyDescent="0.2">
      <c r="A128" s="41"/>
      <c r="B128" s="41"/>
      <c r="C128" s="42" t="s">
        <v>139</v>
      </c>
      <c r="D128" s="41"/>
      <c r="E128" s="41" t="s">
        <v>140</v>
      </c>
      <c r="F128" s="47" t="s">
        <v>142</v>
      </c>
      <c r="G128" s="44">
        <v>0</v>
      </c>
      <c r="H128" s="30" t="s">
        <v>140</v>
      </c>
    </row>
    <row r="129" spans="1:8" x14ac:dyDescent="0.2">
      <c r="A129" s="41"/>
      <c r="B129" s="41"/>
      <c r="C129" s="45"/>
      <c r="D129" s="41"/>
      <c r="E129" s="41"/>
      <c r="F129" s="46"/>
      <c r="G129" s="46"/>
      <c r="H129" s="30" t="s">
        <v>140</v>
      </c>
    </row>
    <row r="130" spans="1:8" x14ac:dyDescent="0.2">
      <c r="A130" s="41"/>
      <c r="B130" s="41"/>
      <c r="C130" s="42" t="s">
        <v>150</v>
      </c>
      <c r="D130" s="41"/>
      <c r="E130" s="41"/>
      <c r="F130" s="41"/>
      <c r="G130" s="41"/>
      <c r="H130" s="30" t="s">
        <v>140</v>
      </c>
    </row>
    <row r="131" spans="1:8" ht="25.5" x14ac:dyDescent="0.2">
      <c r="A131" s="36">
        <v>1</v>
      </c>
      <c r="B131" s="37" t="s">
        <v>663</v>
      </c>
      <c r="C131" s="37" t="s">
        <v>664</v>
      </c>
      <c r="D131" s="37" t="s">
        <v>475</v>
      </c>
      <c r="E131" s="38">
        <v>1000000</v>
      </c>
      <c r="F131" s="39">
        <v>1016</v>
      </c>
      <c r="G131" s="40">
        <v>1.5637580000000002E-2</v>
      </c>
      <c r="H131" s="30">
        <v>5.7374999999999998</v>
      </c>
    </row>
    <row r="132" spans="1:8" x14ac:dyDescent="0.2">
      <c r="A132" s="41"/>
      <c r="B132" s="41"/>
      <c r="C132" s="42" t="s">
        <v>139</v>
      </c>
      <c r="D132" s="41"/>
      <c r="E132" s="41" t="s">
        <v>140</v>
      </c>
      <c r="F132" s="43">
        <v>1016</v>
      </c>
      <c r="G132" s="44">
        <v>1.5637580000000002E-2</v>
      </c>
      <c r="H132" s="30" t="s">
        <v>140</v>
      </c>
    </row>
    <row r="133" spans="1:8" x14ac:dyDescent="0.2">
      <c r="A133" s="41"/>
      <c r="B133" s="41"/>
      <c r="C133" s="45"/>
      <c r="D133" s="41"/>
      <c r="E133" s="41"/>
      <c r="F133" s="46"/>
      <c r="G133" s="46"/>
      <c r="H133" s="30" t="s">
        <v>140</v>
      </c>
    </row>
    <row r="134" spans="1:8" x14ac:dyDescent="0.2">
      <c r="A134" s="41"/>
      <c r="B134" s="41"/>
      <c r="C134" s="42" t="s">
        <v>151</v>
      </c>
      <c r="D134" s="41"/>
      <c r="E134" s="41"/>
      <c r="F134" s="46"/>
      <c r="G134" s="46"/>
      <c r="H134" s="30" t="s">
        <v>140</v>
      </c>
    </row>
    <row r="135" spans="1:8" x14ac:dyDescent="0.2">
      <c r="A135" s="41"/>
      <c r="B135" s="41"/>
      <c r="C135" s="42" t="s">
        <v>139</v>
      </c>
      <c r="D135" s="41"/>
      <c r="E135" s="41" t="s">
        <v>140</v>
      </c>
      <c r="F135" s="47" t="s">
        <v>142</v>
      </c>
      <c r="G135" s="44">
        <v>0</v>
      </c>
      <c r="H135" s="30" t="s">
        <v>140</v>
      </c>
    </row>
    <row r="136" spans="1:8" x14ac:dyDescent="0.2">
      <c r="A136" s="41"/>
      <c r="B136" s="41"/>
      <c r="C136" s="45"/>
      <c r="D136" s="41"/>
      <c r="E136" s="41"/>
      <c r="F136" s="46"/>
      <c r="G136" s="46"/>
      <c r="H136" s="30" t="s">
        <v>140</v>
      </c>
    </row>
    <row r="137" spans="1:8" x14ac:dyDescent="0.2">
      <c r="A137" s="41"/>
      <c r="B137" s="41"/>
      <c r="C137" s="42" t="s">
        <v>152</v>
      </c>
      <c r="D137" s="41"/>
      <c r="E137" s="41"/>
      <c r="F137" s="43">
        <v>1016</v>
      </c>
      <c r="G137" s="44">
        <v>1.5637580000000002E-2</v>
      </c>
      <c r="H137" s="30" t="s">
        <v>140</v>
      </c>
    </row>
    <row r="138" spans="1:8" x14ac:dyDescent="0.2">
      <c r="A138" s="41"/>
      <c r="B138" s="41"/>
      <c r="C138" s="45"/>
      <c r="D138" s="41"/>
      <c r="E138" s="41"/>
      <c r="F138" s="46"/>
      <c r="G138" s="46"/>
      <c r="H138" s="30" t="s">
        <v>140</v>
      </c>
    </row>
    <row r="139" spans="1:8" x14ac:dyDescent="0.2">
      <c r="A139" s="41"/>
      <c r="B139" s="41"/>
      <c r="C139" s="42" t="s">
        <v>153</v>
      </c>
      <c r="D139" s="41"/>
      <c r="E139" s="41"/>
      <c r="F139" s="46"/>
      <c r="G139" s="46"/>
      <c r="H139" s="30" t="s">
        <v>140</v>
      </c>
    </row>
    <row r="140" spans="1:8" x14ac:dyDescent="0.2">
      <c r="A140" s="41"/>
      <c r="B140" s="41"/>
      <c r="C140" s="42" t="s">
        <v>154</v>
      </c>
      <c r="D140" s="41"/>
      <c r="E140" s="41"/>
      <c r="F140" s="46"/>
      <c r="G140" s="46"/>
      <c r="H140" s="30" t="s">
        <v>140</v>
      </c>
    </row>
    <row r="141" spans="1:8" x14ac:dyDescent="0.2">
      <c r="A141" s="41"/>
      <c r="B141" s="41"/>
      <c r="C141" s="42" t="s">
        <v>139</v>
      </c>
      <c r="D141" s="41"/>
      <c r="E141" s="41" t="s">
        <v>140</v>
      </c>
      <c r="F141" s="47" t="s">
        <v>142</v>
      </c>
      <c r="G141" s="44">
        <v>0</v>
      </c>
      <c r="H141" s="30" t="s">
        <v>140</v>
      </c>
    </row>
    <row r="142" spans="1:8" x14ac:dyDescent="0.2">
      <c r="A142" s="41"/>
      <c r="B142" s="41"/>
      <c r="C142" s="45"/>
      <c r="D142" s="41"/>
      <c r="E142" s="41"/>
      <c r="F142" s="46"/>
      <c r="G142" s="46"/>
      <c r="H142" s="30" t="s">
        <v>140</v>
      </c>
    </row>
    <row r="143" spans="1:8" x14ac:dyDescent="0.2">
      <c r="A143" s="41"/>
      <c r="B143" s="41"/>
      <c r="C143" s="42" t="s">
        <v>155</v>
      </c>
      <c r="D143" s="41"/>
      <c r="E143" s="41"/>
      <c r="F143" s="46"/>
      <c r="G143" s="46"/>
      <c r="H143" s="30" t="s">
        <v>140</v>
      </c>
    </row>
    <row r="144" spans="1:8" ht="25.5" x14ac:dyDescent="0.2">
      <c r="A144" s="36">
        <v>1</v>
      </c>
      <c r="B144" s="37" t="s">
        <v>665</v>
      </c>
      <c r="C144" s="37" t="s">
        <v>1001</v>
      </c>
      <c r="D144" s="37" t="s">
        <v>605</v>
      </c>
      <c r="E144" s="38">
        <v>200</v>
      </c>
      <c r="F144" s="39">
        <v>957.15</v>
      </c>
      <c r="G144" s="40">
        <v>1.473181E-2</v>
      </c>
      <c r="H144" s="30">
        <v>8.01</v>
      </c>
    </row>
    <row r="145" spans="1:8" x14ac:dyDescent="0.2">
      <c r="A145" s="41"/>
      <c r="B145" s="41"/>
      <c r="C145" s="42" t="s">
        <v>139</v>
      </c>
      <c r="D145" s="41"/>
      <c r="E145" s="41" t="s">
        <v>140</v>
      </c>
      <c r="F145" s="43">
        <v>957.15</v>
      </c>
      <c r="G145" s="44">
        <v>1.473181E-2</v>
      </c>
      <c r="H145" s="30" t="s">
        <v>140</v>
      </c>
    </row>
    <row r="146" spans="1:8" x14ac:dyDescent="0.2">
      <c r="A146" s="41"/>
      <c r="B146" s="41"/>
      <c r="C146" s="45"/>
      <c r="D146" s="41"/>
      <c r="E146" s="41"/>
      <c r="F146" s="46"/>
      <c r="G146" s="46"/>
      <c r="H146" s="30" t="s">
        <v>140</v>
      </c>
    </row>
    <row r="147" spans="1:8" x14ac:dyDescent="0.2">
      <c r="A147" s="41"/>
      <c r="B147" s="41"/>
      <c r="C147" s="42" t="s">
        <v>156</v>
      </c>
      <c r="D147" s="41"/>
      <c r="E147" s="41"/>
      <c r="F147" s="46"/>
      <c r="G147" s="46"/>
      <c r="H147" s="30" t="s">
        <v>140</v>
      </c>
    </row>
    <row r="148" spans="1:8" x14ac:dyDescent="0.2">
      <c r="A148" s="36">
        <v>1</v>
      </c>
      <c r="B148" s="37" t="s">
        <v>666</v>
      </c>
      <c r="C148" s="37" t="s">
        <v>667</v>
      </c>
      <c r="D148" s="37" t="s">
        <v>475</v>
      </c>
      <c r="E148" s="38">
        <v>3000000</v>
      </c>
      <c r="F148" s="39">
        <v>2896.5839999999998</v>
      </c>
      <c r="G148" s="40">
        <v>4.4582259999999999E-2</v>
      </c>
      <c r="H148" s="30">
        <v>5.4526000000000003</v>
      </c>
    </row>
    <row r="149" spans="1:8" x14ac:dyDescent="0.2">
      <c r="A149" s="36">
        <v>2</v>
      </c>
      <c r="B149" s="37" t="s">
        <v>668</v>
      </c>
      <c r="C149" s="37" t="s">
        <v>669</v>
      </c>
      <c r="D149" s="37" t="s">
        <v>475</v>
      </c>
      <c r="E149" s="38">
        <v>1500000</v>
      </c>
      <c r="F149" s="39">
        <v>1487.6595</v>
      </c>
      <c r="G149" s="40">
        <v>2.2897049999999999E-2</v>
      </c>
      <c r="H149" s="30">
        <v>5.22</v>
      </c>
    </row>
    <row r="150" spans="1:8" x14ac:dyDescent="0.2">
      <c r="A150" s="36">
        <v>3</v>
      </c>
      <c r="B150" s="37" t="s">
        <v>670</v>
      </c>
      <c r="C150" s="37" t="s">
        <v>671</v>
      </c>
      <c r="D150" s="37" t="s">
        <v>475</v>
      </c>
      <c r="E150" s="38">
        <v>1000000</v>
      </c>
      <c r="F150" s="39">
        <v>953.92</v>
      </c>
      <c r="G150" s="40">
        <v>1.468209E-2</v>
      </c>
      <c r="H150" s="30">
        <v>5.5797999999999996</v>
      </c>
    </row>
    <row r="151" spans="1:8" x14ac:dyDescent="0.2">
      <c r="A151" s="36">
        <v>4</v>
      </c>
      <c r="B151" s="37" t="s">
        <v>672</v>
      </c>
      <c r="C151" s="37" t="s">
        <v>673</v>
      </c>
      <c r="D151" s="37" t="s">
        <v>475</v>
      </c>
      <c r="E151" s="38">
        <v>500000</v>
      </c>
      <c r="F151" s="39">
        <v>494.51350000000002</v>
      </c>
      <c r="G151" s="40">
        <v>7.6112200000000001E-3</v>
      </c>
      <c r="H151" s="30">
        <v>5.1920000000000002</v>
      </c>
    </row>
    <row r="152" spans="1:8" x14ac:dyDescent="0.2">
      <c r="A152" s="41"/>
      <c r="B152" s="41"/>
      <c r="C152" s="42" t="s">
        <v>139</v>
      </c>
      <c r="D152" s="41"/>
      <c r="E152" s="41" t="s">
        <v>140</v>
      </c>
      <c r="F152" s="43">
        <v>5832.6769999999997</v>
      </c>
      <c r="G152" s="44">
        <v>8.9772619999999997E-2</v>
      </c>
      <c r="H152" s="30" t="s">
        <v>140</v>
      </c>
    </row>
    <row r="153" spans="1:8" x14ac:dyDescent="0.2">
      <c r="A153" s="41"/>
      <c r="B153" s="41"/>
      <c r="C153" s="45"/>
      <c r="D153" s="41"/>
      <c r="E153" s="41"/>
      <c r="F153" s="46"/>
      <c r="G153" s="46"/>
      <c r="H153" s="30" t="s">
        <v>140</v>
      </c>
    </row>
    <row r="154" spans="1:8" x14ac:dyDescent="0.2">
      <c r="A154" s="41"/>
      <c r="B154" s="41"/>
      <c r="C154" s="42" t="s">
        <v>157</v>
      </c>
      <c r="D154" s="41"/>
      <c r="E154" s="41"/>
      <c r="F154" s="46"/>
      <c r="G154" s="46"/>
      <c r="H154" s="30" t="s">
        <v>140</v>
      </c>
    </row>
    <row r="155" spans="1:8" x14ac:dyDescent="0.2">
      <c r="A155" s="36">
        <v>1</v>
      </c>
      <c r="B155" s="37"/>
      <c r="C155" s="37" t="s">
        <v>158</v>
      </c>
      <c r="D155" s="37"/>
      <c r="E155" s="48"/>
      <c r="F155" s="39">
        <v>2447.0443510099999</v>
      </c>
      <c r="G155" s="40">
        <v>3.7663250000000002E-2</v>
      </c>
      <c r="H155" s="30">
        <v>5.42</v>
      </c>
    </row>
    <row r="156" spans="1:8" x14ac:dyDescent="0.2">
      <c r="A156" s="41"/>
      <c r="B156" s="41"/>
      <c r="C156" s="42" t="s">
        <v>139</v>
      </c>
      <c r="D156" s="41"/>
      <c r="E156" s="41" t="s">
        <v>140</v>
      </c>
      <c r="F156" s="43">
        <v>2447.0443510099999</v>
      </c>
      <c r="G156" s="44">
        <v>3.7663250000000002E-2</v>
      </c>
      <c r="H156" s="30" t="s">
        <v>140</v>
      </c>
    </row>
    <row r="157" spans="1:8" x14ac:dyDescent="0.2">
      <c r="A157" s="41"/>
      <c r="B157" s="41"/>
      <c r="C157" s="45"/>
      <c r="D157" s="41"/>
      <c r="E157" s="41"/>
      <c r="F157" s="46"/>
      <c r="G157" s="46"/>
      <c r="H157" s="30" t="s">
        <v>140</v>
      </c>
    </row>
    <row r="158" spans="1:8" x14ac:dyDescent="0.2">
      <c r="A158" s="41"/>
      <c r="B158" s="41"/>
      <c r="C158" s="42" t="s">
        <v>159</v>
      </c>
      <c r="D158" s="41"/>
      <c r="E158" s="41"/>
      <c r="F158" s="43">
        <v>9236.8713510100006</v>
      </c>
      <c r="G158" s="44">
        <v>0.14216767999999999</v>
      </c>
      <c r="H158" s="30" t="s">
        <v>140</v>
      </c>
    </row>
    <row r="159" spans="1:8" x14ac:dyDescent="0.2">
      <c r="A159" s="41"/>
      <c r="B159" s="41"/>
      <c r="C159" s="46"/>
      <c r="D159" s="41"/>
      <c r="E159" s="41"/>
      <c r="F159" s="41"/>
      <c r="G159" s="41"/>
      <c r="H159" s="30" t="s">
        <v>140</v>
      </c>
    </row>
    <row r="160" spans="1:8" x14ac:dyDescent="0.2">
      <c r="A160" s="41"/>
      <c r="B160" s="41"/>
      <c r="C160" s="42" t="s">
        <v>160</v>
      </c>
      <c r="D160" s="41"/>
      <c r="E160" s="41"/>
      <c r="F160" s="41"/>
      <c r="G160" s="41"/>
      <c r="H160" s="30" t="s">
        <v>140</v>
      </c>
    </row>
    <row r="161" spans="1:8" x14ac:dyDescent="0.2">
      <c r="A161" s="41"/>
      <c r="B161" s="41"/>
      <c r="C161" s="42" t="s">
        <v>161</v>
      </c>
      <c r="D161" s="41"/>
      <c r="E161" s="41"/>
      <c r="F161" s="41"/>
      <c r="G161" s="41"/>
      <c r="H161" s="30" t="s">
        <v>140</v>
      </c>
    </row>
    <row r="162" spans="1:8" ht="25.5" x14ac:dyDescent="0.2">
      <c r="A162" s="36">
        <v>1</v>
      </c>
      <c r="B162" s="37" t="s">
        <v>674</v>
      </c>
      <c r="C162" s="37" t="s">
        <v>675</v>
      </c>
      <c r="D162" s="37"/>
      <c r="E162" s="100">
        <v>37873090.184900001</v>
      </c>
      <c r="F162" s="39">
        <v>6095.5602459889997</v>
      </c>
      <c r="G162" s="40">
        <v>9.3818739999999998E-2</v>
      </c>
      <c r="H162" s="30" t="s">
        <v>140</v>
      </c>
    </row>
    <row r="163" spans="1:8" x14ac:dyDescent="0.2">
      <c r="A163" s="36">
        <v>2</v>
      </c>
      <c r="B163" s="37" t="s">
        <v>317</v>
      </c>
      <c r="C163" s="37" t="s">
        <v>318</v>
      </c>
      <c r="D163" s="37"/>
      <c r="E163" s="100">
        <v>107663.796</v>
      </c>
      <c r="F163" s="39">
        <v>2668.513289431</v>
      </c>
      <c r="G163" s="40">
        <v>4.1071950000000003E-2</v>
      </c>
      <c r="H163" s="30" t="s">
        <v>140</v>
      </c>
    </row>
    <row r="164" spans="1:8" x14ac:dyDescent="0.2">
      <c r="A164" s="41"/>
      <c r="B164" s="41"/>
      <c r="C164" s="42" t="s">
        <v>139</v>
      </c>
      <c r="D164" s="41"/>
      <c r="E164" s="41" t="s">
        <v>140</v>
      </c>
      <c r="F164" s="43">
        <v>8764.0735354200006</v>
      </c>
      <c r="G164" s="44">
        <v>0.13489069000000001</v>
      </c>
      <c r="H164" s="30" t="s">
        <v>140</v>
      </c>
    </row>
    <row r="165" spans="1:8" x14ac:dyDescent="0.2">
      <c r="A165" s="41"/>
      <c r="B165" s="41"/>
      <c r="C165" s="45"/>
      <c r="D165" s="41"/>
      <c r="E165" s="41"/>
      <c r="F165" s="46"/>
      <c r="G165" s="46"/>
      <c r="H165" s="30" t="s">
        <v>140</v>
      </c>
    </row>
    <row r="166" spans="1:8" x14ac:dyDescent="0.2">
      <c r="A166" s="41"/>
      <c r="B166" s="41"/>
      <c r="C166" s="42" t="s">
        <v>162</v>
      </c>
      <c r="D166" s="41"/>
      <c r="E166" s="41"/>
      <c r="F166" s="41"/>
      <c r="G166" s="41"/>
      <c r="H166" s="30" t="s">
        <v>140</v>
      </c>
    </row>
    <row r="167" spans="1:8" x14ac:dyDescent="0.2">
      <c r="A167" s="41"/>
      <c r="B167" s="41"/>
      <c r="C167" s="42" t="s">
        <v>163</v>
      </c>
      <c r="D167" s="41"/>
      <c r="E167" s="41"/>
      <c r="F167" s="41"/>
      <c r="G167" s="41"/>
      <c r="H167" s="30" t="s">
        <v>140</v>
      </c>
    </row>
    <row r="168" spans="1:8" x14ac:dyDescent="0.2">
      <c r="A168" s="41"/>
      <c r="B168" s="41"/>
      <c r="C168" s="42" t="s">
        <v>139</v>
      </c>
      <c r="D168" s="41"/>
      <c r="E168" s="41" t="s">
        <v>140</v>
      </c>
      <c r="F168" s="47" t="s">
        <v>142</v>
      </c>
      <c r="G168" s="44">
        <v>0</v>
      </c>
      <c r="H168" s="30" t="s">
        <v>140</v>
      </c>
    </row>
    <row r="169" spans="1:8" x14ac:dyDescent="0.2">
      <c r="A169" s="41"/>
      <c r="B169" s="41"/>
      <c r="C169" s="45"/>
      <c r="D169" s="41"/>
      <c r="E169" s="41"/>
      <c r="F169" s="46"/>
      <c r="G169" s="46"/>
      <c r="H169" s="30" t="s">
        <v>140</v>
      </c>
    </row>
    <row r="170" spans="1:8" x14ac:dyDescent="0.2">
      <c r="A170" s="41"/>
      <c r="B170" s="41"/>
      <c r="C170" s="42" t="s">
        <v>164</v>
      </c>
      <c r="D170" s="41"/>
      <c r="E170" s="41"/>
      <c r="F170" s="46"/>
      <c r="G170" s="46"/>
      <c r="H170" s="30" t="s">
        <v>140</v>
      </c>
    </row>
    <row r="171" spans="1:8" x14ac:dyDescent="0.2">
      <c r="A171" s="41"/>
      <c r="B171" s="41"/>
      <c r="C171" s="42" t="s">
        <v>139</v>
      </c>
      <c r="D171" s="41"/>
      <c r="E171" s="41" t="s">
        <v>140</v>
      </c>
      <c r="F171" s="47" t="s">
        <v>142</v>
      </c>
      <c r="G171" s="44">
        <v>0</v>
      </c>
      <c r="H171" s="30" t="s">
        <v>140</v>
      </c>
    </row>
    <row r="172" spans="1:8" x14ac:dyDescent="0.2">
      <c r="A172" s="41"/>
      <c r="B172" s="41"/>
      <c r="C172" s="45"/>
      <c r="D172" s="41"/>
      <c r="E172" s="41"/>
      <c r="F172" s="46"/>
      <c r="G172" s="46"/>
      <c r="H172" s="30" t="s">
        <v>140</v>
      </c>
    </row>
    <row r="173" spans="1:8" x14ac:dyDescent="0.2">
      <c r="A173" s="48"/>
      <c r="B173" s="37"/>
      <c r="C173" s="37" t="s">
        <v>319</v>
      </c>
      <c r="D173" s="37"/>
      <c r="E173" s="48"/>
      <c r="F173" s="39">
        <v>60.708958099999997</v>
      </c>
      <c r="G173" s="40">
        <v>9.3439E-4</v>
      </c>
      <c r="H173" s="30" t="s">
        <v>140</v>
      </c>
    </row>
    <row r="174" spans="1:8" x14ac:dyDescent="0.2">
      <c r="A174" s="48"/>
      <c r="B174" s="37"/>
      <c r="C174" s="37" t="s">
        <v>1013</v>
      </c>
      <c r="D174" s="37"/>
      <c r="E174" s="48"/>
      <c r="F174" s="39">
        <f>46146.5291974+F119</f>
        <v>-202.30810259999998</v>
      </c>
      <c r="G174" s="40">
        <f>F174/F175</f>
        <v>-3.1137893627527823E-3</v>
      </c>
      <c r="H174" s="30" t="s">
        <v>140</v>
      </c>
    </row>
    <row r="175" spans="1:8" x14ac:dyDescent="0.2">
      <c r="A175" s="45"/>
      <c r="B175" s="45"/>
      <c r="C175" s="42" t="s">
        <v>166</v>
      </c>
      <c r="D175" s="46"/>
      <c r="E175" s="46"/>
      <c r="F175" s="43">
        <v>64971.672464429997</v>
      </c>
      <c r="G175" s="49">
        <v>0.99999998999999995</v>
      </c>
      <c r="H175" s="30" t="s">
        <v>140</v>
      </c>
    </row>
    <row r="176" spans="1:8" x14ac:dyDescent="0.2">
      <c r="A176" s="50"/>
      <c r="B176" s="50"/>
      <c r="C176" s="51"/>
      <c r="D176" s="52"/>
      <c r="E176" s="52"/>
      <c r="F176" s="53"/>
      <c r="G176" s="54"/>
      <c r="H176" s="55"/>
    </row>
    <row r="177" spans="1:17" x14ac:dyDescent="0.2">
      <c r="A177" s="50"/>
      <c r="B177" s="213" t="s">
        <v>934</v>
      </c>
      <c r="C177" s="213"/>
      <c r="D177" s="213"/>
      <c r="E177" s="213"/>
      <c r="F177" s="213"/>
      <c r="G177" s="213"/>
      <c r="H177" s="213"/>
      <c r="J177" s="57"/>
    </row>
    <row r="178" spans="1:17" x14ac:dyDescent="0.2">
      <c r="A178" s="50"/>
      <c r="B178" s="213" t="s">
        <v>935</v>
      </c>
      <c r="C178" s="213"/>
      <c r="D178" s="213"/>
      <c r="E178" s="213"/>
      <c r="F178" s="213"/>
      <c r="G178" s="213"/>
      <c r="H178" s="213"/>
      <c r="J178" s="57"/>
    </row>
    <row r="179" spans="1:17" x14ac:dyDescent="0.2">
      <c r="A179" s="50"/>
      <c r="B179" s="213" t="s">
        <v>936</v>
      </c>
      <c r="C179" s="213"/>
      <c r="D179" s="213"/>
      <c r="E179" s="213"/>
      <c r="F179" s="213"/>
      <c r="G179" s="213"/>
      <c r="H179" s="213"/>
      <c r="J179" s="57"/>
    </row>
    <row r="180" spans="1:17" s="59" customFormat="1" ht="52.5" customHeight="1" x14ac:dyDescent="0.25">
      <c r="A180" s="58"/>
      <c r="B180" s="214" t="s">
        <v>937</v>
      </c>
      <c r="C180" s="214"/>
      <c r="D180" s="214"/>
      <c r="E180" s="214"/>
      <c r="F180" s="214"/>
      <c r="G180" s="214"/>
      <c r="H180" s="214"/>
      <c r="I180"/>
      <c r="J180" s="57"/>
      <c r="K180"/>
      <c r="L180"/>
      <c r="M180"/>
      <c r="N180"/>
      <c r="O180"/>
      <c r="P180"/>
      <c r="Q180"/>
    </row>
    <row r="181" spans="1:17" x14ac:dyDescent="0.2">
      <c r="A181" s="50"/>
      <c r="B181" s="213" t="s">
        <v>938</v>
      </c>
      <c r="C181" s="213"/>
      <c r="D181" s="213"/>
      <c r="E181" s="213"/>
      <c r="F181" s="213"/>
      <c r="G181" s="213"/>
      <c r="H181" s="213"/>
      <c r="J181" s="57"/>
    </row>
    <row r="182" spans="1:17" x14ac:dyDescent="0.2">
      <c r="A182" s="50"/>
      <c r="B182" s="215" t="s">
        <v>1106</v>
      </c>
      <c r="C182" s="213"/>
      <c r="D182" s="213"/>
      <c r="E182" s="213"/>
      <c r="F182" s="213"/>
      <c r="G182" s="213"/>
      <c r="H182" s="213"/>
      <c r="I182" s="140"/>
    </row>
    <row r="183" spans="1:17" x14ac:dyDescent="0.2">
      <c r="A183" s="50"/>
      <c r="B183" s="50"/>
      <c r="C183" s="50"/>
      <c r="D183" s="52"/>
      <c r="E183" s="52"/>
      <c r="F183" s="52"/>
      <c r="G183" s="52"/>
    </row>
    <row r="184" spans="1:17" x14ac:dyDescent="0.2">
      <c r="A184" s="50"/>
      <c r="B184" s="222" t="s">
        <v>167</v>
      </c>
      <c r="C184" s="223"/>
      <c r="D184" s="224"/>
      <c r="E184" s="60"/>
      <c r="F184" s="52"/>
      <c r="G184" s="52"/>
    </row>
    <row r="185" spans="1:17" ht="27.75" customHeight="1" x14ac:dyDescent="0.2">
      <c r="A185" s="50"/>
      <c r="B185" s="220" t="s">
        <v>168</v>
      </c>
      <c r="C185" s="221"/>
      <c r="D185" s="141" t="s">
        <v>1014</v>
      </c>
      <c r="E185" s="60"/>
      <c r="F185" s="52"/>
      <c r="G185" s="52"/>
    </row>
    <row r="186" spans="1:17" x14ac:dyDescent="0.2">
      <c r="A186" s="50"/>
      <c r="B186" s="220" t="s">
        <v>940</v>
      </c>
      <c r="C186" s="221"/>
      <c r="D186" s="29" t="s">
        <v>169</v>
      </c>
      <c r="E186" s="60"/>
      <c r="F186" s="52"/>
      <c r="G186" s="52"/>
    </row>
    <row r="187" spans="1:17" x14ac:dyDescent="0.2">
      <c r="A187" s="50"/>
      <c r="B187" s="220" t="s">
        <v>170</v>
      </c>
      <c r="C187" s="221"/>
      <c r="D187" s="61" t="s">
        <v>140</v>
      </c>
      <c r="E187" s="60"/>
      <c r="F187" s="52"/>
      <c r="G187" s="52"/>
    </row>
    <row r="188" spans="1:17" x14ac:dyDescent="0.2">
      <c r="A188" s="62"/>
      <c r="B188" s="63" t="s">
        <v>140</v>
      </c>
      <c r="C188" s="63" t="s">
        <v>941</v>
      </c>
      <c r="D188" s="63" t="s">
        <v>171</v>
      </c>
      <c r="E188" s="62"/>
      <c r="F188" s="62"/>
      <c r="G188" s="62"/>
      <c r="H188" s="62"/>
      <c r="J188" s="57"/>
    </row>
    <row r="189" spans="1:17" x14ac:dyDescent="0.2">
      <c r="A189" s="62"/>
      <c r="B189" s="64" t="s">
        <v>172</v>
      </c>
      <c r="C189" s="65">
        <v>46173</v>
      </c>
      <c r="D189" s="65">
        <v>46203</v>
      </c>
      <c r="E189" s="62"/>
      <c r="F189" s="62"/>
      <c r="G189" s="62"/>
      <c r="J189" s="57"/>
    </row>
    <row r="190" spans="1:17" x14ac:dyDescent="0.2">
      <c r="A190" s="66"/>
      <c r="B190" s="32" t="s">
        <v>173</v>
      </c>
      <c r="C190" s="67">
        <v>16.107900000000001</v>
      </c>
      <c r="D190" s="67">
        <v>16.241900000000001</v>
      </c>
      <c r="E190" s="66"/>
      <c r="F190" s="68"/>
      <c r="G190" s="69"/>
    </row>
    <row r="191" spans="1:17" ht="25.5" x14ac:dyDescent="0.2">
      <c r="A191" s="66"/>
      <c r="B191" s="32" t="s">
        <v>1015</v>
      </c>
      <c r="C191" s="67">
        <v>13.927899999999999</v>
      </c>
      <c r="D191" s="67">
        <v>13.204700000000001</v>
      </c>
      <c r="E191" s="66"/>
      <c r="F191" s="68"/>
      <c r="G191" s="69"/>
    </row>
    <row r="192" spans="1:17" x14ac:dyDescent="0.2">
      <c r="A192" s="66"/>
      <c r="B192" s="32" t="s">
        <v>175</v>
      </c>
      <c r="C192" s="67">
        <v>15.160600000000001</v>
      </c>
      <c r="D192" s="67">
        <v>15.277200000000001</v>
      </c>
      <c r="E192" s="66"/>
      <c r="F192" s="68"/>
      <c r="G192" s="69"/>
    </row>
    <row r="193" spans="1:15" ht="25.5" x14ac:dyDescent="0.2">
      <c r="A193" s="66"/>
      <c r="B193" s="32" t="s">
        <v>1016</v>
      </c>
      <c r="C193" s="67">
        <v>13.3294</v>
      </c>
      <c r="D193" s="67">
        <v>12.629200000000001</v>
      </c>
      <c r="E193" s="66"/>
      <c r="F193" s="68"/>
      <c r="G193" s="69"/>
    </row>
    <row r="194" spans="1:15" x14ac:dyDescent="0.2">
      <c r="A194" s="66"/>
      <c r="B194" s="66"/>
      <c r="C194" s="66"/>
      <c r="D194" s="66"/>
      <c r="E194" s="66"/>
      <c r="F194" s="66"/>
      <c r="G194" s="66"/>
    </row>
    <row r="195" spans="1:15" x14ac:dyDescent="0.2">
      <c r="A195" s="66"/>
      <c r="B195" s="260" t="s">
        <v>177</v>
      </c>
      <c r="C195" s="261"/>
      <c r="D195" s="42" t="s">
        <v>140</v>
      </c>
      <c r="E195" s="66"/>
      <c r="F195" s="66"/>
      <c r="G195" s="66"/>
    </row>
    <row r="196" spans="1:15" x14ac:dyDescent="0.2">
      <c r="A196" s="66"/>
      <c r="B196" s="135" t="s">
        <v>172</v>
      </c>
      <c r="C196" s="136" t="s">
        <v>618</v>
      </c>
      <c r="D196" s="136" t="s">
        <v>619</v>
      </c>
      <c r="E196" s="66"/>
      <c r="F196" s="66"/>
      <c r="G196" s="66"/>
    </row>
    <row r="197" spans="1:15" x14ac:dyDescent="0.2">
      <c r="A197" s="66"/>
      <c r="B197" s="37" t="s">
        <v>174</v>
      </c>
      <c r="C197" s="137">
        <v>0.83799999999999997</v>
      </c>
      <c r="D197" s="48" t="s">
        <v>676</v>
      </c>
      <c r="E197" s="66"/>
      <c r="F197" s="68"/>
      <c r="G197" s="69"/>
    </row>
    <row r="198" spans="1:15" x14ac:dyDescent="0.2">
      <c r="A198" s="66"/>
      <c r="B198" s="37" t="s">
        <v>176</v>
      </c>
      <c r="C198" s="137">
        <v>0.80200000000000005</v>
      </c>
      <c r="D198" s="48" t="s">
        <v>676</v>
      </c>
      <c r="E198" s="66"/>
      <c r="F198" s="68"/>
      <c r="G198" s="69"/>
    </row>
    <row r="199" spans="1:15" x14ac:dyDescent="0.2">
      <c r="A199" s="62"/>
      <c r="B199" s="70"/>
      <c r="C199" s="70"/>
      <c r="D199" s="70"/>
      <c r="E199" s="62"/>
      <c r="F199" s="62"/>
      <c r="G199" s="62"/>
    </row>
    <row r="200" spans="1:15" x14ac:dyDescent="0.2">
      <c r="A200" s="62"/>
      <c r="B200" s="220" t="s">
        <v>178</v>
      </c>
      <c r="C200" s="221"/>
      <c r="D200" s="29" t="s">
        <v>1017</v>
      </c>
      <c r="E200" s="71"/>
      <c r="F200" s="62"/>
      <c r="G200" s="62"/>
    </row>
    <row r="201" spans="1:15" x14ac:dyDescent="0.2">
      <c r="A201" s="62"/>
      <c r="B201" s="220" t="s">
        <v>179</v>
      </c>
      <c r="C201" s="221"/>
      <c r="D201" s="29" t="s">
        <v>169</v>
      </c>
      <c r="E201" s="71"/>
      <c r="F201" s="62"/>
      <c r="G201" s="62"/>
      <c r="I201" s="142"/>
    </row>
    <row r="202" spans="1:15" ht="17.100000000000001" customHeight="1" x14ac:dyDescent="0.2">
      <c r="A202" s="62"/>
      <c r="B202" s="220" t="s">
        <v>180</v>
      </c>
      <c r="C202" s="221"/>
      <c r="D202" s="29" t="s">
        <v>169</v>
      </c>
      <c r="E202" s="71"/>
      <c r="F202" s="62"/>
      <c r="G202" s="62"/>
    </row>
    <row r="203" spans="1:15" x14ac:dyDescent="0.2">
      <c r="A203" s="62"/>
      <c r="B203" s="220" t="s">
        <v>181</v>
      </c>
      <c r="C203" s="221"/>
      <c r="D203" s="72">
        <v>9.2428816707988037</v>
      </c>
      <c r="E203" s="62"/>
      <c r="F203" s="56"/>
      <c r="G203" s="73"/>
    </row>
    <row r="205" spans="1:15" s="127" customFormat="1" x14ac:dyDescent="0.2">
      <c r="B205" s="128" t="s">
        <v>1210</v>
      </c>
      <c r="C205" s="128"/>
      <c r="D205" s="128"/>
      <c r="E205" s="5"/>
      <c r="F205" s="6"/>
      <c r="I205"/>
      <c r="J205"/>
      <c r="K205"/>
      <c r="L205"/>
      <c r="M205"/>
      <c r="N205"/>
    </row>
    <row r="206" spans="1:15" ht="13.5" customHeight="1" x14ac:dyDescent="0.2">
      <c r="B206" s="257" t="s">
        <v>1018</v>
      </c>
      <c r="C206" s="257" t="s">
        <v>1019</v>
      </c>
      <c r="D206" s="247" t="s">
        <v>1020</v>
      </c>
      <c r="E206" s="248"/>
      <c r="F206" s="249"/>
      <c r="G206" s="250" t="s">
        <v>1021</v>
      </c>
      <c r="H206" s="251"/>
      <c r="I206" s="252"/>
      <c r="J206" s="143"/>
      <c r="K206" s="143"/>
      <c r="L206" s="143"/>
      <c r="M206" s="143"/>
      <c r="N206" s="143"/>
      <c r="O206" s="143"/>
    </row>
    <row r="207" spans="1:15" ht="46.5" customHeight="1" x14ac:dyDescent="0.2">
      <c r="B207" s="258"/>
      <c r="C207" s="258"/>
      <c r="D207" s="253" t="s">
        <v>1022</v>
      </c>
      <c r="E207" s="253" t="s">
        <v>1023</v>
      </c>
      <c r="F207" s="253" t="s">
        <v>1024</v>
      </c>
      <c r="G207" s="255" t="s">
        <v>1025</v>
      </c>
      <c r="H207" s="256"/>
      <c r="I207" s="253" t="s">
        <v>1026</v>
      </c>
      <c r="J207" s="143"/>
      <c r="K207" s="143"/>
      <c r="L207" s="143"/>
      <c r="M207" s="143"/>
      <c r="N207" s="143"/>
      <c r="O207" s="143"/>
    </row>
    <row r="208" spans="1:15" ht="21" customHeight="1" x14ac:dyDescent="0.2">
      <c r="B208" s="259"/>
      <c r="C208" s="259"/>
      <c r="D208" s="254"/>
      <c r="E208" s="254"/>
      <c r="F208" s="254"/>
      <c r="G208" s="145" t="s">
        <v>1027</v>
      </c>
      <c r="H208" s="145" t="s">
        <v>1028</v>
      </c>
      <c r="I208" s="254"/>
      <c r="J208" s="143"/>
      <c r="K208" s="143"/>
      <c r="L208" s="143"/>
      <c r="M208" s="143"/>
      <c r="N208" s="143"/>
      <c r="O208" s="143"/>
    </row>
    <row r="209" spans="2:16" ht="13.5" x14ac:dyDescent="0.25">
      <c r="B209" s="146" t="s">
        <v>1029</v>
      </c>
      <c r="C209" s="147" t="s">
        <v>1030</v>
      </c>
      <c r="D209" s="148">
        <v>48.884799999999998</v>
      </c>
      <c r="E209" s="2">
        <v>1.1152</v>
      </c>
      <c r="F209" s="149">
        <f>D209+E209</f>
        <v>50</v>
      </c>
      <c r="G209" s="3">
        <v>2.1270963690000002</v>
      </c>
      <c r="H209" s="3">
        <v>1.34</v>
      </c>
      <c r="I209" s="3">
        <f>G209+H209</f>
        <v>3.4670963690000001</v>
      </c>
      <c r="J209" s="143"/>
      <c r="K209" s="143"/>
      <c r="L209" s="143"/>
      <c r="M209" s="143"/>
      <c r="N209" s="143"/>
      <c r="O209" s="143"/>
    </row>
    <row r="210" spans="2:16" s="127" customFormat="1" x14ac:dyDescent="0.2">
      <c r="B210" s="150"/>
      <c r="C210" s="151"/>
      <c r="D210" s="152"/>
      <c r="E210" s="7"/>
      <c r="F210" s="153"/>
      <c r="G210" s="150"/>
      <c r="I210"/>
      <c r="J210"/>
      <c r="K210"/>
      <c r="L210"/>
      <c r="M210"/>
      <c r="N210"/>
      <c r="O210"/>
    </row>
    <row r="211" spans="2:16" ht="42" customHeight="1" x14ac:dyDescent="0.2">
      <c r="B211" s="242" t="s">
        <v>1031</v>
      </c>
      <c r="C211" s="242"/>
      <c r="D211" s="242"/>
      <c r="E211" s="242"/>
      <c r="F211" s="242"/>
      <c r="G211" s="242"/>
      <c r="H211" s="242"/>
      <c r="I211" s="242"/>
      <c r="J211" s="154"/>
      <c r="K211" s="143"/>
      <c r="L211" s="143"/>
      <c r="M211" s="143"/>
      <c r="N211" s="143"/>
      <c r="O211" s="143"/>
    </row>
    <row r="212" spans="2:16" ht="13.5" x14ac:dyDescent="0.25">
      <c r="B212" s="77" t="s">
        <v>1032</v>
      </c>
      <c r="I212" s="143"/>
      <c r="J212" s="27"/>
      <c r="K212" s="143"/>
      <c r="L212" s="143"/>
      <c r="M212" s="143"/>
      <c r="N212" s="143"/>
      <c r="O212" s="143"/>
      <c r="P212" s="143"/>
    </row>
    <row r="213" spans="2:16" x14ac:dyDescent="0.2">
      <c r="B213" s="4" t="s">
        <v>1033</v>
      </c>
      <c r="J213" s="27"/>
      <c r="K213" s="143"/>
      <c r="L213" s="143"/>
      <c r="M213" s="143"/>
      <c r="N213" s="143"/>
      <c r="O213" s="143"/>
    </row>
    <row r="214" spans="2:16" x14ac:dyDescent="0.2">
      <c r="B214" s="4"/>
      <c r="J214" s="27"/>
      <c r="K214" s="143"/>
      <c r="L214" s="143"/>
      <c r="M214" s="143"/>
      <c r="N214" s="143"/>
      <c r="O214" s="143"/>
    </row>
    <row r="215" spans="2:16" x14ac:dyDescent="0.2">
      <c r="B215" s="4" t="s">
        <v>1034</v>
      </c>
      <c r="J215" s="27"/>
      <c r="K215" s="143"/>
      <c r="L215" s="143"/>
      <c r="M215" s="143"/>
      <c r="N215" s="143"/>
      <c r="O215" s="143"/>
    </row>
    <row r="216" spans="2:16" x14ac:dyDescent="0.2">
      <c r="B216" s="4"/>
      <c r="J216" s="27"/>
      <c r="K216" s="143"/>
      <c r="L216" s="143"/>
      <c r="M216" s="143"/>
      <c r="N216" s="143"/>
      <c r="O216" s="143"/>
    </row>
    <row r="217" spans="2:16" x14ac:dyDescent="0.2">
      <c r="B217" s="4" t="s">
        <v>1035</v>
      </c>
      <c r="J217" s="27"/>
    </row>
    <row r="218" spans="2:16" s="127" customFormat="1" x14ac:dyDescent="0.2">
      <c r="I218"/>
      <c r="J218"/>
      <c r="K218"/>
      <c r="L218"/>
      <c r="M218"/>
      <c r="N218"/>
      <c r="O218"/>
      <c r="P218"/>
    </row>
    <row r="219" spans="2:16" s="127" customFormat="1" x14ac:dyDescent="0.2">
      <c r="B219" s="232" t="s">
        <v>1046</v>
      </c>
      <c r="C219" s="233"/>
      <c r="D219" s="234"/>
      <c r="I219"/>
      <c r="J219"/>
      <c r="K219"/>
      <c r="L219"/>
      <c r="M219"/>
      <c r="N219"/>
      <c r="O219"/>
      <c r="P219"/>
    </row>
    <row r="220" spans="2:16" s="127" customFormat="1" x14ac:dyDescent="0.2">
      <c r="B220" s="231" t="s">
        <v>1047</v>
      </c>
      <c r="C220" s="231"/>
      <c r="D220" s="126" t="s">
        <v>620</v>
      </c>
      <c r="I220"/>
      <c r="J220"/>
      <c r="K220"/>
      <c r="L220"/>
      <c r="M220"/>
      <c r="N220"/>
      <c r="O220"/>
      <c r="P220"/>
    </row>
    <row r="221" spans="2:16" s="127" customFormat="1" x14ac:dyDescent="0.2">
      <c r="B221" s="231" t="s">
        <v>1048</v>
      </c>
      <c r="C221" s="231"/>
      <c r="D221" s="102"/>
      <c r="I221"/>
      <c r="J221"/>
      <c r="K221"/>
      <c r="L221"/>
      <c r="M221"/>
      <c r="N221"/>
      <c r="O221"/>
      <c r="P221"/>
    </row>
    <row r="222" spans="2:16" s="127" customFormat="1" x14ac:dyDescent="0.2">
      <c r="B222" s="228"/>
      <c r="C222" s="230"/>
      <c r="D222" s="103"/>
      <c r="I222"/>
      <c r="J222"/>
      <c r="K222"/>
      <c r="L222"/>
      <c r="M222"/>
      <c r="N222"/>
      <c r="O222"/>
      <c r="P222"/>
    </row>
    <row r="223" spans="2:16" s="127" customFormat="1" x14ac:dyDescent="0.2">
      <c r="B223" s="231" t="s">
        <v>1049</v>
      </c>
      <c r="C223" s="231"/>
      <c r="D223" s="104">
        <v>5.6799595588530645</v>
      </c>
      <c r="I223"/>
      <c r="J223"/>
      <c r="K223"/>
      <c r="L223"/>
      <c r="M223"/>
      <c r="N223"/>
      <c r="O223"/>
      <c r="P223"/>
    </row>
    <row r="224" spans="2:16" s="127" customFormat="1" x14ac:dyDescent="0.2">
      <c r="B224" s="228"/>
      <c r="C224" s="230"/>
      <c r="D224" s="103"/>
      <c r="I224"/>
      <c r="J224"/>
      <c r="K224"/>
      <c r="L224"/>
      <c r="M224"/>
      <c r="N224"/>
      <c r="O224"/>
      <c r="P224"/>
    </row>
    <row r="225" spans="2:16" s="127" customFormat="1" x14ac:dyDescent="0.2">
      <c r="B225" s="231" t="s">
        <v>1050</v>
      </c>
      <c r="C225" s="231"/>
      <c r="D225" s="104">
        <v>0.454330275773493</v>
      </c>
      <c r="I225"/>
      <c r="J225"/>
      <c r="K225"/>
      <c r="L225"/>
      <c r="M225"/>
      <c r="N225"/>
      <c r="O225"/>
      <c r="P225"/>
    </row>
    <row r="226" spans="2:16" s="127" customFormat="1" x14ac:dyDescent="0.2">
      <c r="B226" s="231" t="s">
        <v>1051</v>
      </c>
      <c r="C226" s="231"/>
      <c r="D226" s="104">
        <v>0.45614296458511627</v>
      </c>
      <c r="I226"/>
      <c r="J226"/>
      <c r="K226"/>
      <c r="L226"/>
      <c r="M226"/>
      <c r="N226"/>
      <c r="O226"/>
      <c r="P226"/>
    </row>
    <row r="227" spans="2:16" s="127" customFormat="1" x14ac:dyDescent="0.2">
      <c r="B227" s="228"/>
      <c r="C227" s="230"/>
      <c r="D227" s="103"/>
      <c r="I227"/>
      <c r="J227"/>
      <c r="K227"/>
      <c r="L227"/>
      <c r="M227"/>
      <c r="N227"/>
      <c r="O227"/>
      <c r="P227"/>
    </row>
    <row r="228" spans="2:16" s="127" customFormat="1" x14ac:dyDescent="0.2">
      <c r="B228" s="231" t="s">
        <v>1052</v>
      </c>
      <c r="C228" s="231"/>
      <c r="D228" s="105" t="s">
        <v>1212</v>
      </c>
      <c r="I228"/>
      <c r="J228"/>
      <c r="K228"/>
      <c r="L228"/>
      <c r="M228"/>
      <c r="N228"/>
      <c r="O228"/>
      <c r="P228"/>
    </row>
    <row r="229" spans="2:16" s="127" customFormat="1" x14ac:dyDescent="0.2">
      <c r="B229" s="228" t="s">
        <v>1053</v>
      </c>
      <c r="C229" s="229"/>
      <c r="D229" s="230"/>
      <c r="I229"/>
      <c r="J229"/>
      <c r="K229"/>
      <c r="L229"/>
      <c r="M229"/>
      <c r="N229"/>
      <c r="O229"/>
      <c r="P229"/>
    </row>
    <row r="231" spans="2:16" x14ac:dyDescent="0.2">
      <c r="B231" s="212" t="s">
        <v>945</v>
      </c>
      <c r="C231" s="212"/>
    </row>
    <row r="233" spans="2:16" ht="153.75" customHeight="1" x14ac:dyDescent="0.2"/>
    <row r="236" spans="2:16" x14ac:dyDescent="0.2">
      <c r="B236" s="74" t="s">
        <v>946</v>
      </c>
      <c r="C236" s="75"/>
      <c r="D236" s="74"/>
    </row>
    <row r="237" spans="2:16" x14ac:dyDescent="0.2">
      <c r="B237" s="74" t="s">
        <v>1105</v>
      </c>
      <c r="D237" s="74"/>
    </row>
    <row r="238" spans="2:16" ht="165" customHeight="1" x14ac:dyDescent="0.2"/>
    <row r="243" spans="1:6" ht="13.5" x14ac:dyDescent="0.25">
      <c r="A243" s="76"/>
      <c r="B243" s="76"/>
      <c r="C243" s="76"/>
      <c r="D243" s="76"/>
      <c r="E243" s="76"/>
      <c r="F243" s="77" t="s">
        <v>1017</v>
      </c>
    </row>
    <row r="244" spans="1:6" ht="13.5" x14ac:dyDescent="0.25">
      <c r="A244" s="227" t="s">
        <v>1213</v>
      </c>
      <c r="B244" s="227"/>
      <c r="C244" s="227"/>
      <c r="D244" s="227"/>
      <c r="E244" s="227"/>
      <c r="F244" s="227"/>
    </row>
    <row r="245" spans="1:6" ht="13.5" x14ac:dyDescent="0.25">
      <c r="A245" s="227" t="s">
        <v>1214</v>
      </c>
      <c r="B245" s="227"/>
      <c r="C245" s="227"/>
      <c r="D245" s="227"/>
      <c r="E245" s="227"/>
      <c r="F245" s="227"/>
    </row>
    <row r="246" spans="1:6" ht="13.5" x14ac:dyDescent="0.25">
      <c r="A246" s="77"/>
      <c r="B246" s="77"/>
      <c r="C246" s="77"/>
      <c r="D246" s="77"/>
      <c r="E246" s="77"/>
      <c r="F246" s="77"/>
    </row>
    <row r="247" spans="1:6" ht="13.5" x14ac:dyDescent="0.25">
      <c r="A247" s="227" t="s">
        <v>1215</v>
      </c>
      <c r="B247" s="227"/>
      <c r="C247" s="227"/>
      <c r="D247" s="227"/>
      <c r="E247" s="227"/>
      <c r="F247" s="227"/>
    </row>
    <row r="248" spans="1:6" ht="13.5" x14ac:dyDescent="0.25">
      <c r="A248" s="77" t="s">
        <v>1216</v>
      </c>
      <c r="B248" s="76"/>
      <c r="C248" s="76"/>
      <c r="D248" s="76"/>
      <c r="E248" s="76"/>
      <c r="F248" s="76"/>
    </row>
    <row r="249" spans="1:6" ht="13.5" x14ac:dyDescent="0.25">
      <c r="A249" s="76"/>
      <c r="B249" s="76"/>
      <c r="C249" s="76"/>
      <c r="D249" s="76"/>
      <c r="E249" s="76"/>
      <c r="F249" s="76"/>
    </row>
    <row r="250" spans="1:6" ht="54" x14ac:dyDescent="0.2">
      <c r="A250" s="83" t="s">
        <v>1217</v>
      </c>
      <c r="B250" s="83" t="s">
        <v>1218</v>
      </c>
      <c r="C250" s="83" t="s">
        <v>1219</v>
      </c>
      <c r="D250" s="84" t="s">
        <v>1220</v>
      </c>
      <c r="E250" s="84" t="s">
        <v>1221</v>
      </c>
      <c r="F250" s="84" t="s">
        <v>1222</v>
      </c>
    </row>
    <row r="251" spans="1:6" ht="13.5" x14ac:dyDescent="0.2">
      <c r="A251" s="85" t="s">
        <v>620</v>
      </c>
      <c r="B251" s="85" t="s">
        <v>1062</v>
      </c>
      <c r="C251" s="106" t="s">
        <v>1223</v>
      </c>
      <c r="D251" s="107">
        <v>1463.56</v>
      </c>
      <c r="E251" s="108">
        <v>1503.5</v>
      </c>
      <c r="F251" s="109">
        <v>36.437771999999995</v>
      </c>
    </row>
    <row r="252" spans="1:6" ht="13.5" x14ac:dyDescent="0.2">
      <c r="A252" s="85" t="s">
        <v>620</v>
      </c>
      <c r="B252" s="85" t="s">
        <v>1067</v>
      </c>
      <c r="C252" s="106" t="s">
        <v>1223</v>
      </c>
      <c r="D252" s="107">
        <v>1805.45</v>
      </c>
      <c r="E252" s="108">
        <v>1824.3</v>
      </c>
      <c r="F252" s="109">
        <v>43.365124999999999</v>
      </c>
    </row>
    <row r="253" spans="1:6" ht="13.5" x14ac:dyDescent="0.2">
      <c r="A253" s="85" t="s">
        <v>620</v>
      </c>
      <c r="B253" s="85" t="s">
        <v>1073</v>
      </c>
      <c r="C253" s="106" t="s">
        <v>1223</v>
      </c>
      <c r="D253" s="107">
        <v>331.8</v>
      </c>
      <c r="E253" s="108">
        <v>332.75</v>
      </c>
      <c r="F253" s="109">
        <v>92.477251999999993</v>
      </c>
    </row>
    <row r="254" spans="1:6" ht="13.5" x14ac:dyDescent="0.2">
      <c r="A254" s="85" t="s">
        <v>620</v>
      </c>
      <c r="B254" s="85" t="s">
        <v>1057</v>
      </c>
      <c r="C254" s="106" t="s">
        <v>1223</v>
      </c>
      <c r="D254" s="107">
        <v>143.69999999999999</v>
      </c>
      <c r="E254" s="108">
        <v>159.86000000000001</v>
      </c>
      <c r="F254" s="109">
        <v>3.693845</v>
      </c>
    </row>
    <row r="255" spans="1:6" ht="13.5" x14ac:dyDescent="0.2">
      <c r="A255" s="85" t="s">
        <v>620</v>
      </c>
      <c r="B255" s="85" t="s">
        <v>1101</v>
      </c>
      <c r="C255" s="106" t="s">
        <v>1223</v>
      </c>
      <c r="D255" s="107">
        <v>159.43</v>
      </c>
      <c r="E255" s="108">
        <v>158.94999999999999</v>
      </c>
      <c r="F255" s="109">
        <v>766.33132499999999</v>
      </c>
    </row>
    <row r="256" spans="1:6" ht="13.5" x14ac:dyDescent="0.2">
      <c r="A256" s="85" t="s">
        <v>620</v>
      </c>
      <c r="B256" s="85" t="s">
        <v>1097</v>
      </c>
      <c r="C256" s="106" t="s">
        <v>1223</v>
      </c>
      <c r="D256" s="107">
        <v>1290.81</v>
      </c>
      <c r="E256" s="108">
        <v>1355.6</v>
      </c>
      <c r="F256" s="109">
        <v>304.23599760000002</v>
      </c>
    </row>
    <row r="257" spans="1:6" ht="13.5" x14ac:dyDescent="0.2">
      <c r="A257" s="85" t="s">
        <v>620</v>
      </c>
      <c r="B257" s="85" t="s">
        <v>1102</v>
      </c>
      <c r="C257" s="106" t="s">
        <v>1223</v>
      </c>
      <c r="D257" s="107">
        <v>985.81</v>
      </c>
      <c r="E257" s="108">
        <v>1009.9</v>
      </c>
      <c r="F257" s="109">
        <v>650.52000429999998</v>
      </c>
    </row>
    <row r="258" spans="1:6" ht="13.5" x14ac:dyDescent="0.2">
      <c r="A258" s="85" t="s">
        <v>620</v>
      </c>
      <c r="B258" s="85" t="s">
        <v>1055</v>
      </c>
      <c r="C258" s="106" t="s">
        <v>1223</v>
      </c>
      <c r="D258" s="107">
        <v>1705.8</v>
      </c>
      <c r="E258" s="108">
        <v>1803</v>
      </c>
      <c r="F258" s="109">
        <v>0.94194</v>
      </c>
    </row>
    <row r="259" spans="1:6" ht="13.5" x14ac:dyDescent="0.2">
      <c r="A259" s="85" t="s">
        <v>620</v>
      </c>
      <c r="B259" s="85" t="s">
        <v>1070</v>
      </c>
      <c r="C259" s="106" t="s">
        <v>1223</v>
      </c>
      <c r="D259" s="107">
        <v>278.06</v>
      </c>
      <c r="E259" s="108">
        <v>274.39999999999998</v>
      </c>
      <c r="F259" s="109">
        <v>54.700499000000001</v>
      </c>
    </row>
    <row r="260" spans="1:6" ht="13.5" x14ac:dyDescent="0.2">
      <c r="A260" s="85" t="s">
        <v>620</v>
      </c>
      <c r="B260" s="85" t="s">
        <v>1056</v>
      </c>
      <c r="C260" s="106" t="s">
        <v>1223</v>
      </c>
      <c r="D260" s="107">
        <v>415.73</v>
      </c>
      <c r="E260" s="108">
        <v>414.1</v>
      </c>
      <c r="F260" s="109">
        <v>2.2464270000000002</v>
      </c>
    </row>
    <row r="261" spans="1:6" ht="13.5" x14ac:dyDescent="0.2">
      <c r="A261" s="85" t="s">
        <v>620</v>
      </c>
      <c r="B261" s="85" t="s">
        <v>1058</v>
      </c>
      <c r="C261" s="106" t="s">
        <v>1223</v>
      </c>
      <c r="D261" s="107">
        <v>1868.75</v>
      </c>
      <c r="E261" s="108">
        <v>1854</v>
      </c>
      <c r="F261" s="109">
        <v>3.1149740000000001</v>
      </c>
    </row>
    <row r="262" spans="1:6" ht="13.5" x14ac:dyDescent="0.2">
      <c r="A262" s="85" t="s">
        <v>620</v>
      </c>
      <c r="B262" s="85" t="s">
        <v>1100</v>
      </c>
      <c r="C262" s="106" t="s">
        <v>1223</v>
      </c>
      <c r="D262" s="107">
        <v>1862.66</v>
      </c>
      <c r="E262" s="108">
        <v>1859.7</v>
      </c>
      <c r="F262" s="109">
        <v>447.15816000000001</v>
      </c>
    </row>
    <row r="263" spans="1:6" ht="13.5" x14ac:dyDescent="0.2">
      <c r="A263" s="85" t="s">
        <v>620</v>
      </c>
      <c r="B263" s="85" t="s">
        <v>1069</v>
      </c>
      <c r="C263" s="106" t="s">
        <v>1223</v>
      </c>
      <c r="D263" s="107">
        <v>1446.35</v>
      </c>
      <c r="E263" s="108">
        <v>1476.6</v>
      </c>
      <c r="F263" s="109">
        <v>41.712865999999998</v>
      </c>
    </row>
    <row r="264" spans="1:6" ht="13.5" x14ac:dyDescent="0.2">
      <c r="A264" s="85" t="s">
        <v>620</v>
      </c>
      <c r="B264" s="85" t="s">
        <v>1060</v>
      </c>
      <c r="C264" s="106" t="s">
        <v>1223</v>
      </c>
      <c r="D264" s="107">
        <v>476.37</v>
      </c>
      <c r="E264" s="108">
        <v>441.75</v>
      </c>
      <c r="F264" s="109">
        <v>19.181690999999997</v>
      </c>
    </row>
    <row r="265" spans="1:6" ht="13.5" x14ac:dyDescent="0.2">
      <c r="A265" s="85" t="s">
        <v>620</v>
      </c>
      <c r="B265" s="85" t="s">
        <v>1059</v>
      </c>
      <c r="C265" s="106" t="s">
        <v>1223</v>
      </c>
      <c r="D265" s="107">
        <v>420.7</v>
      </c>
      <c r="E265" s="108">
        <v>419.95</v>
      </c>
      <c r="F265" s="109">
        <v>18.875626</v>
      </c>
    </row>
    <row r="266" spans="1:6" ht="13.5" x14ac:dyDescent="0.2">
      <c r="A266" s="85" t="s">
        <v>620</v>
      </c>
      <c r="B266" s="85" t="s">
        <v>1061</v>
      </c>
      <c r="C266" s="106" t="s">
        <v>1223</v>
      </c>
      <c r="D266" s="107">
        <v>6572.21</v>
      </c>
      <c r="E266" s="108">
        <v>6604</v>
      </c>
      <c r="F266" s="109">
        <v>22.10783</v>
      </c>
    </row>
    <row r="267" spans="1:6" ht="13.5" x14ac:dyDescent="0.2">
      <c r="A267" s="85" t="s">
        <v>620</v>
      </c>
      <c r="B267" s="85" t="s">
        <v>1082</v>
      </c>
      <c r="C267" s="106" t="s">
        <v>1223</v>
      </c>
      <c r="D267" s="107">
        <v>259.70999999999998</v>
      </c>
      <c r="E267" s="108">
        <v>265.95</v>
      </c>
      <c r="F267" s="109">
        <v>147.90102659999999</v>
      </c>
    </row>
    <row r="268" spans="1:6" ht="13.5" x14ac:dyDescent="0.2">
      <c r="A268" s="85" t="s">
        <v>620</v>
      </c>
      <c r="B268" s="85" t="s">
        <v>1068</v>
      </c>
      <c r="C268" s="106" t="s">
        <v>1223</v>
      </c>
      <c r="D268" s="107">
        <v>980.61</v>
      </c>
      <c r="E268" s="108">
        <v>961</v>
      </c>
      <c r="F268" s="109">
        <v>40.926744000000006</v>
      </c>
    </row>
    <row r="269" spans="1:6" ht="13.5" x14ac:dyDescent="0.2">
      <c r="A269" s="85" t="s">
        <v>620</v>
      </c>
      <c r="B269" s="85" t="s">
        <v>1080</v>
      </c>
      <c r="C269" s="106" t="s">
        <v>1223</v>
      </c>
      <c r="D269" s="107">
        <v>423.91</v>
      </c>
      <c r="E269" s="108">
        <v>425.2</v>
      </c>
      <c r="F269" s="109">
        <v>171.954228</v>
      </c>
    </row>
    <row r="270" spans="1:6" ht="13.5" x14ac:dyDescent="0.2">
      <c r="A270" s="85" t="s">
        <v>620</v>
      </c>
      <c r="B270" s="85" t="s">
        <v>1063</v>
      </c>
      <c r="C270" s="106" t="s">
        <v>1223</v>
      </c>
      <c r="D270" s="107">
        <v>1193.48</v>
      </c>
      <c r="E270" s="108">
        <v>1164.3</v>
      </c>
      <c r="F270" s="109">
        <v>24.630600000000001</v>
      </c>
    </row>
    <row r="271" spans="1:6" ht="13.5" x14ac:dyDescent="0.2">
      <c r="A271" s="85" t="s">
        <v>620</v>
      </c>
      <c r="B271" s="85" t="s">
        <v>1104</v>
      </c>
      <c r="C271" s="106" t="s">
        <v>1223</v>
      </c>
      <c r="D271" s="107">
        <v>762.72</v>
      </c>
      <c r="E271" s="108">
        <v>802.9</v>
      </c>
      <c r="F271" s="109">
        <v>874.73182939999992</v>
      </c>
    </row>
    <row r="272" spans="1:6" ht="13.5" x14ac:dyDescent="0.2">
      <c r="A272" s="85" t="s">
        <v>620</v>
      </c>
      <c r="B272" s="85" t="s">
        <v>1086</v>
      </c>
      <c r="C272" s="106" t="s">
        <v>1223</v>
      </c>
      <c r="D272" s="107">
        <v>1055.33</v>
      </c>
      <c r="E272" s="108">
        <v>959.5</v>
      </c>
      <c r="F272" s="109">
        <v>154.43874600000001</v>
      </c>
    </row>
    <row r="273" spans="1:6" ht="13.5" x14ac:dyDescent="0.2">
      <c r="A273" s="85" t="s">
        <v>620</v>
      </c>
      <c r="B273" s="85" t="s">
        <v>1098</v>
      </c>
      <c r="C273" s="106" t="s">
        <v>1223</v>
      </c>
      <c r="D273" s="107">
        <v>1365.11</v>
      </c>
      <c r="E273" s="108">
        <v>1381</v>
      </c>
      <c r="F273" s="109">
        <v>332.19312000000002</v>
      </c>
    </row>
    <row r="274" spans="1:6" ht="13.5" x14ac:dyDescent="0.2">
      <c r="A274" s="85" t="s">
        <v>620</v>
      </c>
      <c r="B274" s="85" t="s">
        <v>1094</v>
      </c>
      <c r="C274" s="106" t="s">
        <v>1223</v>
      </c>
      <c r="D274" s="107">
        <v>1261.78</v>
      </c>
      <c r="E274" s="108">
        <v>1384.2</v>
      </c>
      <c r="F274" s="109">
        <v>224.13664</v>
      </c>
    </row>
    <row r="275" spans="1:6" ht="13.5" x14ac:dyDescent="0.2">
      <c r="A275" s="85" t="s">
        <v>620</v>
      </c>
      <c r="B275" s="85" t="s">
        <v>1085</v>
      </c>
      <c r="C275" s="106" t="s">
        <v>1223</v>
      </c>
      <c r="D275" s="107">
        <v>127.04</v>
      </c>
      <c r="E275" s="108">
        <v>126.12</v>
      </c>
      <c r="F275" s="109">
        <v>290.18345400000004</v>
      </c>
    </row>
    <row r="276" spans="1:6" ht="13.5" x14ac:dyDescent="0.2">
      <c r="A276" s="85" t="s">
        <v>620</v>
      </c>
      <c r="B276" s="85" t="s">
        <v>1075</v>
      </c>
      <c r="C276" s="106" t="s">
        <v>1223</v>
      </c>
      <c r="D276" s="107">
        <v>726.98</v>
      </c>
      <c r="E276" s="108">
        <v>719.2</v>
      </c>
      <c r="F276" s="109">
        <v>76.694559999999996</v>
      </c>
    </row>
    <row r="277" spans="1:6" ht="13.5" x14ac:dyDescent="0.2">
      <c r="A277" s="85" t="s">
        <v>620</v>
      </c>
      <c r="B277" s="85" t="s">
        <v>1076</v>
      </c>
      <c r="C277" s="106" t="s">
        <v>1223</v>
      </c>
      <c r="D277" s="107">
        <v>1008.61</v>
      </c>
      <c r="E277" s="108">
        <v>982.2</v>
      </c>
      <c r="F277" s="109">
        <v>84.342422400000004</v>
      </c>
    </row>
    <row r="278" spans="1:6" ht="13.5" x14ac:dyDescent="0.2">
      <c r="A278" s="85" t="s">
        <v>620</v>
      </c>
      <c r="B278" s="85" t="s">
        <v>1090</v>
      </c>
      <c r="C278" s="106" t="s">
        <v>1223</v>
      </c>
      <c r="D278" s="107">
        <v>292.37</v>
      </c>
      <c r="E278" s="108">
        <v>288.55</v>
      </c>
      <c r="F278" s="109">
        <v>176.24577960000002</v>
      </c>
    </row>
    <row r="279" spans="1:6" ht="13.5" x14ac:dyDescent="0.2">
      <c r="A279" s="85" t="s">
        <v>620</v>
      </c>
      <c r="B279" s="85" t="s">
        <v>1071</v>
      </c>
      <c r="C279" s="106" t="s">
        <v>1223</v>
      </c>
      <c r="D279" s="107">
        <v>240.84</v>
      </c>
      <c r="E279" s="108">
        <v>237.81</v>
      </c>
      <c r="F279" s="109">
        <v>57.951332400000005</v>
      </c>
    </row>
    <row r="280" spans="1:6" ht="13.5" x14ac:dyDescent="0.2">
      <c r="A280" s="85" t="s">
        <v>620</v>
      </c>
      <c r="B280" s="85" t="s">
        <v>1088</v>
      </c>
      <c r="C280" s="106" t="s">
        <v>1223</v>
      </c>
      <c r="D280" s="107">
        <v>414.35</v>
      </c>
      <c r="E280" s="108">
        <v>394.8</v>
      </c>
      <c r="F280" s="109">
        <v>150.29701499999999</v>
      </c>
    </row>
    <row r="281" spans="1:6" ht="13.5" x14ac:dyDescent="0.2">
      <c r="A281" s="85" t="s">
        <v>620</v>
      </c>
      <c r="B281" s="85" t="s">
        <v>1096</v>
      </c>
      <c r="C281" s="106" t="s">
        <v>1223</v>
      </c>
      <c r="D281" s="107">
        <v>4232.43</v>
      </c>
      <c r="E281" s="108">
        <v>4165.6000000000004</v>
      </c>
      <c r="F281" s="109">
        <v>262.73684850000001</v>
      </c>
    </row>
    <row r="282" spans="1:6" ht="13.5" x14ac:dyDescent="0.2">
      <c r="A282" s="85" t="s">
        <v>620</v>
      </c>
      <c r="B282" s="85" t="s">
        <v>1087</v>
      </c>
      <c r="C282" s="106" t="s">
        <v>1223</v>
      </c>
      <c r="D282" s="107">
        <v>3038.64</v>
      </c>
      <c r="E282" s="108">
        <v>3060.8</v>
      </c>
      <c r="F282" s="109">
        <v>151.955456</v>
      </c>
    </row>
    <row r="283" spans="1:6" ht="13.5" x14ac:dyDescent="0.2">
      <c r="A283" s="85" t="s">
        <v>620</v>
      </c>
      <c r="B283" s="85" t="s">
        <v>1089</v>
      </c>
      <c r="C283" s="106" t="s">
        <v>1223</v>
      </c>
      <c r="D283" s="107">
        <v>819.07</v>
      </c>
      <c r="E283" s="108">
        <v>841.25</v>
      </c>
      <c r="F283" s="109">
        <v>155.593323</v>
      </c>
    </row>
    <row r="284" spans="1:6" ht="13.5" x14ac:dyDescent="0.2">
      <c r="A284" s="85" t="s">
        <v>620</v>
      </c>
      <c r="B284" s="85" t="s">
        <v>1066</v>
      </c>
      <c r="C284" s="106" t="s">
        <v>1223</v>
      </c>
      <c r="D284" s="107">
        <v>13537.39</v>
      </c>
      <c r="E284" s="108">
        <v>14176</v>
      </c>
      <c r="F284" s="109">
        <v>33.352200000000003</v>
      </c>
    </row>
    <row r="285" spans="1:6" ht="13.5" x14ac:dyDescent="0.2">
      <c r="A285" s="85" t="s">
        <v>620</v>
      </c>
      <c r="B285" s="85" t="s">
        <v>1078</v>
      </c>
      <c r="C285" s="106" t="s">
        <v>1223</v>
      </c>
      <c r="D285" s="107">
        <v>1699.54</v>
      </c>
      <c r="E285" s="108">
        <v>1592.1</v>
      </c>
      <c r="F285" s="109">
        <v>88.14419199999999</v>
      </c>
    </row>
    <row r="286" spans="1:6" ht="13.5" x14ac:dyDescent="0.2">
      <c r="A286" s="85" t="s">
        <v>620</v>
      </c>
      <c r="B286" s="85" t="s">
        <v>1083</v>
      </c>
      <c r="C286" s="106" t="s">
        <v>1223</v>
      </c>
      <c r="D286" s="107">
        <v>86.31</v>
      </c>
      <c r="E286" s="108">
        <v>85.98</v>
      </c>
      <c r="F286" s="109">
        <v>236.952135</v>
      </c>
    </row>
    <row r="287" spans="1:6" ht="13.5" x14ac:dyDescent="0.2">
      <c r="A287" s="85" t="s">
        <v>620</v>
      </c>
      <c r="B287" s="85" t="s">
        <v>1084</v>
      </c>
      <c r="C287" s="106" t="s">
        <v>1223</v>
      </c>
      <c r="D287" s="107">
        <v>362.15</v>
      </c>
      <c r="E287" s="108">
        <v>358.45</v>
      </c>
      <c r="F287" s="109">
        <v>126.05857040000001</v>
      </c>
    </row>
    <row r="288" spans="1:6" ht="13.5" x14ac:dyDescent="0.2">
      <c r="A288" s="85" t="s">
        <v>620</v>
      </c>
      <c r="B288" s="85" t="s">
        <v>1072</v>
      </c>
      <c r="C288" s="106" t="s">
        <v>1223</v>
      </c>
      <c r="D288" s="107">
        <v>245.74</v>
      </c>
      <c r="E288" s="108">
        <v>236.3</v>
      </c>
      <c r="F288" s="109">
        <v>51.937874999999998</v>
      </c>
    </row>
    <row r="289" spans="1:6" ht="13.5" x14ac:dyDescent="0.2">
      <c r="A289" s="85" t="s">
        <v>620</v>
      </c>
      <c r="B289" s="85" t="s">
        <v>1095</v>
      </c>
      <c r="C289" s="106" t="s">
        <v>1223</v>
      </c>
      <c r="D289" s="107">
        <v>414.65</v>
      </c>
      <c r="E289" s="108">
        <v>411.85</v>
      </c>
      <c r="F289" s="109">
        <v>468.66633099999996</v>
      </c>
    </row>
    <row r="290" spans="1:6" ht="13.5" x14ac:dyDescent="0.2">
      <c r="A290" s="85" t="s">
        <v>620</v>
      </c>
      <c r="B290" s="85" t="s">
        <v>1079</v>
      </c>
      <c r="C290" s="106" t="s">
        <v>1223</v>
      </c>
      <c r="D290" s="107">
        <v>430.71</v>
      </c>
      <c r="E290" s="108">
        <v>427.65</v>
      </c>
      <c r="F290" s="109">
        <v>105.7113342</v>
      </c>
    </row>
    <row r="291" spans="1:6" ht="13.5" x14ac:dyDescent="0.2">
      <c r="A291" s="85" t="s">
        <v>620</v>
      </c>
      <c r="B291" s="85" t="s">
        <v>1081</v>
      </c>
      <c r="C291" s="106" t="s">
        <v>1223</v>
      </c>
      <c r="D291" s="107">
        <v>292.58999999999997</v>
      </c>
      <c r="E291" s="108">
        <v>287.85000000000002</v>
      </c>
      <c r="F291" s="109">
        <v>109.12933190000001</v>
      </c>
    </row>
    <row r="292" spans="1:6" ht="13.5" x14ac:dyDescent="0.2">
      <c r="A292" s="85" t="s">
        <v>620</v>
      </c>
      <c r="B292" s="85" t="s">
        <v>1064</v>
      </c>
      <c r="C292" s="106" t="s">
        <v>1223</v>
      </c>
      <c r="D292" s="107">
        <v>364.33</v>
      </c>
      <c r="E292" s="108">
        <v>371.45</v>
      </c>
      <c r="F292" s="109">
        <v>56.316126099999991</v>
      </c>
    </row>
    <row r="293" spans="1:6" ht="13.5" x14ac:dyDescent="0.2">
      <c r="A293" s="85" t="s">
        <v>620</v>
      </c>
      <c r="B293" s="85" t="s">
        <v>1092</v>
      </c>
      <c r="C293" s="106" t="s">
        <v>1223</v>
      </c>
      <c r="D293" s="107">
        <v>347.8</v>
      </c>
      <c r="E293" s="108">
        <v>366.45</v>
      </c>
      <c r="F293" s="109">
        <v>224.58657600000001</v>
      </c>
    </row>
    <row r="294" spans="1:6" ht="13.5" x14ac:dyDescent="0.2">
      <c r="A294" s="85" t="s">
        <v>620</v>
      </c>
      <c r="B294" s="85" t="s">
        <v>1103</v>
      </c>
      <c r="C294" s="106" t="s">
        <v>1223</v>
      </c>
      <c r="D294" s="107">
        <v>1315.54</v>
      </c>
      <c r="E294" s="108">
        <v>1300.4000000000001</v>
      </c>
      <c r="F294" s="109">
        <v>829.08537000000001</v>
      </c>
    </row>
    <row r="295" spans="1:6" ht="13.5" x14ac:dyDescent="0.2">
      <c r="A295" s="85" t="s">
        <v>620</v>
      </c>
      <c r="B295" s="85" t="s">
        <v>1099</v>
      </c>
      <c r="C295" s="106" t="s">
        <v>1223</v>
      </c>
      <c r="D295" s="107">
        <v>1045.44</v>
      </c>
      <c r="E295" s="108">
        <v>1033.75</v>
      </c>
      <c r="F295" s="109">
        <v>443.03778</v>
      </c>
    </row>
    <row r="296" spans="1:6" ht="13.5" x14ac:dyDescent="0.2">
      <c r="A296" s="85" t="s">
        <v>620</v>
      </c>
      <c r="B296" s="85" t="s">
        <v>1074</v>
      </c>
      <c r="C296" s="106" t="s">
        <v>1223</v>
      </c>
      <c r="D296" s="107">
        <v>393.97</v>
      </c>
      <c r="E296" s="108">
        <v>354.9</v>
      </c>
      <c r="F296" s="109">
        <v>79.367931999999996</v>
      </c>
    </row>
    <row r="297" spans="1:6" ht="13.5" x14ac:dyDescent="0.2">
      <c r="A297" s="85" t="s">
        <v>620</v>
      </c>
      <c r="B297" s="85" t="s">
        <v>1077</v>
      </c>
      <c r="C297" s="106" t="s">
        <v>1223</v>
      </c>
      <c r="D297" s="107">
        <v>197.54</v>
      </c>
      <c r="E297" s="108">
        <v>189.19</v>
      </c>
      <c r="F297" s="109">
        <v>82.5140064</v>
      </c>
    </row>
    <row r="298" spans="1:6" ht="13.5" x14ac:dyDescent="0.2">
      <c r="A298" s="85" t="s">
        <v>620</v>
      </c>
      <c r="B298" s="85" t="s">
        <v>1091</v>
      </c>
      <c r="C298" s="106" t="s">
        <v>1223</v>
      </c>
      <c r="D298" s="107">
        <v>3344.36</v>
      </c>
      <c r="E298" s="108">
        <v>3486.1</v>
      </c>
      <c r="F298" s="109">
        <v>189.43332239999998</v>
      </c>
    </row>
    <row r="299" spans="1:6" ht="13.5" x14ac:dyDescent="0.2">
      <c r="A299" s="85" t="s">
        <v>620</v>
      </c>
      <c r="B299" s="85" t="s">
        <v>1065</v>
      </c>
      <c r="C299" s="106" t="s">
        <v>1223</v>
      </c>
      <c r="D299" s="107">
        <v>11039.06</v>
      </c>
      <c r="E299" s="108">
        <v>11338</v>
      </c>
      <c r="F299" s="109">
        <v>35.235550000000003</v>
      </c>
    </row>
    <row r="300" spans="1:6" ht="13.5" x14ac:dyDescent="0.2">
      <c r="A300" s="85" t="s">
        <v>620</v>
      </c>
      <c r="B300" s="85" t="s">
        <v>1093</v>
      </c>
      <c r="C300" s="106" t="s">
        <v>1223</v>
      </c>
      <c r="D300" s="107">
        <v>621.98</v>
      </c>
      <c r="E300" s="108">
        <v>569.65</v>
      </c>
      <c r="F300" s="109">
        <v>267.73250760000002</v>
      </c>
    </row>
    <row r="301" spans="1:6" ht="13.5" x14ac:dyDescent="0.25">
      <c r="A301" s="76"/>
      <c r="B301" s="76"/>
      <c r="C301" s="76"/>
      <c r="D301" s="76"/>
      <c r="E301" s="76"/>
      <c r="F301" s="78"/>
    </row>
    <row r="302" spans="1:6" ht="13.5" x14ac:dyDescent="0.25">
      <c r="A302" s="77" t="s">
        <v>1224</v>
      </c>
      <c r="B302" s="76"/>
      <c r="C302" s="76"/>
      <c r="D302" s="79"/>
      <c r="E302" s="79"/>
      <c r="F302" s="79"/>
    </row>
    <row r="303" spans="1:6" ht="13.5" x14ac:dyDescent="0.25">
      <c r="A303" s="76"/>
      <c r="B303" s="76"/>
      <c r="C303" s="76"/>
      <c r="D303" s="76"/>
      <c r="E303" s="76"/>
      <c r="F303" s="76"/>
    </row>
    <row r="304" spans="1:6" ht="13.5" x14ac:dyDescent="0.25">
      <c r="A304" s="88" t="s">
        <v>1217</v>
      </c>
      <c r="B304" s="88" t="s">
        <v>1225</v>
      </c>
      <c r="C304" s="76"/>
      <c r="D304" s="76"/>
      <c r="E304" s="76"/>
      <c r="F304" s="76"/>
    </row>
    <row r="305" spans="1:6" ht="13.5" x14ac:dyDescent="0.25">
      <c r="A305" s="85" t="s">
        <v>620</v>
      </c>
      <c r="B305" s="90">
        <v>71.336993000000007</v>
      </c>
      <c r="C305" s="76"/>
      <c r="D305" s="76"/>
      <c r="E305" s="76"/>
      <c r="F305" s="76"/>
    </row>
    <row r="306" spans="1:6" ht="13.5" x14ac:dyDescent="0.25">
      <c r="A306" s="76"/>
      <c r="B306" s="76"/>
      <c r="C306" s="76"/>
      <c r="D306" s="76"/>
      <c r="E306" s="76"/>
      <c r="F306" s="76"/>
    </row>
    <row r="307" spans="1:6" ht="13.5" x14ac:dyDescent="0.25">
      <c r="A307" s="77" t="s">
        <v>1226</v>
      </c>
      <c r="B307" s="76"/>
      <c r="C307" s="76"/>
      <c r="D307" s="76"/>
      <c r="E307" s="76"/>
      <c r="F307" s="76"/>
    </row>
    <row r="308" spans="1:6" ht="13.5" x14ac:dyDescent="0.25">
      <c r="A308" s="77"/>
      <c r="B308" s="76"/>
      <c r="C308" s="76"/>
      <c r="D308" s="76"/>
      <c r="E308" s="76"/>
      <c r="F308" s="76"/>
    </row>
    <row r="309" spans="1:6" ht="94.5" x14ac:dyDescent="0.2">
      <c r="A309" s="83" t="s">
        <v>1217</v>
      </c>
      <c r="B309" s="84" t="s">
        <v>1227</v>
      </c>
      <c r="C309" s="84" t="s">
        <v>1228</v>
      </c>
      <c r="D309" s="84" t="s">
        <v>1229</v>
      </c>
      <c r="E309" s="84" t="s">
        <v>1230</v>
      </c>
      <c r="F309" s="84" t="s">
        <v>1231</v>
      </c>
    </row>
    <row r="310" spans="1:6" ht="13.5" x14ac:dyDescent="0.25">
      <c r="A310" s="85" t="s">
        <v>620</v>
      </c>
      <c r="B310" s="22">
        <v>12019</v>
      </c>
      <c r="C310" s="22">
        <v>12019</v>
      </c>
      <c r="D310" s="23">
        <v>76244.28</v>
      </c>
      <c r="E310" s="23">
        <v>74798.78</v>
      </c>
      <c r="F310" s="23">
        <v>-1481.209875</v>
      </c>
    </row>
    <row r="311" spans="1:6" ht="13.5" x14ac:dyDescent="0.25">
      <c r="A311" s="80"/>
      <c r="B311" s="81"/>
      <c r="C311" s="81"/>
      <c r="D311" s="76"/>
      <c r="E311" s="76"/>
      <c r="F311" s="82"/>
    </row>
    <row r="312" spans="1:6" ht="13.5" x14ac:dyDescent="0.25">
      <c r="A312" s="77" t="s">
        <v>1246</v>
      </c>
      <c r="B312" s="81"/>
      <c r="C312" s="76"/>
      <c r="D312" s="76"/>
      <c r="E312" s="76"/>
      <c r="F312" s="76"/>
    </row>
    <row r="313" spans="1:6" ht="13.5" x14ac:dyDescent="0.25">
      <c r="A313" s="80"/>
      <c r="B313" s="81"/>
      <c r="C313" s="76"/>
      <c r="D313" s="76"/>
      <c r="E313" s="76"/>
      <c r="F313" s="76"/>
    </row>
    <row r="314" spans="1:6" ht="13.5" x14ac:dyDescent="0.25">
      <c r="A314" s="77" t="s">
        <v>1247</v>
      </c>
      <c r="B314" s="76"/>
      <c r="C314" s="76"/>
      <c r="D314" s="76"/>
      <c r="E314" s="76"/>
      <c r="F314" s="76"/>
    </row>
    <row r="315" spans="1:6" ht="13.5" x14ac:dyDescent="0.25">
      <c r="A315" s="80"/>
      <c r="B315" s="81"/>
      <c r="C315" s="76"/>
      <c r="D315" s="76"/>
      <c r="E315" s="76"/>
      <c r="F315" s="76"/>
    </row>
    <row r="316" spans="1:6" ht="13.5" x14ac:dyDescent="0.25">
      <c r="A316" s="77" t="s">
        <v>1249</v>
      </c>
      <c r="B316" s="76"/>
      <c r="C316" s="76"/>
      <c r="D316" s="76"/>
      <c r="E316" s="76"/>
      <c r="F316" s="76"/>
    </row>
    <row r="317" spans="1:6" ht="13.5" x14ac:dyDescent="0.25">
      <c r="A317" s="76"/>
      <c r="B317" s="92"/>
      <c r="C317" s="92"/>
      <c r="D317" s="82"/>
      <c r="E317" s="82"/>
      <c r="F317" s="82"/>
    </row>
    <row r="318" spans="1:6" ht="13.5" x14ac:dyDescent="0.25">
      <c r="A318" s="77" t="s">
        <v>1234</v>
      </c>
      <c r="B318" s="76"/>
      <c r="C318" s="93"/>
      <c r="D318" s="76"/>
      <c r="E318" s="76"/>
      <c r="F318" s="76"/>
    </row>
    <row r="319" spans="1:6" ht="13.5" x14ac:dyDescent="0.25">
      <c r="A319" s="76"/>
      <c r="B319" s="76"/>
      <c r="C319" s="93"/>
      <c r="D319" s="93"/>
      <c r="E319" s="94"/>
      <c r="F319" s="94"/>
    </row>
    <row r="320" spans="1:6" ht="13.5" x14ac:dyDescent="0.25">
      <c r="A320" s="77" t="s">
        <v>1235</v>
      </c>
      <c r="B320" s="76"/>
      <c r="C320" s="76"/>
      <c r="D320" s="76"/>
      <c r="E320" s="76"/>
      <c r="F320" s="76" t="s">
        <v>1236</v>
      </c>
    </row>
    <row r="321" spans="1:6" ht="13.5" x14ac:dyDescent="0.25">
      <c r="A321" s="77"/>
      <c r="B321" s="76"/>
      <c r="C321" s="76"/>
      <c r="D321" s="76"/>
      <c r="E321" s="76"/>
      <c r="F321" s="76"/>
    </row>
    <row r="322" spans="1:6" ht="13.5" x14ac:dyDescent="0.25">
      <c r="A322" s="77" t="s">
        <v>1237</v>
      </c>
      <c r="B322" s="76"/>
      <c r="C322" s="76"/>
      <c r="D322" s="76"/>
      <c r="E322" s="76"/>
      <c r="F322" s="76"/>
    </row>
    <row r="323" spans="1:6" ht="13.5" x14ac:dyDescent="0.25">
      <c r="A323" s="76"/>
      <c r="B323" s="76"/>
      <c r="C323" s="76"/>
      <c r="D323" s="76"/>
      <c r="E323" s="76"/>
      <c r="F323" s="76"/>
    </row>
    <row r="324" spans="1:6" ht="13.5" x14ac:dyDescent="0.25">
      <c r="A324" s="77" t="s">
        <v>1238</v>
      </c>
      <c r="B324" s="76"/>
      <c r="C324" s="76"/>
      <c r="D324" s="76"/>
      <c r="E324" s="76"/>
      <c r="F324" s="76"/>
    </row>
    <row r="325" spans="1:6" ht="13.5" x14ac:dyDescent="0.25">
      <c r="A325" s="76"/>
      <c r="B325" s="76"/>
      <c r="C325" s="76"/>
      <c r="D325" s="76"/>
      <c r="E325" s="76"/>
      <c r="F325" s="76"/>
    </row>
    <row r="326" spans="1:6" ht="13.5" x14ac:dyDescent="0.25">
      <c r="A326" s="77" t="s">
        <v>1239</v>
      </c>
      <c r="B326" s="76"/>
      <c r="C326" s="76"/>
      <c r="D326" s="76"/>
      <c r="E326" s="76"/>
      <c r="F326" s="76"/>
    </row>
    <row r="327" spans="1:6" ht="13.5" x14ac:dyDescent="0.25">
      <c r="A327" s="77"/>
      <c r="B327" s="76"/>
      <c r="C327" s="76"/>
      <c r="D327" s="76"/>
      <c r="E327" s="76"/>
      <c r="F327" s="76"/>
    </row>
    <row r="328" spans="1:6" ht="13.5" x14ac:dyDescent="0.25">
      <c r="A328" s="77" t="s">
        <v>1240</v>
      </c>
      <c r="B328" s="76"/>
      <c r="C328" s="76"/>
      <c r="D328" s="76"/>
      <c r="E328" s="76"/>
      <c r="F328" s="76"/>
    </row>
    <row r="329" spans="1:6" ht="13.5" x14ac:dyDescent="0.25">
      <c r="A329" s="76"/>
      <c r="B329" s="76"/>
      <c r="C329" s="76"/>
      <c r="D329" s="76"/>
      <c r="E329" s="76"/>
      <c r="F329" s="76"/>
    </row>
    <row r="330" spans="1:6" ht="13.5" x14ac:dyDescent="0.25">
      <c r="A330" s="77" t="s">
        <v>1248</v>
      </c>
      <c r="B330" s="76"/>
      <c r="C330" s="76"/>
      <c r="D330" s="76"/>
      <c r="E330" s="76"/>
      <c r="F330" s="76"/>
    </row>
    <row r="331" spans="1:6" ht="13.5" x14ac:dyDescent="0.25">
      <c r="A331" s="76"/>
      <c r="B331" s="76"/>
      <c r="C331" s="76"/>
      <c r="D331" s="95"/>
      <c r="E331" s="76"/>
      <c r="F331" s="76"/>
    </row>
    <row r="332" spans="1:6" ht="13.5" x14ac:dyDescent="0.25">
      <c r="A332" s="77" t="s">
        <v>1241</v>
      </c>
      <c r="B332" s="76"/>
      <c r="C332" s="76"/>
      <c r="D332" s="95"/>
      <c r="E332" s="76"/>
      <c r="F332" s="96"/>
    </row>
    <row r="333" spans="1:6" ht="13.5" x14ac:dyDescent="0.25">
      <c r="A333" s="76"/>
      <c r="B333" s="76"/>
      <c r="C333" s="76"/>
      <c r="D333" s="95"/>
      <c r="E333" s="76"/>
      <c r="F333" s="76"/>
    </row>
    <row r="334" spans="1:6" ht="13.5" x14ac:dyDescent="0.25">
      <c r="A334" s="77" t="s">
        <v>1242</v>
      </c>
      <c r="B334" s="76"/>
      <c r="C334" s="76"/>
      <c r="D334" s="95"/>
      <c r="E334" s="76"/>
      <c r="F334" s="76"/>
    </row>
    <row r="335" spans="1:6" ht="13.5" x14ac:dyDescent="0.25">
      <c r="A335" s="77"/>
      <c r="B335" s="76"/>
      <c r="C335" s="76"/>
      <c r="D335" s="95"/>
      <c r="E335" s="76"/>
      <c r="F335" s="76"/>
    </row>
    <row r="336" spans="1:6" ht="13.5" x14ac:dyDescent="0.25">
      <c r="A336" s="77" t="s">
        <v>1243</v>
      </c>
      <c r="B336" s="76"/>
      <c r="C336" s="76"/>
      <c r="D336" s="95"/>
      <c r="E336" s="76"/>
      <c r="F336" s="76"/>
    </row>
    <row r="337" spans="1:6" ht="13.5" x14ac:dyDescent="0.25">
      <c r="A337" s="76"/>
      <c r="B337" s="76"/>
      <c r="C337" s="76"/>
      <c r="D337" s="95"/>
      <c r="E337" s="76"/>
      <c r="F337" s="76"/>
    </row>
    <row r="338" spans="1:6" ht="13.5" x14ac:dyDescent="0.25">
      <c r="A338" s="77" t="s">
        <v>1244</v>
      </c>
      <c r="B338" s="76"/>
      <c r="C338" s="76"/>
      <c r="D338" s="95"/>
      <c r="E338" s="76"/>
      <c r="F338" s="76"/>
    </row>
    <row r="339" spans="1:6" ht="13.5" x14ac:dyDescent="0.25">
      <c r="A339" s="76"/>
      <c r="B339" s="76"/>
      <c r="C339" s="76"/>
      <c r="D339" s="95"/>
      <c r="E339" s="76"/>
      <c r="F339" s="76"/>
    </row>
    <row r="340" spans="1:6" ht="13.5" x14ac:dyDescent="0.25">
      <c r="A340" s="77" t="s">
        <v>1245</v>
      </c>
      <c r="B340" s="76"/>
      <c r="C340" s="76"/>
      <c r="D340" s="76"/>
      <c r="E340" s="76"/>
      <c r="F340" s="76"/>
    </row>
    <row r="341" spans="1:6" ht="13.5" x14ac:dyDescent="0.25">
      <c r="A341" s="76"/>
      <c r="B341" s="76"/>
      <c r="C341" s="76"/>
      <c r="D341" s="76"/>
      <c r="E341" s="76"/>
      <c r="F341" s="76"/>
    </row>
  </sheetData>
  <mergeCells count="43">
    <mergeCell ref="A244:F244"/>
    <mergeCell ref="A245:F245"/>
    <mergeCell ref="A247:F247"/>
    <mergeCell ref="B185:C185"/>
    <mergeCell ref="B186:C186"/>
    <mergeCell ref="B187:C187"/>
    <mergeCell ref="B200:C200"/>
    <mergeCell ref="B201:C201"/>
    <mergeCell ref="B202:C202"/>
    <mergeCell ref="B203:C203"/>
    <mergeCell ref="D206:F206"/>
    <mergeCell ref="B231:C231"/>
    <mergeCell ref="B195:C195"/>
    <mergeCell ref="B224:C224"/>
    <mergeCell ref="B225:C225"/>
    <mergeCell ref="B226:C226"/>
    <mergeCell ref="I207:I208"/>
    <mergeCell ref="A1:H1"/>
    <mergeCell ref="A2:H2"/>
    <mergeCell ref="A3:H3"/>
    <mergeCell ref="B177:H177"/>
    <mergeCell ref="B178:H178"/>
    <mergeCell ref="B179:H179"/>
    <mergeCell ref="B180:H180"/>
    <mergeCell ref="B181:H181"/>
    <mergeCell ref="B182:H182"/>
    <mergeCell ref="B184:D184"/>
    <mergeCell ref="B206:B208"/>
    <mergeCell ref="C206:C208"/>
    <mergeCell ref="B227:C227"/>
    <mergeCell ref="B228:C228"/>
    <mergeCell ref="B229:D229"/>
    <mergeCell ref="B211:I211"/>
    <mergeCell ref="B219:D219"/>
    <mergeCell ref="B220:C220"/>
    <mergeCell ref="B221:C221"/>
    <mergeCell ref="B222:C222"/>
    <mergeCell ref="B223:C223"/>
    <mergeCell ref="G206:I206"/>
    <mergeCell ref="D207:D208"/>
    <mergeCell ref="E207:E208"/>
    <mergeCell ref="F207:F208"/>
    <mergeCell ref="G207:H207"/>
  </mergeCells>
  <hyperlinks>
    <hyperlink ref="I1" location="Index!B2" display="Index" xr:uid="{0B660D47-8A26-4B63-BD43-4D72D30C7ED7}"/>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2A50A-4365-4F5E-97A8-3B96D786AD4C}">
  <sheetPr>
    <outlinePr summaryBelow="0" summaryRight="0"/>
  </sheetPr>
  <dimension ref="A1:Q294"/>
  <sheetViews>
    <sheetView showGridLines="0" topLeftCell="A217" workbookViewId="0">
      <selection sqref="A1:H1"/>
    </sheetView>
  </sheetViews>
  <sheetFormatPr defaultRowHeight="12.75" x14ac:dyDescent="0.2"/>
  <cols>
    <col min="1" max="1" width="5.85546875" bestFit="1" customWidth="1"/>
    <col min="2" max="2" width="19.5703125" bestFit="1" customWidth="1"/>
    <col min="3" max="3" width="54" customWidth="1"/>
    <col min="4" max="4" width="25.7109375" customWidth="1"/>
    <col min="5" max="5" width="8.7109375" bestFit="1" customWidth="1"/>
    <col min="6" max="6" width="10.140625" bestFit="1" customWidth="1"/>
    <col min="7" max="7" width="14" bestFit="1" customWidth="1"/>
    <col min="8" max="8" width="11" customWidth="1"/>
    <col min="9" max="9" width="5.7109375" bestFit="1" customWidth="1"/>
    <col min="256" max="256" width="6.85546875" customWidth="1"/>
    <col min="257" max="257" width="20.5703125" customWidth="1"/>
    <col min="258" max="258" width="34.28515625" customWidth="1"/>
    <col min="259" max="259" width="17.85546875" customWidth="1"/>
    <col min="260" max="261" width="19.140625" customWidth="1"/>
    <col min="262" max="262" width="16.42578125" customWidth="1"/>
    <col min="512" max="512" width="6.85546875" customWidth="1"/>
    <col min="513" max="513" width="20.5703125" customWidth="1"/>
    <col min="514" max="514" width="34.28515625" customWidth="1"/>
    <col min="515" max="515" width="17.85546875" customWidth="1"/>
    <col min="516" max="517" width="19.140625" customWidth="1"/>
    <col min="518" max="518" width="16.42578125" customWidth="1"/>
    <col min="768" max="768" width="6.85546875" customWidth="1"/>
    <col min="769" max="769" width="20.5703125" customWidth="1"/>
    <col min="770" max="770" width="34.28515625" customWidth="1"/>
    <col min="771" max="771" width="17.85546875" customWidth="1"/>
    <col min="772" max="773" width="19.140625" customWidth="1"/>
    <col min="774" max="774" width="16.42578125" customWidth="1"/>
    <col min="1024" max="1024" width="6.85546875" customWidth="1"/>
    <col min="1025" max="1025" width="20.5703125" customWidth="1"/>
    <col min="1026" max="1026" width="34.28515625" customWidth="1"/>
    <col min="1027" max="1027" width="17.85546875" customWidth="1"/>
    <col min="1028" max="1029" width="19.140625" customWidth="1"/>
    <col min="1030" max="1030" width="16.42578125" customWidth="1"/>
    <col min="1280" max="1280" width="6.85546875" customWidth="1"/>
    <col min="1281" max="1281" width="20.5703125" customWidth="1"/>
    <col min="1282" max="1282" width="34.28515625" customWidth="1"/>
    <col min="1283" max="1283" width="17.85546875" customWidth="1"/>
    <col min="1284" max="1285" width="19.140625" customWidth="1"/>
    <col min="1286" max="1286" width="16.42578125" customWidth="1"/>
    <col min="1536" max="1536" width="6.85546875" customWidth="1"/>
    <col min="1537" max="1537" width="20.5703125" customWidth="1"/>
    <col min="1538" max="1538" width="34.28515625" customWidth="1"/>
    <col min="1539" max="1539" width="17.85546875" customWidth="1"/>
    <col min="1540" max="1541" width="19.140625" customWidth="1"/>
    <col min="1542" max="1542" width="16.42578125" customWidth="1"/>
    <col min="1792" max="1792" width="6.85546875" customWidth="1"/>
    <col min="1793" max="1793" width="20.5703125" customWidth="1"/>
    <col min="1794" max="1794" width="34.28515625" customWidth="1"/>
    <col min="1795" max="1795" width="17.85546875" customWidth="1"/>
    <col min="1796" max="1797" width="19.140625" customWidth="1"/>
    <col min="1798" max="1798" width="16.42578125" customWidth="1"/>
    <col min="2048" max="2048" width="6.85546875" customWidth="1"/>
    <col min="2049" max="2049" width="20.5703125" customWidth="1"/>
    <col min="2050" max="2050" width="34.28515625" customWidth="1"/>
    <col min="2051" max="2051" width="17.85546875" customWidth="1"/>
    <col min="2052" max="2053" width="19.140625" customWidth="1"/>
    <col min="2054" max="2054" width="16.42578125" customWidth="1"/>
    <col min="2304" max="2304" width="6.85546875" customWidth="1"/>
    <col min="2305" max="2305" width="20.5703125" customWidth="1"/>
    <col min="2306" max="2306" width="34.28515625" customWidth="1"/>
    <col min="2307" max="2307" width="17.85546875" customWidth="1"/>
    <col min="2308" max="2309" width="19.140625" customWidth="1"/>
    <col min="2310" max="2310" width="16.42578125" customWidth="1"/>
    <col min="2560" max="2560" width="6.85546875" customWidth="1"/>
    <col min="2561" max="2561" width="20.5703125" customWidth="1"/>
    <col min="2562" max="2562" width="34.28515625" customWidth="1"/>
    <col min="2563" max="2563" width="17.85546875" customWidth="1"/>
    <col min="2564" max="2565" width="19.140625" customWidth="1"/>
    <col min="2566" max="2566" width="16.42578125" customWidth="1"/>
    <col min="2816" max="2816" width="6.85546875" customWidth="1"/>
    <col min="2817" max="2817" width="20.5703125" customWidth="1"/>
    <col min="2818" max="2818" width="34.28515625" customWidth="1"/>
    <col min="2819" max="2819" width="17.85546875" customWidth="1"/>
    <col min="2820" max="2821" width="19.140625" customWidth="1"/>
    <col min="2822" max="2822" width="16.42578125" customWidth="1"/>
    <col min="3072" max="3072" width="6.85546875" customWidth="1"/>
    <col min="3073" max="3073" width="20.5703125" customWidth="1"/>
    <col min="3074" max="3074" width="34.28515625" customWidth="1"/>
    <col min="3075" max="3075" width="17.85546875" customWidth="1"/>
    <col min="3076" max="3077" width="19.140625" customWidth="1"/>
    <col min="3078" max="3078" width="16.42578125" customWidth="1"/>
    <col min="3328" max="3328" width="6.85546875" customWidth="1"/>
    <col min="3329" max="3329" width="20.5703125" customWidth="1"/>
    <col min="3330" max="3330" width="34.28515625" customWidth="1"/>
    <col min="3331" max="3331" width="17.85546875" customWidth="1"/>
    <col min="3332" max="3333" width="19.140625" customWidth="1"/>
    <col min="3334" max="3334" width="16.42578125" customWidth="1"/>
    <col min="3584" max="3584" width="6.85546875" customWidth="1"/>
    <col min="3585" max="3585" width="20.5703125" customWidth="1"/>
    <col min="3586" max="3586" width="34.28515625" customWidth="1"/>
    <col min="3587" max="3587" width="17.85546875" customWidth="1"/>
    <col min="3588" max="3589" width="19.140625" customWidth="1"/>
    <col min="3590" max="3590" width="16.42578125" customWidth="1"/>
    <col min="3840" max="3840" width="6.85546875" customWidth="1"/>
    <col min="3841" max="3841" width="20.5703125" customWidth="1"/>
    <col min="3842" max="3842" width="34.28515625" customWidth="1"/>
    <col min="3843" max="3843" width="17.85546875" customWidth="1"/>
    <col min="3844" max="3845" width="19.140625" customWidth="1"/>
    <col min="3846" max="3846" width="16.42578125" customWidth="1"/>
    <col min="4096" max="4096" width="6.85546875" customWidth="1"/>
    <col min="4097" max="4097" width="20.5703125" customWidth="1"/>
    <col min="4098" max="4098" width="34.28515625" customWidth="1"/>
    <col min="4099" max="4099" width="17.85546875" customWidth="1"/>
    <col min="4100" max="4101" width="19.140625" customWidth="1"/>
    <col min="4102" max="4102" width="16.42578125" customWidth="1"/>
    <col min="4352" max="4352" width="6.85546875" customWidth="1"/>
    <col min="4353" max="4353" width="20.5703125" customWidth="1"/>
    <col min="4354" max="4354" width="34.28515625" customWidth="1"/>
    <col min="4355" max="4355" width="17.85546875" customWidth="1"/>
    <col min="4356" max="4357" width="19.140625" customWidth="1"/>
    <col min="4358" max="4358" width="16.42578125" customWidth="1"/>
    <col min="4608" max="4608" width="6.85546875" customWidth="1"/>
    <col min="4609" max="4609" width="20.5703125" customWidth="1"/>
    <col min="4610" max="4610" width="34.28515625" customWidth="1"/>
    <col min="4611" max="4611" width="17.85546875" customWidth="1"/>
    <col min="4612" max="4613" width="19.140625" customWidth="1"/>
    <col min="4614" max="4614" width="16.42578125" customWidth="1"/>
    <col min="4864" max="4864" width="6.85546875" customWidth="1"/>
    <col min="4865" max="4865" width="20.5703125" customWidth="1"/>
    <col min="4866" max="4866" width="34.28515625" customWidth="1"/>
    <col min="4867" max="4867" width="17.85546875" customWidth="1"/>
    <col min="4868" max="4869" width="19.140625" customWidth="1"/>
    <col min="4870" max="4870" width="16.42578125" customWidth="1"/>
    <col min="5120" max="5120" width="6.85546875" customWidth="1"/>
    <col min="5121" max="5121" width="20.5703125" customWidth="1"/>
    <col min="5122" max="5122" width="34.28515625" customWidth="1"/>
    <col min="5123" max="5123" width="17.85546875" customWidth="1"/>
    <col min="5124" max="5125" width="19.140625" customWidth="1"/>
    <col min="5126" max="5126" width="16.42578125" customWidth="1"/>
    <col min="5376" max="5376" width="6.85546875" customWidth="1"/>
    <col min="5377" max="5377" width="20.5703125" customWidth="1"/>
    <col min="5378" max="5378" width="34.28515625" customWidth="1"/>
    <col min="5379" max="5379" width="17.85546875" customWidth="1"/>
    <col min="5380" max="5381" width="19.140625" customWidth="1"/>
    <col min="5382" max="5382" width="16.42578125" customWidth="1"/>
    <col min="5632" max="5632" width="6.85546875" customWidth="1"/>
    <col min="5633" max="5633" width="20.5703125" customWidth="1"/>
    <col min="5634" max="5634" width="34.28515625" customWidth="1"/>
    <col min="5635" max="5635" width="17.85546875" customWidth="1"/>
    <col min="5636" max="5637" width="19.140625" customWidth="1"/>
    <col min="5638" max="5638" width="16.42578125" customWidth="1"/>
    <col min="5888" max="5888" width="6.85546875" customWidth="1"/>
    <col min="5889" max="5889" width="20.5703125" customWidth="1"/>
    <col min="5890" max="5890" width="34.28515625" customWidth="1"/>
    <col min="5891" max="5891" width="17.85546875" customWidth="1"/>
    <col min="5892" max="5893" width="19.140625" customWidth="1"/>
    <col min="5894" max="5894" width="16.42578125" customWidth="1"/>
    <col min="6144" max="6144" width="6.85546875" customWidth="1"/>
    <col min="6145" max="6145" width="20.5703125" customWidth="1"/>
    <col min="6146" max="6146" width="34.28515625" customWidth="1"/>
    <col min="6147" max="6147" width="17.85546875" customWidth="1"/>
    <col min="6148" max="6149" width="19.140625" customWidth="1"/>
    <col min="6150" max="6150" width="16.42578125" customWidth="1"/>
    <col min="6400" max="6400" width="6.85546875" customWidth="1"/>
    <col min="6401" max="6401" width="20.5703125" customWidth="1"/>
    <col min="6402" max="6402" width="34.28515625" customWidth="1"/>
    <col min="6403" max="6403" width="17.85546875" customWidth="1"/>
    <col min="6404" max="6405" width="19.140625" customWidth="1"/>
    <col min="6406" max="6406" width="16.42578125" customWidth="1"/>
    <col min="6656" max="6656" width="6.85546875" customWidth="1"/>
    <col min="6657" max="6657" width="20.5703125" customWidth="1"/>
    <col min="6658" max="6658" width="34.28515625" customWidth="1"/>
    <col min="6659" max="6659" width="17.85546875" customWidth="1"/>
    <col min="6660" max="6661" width="19.140625" customWidth="1"/>
    <col min="6662" max="6662" width="16.42578125" customWidth="1"/>
    <col min="6912" max="6912" width="6.85546875" customWidth="1"/>
    <col min="6913" max="6913" width="20.5703125" customWidth="1"/>
    <col min="6914" max="6914" width="34.28515625" customWidth="1"/>
    <col min="6915" max="6915" width="17.85546875" customWidth="1"/>
    <col min="6916" max="6917" width="19.140625" customWidth="1"/>
    <col min="6918" max="6918" width="16.42578125" customWidth="1"/>
    <col min="7168" max="7168" width="6.85546875" customWidth="1"/>
    <col min="7169" max="7169" width="20.5703125" customWidth="1"/>
    <col min="7170" max="7170" width="34.28515625" customWidth="1"/>
    <col min="7171" max="7171" width="17.85546875" customWidth="1"/>
    <col min="7172" max="7173" width="19.140625" customWidth="1"/>
    <col min="7174" max="7174" width="16.42578125" customWidth="1"/>
    <col min="7424" max="7424" width="6.85546875" customWidth="1"/>
    <col min="7425" max="7425" width="20.5703125" customWidth="1"/>
    <col min="7426" max="7426" width="34.28515625" customWidth="1"/>
    <col min="7427" max="7427" width="17.85546875" customWidth="1"/>
    <col min="7428" max="7429" width="19.140625" customWidth="1"/>
    <col min="7430" max="7430" width="16.42578125" customWidth="1"/>
    <col min="7680" max="7680" width="6.85546875" customWidth="1"/>
    <col min="7681" max="7681" width="20.5703125" customWidth="1"/>
    <col min="7682" max="7682" width="34.28515625" customWidth="1"/>
    <col min="7683" max="7683" width="17.85546875" customWidth="1"/>
    <col min="7684" max="7685" width="19.140625" customWidth="1"/>
    <col min="7686" max="7686" width="16.42578125" customWidth="1"/>
    <col min="7936" max="7936" width="6.85546875" customWidth="1"/>
    <col min="7937" max="7937" width="20.5703125" customWidth="1"/>
    <col min="7938" max="7938" width="34.28515625" customWidth="1"/>
    <col min="7939" max="7939" width="17.85546875" customWidth="1"/>
    <col min="7940" max="7941" width="19.140625" customWidth="1"/>
    <col min="7942" max="7942" width="16.42578125" customWidth="1"/>
    <col min="8192" max="8192" width="6.85546875" customWidth="1"/>
    <col min="8193" max="8193" width="20.5703125" customWidth="1"/>
    <col min="8194" max="8194" width="34.28515625" customWidth="1"/>
    <col min="8195" max="8195" width="17.85546875" customWidth="1"/>
    <col min="8196" max="8197" width="19.140625" customWidth="1"/>
    <col min="8198" max="8198" width="16.42578125" customWidth="1"/>
    <col min="8448" max="8448" width="6.85546875" customWidth="1"/>
    <col min="8449" max="8449" width="20.5703125" customWidth="1"/>
    <col min="8450" max="8450" width="34.28515625" customWidth="1"/>
    <col min="8451" max="8451" width="17.85546875" customWidth="1"/>
    <col min="8452" max="8453" width="19.140625" customWidth="1"/>
    <col min="8454" max="8454" width="16.42578125" customWidth="1"/>
    <col min="8704" max="8704" width="6.85546875" customWidth="1"/>
    <col min="8705" max="8705" width="20.5703125" customWidth="1"/>
    <col min="8706" max="8706" width="34.28515625" customWidth="1"/>
    <col min="8707" max="8707" width="17.85546875" customWidth="1"/>
    <col min="8708" max="8709" width="19.140625" customWidth="1"/>
    <col min="8710" max="8710" width="16.42578125" customWidth="1"/>
    <col min="8960" max="8960" width="6.85546875" customWidth="1"/>
    <col min="8961" max="8961" width="20.5703125" customWidth="1"/>
    <col min="8962" max="8962" width="34.28515625" customWidth="1"/>
    <col min="8963" max="8963" width="17.85546875" customWidth="1"/>
    <col min="8964" max="8965" width="19.140625" customWidth="1"/>
    <col min="8966" max="8966" width="16.42578125" customWidth="1"/>
    <col min="9216" max="9216" width="6.85546875" customWidth="1"/>
    <col min="9217" max="9217" width="20.5703125" customWidth="1"/>
    <col min="9218" max="9218" width="34.28515625" customWidth="1"/>
    <col min="9219" max="9219" width="17.85546875" customWidth="1"/>
    <col min="9220" max="9221" width="19.140625" customWidth="1"/>
    <col min="9222" max="9222" width="16.42578125" customWidth="1"/>
    <col min="9472" max="9472" width="6.85546875" customWidth="1"/>
    <col min="9473" max="9473" width="20.5703125" customWidth="1"/>
    <col min="9474" max="9474" width="34.28515625" customWidth="1"/>
    <col min="9475" max="9475" width="17.85546875" customWidth="1"/>
    <col min="9476" max="9477" width="19.140625" customWidth="1"/>
    <col min="9478" max="9478" width="16.42578125" customWidth="1"/>
    <col min="9728" max="9728" width="6.85546875" customWidth="1"/>
    <col min="9729" max="9729" width="20.5703125" customWidth="1"/>
    <col min="9730" max="9730" width="34.28515625" customWidth="1"/>
    <col min="9731" max="9731" width="17.85546875" customWidth="1"/>
    <col min="9732" max="9733" width="19.140625" customWidth="1"/>
    <col min="9734" max="9734" width="16.42578125" customWidth="1"/>
    <col min="9984" max="9984" width="6.85546875" customWidth="1"/>
    <col min="9985" max="9985" width="20.5703125" customWidth="1"/>
    <col min="9986" max="9986" width="34.28515625" customWidth="1"/>
    <col min="9987" max="9987" width="17.85546875" customWidth="1"/>
    <col min="9988" max="9989" width="19.140625" customWidth="1"/>
    <col min="9990" max="9990" width="16.42578125" customWidth="1"/>
    <col min="10240" max="10240" width="6.85546875" customWidth="1"/>
    <col min="10241" max="10241" width="20.5703125" customWidth="1"/>
    <col min="10242" max="10242" width="34.28515625" customWidth="1"/>
    <col min="10243" max="10243" width="17.85546875" customWidth="1"/>
    <col min="10244" max="10245" width="19.140625" customWidth="1"/>
    <col min="10246" max="10246" width="16.42578125" customWidth="1"/>
    <col min="10496" max="10496" width="6.85546875" customWidth="1"/>
    <col min="10497" max="10497" width="20.5703125" customWidth="1"/>
    <col min="10498" max="10498" width="34.28515625" customWidth="1"/>
    <col min="10499" max="10499" width="17.85546875" customWidth="1"/>
    <col min="10500" max="10501" width="19.140625" customWidth="1"/>
    <col min="10502" max="10502" width="16.42578125" customWidth="1"/>
    <col min="10752" max="10752" width="6.85546875" customWidth="1"/>
    <col min="10753" max="10753" width="20.5703125" customWidth="1"/>
    <col min="10754" max="10754" width="34.28515625" customWidth="1"/>
    <col min="10755" max="10755" width="17.85546875" customWidth="1"/>
    <col min="10756" max="10757" width="19.140625" customWidth="1"/>
    <col min="10758" max="10758" width="16.42578125" customWidth="1"/>
    <col min="11008" max="11008" width="6.85546875" customWidth="1"/>
    <col min="11009" max="11009" width="20.5703125" customWidth="1"/>
    <col min="11010" max="11010" width="34.28515625" customWidth="1"/>
    <col min="11011" max="11011" width="17.85546875" customWidth="1"/>
    <col min="11012" max="11013" width="19.140625" customWidth="1"/>
    <col min="11014" max="11014" width="16.42578125" customWidth="1"/>
    <col min="11264" max="11264" width="6.85546875" customWidth="1"/>
    <col min="11265" max="11265" width="20.5703125" customWidth="1"/>
    <col min="11266" max="11266" width="34.28515625" customWidth="1"/>
    <col min="11267" max="11267" width="17.85546875" customWidth="1"/>
    <col min="11268" max="11269" width="19.140625" customWidth="1"/>
    <col min="11270" max="11270" width="16.42578125" customWidth="1"/>
    <col min="11520" max="11520" width="6.85546875" customWidth="1"/>
    <col min="11521" max="11521" width="20.5703125" customWidth="1"/>
    <col min="11522" max="11522" width="34.28515625" customWidth="1"/>
    <col min="11523" max="11523" width="17.85546875" customWidth="1"/>
    <col min="11524" max="11525" width="19.140625" customWidth="1"/>
    <col min="11526" max="11526" width="16.42578125" customWidth="1"/>
    <col min="11776" max="11776" width="6.85546875" customWidth="1"/>
    <col min="11777" max="11777" width="20.5703125" customWidth="1"/>
    <col min="11778" max="11778" width="34.28515625" customWidth="1"/>
    <col min="11779" max="11779" width="17.85546875" customWidth="1"/>
    <col min="11780" max="11781" width="19.140625" customWidth="1"/>
    <col min="11782" max="11782" width="16.42578125" customWidth="1"/>
    <col min="12032" max="12032" width="6.85546875" customWidth="1"/>
    <col min="12033" max="12033" width="20.5703125" customWidth="1"/>
    <col min="12034" max="12034" width="34.28515625" customWidth="1"/>
    <col min="12035" max="12035" width="17.85546875" customWidth="1"/>
    <col min="12036" max="12037" width="19.140625" customWidth="1"/>
    <col min="12038" max="12038" width="16.42578125" customWidth="1"/>
    <col min="12288" max="12288" width="6.85546875" customWidth="1"/>
    <col min="12289" max="12289" width="20.5703125" customWidth="1"/>
    <col min="12290" max="12290" width="34.28515625" customWidth="1"/>
    <col min="12291" max="12291" width="17.85546875" customWidth="1"/>
    <col min="12292" max="12293" width="19.140625" customWidth="1"/>
    <col min="12294" max="12294" width="16.42578125" customWidth="1"/>
    <col min="12544" max="12544" width="6.85546875" customWidth="1"/>
    <col min="12545" max="12545" width="20.5703125" customWidth="1"/>
    <col min="12546" max="12546" width="34.28515625" customWidth="1"/>
    <col min="12547" max="12547" width="17.85546875" customWidth="1"/>
    <col min="12548" max="12549" width="19.140625" customWidth="1"/>
    <col min="12550" max="12550" width="16.42578125" customWidth="1"/>
    <col min="12800" max="12800" width="6.85546875" customWidth="1"/>
    <col min="12801" max="12801" width="20.5703125" customWidth="1"/>
    <col min="12802" max="12802" width="34.28515625" customWidth="1"/>
    <col min="12803" max="12803" width="17.85546875" customWidth="1"/>
    <col min="12804" max="12805" width="19.140625" customWidth="1"/>
    <col min="12806" max="12806" width="16.42578125" customWidth="1"/>
    <col min="13056" max="13056" width="6.85546875" customWidth="1"/>
    <col min="13057" max="13057" width="20.5703125" customWidth="1"/>
    <col min="13058" max="13058" width="34.28515625" customWidth="1"/>
    <col min="13059" max="13059" width="17.85546875" customWidth="1"/>
    <col min="13060" max="13061" width="19.140625" customWidth="1"/>
    <col min="13062" max="13062" width="16.42578125" customWidth="1"/>
    <col min="13312" max="13312" width="6.85546875" customWidth="1"/>
    <col min="13313" max="13313" width="20.5703125" customWidth="1"/>
    <col min="13314" max="13314" width="34.28515625" customWidth="1"/>
    <col min="13315" max="13315" width="17.85546875" customWidth="1"/>
    <col min="13316" max="13317" width="19.140625" customWidth="1"/>
    <col min="13318" max="13318" width="16.42578125" customWidth="1"/>
    <col min="13568" max="13568" width="6.85546875" customWidth="1"/>
    <col min="13569" max="13569" width="20.5703125" customWidth="1"/>
    <col min="13570" max="13570" width="34.28515625" customWidth="1"/>
    <col min="13571" max="13571" width="17.85546875" customWidth="1"/>
    <col min="13572" max="13573" width="19.140625" customWidth="1"/>
    <col min="13574" max="13574" width="16.42578125" customWidth="1"/>
    <col min="13824" max="13824" width="6.85546875" customWidth="1"/>
    <col min="13825" max="13825" width="20.5703125" customWidth="1"/>
    <col min="13826" max="13826" width="34.28515625" customWidth="1"/>
    <col min="13827" max="13827" width="17.85546875" customWidth="1"/>
    <col min="13828" max="13829" width="19.140625" customWidth="1"/>
    <col min="13830" max="13830" width="16.42578125" customWidth="1"/>
    <col min="14080" max="14080" width="6.85546875" customWidth="1"/>
    <col min="14081" max="14081" width="20.5703125" customWidth="1"/>
    <col min="14082" max="14082" width="34.28515625" customWidth="1"/>
    <col min="14083" max="14083" width="17.85546875" customWidth="1"/>
    <col min="14084" max="14085" width="19.140625" customWidth="1"/>
    <col min="14086" max="14086" width="16.42578125" customWidth="1"/>
    <col min="14336" max="14336" width="6.85546875" customWidth="1"/>
    <col min="14337" max="14337" width="20.5703125" customWidth="1"/>
    <col min="14338" max="14338" width="34.28515625" customWidth="1"/>
    <col min="14339" max="14339" width="17.85546875" customWidth="1"/>
    <col min="14340" max="14341" width="19.140625" customWidth="1"/>
    <col min="14342" max="14342" width="16.42578125" customWidth="1"/>
    <col min="14592" max="14592" width="6.85546875" customWidth="1"/>
    <col min="14593" max="14593" width="20.5703125" customWidth="1"/>
    <col min="14594" max="14594" width="34.28515625" customWidth="1"/>
    <col min="14595" max="14595" width="17.85546875" customWidth="1"/>
    <col min="14596" max="14597" width="19.140625" customWidth="1"/>
    <col min="14598" max="14598" width="16.42578125" customWidth="1"/>
    <col min="14848" max="14848" width="6.85546875" customWidth="1"/>
    <col min="14849" max="14849" width="20.5703125" customWidth="1"/>
    <col min="14850" max="14850" width="34.28515625" customWidth="1"/>
    <col min="14851" max="14851" width="17.85546875" customWidth="1"/>
    <col min="14852" max="14853" width="19.140625" customWidth="1"/>
    <col min="14854" max="14854" width="16.42578125" customWidth="1"/>
    <col min="15104" max="15104" width="6.85546875" customWidth="1"/>
    <col min="15105" max="15105" width="20.5703125" customWidth="1"/>
    <col min="15106" max="15106" width="34.28515625" customWidth="1"/>
    <col min="15107" max="15107" width="17.85546875" customWidth="1"/>
    <col min="15108" max="15109" width="19.140625" customWidth="1"/>
    <col min="15110" max="15110" width="16.42578125" customWidth="1"/>
    <col min="15360" max="15360" width="6.85546875" customWidth="1"/>
    <col min="15361" max="15361" width="20.5703125" customWidth="1"/>
    <col min="15362" max="15362" width="34.28515625" customWidth="1"/>
    <col min="15363" max="15363" width="17.85546875" customWidth="1"/>
    <col min="15364" max="15365" width="19.140625" customWidth="1"/>
    <col min="15366" max="15366" width="16.42578125" customWidth="1"/>
    <col min="15616" max="15616" width="6.85546875" customWidth="1"/>
    <col min="15617" max="15617" width="20.5703125" customWidth="1"/>
    <col min="15618" max="15618" width="34.28515625" customWidth="1"/>
    <col min="15619" max="15619" width="17.85546875" customWidth="1"/>
    <col min="15620" max="15621" width="19.140625" customWidth="1"/>
    <col min="15622" max="15622" width="16.42578125" customWidth="1"/>
    <col min="15872" max="15872" width="6.85546875" customWidth="1"/>
    <col min="15873" max="15873" width="20.5703125" customWidth="1"/>
    <col min="15874" max="15874" width="34.28515625" customWidth="1"/>
    <col min="15875" max="15875" width="17.85546875" customWidth="1"/>
    <col min="15876" max="15877" width="19.140625" customWidth="1"/>
    <col min="15878" max="15878" width="16.42578125" customWidth="1"/>
    <col min="16128" max="16128" width="6.85546875" customWidth="1"/>
    <col min="16129" max="16129" width="20.5703125" customWidth="1"/>
    <col min="16130" max="16130" width="34.28515625" customWidth="1"/>
    <col min="16131" max="16131" width="17.85546875" customWidth="1"/>
    <col min="16132" max="16133" width="19.140625" customWidth="1"/>
    <col min="16134" max="16134" width="16.42578125" customWidth="1"/>
  </cols>
  <sheetData>
    <row r="1" spans="1:9" ht="15" x14ac:dyDescent="0.2">
      <c r="A1" s="225" t="s">
        <v>0</v>
      </c>
      <c r="B1" s="225"/>
      <c r="C1" s="225"/>
      <c r="D1" s="225"/>
      <c r="E1" s="225"/>
      <c r="F1" s="225"/>
      <c r="G1" s="225"/>
      <c r="H1" s="225"/>
      <c r="I1" s="1" t="s">
        <v>931</v>
      </c>
    </row>
    <row r="2" spans="1:9" ht="15" x14ac:dyDescent="0.2">
      <c r="A2" s="225" t="s">
        <v>677</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1205</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49</v>
      </c>
      <c r="C7" s="37" t="s">
        <v>50</v>
      </c>
      <c r="D7" s="37" t="s">
        <v>48</v>
      </c>
      <c r="E7" s="38">
        <v>866520</v>
      </c>
      <c r="F7" s="39">
        <v>11916.383040000001</v>
      </c>
      <c r="G7" s="40">
        <v>7.1625449999999993E-2</v>
      </c>
      <c r="H7" s="30" t="s">
        <v>140</v>
      </c>
    </row>
    <row r="8" spans="1:9" x14ac:dyDescent="0.2">
      <c r="A8" s="36">
        <v>2</v>
      </c>
      <c r="B8" s="37" t="s">
        <v>477</v>
      </c>
      <c r="C8" s="37" t="s">
        <v>478</v>
      </c>
      <c r="D8" s="37" t="s">
        <v>48</v>
      </c>
      <c r="E8" s="38">
        <v>1175005</v>
      </c>
      <c r="F8" s="39">
        <v>9375.9523974999993</v>
      </c>
      <c r="G8" s="40">
        <v>5.6355759999999998E-2</v>
      </c>
      <c r="H8" s="30" t="s">
        <v>140</v>
      </c>
    </row>
    <row r="9" spans="1:9" x14ac:dyDescent="0.2">
      <c r="A9" s="36">
        <v>3</v>
      </c>
      <c r="B9" s="37" t="s">
        <v>17</v>
      </c>
      <c r="C9" s="37" t="s">
        <v>18</v>
      </c>
      <c r="D9" s="37" t="s">
        <v>19</v>
      </c>
      <c r="E9" s="38">
        <v>667922</v>
      </c>
      <c r="F9" s="39">
        <v>8642.2427580000003</v>
      </c>
      <c r="G9" s="40">
        <v>5.1945669999999999E-2</v>
      </c>
      <c r="H9" s="30" t="s">
        <v>140</v>
      </c>
    </row>
    <row r="10" spans="1:9" x14ac:dyDescent="0.2">
      <c r="A10" s="36">
        <v>4</v>
      </c>
      <c r="B10" s="37" t="s">
        <v>14</v>
      </c>
      <c r="C10" s="37" t="s">
        <v>15</v>
      </c>
      <c r="D10" s="37" t="s">
        <v>16</v>
      </c>
      <c r="E10" s="38">
        <v>341272</v>
      </c>
      <c r="F10" s="39">
        <v>6320.3574399999998</v>
      </c>
      <c r="G10" s="40">
        <v>3.7989580000000002E-2</v>
      </c>
      <c r="H10" s="30" t="s">
        <v>140</v>
      </c>
    </row>
    <row r="11" spans="1:9" x14ac:dyDescent="0.2">
      <c r="A11" s="36">
        <v>5</v>
      </c>
      <c r="B11" s="37" t="s">
        <v>479</v>
      </c>
      <c r="C11" s="37" t="s">
        <v>480</v>
      </c>
      <c r="D11" s="37" t="s">
        <v>48</v>
      </c>
      <c r="E11" s="38">
        <v>1372241</v>
      </c>
      <c r="F11" s="39">
        <v>5382.6153224999998</v>
      </c>
      <c r="G11" s="40">
        <v>3.2353119999999999E-2</v>
      </c>
      <c r="H11" s="30" t="s">
        <v>140</v>
      </c>
    </row>
    <row r="12" spans="1:9" x14ac:dyDescent="0.2">
      <c r="A12" s="36">
        <v>6</v>
      </c>
      <c r="B12" s="37" t="s">
        <v>11</v>
      </c>
      <c r="C12" s="37" t="s">
        <v>12</v>
      </c>
      <c r="D12" s="37" t="s">
        <v>13</v>
      </c>
      <c r="E12" s="38">
        <v>125116</v>
      </c>
      <c r="F12" s="39">
        <v>5184.0563439999996</v>
      </c>
      <c r="G12" s="40">
        <v>3.1159650000000001E-2</v>
      </c>
      <c r="H12" s="30" t="s">
        <v>140</v>
      </c>
    </row>
    <row r="13" spans="1:9" x14ac:dyDescent="0.2">
      <c r="A13" s="36">
        <v>7</v>
      </c>
      <c r="B13" s="37" t="s">
        <v>481</v>
      </c>
      <c r="C13" s="37" t="s">
        <v>482</v>
      </c>
      <c r="D13" s="37" t="s">
        <v>185</v>
      </c>
      <c r="E13" s="38">
        <v>425644</v>
      </c>
      <c r="F13" s="39">
        <v>4276.6580899999999</v>
      </c>
      <c r="G13" s="40">
        <v>2.5705579999999999E-2</v>
      </c>
      <c r="H13" s="30" t="s">
        <v>140</v>
      </c>
    </row>
    <row r="14" spans="1:9" x14ac:dyDescent="0.2">
      <c r="A14" s="36">
        <v>8</v>
      </c>
      <c r="B14" s="37" t="s">
        <v>343</v>
      </c>
      <c r="C14" s="37" t="s">
        <v>344</v>
      </c>
      <c r="D14" s="37" t="s">
        <v>246</v>
      </c>
      <c r="E14" s="38">
        <v>105999</v>
      </c>
      <c r="F14" s="39">
        <v>3252.8973120000001</v>
      </c>
      <c r="G14" s="40">
        <v>1.9552090000000001E-2</v>
      </c>
      <c r="H14" s="30" t="s">
        <v>140</v>
      </c>
    </row>
    <row r="15" spans="1:9" x14ac:dyDescent="0.2">
      <c r="A15" s="31">
        <v>9</v>
      </c>
      <c r="B15" s="32" t="s">
        <v>962</v>
      </c>
      <c r="C15" s="32" t="s">
        <v>963</v>
      </c>
      <c r="D15" s="32" t="s">
        <v>112</v>
      </c>
      <c r="E15" s="33">
        <v>729150</v>
      </c>
      <c r="F15" s="34">
        <f>319396866/10^5</f>
        <v>3193.96866</v>
      </c>
      <c r="G15" s="124">
        <f>F15/F174</f>
        <v>1.9197891350467147E-2</v>
      </c>
      <c r="H15" s="30" t="s">
        <v>140</v>
      </c>
    </row>
    <row r="16" spans="1:9" x14ac:dyDescent="0.2">
      <c r="A16" s="36">
        <v>10</v>
      </c>
      <c r="B16" s="37" t="s">
        <v>327</v>
      </c>
      <c r="C16" s="37" t="s">
        <v>328</v>
      </c>
      <c r="D16" s="37" t="s">
        <v>185</v>
      </c>
      <c r="E16" s="38">
        <v>139420</v>
      </c>
      <c r="F16" s="39">
        <v>2495.33916</v>
      </c>
      <c r="G16" s="40">
        <v>1.499866E-2</v>
      </c>
      <c r="H16" s="30" t="s">
        <v>140</v>
      </c>
    </row>
    <row r="17" spans="1:8" x14ac:dyDescent="0.2">
      <c r="A17" s="36">
        <v>11</v>
      </c>
      <c r="B17" s="37" t="s">
        <v>331</v>
      </c>
      <c r="C17" s="37" t="s">
        <v>332</v>
      </c>
      <c r="D17" s="37" t="s">
        <v>229</v>
      </c>
      <c r="E17" s="38">
        <v>892400</v>
      </c>
      <c r="F17" s="39">
        <v>2361.2903999999999</v>
      </c>
      <c r="G17" s="40">
        <v>1.4192939999999999E-2</v>
      </c>
      <c r="H17" s="30" t="s">
        <v>140</v>
      </c>
    </row>
    <row r="18" spans="1:8" x14ac:dyDescent="0.2">
      <c r="A18" s="36">
        <v>12</v>
      </c>
      <c r="B18" s="37" t="s">
        <v>128</v>
      </c>
      <c r="C18" s="37" t="s">
        <v>129</v>
      </c>
      <c r="D18" s="37" t="s">
        <v>130</v>
      </c>
      <c r="E18" s="38">
        <v>1193420</v>
      </c>
      <c r="F18" s="39">
        <v>2244.345652</v>
      </c>
      <c r="G18" s="40">
        <v>1.349002E-2</v>
      </c>
      <c r="H18" s="30" t="s">
        <v>140</v>
      </c>
    </row>
    <row r="19" spans="1:8" x14ac:dyDescent="0.2">
      <c r="A19" s="36">
        <v>13</v>
      </c>
      <c r="B19" s="37" t="s">
        <v>265</v>
      </c>
      <c r="C19" s="37" t="s">
        <v>266</v>
      </c>
      <c r="D19" s="37" t="s">
        <v>226</v>
      </c>
      <c r="E19" s="38">
        <v>192685</v>
      </c>
      <c r="F19" s="39">
        <v>2199.4992750000001</v>
      </c>
      <c r="G19" s="40">
        <v>1.322046E-2</v>
      </c>
      <c r="H19" s="30" t="s">
        <v>140</v>
      </c>
    </row>
    <row r="20" spans="1:8" x14ac:dyDescent="0.2">
      <c r="A20" s="36">
        <v>14</v>
      </c>
      <c r="B20" s="37" t="s">
        <v>213</v>
      </c>
      <c r="C20" s="37" t="s">
        <v>214</v>
      </c>
      <c r="D20" s="37" t="s">
        <v>215</v>
      </c>
      <c r="E20" s="38">
        <v>149885</v>
      </c>
      <c r="F20" s="39">
        <v>2196.8644450000002</v>
      </c>
      <c r="G20" s="40">
        <v>1.320463E-2</v>
      </c>
      <c r="H20" s="30" t="s">
        <v>140</v>
      </c>
    </row>
    <row r="21" spans="1:8" x14ac:dyDescent="0.2">
      <c r="A21" s="36">
        <v>15</v>
      </c>
      <c r="B21" s="37" t="s">
        <v>26</v>
      </c>
      <c r="C21" s="37" t="s">
        <v>27</v>
      </c>
      <c r="D21" s="37" t="s">
        <v>28</v>
      </c>
      <c r="E21" s="38">
        <v>528206</v>
      </c>
      <c r="F21" s="39">
        <v>2175.1523080000002</v>
      </c>
      <c r="G21" s="40">
        <v>1.307412E-2</v>
      </c>
      <c r="H21" s="30" t="s">
        <v>140</v>
      </c>
    </row>
    <row r="22" spans="1:8" x14ac:dyDescent="0.2">
      <c r="A22" s="36">
        <v>16</v>
      </c>
      <c r="B22" s="37" t="s">
        <v>224</v>
      </c>
      <c r="C22" s="37" t="s">
        <v>225</v>
      </c>
      <c r="D22" s="37" t="s">
        <v>226</v>
      </c>
      <c r="E22" s="38">
        <v>128110</v>
      </c>
      <c r="F22" s="39">
        <v>2086.3994600000001</v>
      </c>
      <c r="G22" s="40">
        <v>1.254066E-2</v>
      </c>
      <c r="H22" s="30" t="s">
        <v>140</v>
      </c>
    </row>
    <row r="23" spans="1:8" x14ac:dyDescent="0.2">
      <c r="A23" s="36">
        <v>17</v>
      </c>
      <c r="B23" s="37" t="s">
        <v>77</v>
      </c>
      <c r="C23" s="37" t="s">
        <v>78</v>
      </c>
      <c r="D23" s="37" t="s">
        <v>31</v>
      </c>
      <c r="E23" s="38">
        <v>35596</v>
      </c>
      <c r="F23" s="39">
        <v>2014.5556200000001</v>
      </c>
      <c r="G23" s="40">
        <v>1.2108829999999999E-2</v>
      </c>
      <c r="H23" s="30" t="s">
        <v>140</v>
      </c>
    </row>
    <row r="24" spans="1:8" x14ac:dyDescent="0.2">
      <c r="A24" s="36">
        <v>18</v>
      </c>
      <c r="B24" s="37" t="s">
        <v>299</v>
      </c>
      <c r="C24" s="37" t="s">
        <v>300</v>
      </c>
      <c r="D24" s="37" t="s">
        <v>215</v>
      </c>
      <c r="E24" s="38">
        <v>221989</v>
      </c>
      <c r="F24" s="39">
        <v>1969.486408</v>
      </c>
      <c r="G24" s="40">
        <v>1.183793E-2</v>
      </c>
      <c r="H24" s="30" t="s">
        <v>140</v>
      </c>
    </row>
    <row r="25" spans="1:8" x14ac:dyDescent="0.2">
      <c r="A25" s="36">
        <v>19</v>
      </c>
      <c r="B25" s="37" t="s">
        <v>113</v>
      </c>
      <c r="C25" s="37" t="s">
        <v>114</v>
      </c>
      <c r="D25" s="37" t="s">
        <v>115</v>
      </c>
      <c r="E25" s="38">
        <v>25879</v>
      </c>
      <c r="F25" s="39">
        <v>1948.6886999999999</v>
      </c>
      <c r="G25" s="40">
        <v>1.171293E-2</v>
      </c>
      <c r="H25" s="30" t="s">
        <v>140</v>
      </c>
    </row>
    <row r="26" spans="1:8" x14ac:dyDescent="0.2">
      <c r="A26" s="36">
        <v>20</v>
      </c>
      <c r="B26" s="37" t="s">
        <v>272</v>
      </c>
      <c r="C26" s="37" t="s">
        <v>273</v>
      </c>
      <c r="D26" s="37" t="s">
        <v>188</v>
      </c>
      <c r="E26" s="38">
        <v>946237</v>
      </c>
      <c r="F26" s="39">
        <v>1912.0611059</v>
      </c>
      <c r="G26" s="40">
        <v>1.1492769999999999E-2</v>
      </c>
      <c r="H26" s="30" t="s">
        <v>140</v>
      </c>
    </row>
    <row r="27" spans="1:8" x14ac:dyDescent="0.2">
      <c r="A27" s="36">
        <v>21</v>
      </c>
      <c r="B27" s="37" t="s">
        <v>191</v>
      </c>
      <c r="C27" s="37" t="s">
        <v>192</v>
      </c>
      <c r="D27" s="37" t="s">
        <v>193</v>
      </c>
      <c r="E27" s="38">
        <v>94029</v>
      </c>
      <c r="F27" s="39">
        <v>1885.2814499999999</v>
      </c>
      <c r="G27" s="40">
        <v>1.1331809999999999E-2</v>
      </c>
      <c r="H27" s="30" t="s">
        <v>140</v>
      </c>
    </row>
    <row r="28" spans="1:8" x14ac:dyDescent="0.2">
      <c r="A28" s="36">
        <v>22</v>
      </c>
      <c r="B28" s="37" t="s">
        <v>59</v>
      </c>
      <c r="C28" s="37" t="s">
        <v>60</v>
      </c>
      <c r="D28" s="37" t="s">
        <v>22</v>
      </c>
      <c r="E28" s="38">
        <v>463700</v>
      </c>
      <c r="F28" s="39">
        <v>1787.5635</v>
      </c>
      <c r="G28" s="40">
        <v>1.0744449999999999E-2</v>
      </c>
      <c r="H28" s="30" t="s">
        <v>140</v>
      </c>
    </row>
    <row r="29" spans="1:8" x14ac:dyDescent="0.2">
      <c r="A29" s="36">
        <v>23</v>
      </c>
      <c r="B29" s="37" t="s">
        <v>661</v>
      </c>
      <c r="C29" s="37" t="s">
        <v>662</v>
      </c>
      <c r="D29" s="37" t="s">
        <v>185</v>
      </c>
      <c r="E29" s="38">
        <v>96600</v>
      </c>
      <c r="F29" s="39">
        <v>1719.6732</v>
      </c>
      <c r="G29" s="40">
        <v>1.0336390000000001E-2</v>
      </c>
      <c r="H29" s="30" t="s">
        <v>140</v>
      </c>
    </row>
    <row r="30" spans="1:8" x14ac:dyDescent="0.2">
      <c r="A30" s="36">
        <v>24</v>
      </c>
      <c r="B30" s="37" t="s">
        <v>483</v>
      </c>
      <c r="C30" s="37" t="s">
        <v>484</v>
      </c>
      <c r="D30" s="37" t="s">
        <v>185</v>
      </c>
      <c r="E30" s="38">
        <v>57185</v>
      </c>
      <c r="F30" s="39">
        <v>1714.006005</v>
      </c>
      <c r="G30" s="40">
        <v>1.030232E-2</v>
      </c>
      <c r="H30" s="30" t="s">
        <v>140</v>
      </c>
    </row>
    <row r="31" spans="1:8" x14ac:dyDescent="0.2">
      <c r="A31" s="36">
        <v>25</v>
      </c>
      <c r="B31" s="37" t="s">
        <v>244</v>
      </c>
      <c r="C31" s="37" t="s">
        <v>245</v>
      </c>
      <c r="D31" s="37" t="s">
        <v>246</v>
      </c>
      <c r="E31" s="38">
        <v>47602</v>
      </c>
      <c r="F31" s="39">
        <v>1647.3148120000001</v>
      </c>
      <c r="G31" s="40">
        <v>9.9014700000000008E-3</v>
      </c>
      <c r="H31" s="30" t="s">
        <v>140</v>
      </c>
    </row>
    <row r="32" spans="1:8" ht="25.5" x14ac:dyDescent="0.2">
      <c r="A32" s="36">
        <v>26</v>
      </c>
      <c r="B32" s="37" t="s">
        <v>485</v>
      </c>
      <c r="C32" s="37" t="s">
        <v>486</v>
      </c>
      <c r="D32" s="37" t="s">
        <v>208</v>
      </c>
      <c r="E32" s="38">
        <v>86754</v>
      </c>
      <c r="F32" s="39">
        <v>1615.7932499999999</v>
      </c>
      <c r="G32" s="40">
        <v>9.7120000000000001E-3</v>
      </c>
      <c r="H32" s="30" t="s">
        <v>140</v>
      </c>
    </row>
    <row r="33" spans="1:8" x14ac:dyDescent="0.2">
      <c r="A33" s="36">
        <v>27</v>
      </c>
      <c r="B33" s="37" t="s">
        <v>321</v>
      </c>
      <c r="C33" s="37" t="s">
        <v>322</v>
      </c>
      <c r="D33" s="37" t="s">
        <v>215</v>
      </c>
      <c r="E33" s="38">
        <v>14295</v>
      </c>
      <c r="F33" s="39">
        <v>1540.3577250000001</v>
      </c>
      <c r="G33" s="40">
        <v>9.2585800000000006E-3</v>
      </c>
      <c r="H33" s="30" t="s">
        <v>140</v>
      </c>
    </row>
    <row r="34" spans="1:8" x14ac:dyDescent="0.2">
      <c r="A34" s="36">
        <v>28</v>
      </c>
      <c r="B34" s="37" t="s">
        <v>23</v>
      </c>
      <c r="C34" s="37" t="s">
        <v>24</v>
      </c>
      <c r="D34" s="37" t="s">
        <v>25</v>
      </c>
      <c r="E34" s="38">
        <v>12278</v>
      </c>
      <c r="F34" s="39">
        <v>1381.6433400000001</v>
      </c>
      <c r="G34" s="40">
        <v>8.3046000000000005E-3</v>
      </c>
      <c r="H34" s="30" t="s">
        <v>140</v>
      </c>
    </row>
    <row r="35" spans="1:8" x14ac:dyDescent="0.2">
      <c r="A35" s="36">
        <v>29</v>
      </c>
      <c r="B35" s="37" t="s">
        <v>349</v>
      </c>
      <c r="C35" s="37" t="s">
        <v>350</v>
      </c>
      <c r="D35" s="37" t="s">
        <v>188</v>
      </c>
      <c r="E35" s="38">
        <v>47800</v>
      </c>
      <c r="F35" s="39">
        <v>1356.1815999999999</v>
      </c>
      <c r="G35" s="40">
        <v>8.1515600000000004E-3</v>
      </c>
      <c r="H35" s="30" t="s">
        <v>140</v>
      </c>
    </row>
    <row r="36" spans="1:8" x14ac:dyDescent="0.2">
      <c r="A36" s="36">
        <v>30</v>
      </c>
      <c r="B36" s="37" t="s">
        <v>288</v>
      </c>
      <c r="C36" s="37" t="s">
        <v>289</v>
      </c>
      <c r="D36" s="37" t="s">
        <v>41</v>
      </c>
      <c r="E36" s="38">
        <v>122790</v>
      </c>
      <c r="F36" s="39">
        <v>1335.7096200000001</v>
      </c>
      <c r="G36" s="40">
        <v>8.0285100000000009E-3</v>
      </c>
      <c r="H36" s="30" t="s">
        <v>140</v>
      </c>
    </row>
    <row r="37" spans="1:8" ht="25.5" x14ac:dyDescent="0.2">
      <c r="A37" s="36">
        <v>31</v>
      </c>
      <c r="B37" s="37" t="s">
        <v>621</v>
      </c>
      <c r="C37" s="37" t="s">
        <v>622</v>
      </c>
      <c r="D37" s="37" t="s">
        <v>201</v>
      </c>
      <c r="E37" s="38">
        <v>321425</v>
      </c>
      <c r="F37" s="39">
        <v>1321.2174625</v>
      </c>
      <c r="G37" s="40">
        <v>7.9413999999999995E-3</v>
      </c>
      <c r="H37" s="30" t="s">
        <v>140</v>
      </c>
    </row>
    <row r="38" spans="1:8" ht="25.5" x14ac:dyDescent="0.2">
      <c r="A38" s="36">
        <v>32</v>
      </c>
      <c r="B38" s="37" t="s">
        <v>253</v>
      </c>
      <c r="C38" s="37" t="s">
        <v>254</v>
      </c>
      <c r="D38" s="37" t="s">
        <v>208</v>
      </c>
      <c r="E38" s="38">
        <v>51495</v>
      </c>
      <c r="F38" s="39">
        <v>1310.85672</v>
      </c>
      <c r="G38" s="40">
        <v>7.8791299999999998E-3</v>
      </c>
      <c r="H38" s="30" t="s">
        <v>140</v>
      </c>
    </row>
    <row r="39" spans="1:8" x14ac:dyDescent="0.2">
      <c r="A39" s="36">
        <v>33</v>
      </c>
      <c r="B39" s="37" t="s">
        <v>487</v>
      </c>
      <c r="C39" s="37" t="s">
        <v>488</v>
      </c>
      <c r="D39" s="37" t="s">
        <v>41</v>
      </c>
      <c r="E39" s="38">
        <v>151685</v>
      </c>
      <c r="F39" s="39">
        <v>1277.1118575</v>
      </c>
      <c r="G39" s="40">
        <v>7.6762999999999996E-3</v>
      </c>
      <c r="H39" s="30" t="s">
        <v>140</v>
      </c>
    </row>
    <row r="40" spans="1:8" x14ac:dyDescent="0.2">
      <c r="A40" s="36">
        <v>34</v>
      </c>
      <c r="B40" s="37" t="s">
        <v>489</v>
      </c>
      <c r="C40" s="37" t="s">
        <v>490</v>
      </c>
      <c r="D40" s="37" t="s">
        <v>185</v>
      </c>
      <c r="E40" s="38">
        <v>108269</v>
      </c>
      <c r="F40" s="39">
        <v>1233.616986</v>
      </c>
      <c r="G40" s="40">
        <v>7.4148699999999996E-3</v>
      </c>
      <c r="H40" s="30" t="s">
        <v>140</v>
      </c>
    </row>
    <row r="41" spans="1:8" x14ac:dyDescent="0.2">
      <c r="A41" s="36">
        <v>35</v>
      </c>
      <c r="B41" s="37" t="s">
        <v>81</v>
      </c>
      <c r="C41" s="37" t="s">
        <v>82</v>
      </c>
      <c r="D41" s="37" t="s">
        <v>83</v>
      </c>
      <c r="E41" s="38">
        <v>22745</v>
      </c>
      <c r="F41" s="39">
        <v>1221.04258</v>
      </c>
      <c r="G41" s="40">
        <v>7.3392800000000001E-3</v>
      </c>
      <c r="H41" s="30" t="s">
        <v>140</v>
      </c>
    </row>
    <row r="42" spans="1:8" ht="25.5" x14ac:dyDescent="0.2">
      <c r="A42" s="36">
        <v>36</v>
      </c>
      <c r="B42" s="37" t="s">
        <v>491</v>
      </c>
      <c r="C42" s="37" t="s">
        <v>492</v>
      </c>
      <c r="D42" s="37" t="s">
        <v>201</v>
      </c>
      <c r="E42" s="38">
        <v>113485</v>
      </c>
      <c r="F42" s="39">
        <v>1220.6446599999999</v>
      </c>
      <c r="G42" s="40">
        <v>7.3368900000000004E-3</v>
      </c>
      <c r="H42" s="30" t="s">
        <v>140</v>
      </c>
    </row>
    <row r="43" spans="1:8" x14ac:dyDescent="0.2">
      <c r="A43" s="31">
        <v>37</v>
      </c>
      <c r="B43" s="32" t="s">
        <v>964</v>
      </c>
      <c r="C43" s="32" t="s">
        <v>965</v>
      </c>
      <c r="D43" s="32" t="s">
        <v>112</v>
      </c>
      <c r="E43" s="33">
        <v>360489</v>
      </c>
      <c r="F43" s="34">
        <f>119336278.56/10^5</f>
        <v>1193.3627856000001</v>
      </c>
      <c r="G43" s="124">
        <f>F43/F174</f>
        <v>7.1729097991962204E-3</v>
      </c>
      <c r="H43" s="30" t="s">
        <v>140</v>
      </c>
    </row>
    <row r="44" spans="1:8" x14ac:dyDescent="0.2">
      <c r="A44" s="36">
        <v>38</v>
      </c>
      <c r="B44" s="37" t="s">
        <v>493</v>
      </c>
      <c r="C44" s="37" t="s">
        <v>494</v>
      </c>
      <c r="D44" s="37" t="s">
        <v>215</v>
      </c>
      <c r="E44" s="38">
        <v>109857</v>
      </c>
      <c r="F44" s="39">
        <v>1177.447326</v>
      </c>
      <c r="G44" s="40">
        <v>7.0772500000000002E-3</v>
      </c>
      <c r="H44" s="30" t="s">
        <v>140</v>
      </c>
    </row>
    <row r="45" spans="1:8" x14ac:dyDescent="0.2">
      <c r="A45" s="36">
        <v>39</v>
      </c>
      <c r="B45" s="37" t="s">
        <v>325</v>
      </c>
      <c r="C45" s="37" t="s">
        <v>326</v>
      </c>
      <c r="D45" s="37" t="s">
        <v>34</v>
      </c>
      <c r="E45" s="38">
        <v>15265</v>
      </c>
      <c r="F45" s="39">
        <v>1163.269325</v>
      </c>
      <c r="G45" s="40">
        <v>6.9920299999999998E-3</v>
      </c>
      <c r="H45" s="30" t="s">
        <v>140</v>
      </c>
    </row>
    <row r="46" spans="1:8" x14ac:dyDescent="0.2">
      <c r="A46" s="36">
        <v>40</v>
      </c>
      <c r="B46" s="37" t="s">
        <v>354</v>
      </c>
      <c r="C46" s="37" t="s">
        <v>355</v>
      </c>
      <c r="D46" s="37" t="s">
        <v>53</v>
      </c>
      <c r="E46" s="38">
        <v>144950</v>
      </c>
      <c r="F46" s="39">
        <v>1137.060275</v>
      </c>
      <c r="G46" s="40">
        <v>6.8344900000000004E-3</v>
      </c>
      <c r="H46" s="30" t="s">
        <v>140</v>
      </c>
    </row>
    <row r="47" spans="1:8" x14ac:dyDescent="0.2">
      <c r="A47" s="36">
        <v>41</v>
      </c>
      <c r="B47" s="37" t="s">
        <v>501</v>
      </c>
      <c r="C47" s="37" t="s">
        <v>502</v>
      </c>
      <c r="D47" s="37" t="s">
        <v>185</v>
      </c>
      <c r="E47" s="38">
        <v>27308</v>
      </c>
      <c r="F47" s="39">
        <v>1113.8933199999999</v>
      </c>
      <c r="G47" s="40">
        <v>6.6952499999999998E-3</v>
      </c>
      <c r="H47" s="30" t="s">
        <v>140</v>
      </c>
    </row>
    <row r="48" spans="1:8" x14ac:dyDescent="0.2">
      <c r="A48" s="36">
        <v>42</v>
      </c>
      <c r="B48" s="37" t="s">
        <v>75</v>
      </c>
      <c r="C48" s="37" t="s">
        <v>76</v>
      </c>
      <c r="D48" s="37" t="s">
        <v>25</v>
      </c>
      <c r="E48" s="38">
        <v>19140</v>
      </c>
      <c r="F48" s="39">
        <v>1042.0772999999999</v>
      </c>
      <c r="G48" s="40">
        <v>6.2635800000000004E-3</v>
      </c>
      <c r="H48" s="30" t="s">
        <v>140</v>
      </c>
    </row>
    <row r="49" spans="1:8" x14ac:dyDescent="0.2">
      <c r="A49" s="36">
        <v>43</v>
      </c>
      <c r="B49" s="37" t="s">
        <v>497</v>
      </c>
      <c r="C49" s="37" t="s">
        <v>498</v>
      </c>
      <c r="D49" s="37" t="s">
        <v>396</v>
      </c>
      <c r="E49" s="38">
        <v>578153</v>
      </c>
      <c r="F49" s="39">
        <v>1037.0330360999999</v>
      </c>
      <c r="G49" s="40">
        <v>6.23326E-3</v>
      </c>
      <c r="H49" s="30" t="s">
        <v>140</v>
      </c>
    </row>
    <row r="50" spans="1:8" x14ac:dyDescent="0.2">
      <c r="A50" s="36">
        <v>44</v>
      </c>
      <c r="B50" s="37" t="s">
        <v>499</v>
      </c>
      <c r="C50" s="37" t="s">
        <v>500</v>
      </c>
      <c r="D50" s="37" t="s">
        <v>127</v>
      </c>
      <c r="E50" s="38">
        <v>228609</v>
      </c>
      <c r="F50" s="39">
        <v>1025.2199214</v>
      </c>
      <c r="G50" s="40">
        <v>6.1622600000000001E-3</v>
      </c>
      <c r="H50" s="30" t="s">
        <v>140</v>
      </c>
    </row>
    <row r="51" spans="1:8" x14ac:dyDescent="0.2">
      <c r="A51" s="36">
        <v>45</v>
      </c>
      <c r="B51" s="37" t="s">
        <v>495</v>
      </c>
      <c r="C51" s="37" t="s">
        <v>496</v>
      </c>
      <c r="D51" s="37" t="s">
        <v>246</v>
      </c>
      <c r="E51" s="38">
        <v>10279</v>
      </c>
      <c r="F51" s="39">
        <v>998.70763999999997</v>
      </c>
      <c r="G51" s="40">
        <v>6.0029000000000002E-3</v>
      </c>
      <c r="H51" s="30" t="s">
        <v>140</v>
      </c>
    </row>
    <row r="52" spans="1:8" x14ac:dyDescent="0.2">
      <c r="A52" s="36">
        <v>46</v>
      </c>
      <c r="B52" s="37" t="s">
        <v>91</v>
      </c>
      <c r="C52" s="37" t="s">
        <v>92</v>
      </c>
      <c r="D52" s="37" t="s">
        <v>83</v>
      </c>
      <c r="E52" s="38">
        <v>209600</v>
      </c>
      <c r="F52" s="39">
        <v>989.41679999999997</v>
      </c>
      <c r="G52" s="40">
        <v>5.9470599999999997E-3</v>
      </c>
      <c r="H52" s="30" t="s">
        <v>140</v>
      </c>
    </row>
    <row r="53" spans="1:8" x14ac:dyDescent="0.2">
      <c r="A53" s="36">
        <v>47</v>
      </c>
      <c r="B53" s="37" t="s">
        <v>412</v>
      </c>
      <c r="C53" s="37" t="s">
        <v>413</v>
      </c>
      <c r="D53" s="37" t="s">
        <v>31</v>
      </c>
      <c r="E53" s="38">
        <v>17874</v>
      </c>
      <c r="F53" s="39">
        <v>970.11135000000002</v>
      </c>
      <c r="G53" s="40">
        <v>5.8310200000000001E-3</v>
      </c>
      <c r="H53" s="30" t="s">
        <v>140</v>
      </c>
    </row>
    <row r="54" spans="1:8" x14ac:dyDescent="0.2">
      <c r="A54" s="36">
        <v>48</v>
      </c>
      <c r="B54" s="37" t="s">
        <v>503</v>
      </c>
      <c r="C54" s="37" t="s">
        <v>504</v>
      </c>
      <c r="D54" s="37" t="s">
        <v>185</v>
      </c>
      <c r="E54" s="38">
        <v>219388</v>
      </c>
      <c r="F54" s="39">
        <v>967.61077399999999</v>
      </c>
      <c r="G54" s="40">
        <v>5.81599E-3</v>
      </c>
      <c r="H54" s="30" t="s">
        <v>140</v>
      </c>
    </row>
    <row r="55" spans="1:8" x14ac:dyDescent="0.2">
      <c r="A55" s="36">
        <v>49</v>
      </c>
      <c r="B55" s="37" t="s">
        <v>337</v>
      </c>
      <c r="C55" s="37" t="s">
        <v>338</v>
      </c>
      <c r="D55" s="37" t="s">
        <v>276</v>
      </c>
      <c r="E55" s="38">
        <v>67855</v>
      </c>
      <c r="F55" s="39">
        <v>963.20172500000001</v>
      </c>
      <c r="G55" s="40">
        <v>5.7894899999999996E-3</v>
      </c>
      <c r="H55" s="30" t="s">
        <v>140</v>
      </c>
    </row>
    <row r="56" spans="1:8" x14ac:dyDescent="0.2">
      <c r="A56" s="36">
        <v>50</v>
      </c>
      <c r="B56" s="37" t="s">
        <v>439</v>
      </c>
      <c r="C56" s="37" t="s">
        <v>440</v>
      </c>
      <c r="D56" s="37" t="s">
        <v>188</v>
      </c>
      <c r="E56" s="38">
        <v>31112</v>
      </c>
      <c r="F56" s="39">
        <v>931.55550400000004</v>
      </c>
      <c r="G56" s="40">
        <v>5.5992699999999999E-3</v>
      </c>
      <c r="H56" s="30" t="s">
        <v>140</v>
      </c>
    </row>
    <row r="57" spans="1:8" ht="25.5" x14ac:dyDescent="0.2">
      <c r="A57" s="36">
        <v>51</v>
      </c>
      <c r="B57" s="37" t="s">
        <v>507</v>
      </c>
      <c r="C57" s="37" t="s">
        <v>508</v>
      </c>
      <c r="D57" s="37" t="s">
        <v>201</v>
      </c>
      <c r="E57" s="38">
        <v>77107</v>
      </c>
      <c r="F57" s="39">
        <v>910.78788399999996</v>
      </c>
      <c r="G57" s="40">
        <v>5.4744499999999996E-3</v>
      </c>
      <c r="H57" s="30" t="s">
        <v>140</v>
      </c>
    </row>
    <row r="58" spans="1:8" ht="25.5" x14ac:dyDescent="0.2">
      <c r="A58" s="36">
        <v>52</v>
      </c>
      <c r="B58" s="37" t="s">
        <v>505</v>
      </c>
      <c r="C58" s="37" t="s">
        <v>506</v>
      </c>
      <c r="D58" s="37" t="s">
        <v>208</v>
      </c>
      <c r="E58" s="38">
        <v>110711</v>
      </c>
      <c r="F58" s="39">
        <v>900.35720749999996</v>
      </c>
      <c r="G58" s="40">
        <v>5.4117499999999999E-3</v>
      </c>
      <c r="H58" s="30" t="s">
        <v>140</v>
      </c>
    </row>
    <row r="59" spans="1:8" x14ac:dyDescent="0.2">
      <c r="A59" s="36">
        <v>53</v>
      </c>
      <c r="B59" s="37" t="s">
        <v>303</v>
      </c>
      <c r="C59" s="37" t="s">
        <v>304</v>
      </c>
      <c r="D59" s="37" t="s">
        <v>53</v>
      </c>
      <c r="E59" s="38">
        <v>165632</v>
      </c>
      <c r="F59" s="39">
        <v>870.23052800000005</v>
      </c>
      <c r="G59" s="40">
        <v>5.2306699999999998E-3</v>
      </c>
      <c r="H59" s="30" t="s">
        <v>140</v>
      </c>
    </row>
    <row r="60" spans="1:8" x14ac:dyDescent="0.2">
      <c r="A60" s="36">
        <v>54</v>
      </c>
      <c r="B60" s="37" t="s">
        <v>99</v>
      </c>
      <c r="C60" s="37" t="s">
        <v>100</v>
      </c>
      <c r="D60" s="37" t="s">
        <v>101</v>
      </c>
      <c r="E60" s="38">
        <v>407455</v>
      </c>
      <c r="F60" s="39">
        <v>706.77144299999998</v>
      </c>
      <c r="G60" s="40">
        <v>4.2481699999999999E-3</v>
      </c>
      <c r="H60" s="30" t="s">
        <v>140</v>
      </c>
    </row>
    <row r="61" spans="1:8" x14ac:dyDescent="0.2">
      <c r="A61" s="36">
        <v>55</v>
      </c>
      <c r="B61" s="37" t="s">
        <v>108</v>
      </c>
      <c r="C61" s="37" t="s">
        <v>109</v>
      </c>
      <c r="D61" s="37" t="s">
        <v>34</v>
      </c>
      <c r="E61" s="38">
        <v>126231</v>
      </c>
      <c r="F61" s="39">
        <v>673.82107800000006</v>
      </c>
      <c r="G61" s="40">
        <v>4.0501199999999999E-3</v>
      </c>
      <c r="H61" s="30" t="s">
        <v>140</v>
      </c>
    </row>
    <row r="62" spans="1:8" x14ac:dyDescent="0.2">
      <c r="A62" s="36">
        <v>56</v>
      </c>
      <c r="B62" s="37" t="s">
        <v>509</v>
      </c>
      <c r="C62" s="37" t="s">
        <v>510</v>
      </c>
      <c r="D62" s="37" t="s">
        <v>101</v>
      </c>
      <c r="E62" s="38">
        <v>406415</v>
      </c>
      <c r="F62" s="39">
        <v>669.69063700000004</v>
      </c>
      <c r="G62" s="40">
        <v>4.0252899999999999E-3</v>
      </c>
      <c r="H62" s="30" t="s">
        <v>140</v>
      </c>
    </row>
    <row r="63" spans="1:8" ht="25.5" x14ac:dyDescent="0.2">
      <c r="A63" s="36">
        <v>57</v>
      </c>
      <c r="B63" s="37" t="s">
        <v>238</v>
      </c>
      <c r="C63" s="37" t="s">
        <v>239</v>
      </c>
      <c r="D63" s="37" t="s">
        <v>208</v>
      </c>
      <c r="E63" s="38">
        <v>11843</v>
      </c>
      <c r="F63" s="39">
        <v>659.65509999999995</v>
      </c>
      <c r="G63" s="40">
        <v>3.96497E-3</v>
      </c>
      <c r="H63" s="30" t="s">
        <v>140</v>
      </c>
    </row>
    <row r="64" spans="1:8" x14ac:dyDescent="0.2">
      <c r="A64" s="36">
        <v>58</v>
      </c>
      <c r="B64" s="37" t="s">
        <v>511</v>
      </c>
      <c r="C64" s="37" t="s">
        <v>512</v>
      </c>
      <c r="D64" s="37" t="s">
        <v>513</v>
      </c>
      <c r="E64" s="38">
        <v>201286</v>
      </c>
      <c r="F64" s="39">
        <v>565.11044500000003</v>
      </c>
      <c r="G64" s="40">
        <v>3.39669E-3</v>
      </c>
      <c r="H64" s="30" t="s">
        <v>140</v>
      </c>
    </row>
    <row r="65" spans="1:8" x14ac:dyDescent="0.2">
      <c r="A65" s="36">
        <v>59</v>
      </c>
      <c r="B65" s="37" t="s">
        <v>20</v>
      </c>
      <c r="C65" s="37" t="s">
        <v>21</v>
      </c>
      <c r="D65" s="37" t="s">
        <v>22</v>
      </c>
      <c r="E65" s="38">
        <v>154500</v>
      </c>
      <c r="F65" s="39">
        <v>551.02425000000005</v>
      </c>
      <c r="G65" s="40">
        <v>3.3120300000000001E-3</v>
      </c>
      <c r="H65" s="30" t="s">
        <v>140</v>
      </c>
    </row>
    <row r="66" spans="1:8" x14ac:dyDescent="0.2">
      <c r="A66" s="36">
        <v>60</v>
      </c>
      <c r="B66" s="37" t="s">
        <v>46</v>
      </c>
      <c r="C66" s="37" t="s">
        <v>47</v>
      </c>
      <c r="D66" s="37" t="s">
        <v>48</v>
      </c>
      <c r="E66" s="38">
        <v>51750</v>
      </c>
      <c r="F66" s="39">
        <v>531.42075</v>
      </c>
      <c r="G66" s="40">
        <v>3.1941999999999999E-3</v>
      </c>
      <c r="H66" s="30" t="s">
        <v>140</v>
      </c>
    </row>
    <row r="67" spans="1:8" x14ac:dyDescent="0.2">
      <c r="A67" s="36">
        <v>61</v>
      </c>
      <c r="B67" s="37" t="s">
        <v>678</v>
      </c>
      <c r="C67" s="37" t="s">
        <v>679</v>
      </c>
      <c r="D67" s="37" t="s">
        <v>28</v>
      </c>
      <c r="E67" s="38">
        <v>8400</v>
      </c>
      <c r="F67" s="39">
        <v>368.02080000000001</v>
      </c>
      <c r="G67" s="40">
        <v>2.2120500000000001E-3</v>
      </c>
      <c r="H67" s="30" t="s">
        <v>140</v>
      </c>
    </row>
    <row r="68" spans="1:8" x14ac:dyDescent="0.2">
      <c r="A68" s="36">
        <v>62</v>
      </c>
      <c r="B68" s="37" t="s">
        <v>514</v>
      </c>
      <c r="C68" s="37" t="s">
        <v>515</v>
      </c>
      <c r="D68" s="37" t="s">
        <v>516</v>
      </c>
      <c r="E68" s="38">
        <v>16381</v>
      </c>
      <c r="F68" s="39">
        <v>346.98234200000002</v>
      </c>
      <c r="G68" s="40">
        <v>2.0856E-3</v>
      </c>
      <c r="H68" s="30" t="s">
        <v>140</v>
      </c>
    </row>
    <row r="69" spans="1:8" x14ac:dyDescent="0.2">
      <c r="A69" s="36">
        <v>63</v>
      </c>
      <c r="B69" s="37" t="s">
        <v>423</v>
      </c>
      <c r="C69" s="37" t="s">
        <v>424</v>
      </c>
      <c r="D69" s="37" t="s">
        <v>48</v>
      </c>
      <c r="E69" s="38">
        <v>190275</v>
      </c>
      <c r="F69" s="39">
        <v>328.0911825</v>
      </c>
      <c r="G69" s="40">
        <v>1.9720499999999999E-3</v>
      </c>
      <c r="H69" s="30" t="s">
        <v>140</v>
      </c>
    </row>
    <row r="70" spans="1:8" x14ac:dyDescent="0.2">
      <c r="A70" s="36">
        <v>64</v>
      </c>
      <c r="B70" s="37" t="s">
        <v>220</v>
      </c>
      <c r="C70" s="37" t="s">
        <v>221</v>
      </c>
      <c r="D70" s="37" t="s">
        <v>188</v>
      </c>
      <c r="E70" s="38">
        <v>4000</v>
      </c>
      <c r="F70" s="39">
        <v>42.984000000000002</v>
      </c>
      <c r="G70" s="40">
        <v>2.5836000000000001E-4</v>
      </c>
      <c r="H70" s="30" t="s">
        <v>140</v>
      </c>
    </row>
    <row r="71" spans="1:8" x14ac:dyDescent="0.2">
      <c r="A71" s="36">
        <v>65</v>
      </c>
      <c r="B71" s="37" t="s">
        <v>517</v>
      </c>
      <c r="C71" s="37" t="s">
        <v>518</v>
      </c>
      <c r="D71" s="37" t="s">
        <v>396</v>
      </c>
      <c r="E71" s="38">
        <v>90441</v>
      </c>
      <c r="F71" s="39">
        <v>31.7538351</v>
      </c>
      <c r="G71" s="40">
        <v>1.9086E-4</v>
      </c>
      <c r="H71" s="30" t="s">
        <v>140</v>
      </c>
    </row>
    <row r="72" spans="1:8" ht="25.5" x14ac:dyDescent="0.2">
      <c r="A72" s="36">
        <v>66</v>
      </c>
      <c r="B72" s="37" t="s">
        <v>206</v>
      </c>
      <c r="C72" s="37" t="s">
        <v>207</v>
      </c>
      <c r="D72" s="37" t="s">
        <v>208</v>
      </c>
      <c r="E72" s="38">
        <v>850</v>
      </c>
      <c r="F72" s="39">
        <v>20.561499999999999</v>
      </c>
      <c r="G72" s="40">
        <v>1.2359E-4</v>
      </c>
      <c r="H72" s="30" t="s">
        <v>140</v>
      </c>
    </row>
    <row r="73" spans="1:8" ht="25.5" x14ac:dyDescent="0.2">
      <c r="A73" s="36">
        <v>67</v>
      </c>
      <c r="B73" s="37" t="s">
        <v>644</v>
      </c>
      <c r="C73" s="37" t="s">
        <v>645</v>
      </c>
      <c r="D73" s="37" t="s">
        <v>208</v>
      </c>
      <c r="E73" s="38">
        <v>175</v>
      </c>
      <c r="F73" s="39">
        <v>2.5644499999999999</v>
      </c>
      <c r="G73" s="40" t="s">
        <v>138</v>
      </c>
      <c r="H73" s="30" t="s">
        <v>140</v>
      </c>
    </row>
    <row r="74" spans="1:8" x14ac:dyDescent="0.2">
      <c r="A74" s="41"/>
      <c r="B74" s="41"/>
      <c r="C74" s="42" t="s">
        <v>139</v>
      </c>
      <c r="D74" s="41"/>
      <c r="E74" s="41" t="s">
        <v>140</v>
      </c>
      <c r="F74" s="43">
        <f>SUM(F7:F73)</f>
        <v>127606.62318009997</v>
      </c>
      <c r="G74" s="44">
        <f>SUM(G7:G73)</f>
        <v>0.76698591114966352</v>
      </c>
      <c r="H74" s="30" t="s">
        <v>140</v>
      </c>
    </row>
    <row r="75" spans="1:8" x14ac:dyDescent="0.2">
      <c r="A75" s="41"/>
      <c r="B75" s="41"/>
      <c r="C75" s="45"/>
      <c r="D75" s="41"/>
      <c r="E75" s="41"/>
      <c r="F75" s="46"/>
      <c r="G75" s="46"/>
      <c r="H75" s="30" t="s">
        <v>140</v>
      </c>
    </row>
    <row r="76" spans="1:8" x14ac:dyDescent="0.2">
      <c r="A76" s="41"/>
      <c r="B76" s="41"/>
      <c r="C76" s="42" t="s">
        <v>141</v>
      </c>
      <c r="D76" s="41"/>
      <c r="E76" s="41"/>
      <c r="F76" s="41"/>
      <c r="G76" s="41"/>
      <c r="H76" s="30" t="s">
        <v>140</v>
      </c>
    </row>
    <row r="77" spans="1:8" x14ac:dyDescent="0.2">
      <c r="A77" s="41"/>
      <c r="B77" s="41"/>
      <c r="C77" s="42" t="s">
        <v>139</v>
      </c>
      <c r="D77" s="41"/>
      <c r="E77" s="41" t="s">
        <v>140</v>
      </c>
      <c r="F77" s="47" t="s">
        <v>142</v>
      </c>
      <c r="G77" s="44">
        <v>0</v>
      </c>
      <c r="H77" s="30" t="s">
        <v>140</v>
      </c>
    </row>
    <row r="78" spans="1:8" x14ac:dyDescent="0.2">
      <c r="A78" s="41"/>
      <c r="B78" s="41"/>
      <c r="C78" s="45"/>
      <c r="D78" s="41"/>
      <c r="E78" s="41"/>
      <c r="F78" s="46"/>
      <c r="G78" s="46"/>
      <c r="H78" s="30" t="s">
        <v>140</v>
      </c>
    </row>
    <row r="79" spans="1:8" x14ac:dyDescent="0.2">
      <c r="A79" s="41"/>
      <c r="B79" s="41"/>
      <c r="C79" s="42" t="s">
        <v>143</v>
      </c>
      <c r="D79" s="41"/>
      <c r="E79" s="41"/>
      <c r="F79" s="41"/>
      <c r="G79" s="41"/>
      <c r="H79" s="30" t="s">
        <v>140</v>
      </c>
    </row>
    <row r="80" spans="1:8" x14ac:dyDescent="0.2">
      <c r="A80" s="41"/>
      <c r="B80" s="41"/>
      <c r="C80" s="42" t="s">
        <v>139</v>
      </c>
      <c r="D80" s="41"/>
      <c r="E80" s="41" t="s">
        <v>140</v>
      </c>
      <c r="F80" s="47" t="s">
        <v>142</v>
      </c>
      <c r="G80" s="44">
        <v>0</v>
      </c>
      <c r="H80" s="30" t="s">
        <v>140</v>
      </c>
    </row>
    <row r="81" spans="1:8" x14ac:dyDescent="0.2">
      <c r="A81" s="41"/>
      <c r="B81" s="41"/>
      <c r="C81" s="45"/>
      <c r="D81" s="41"/>
      <c r="E81" s="41"/>
      <c r="F81" s="46"/>
      <c r="G81" s="46"/>
      <c r="H81" s="30" t="s">
        <v>140</v>
      </c>
    </row>
    <row r="82" spans="1:8" x14ac:dyDescent="0.2">
      <c r="A82" s="41"/>
      <c r="B82" s="41"/>
      <c r="C82" s="42" t="s">
        <v>144</v>
      </c>
      <c r="D82" s="41"/>
      <c r="E82" s="41"/>
      <c r="F82" s="41"/>
      <c r="G82" s="41"/>
      <c r="H82" s="30" t="s">
        <v>140</v>
      </c>
    </row>
    <row r="83" spans="1:8" x14ac:dyDescent="0.2">
      <c r="A83" s="41"/>
      <c r="B83" s="41"/>
      <c r="C83" s="42" t="s">
        <v>139</v>
      </c>
      <c r="D83" s="41"/>
      <c r="E83" s="41" t="s">
        <v>140</v>
      </c>
      <c r="F83" s="47" t="s">
        <v>142</v>
      </c>
      <c r="G83" s="44">
        <v>0</v>
      </c>
      <c r="H83" s="30" t="s">
        <v>140</v>
      </c>
    </row>
    <row r="84" spans="1:8" x14ac:dyDescent="0.2">
      <c r="A84" s="41"/>
      <c r="B84" s="41"/>
      <c r="C84" s="45"/>
      <c r="D84" s="41"/>
      <c r="E84" s="41"/>
      <c r="F84" s="46"/>
      <c r="G84" s="46"/>
      <c r="H84" s="30" t="s">
        <v>140</v>
      </c>
    </row>
    <row r="85" spans="1:8" x14ac:dyDescent="0.2">
      <c r="A85" s="41"/>
      <c r="B85" s="41"/>
      <c r="C85" s="42" t="s">
        <v>145</v>
      </c>
      <c r="D85" s="41"/>
      <c r="E85" s="41"/>
      <c r="F85" s="46"/>
      <c r="G85" s="46"/>
      <c r="H85" s="30" t="s">
        <v>140</v>
      </c>
    </row>
    <row r="86" spans="1:8" x14ac:dyDescent="0.2">
      <c r="A86" s="41"/>
      <c r="B86" s="41"/>
      <c r="C86" s="42" t="s">
        <v>139</v>
      </c>
      <c r="D86" s="41"/>
      <c r="E86" s="41" t="s">
        <v>140</v>
      </c>
      <c r="F86" s="47" t="s">
        <v>142</v>
      </c>
      <c r="G86" s="44">
        <v>0</v>
      </c>
      <c r="H86" s="30" t="s">
        <v>140</v>
      </c>
    </row>
    <row r="87" spans="1:8" x14ac:dyDescent="0.2">
      <c r="A87" s="28"/>
      <c r="B87" s="28"/>
      <c r="C87" s="134"/>
      <c r="D87" s="28"/>
      <c r="E87" s="28"/>
      <c r="F87" s="61"/>
      <c r="G87" s="61"/>
      <c r="H87" s="30" t="s">
        <v>140</v>
      </c>
    </row>
    <row r="88" spans="1:8" x14ac:dyDescent="0.2">
      <c r="A88" s="28"/>
      <c r="B88" s="28"/>
      <c r="C88" s="29" t="s">
        <v>1007</v>
      </c>
      <c r="D88" s="28"/>
      <c r="E88" s="28"/>
      <c r="F88" s="28"/>
      <c r="G88" s="28"/>
      <c r="H88" s="30" t="s">
        <v>140</v>
      </c>
    </row>
    <row r="89" spans="1:8" x14ac:dyDescent="0.2">
      <c r="A89" s="31">
        <v>1</v>
      </c>
      <c r="B89" s="32" t="s">
        <v>1008</v>
      </c>
      <c r="C89" s="32" t="s">
        <v>1009</v>
      </c>
      <c r="D89" s="32" t="s">
        <v>1010</v>
      </c>
      <c r="E89" s="33">
        <v>750</v>
      </c>
      <c r="F89" s="34">
        <f>89612795.85/10^5</f>
        <v>896.12795849999998</v>
      </c>
      <c r="G89" s="35">
        <f>F89/F174</f>
        <v>5.3863293647342589E-3</v>
      </c>
      <c r="H89" s="30">
        <v>7.29</v>
      </c>
    </row>
    <row r="90" spans="1:8" x14ac:dyDescent="0.2">
      <c r="A90" s="28"/>
      <c r="B90" s="28"/>
      <c r="C90" s="29" t="s">
        <v>139</v>
      </c>
      <c r="D90" s="28"/>
      <c r="E90" s="28" t="s">
        <v>140</v>
      </c>
      <c r="F90" s="99">
        <f>SUM(F89)</f>
        <v>896.12795849999998</v>
      </c>
      <c r="G90" s="98">
        <f>SUM(G89)</f>
        <v>5.3863293647342589E-3</v>
      </c>
      <c r="H90" s="30" t="s">
        <v>140</v>
      </c>
    </row>
    <row r="91" spans="1:8" x14ac:dyDescent="0.2">
      <c r="A91" s="41"/>
      <c r="B91" s="41"/>
      <c r="C91" s="45"/>
      <c r="D91" s="41"/>
      <c r="E91" s="41"/>
      <c r="F91" s="46"/>
      <c r="G91" s="46"/>
      <c r="H91" s="30" t="s">
        <v>140</v>
      </c>
    </row>
    <row r="92" spans="1:8" x14ac:dyDescent="0.2">
      <c r="A92" s="41"/>
      <c r="B92" s="41"/>
      <c r="C92" s="42" t="s">
        <v>146</v>
      </c>
      <c r="D92" s="41"/>
      <c r="E92" s="41"/>
      <c r="F92" s="46"/>
      <c r="G92" s="46"/>
      <c r="H92" s="30" t="s">
        <v>140</v>
      </c>
    </row>
    <row r="93" spans="1:8" x14ac:dyDescent="0.2">
      <c r="A93" s="36">
        <v>1</v>
      </c>
      <c r="B93" s="37"/>
      <c r="C93" s="37" t="s">
        <v>1107</v>
      </c>
      <c r="D93" s="37" t="s">
        <v>520</v>
      </c>
      <c r="E93" s="38">
        <v>-850</v>
      </c>
      <c r="F93" s="39">
        <v>-20.5564</v>
      </c>
      <c r="G93" s="40">
        <f>F93/$F$174</f>
        <v>-1.2355773514594937E-4</v>
      </c>
      <c r="H93" s="30" t="s">
        <v>140</v>
      </c>
    </row>
    <row r="94" spans="1:8" x14ac:dyDescent="0.2">
      <c r="A94" s="36">
        <v>2</v>
      </c>
      <c r="B94" s="37"/>
      <c r="C94" s="37" t="s">
        <v>1108</v>
      </c>
      <c r="D94" s="37" t="s">
        <v>520</v>
      </c>
      <c r="E94" s="38">
        <v>-1350</v>
      </c>
      <c r="F94" s="39">
        <v>-38.375100000000003</v>
      </c>
      <c r="G94" s="40">
        <f t="shared" ref="G94:G109" si="0">F94/$F$174</f>
        <v>-2.3066005925158697E-4</v>
      </c>
      <c r="H94" s="30" t="s">
        <v>140</v>
      </c>
    </row>
    <row r="95" spans="1:8" x14ac:dyDescent="0.2">
      <c r="A95" s="36">
        <v>3</v>
      </c>
      <c r="B95" s="37"/>
      <c r="C95" s="37" t="s">
        <v>1109</v>
      </c>
      <c r="D95" s="37" t="s">
        <v>520</v>
      </c>
      <c r="E95" s="38">
        <v>-4000</v>
      </c>
      <c r="F95" s="39">
        <v>-43.311999999999998</v>
      </c>
      <c r="G95" s="40">
        <f t="shared" si="0"/>
        <v>-2.6033413558022606E-4</v>
      </c>
      <c r="H95" s="30" t="s">
        <v>140</v>
      </c>
    </row>
    <row r="96" spans="1:8" x14ac:dyDescent="0.2">
      <c r="A96" s="36">
        <v>4</v>
      </c>
      <c r="B96" s="37"/>
      <c r="C96" s="37" t="s">
        <v>1110</v>
      </c>
      <c r="D96" s="37" t="s">
        <v>520</v>
      </c>
      <c r="E96" s="38">
        <v>-190275</v>
      </c>
      <c r="F96" s="39">
        <v>-330.10809749999999</v>
      </c>
      <c r="G96" s="40">
        <f t="shared" si="0"/>
        <v>-1.9841708120312035E-3</v>
      </c>
      <c r="H96" s="30" t="s">
        <v>140</v>
      </c>
    </row>
    <row r="97" spans="1:8" x14ac:dyDescent="0.2">
      <c r="A97" s="36">
        <v>5</v>
      </c>
      <c r="B97" s="37"/>
      <c r="C97" s="37" t="s">
        <v>1111</v>
      </c>
      <c r="D97" s="37" t="s">
        <v>520</v>
      </c>
      <c r="E97" s="38">
        <v>-8400</v>
      </c>
      <c r="F97" s="39">
        <v>-370.49880000000002</v>
      </c>
      <c r="G97" s="40">
        <f t="shared" si="0"/>
        <v>-2.226945992600459E-3</v>
      </c>
      <c r="H97" s="30" t="s">
        <v>140</v>
      </c>
    </row>
    <row r="98" spans="1:8" x14ac:dyDescent="0.2">
      <c r="A98" s="36">
        <v>6</v>
      </c>
      <c r="B98" s="37"/>
      <c r="C98" s="37" t="s">
        <v>1099</v>
      </c>
      <c r="D98" s="37" t="s">
        <v>520</v>
      </c>
      <c r="E98" s="38">
        <v>-51750</v>
      </c>
      <c r="F98" s="39">
        <v>-534.96562500000005</v>
      </c>
      <c r="G98" s="40">
        <f t="shared" si="0"/>
        <v>-3.2155017904855559E-3</v>
      </c>
      <c r="H98" s="30" t="s">
        <v>140</v>
      </c>
    </row>
    <row r="99" spans="1:8" x14ac:dyDescent="0.2">
      <c r="A99" s="36">
        <v>7</v>
      </c>
      <c r="B99" s="37"/>
      <c r="C99" s="37" t="s">
        <v>1112</v>
      </c>
      <c r="D99" s="37" t="s">
        <v>520</v>
      </c>
      <c r="E99" s="38">
        <v>-47125</v>
      </c>
      <c r="F99" s="39">
        <v>-542.50300000000004</v>
      </c>
      <c r="G99" s="40">
        <f t="shared" si="0"/>
        <v>-3.2608064636747182E-3</v>
      </c>
      <c r="H99" s="30" t="s">
        <v>140</v>
      </c>
    </row>
    <row r="100" spans="1:8" x14ac:dyDescent="0.2">
      <c r="A100" s="36">
        <v>8</v>
      </c>
      <c r="B100" s="37"/>
      <c r="C100" s="37" t="s">
        <v>1084</v>
      </c>
      <c r="D100" s="37" t="s">
        <v>520</v>
      </c>
      <c r="E100" s="38">
        <v>-154500</v>
      </c>
      <c r="F100" s="39">
        <v>-553.80525</v>
      </c>
      <c r="G100" s="40">
        <f t="shared" si="0"/>
        <v>-3.3287405577793914E-3</v>
      </c>
      <c r="H100" s="30" t="s">
        <v>140</v>
      </c>
    </row>
    <row r="101" spans="1:8" x14ac:dyDescent="0.2">
      <c r="A101" s="36">
        <v>9</v>
      </c>
      <c r="B101" s="37"/>
      <c r="C101" s="37" t="s">
        <v>1102</v>
      </c>
      <c r="D101" s="37" t="s">
        <v>520</v>
      </c>
      <c r="E101" s="38">
        <v>-112500</v>
      </c>
      <c r="F101" s="39">
        <v>-1136.1375</v>
      </c>
      <c r="G101" s="40">
        <f t="shared" si="0"/>
        <v>-6.828947496370039E-3</v>
      </c>
      <c r="H101" s="30" t="s">
        <v>140</v>
      </c>
    </row>
    <row r="102" spans="1:8" x14ac:dyDescent="0.2">
      <c r="A102" s="36">
        <v>10</v>
      </c>
      <c r="B102" s="37"/>
      <c r="C102" s="37" t="s">
        <v>1095</v>
      </c>
      <c r="D102" s="37" t="s">
        <v>520</v>
      </c>
      <c r="E102" s="38">
        <v>-321425</v>
      </c>
      <c r="F102" s="39">
        <v>-1323.7888625000001</v>
      </c>
      <c r="G102" s="40">
        <f t="shared" si="0"/>
        <v>-7.9568578964182742E-3</v>
      </c>
      <c r="H102" s="30" t="s">
        <v>140</v>
      </c>
    </row>
    <row r="103" spans="1:8" x14ac:dyDescent="0.2">
      <c r="A103" s="36">
        <v>11</v>
      </c>
      <c r="B103" s="37"/>
      <c r="C103" s="37" t="s">
        <v>1058</v>
      </c>
      <c r="D103" s="37" t="s">
        <v>520</v>
      </c>
      <c r="E103" s="38">
        <v>-87875</v>
      </c>
      <c r="F103" s="39">
        <v>-1629.2025000000001</v>
      </c>
      <c r="G103" s="40">
        <f t="shared" si="0"/>
        <v>-9.792598460533878E-3</v>
      </c>
      <c r="H103" s="30" t="s">
        <v>140</v>
      </c>
    </row>
    <row r="104" spans="1:8" x14ac:dyDescent="0.2">
      <c r="A104" s="36">
        <v>12</v>
      </c>
      <c r="B104" s="37"/>
      <c r="C104" s="37" t="s">
        <v>1113</v>
      </c>
      <c r="D104" s="37" t="s">
        <v>520</v>
      </c>
      <c r="E104" s="38">
        <v>-96600</v>
      </c>
      <c r="F104" s="39">
        <v>-1731.4584</v>
      </c>
      <c r="G104" s="40">
        <f t="shared" si="0"/>
        <v>-1.0407224922818649E-2</v>
      </c>
      <c r="H104" s="30" t="s">
        <v>140</v>
      </c>
    </row>
    <row r="105" spans="1:8" x14ac:dyDescent="0.2">
      <c r="A105" s="36">
        <v>13</v>
      </c>
      <c r="B105" s="37"/>
      <c r="C105" s="37" t="s">
        <v>1088</v>
      </c>
      <c r="D105" s="37" t="s">
        <v>520</v>
      </c>
      <c r="E105" s="38">
        <v>-526000</v>
      </c>
      <c r="F105" s="39">
        <v>-2076.6480000000001</v>
      </c>
      <c r="G105" s="40">
        <f t="shared" si="0"/>
        <v>-1.2482045668276815E-2</v>
      </c>
      <c r="H105" s="30" t="s">
        <v>140</v>
      </c>
    </row>
    <row r="106" spans="1:8" x14ac:dyDescent="0.2">
      <c r="A106" s="36">
        <v>14</v>
      </c>
      <c r="B106" s="37"/>
      <c r="C106" s="37" t="s">
        <v>1104</v>
      </c>
      <c r="D106" s="37" t="s">
        <v>520</v>
      </c>
      <c r="E106" s="38">
        <v>-261300</v>
      </c>
      <c r="F106" s="39">
        <v>-2097.9776999999999</v>
      </c>
      <c r="G106" s="40">
        <f t="shared" si="0"/>
        <v>-1.2610251454471991E-2</v>
      </c>
      <c r="H106" s="30" t="s">
        <v>140</v>
      </c>
    </row>
    <row r="107" spans="1:8" x14ac:dyDescent="0.2">
      <c r="A107" s="36">
        <v>15</v>
      </c>
      <c r="B107" s="37"/>
      <c r="C107" s="37" t="s">
        <v>1082</v>
      </c>
      <c r="D107" s="37" t="s">
        <v>520</v>
      </c>
      <c r="E107" s="38">
        <v>-892400</v>
      </c>
      <c r="F107" s="39">
        <v>-2373.3377999999998</v>
      </c>
      <c r="G107" s="40">
        <f t="shared" si="0"/>
        <v>-1.4265350124743153E-2</v>
      </c>
      <c r="H107" s="30" t="s">
        <v>140</v>
      </c>
    </row>
    <row r="108" spans="1:8" x14ac:dyDescent="0.2">
      <c r="A108" s="36">
        <v>16</v>
      </c>
      <c r="B108" s="37"/>
      <c r="C108" s="37" t="s">
        <v>1103</v>
      </c>
      <c r="D108" s="37" t="s">
        <v>520</v>
      </c>
      <c r="E108" s="38">
        <v>-251500</v>
      </c>
      <c r="F108" s="39">
        <v>-3270.5059999999999</v>
      </c>
      <c r="G108" s="40">
        <f t="shared" si="0"/>
        <v>-1.9657932037771123E-2</v>
      </c>
      <c r="H108" s="30" t="s">
        <v>140</v>
      </c>
    </row>
    <row r="109" spans="1:8" x14ac:dyDescent="0.2">
      <c r="A109" s="36">
        <v>17</v>
      </c>
      <c r="B109" s="37"/>
      <c r="C109" s="37" t="s">
        <v>1094</v>
      </c>
      <c r="D109" s="37" t="s">
        <v>520</v>
      </c>
      <c r="E109" s="38">
        <v>-329000</v>
      </c>
      <c r="F109" s="39">
        <v>-4554.018</v>
      </c>
      <c r="G109" s="40">
        <f t="shared" si="0"/>
        <v>-2.737269900828385E-2</v>
      </c>
      <c r="H109" s="30" t="s">
        <v>140</v>
      </c>
    </row>
    <row r="110" spans="1:8" x14ac:dyDescent="0.2">
      <c r="A110" s="41"/>
      <c r="B110" s="41"/>
      <c r="C110" s="42" t="s">
        <v>139</v>
      </c>
      <c r="D110" s="41"/>
      <c r="E110" s="41" t="s">
        <v>140</v>
      </c>
      <c r="F110" s="43">
        <v>-22627.199035000001</v>
      </c>
      <c r="G110" s="44">
        <v>-0.13600464000000001</v>
      </c>
      <c r="H110" s="30" t="s">
        <v>140</v>
      </c>
    </row>
    <row r="111" spans="1:8" x14ac:dyDescent="0.2">
      <c r="A111" s="41"/>
      <c r="B111" s="41"/>
      <c r="C111" s="45"/>
      <c r="D111" s="41"/>
      <c r="E111" s="41"/>
      <c r="F111" s="46"/>
      <c r="G111" s="46"/>
      <c r="H111" s="30" t="s">
        <v>140</v>
      </c>
    </row>
    <row r="112" spans="1:8" x14ac:dyDescent="0.2">
      <c r="A112" s="41"/>
      <c r="B112" s="41"/>
      <c r="C112" s="42" t="s">
        <v>147</v>
      </c>
      <c r="D112" s="41"/>
      <c r="E112" s="41"/>
      <c r="F112" s="43">
        <f>F74+F90</f>
        <v>128502.75113859997</v>
      </c>
      <c r="G112" s="44">
        <f>G74+G90</f>
        <v>0.77237224051439779</v>
      </c>
      <c r="H112" s="30" t="s">
        <v>140</v>
      </c>
    </row>
    <row r="113" spans="1:8" x14ac:dyDescent="0.2">
      <c r="A113" s="41"/>
      <c r="B113" s="41"/>
      <c r="C113" s="45"/>
      <c r="D113" s="41"/>
      <c r="E113" s="41"/>
      <c r="F113" s="46"/>
      <c r="G113" s="46"/>
      <c r="H113" s="30" t="s">
        <v>140</v>
      </c>
    </row>
    <row r="114" spans="1:8" x14ac:dyDescent="0.2">
      <c r="A114" s="41"/>
      <c r="B114" s="41"/>
      <c r="C114" s="42" t="s">
        <v>148</v>
      </c>
      <c r="D114" s="41"/>
      <c r="E114" s="41"/>
      <c r="F114" s="46"/>
      <c r="G114" s="46"/>
      <c r="H114" s="30" t="s">
        <v>140</v>
      </c>
    </row>
    <row r="115" spans="1:8" x14ac:dyDescent="0.2">
      <c r="A115" s="41"/>
      <c r="B115" s="41"/>
      <c r="C115" s="42" t="s">
        <v>10</v>
      </c>
      <c r="D115" s="41"/>
      <c r="E115" s="41"/>
      <c r="F115" s="46"/>
      <c r="G115" s="46"/>
      <c r="H115" s="30" t="s">
        <v>140</v>
      </c>
    </row>
    <row r="116" spans="1:8" x14ac:dyDescent="0.2">
      <c r="A116" s="36">
        <v>1</v>
      </c>
      <c r="B116" s="37" t="s">
        <v>680</v>
      </c>
      <c r="C116" s="37" t="s">
        <v>681</v>
      </c>
      <c r="D116" s="37" t="s">
        <v>522</v>
      </c>
      <c r="E116" s="38">
        <v>2500</v>
      </c>
      <c r="F116" s="39">
        <v>2533.355</v>
      </c>
      <c r="G116" s="40">
        <v>1.522716E-2</v>
      </c>
      <c r="H116" s="30">
        <v>7.05</v>
      </c>
    </row>
    <row r="117" spans="1:8" ht="25.5" x14ac:dyDescent="0.2">
      <c r="A117" s="36">
        <v>2</v>
      </c>
      <c r="B117" s="37" t="s">
        <v>548</v>
      </c>
      <c r="C117" s="37" t="s">
        <v>979</v>
      </c>
      <c r="D117" s="37" t="s">
        <v>525</v>
      </c>
      <c r="E117" s="38">
        <v>2500</v>
      </c>
      <c r="F117" s="39">
        <v>2495.2150000000001</v>
      </c>
      <c r="G117" s="40">
        <v>1.499791E-2</v>
      </c>
      <c r="H117" s="30">
        <v>7.16</v>
      </c>
    </row>
    <row r="118" spans="1:8" ht="25.5" x14ac:dyDescent="0.2">
      <c r="A118" s="36">
        <v>3</v>
      </c>
      <c r="B118" s="37" t="s">
        <v>536</v>
      </c>
      <c r="C118" s="37" t="s">
        <v>537</v>
      </c>
      <c r="D118" s="37" t="s">
        <v>522</v>
      </c>
      <c r="E118" s="38">
        <v>1500</v>
      </c>
      <c r="F118" s="39">
        <v>1508.7825</v>
      </c>
      <c r="G118" s="40">
        <v>9.0687900000000002E-3</v>
      </c>
      <c r="H118" s="30">
        <v>7.1645000000000003</v>
      </c>
    </row>
    <row r="119" spans="1:8" ht="25.5" x14ac:dyDescent="0.2">
      <c r="A119" s="36">
        <v>4</v>
      </c>
      <c r="B119" s="37" t="s">
        <v>682</v>
      </c>
      <c r="C119" s="37" t="s">
        <v>683</v>
      </c>
      <c r="D119" s="37" t="s">
        <v>525</v>
      </c>
      <c r="E119" s="38">
        <v>1500</v>
      </c>
      <c r="F119" s="39">
        <v>1500.5205000000001</v>
      </c>
      <c r="G119" s="40">
        <v>9.0191300000000002E-3</v>
      </c>
      <c r="H119" s="30">
        <v>6.69</v>
      </c>
    </row>
    <row r="120" spans="1:8" ht="25.5" x14ac:dyDescent="0.2">
      <c r="A120" s="36">
        <v>5</v>
      </c>
      <c r="B120" s="37" t="s">
        <v>527</v>
      </c>
      <c r="C120" s="37" t="s">
        <v>969</v>
      </c>
      <c r="D120" s="37" t="s">
        <v>522</v>
      </c>
      <c r="E120" s="38">
        <v>1500</v>
      </c>
      <c r="F120" s="39">
        <v>1483.548</v>
      </c>
      <c r="G120" s="40">
        <v>8.9171200000000006E-3</v>
      </c>
      <c r="H120" s="30">
        <v>7.1749999999999998</v>
      </c>
    </row>
    <row r="121" spans="1:8" x14ac:dyDescent="0.2">
      <c r="A121" s="36">
        <v>6</v>
      </c>
      <c r="B121" s="37" t="s">
        <v>559</v>
      </c>
      <c r="C121" s="37" t="s">
        <v>984</v>
      </c>
      <c r="D121" s="37" t="s">
        <v>522</v>
      </c>
      <c r="E121" s="38">
        <v>1000</v>
      </c>
      <c r="F121" s="39">
        <v>1025.9559999999999</v>
      </c>
      <c r="G121" s="40">
        <v>6.1666799999999999E-3</v>
      </c>
      <c r="H121" s="30">
        <v>7.3989000000000003</v>
      </c>
    </row>
    <row r="122" spans="1:8" x14ac:dyDescent="0.2">
      <c r="A122" s="36">
        <v>7</v>
      </c>
      <c r="B122" s="37" t="s">
        <v>578</v>
      </c>
      <c r="C122" s="37" t="s">
        <v>579</v>
      </c>
      <c r="D122" s="37" t="s">
        <v>522</v>
      </c>
      <c r="E122" s="38">
        <v>1000</v>
      </c>
      <c r="F122" s="39">
        <v>1000.066</v>
      </c>
      <c r="G122" s="40">
        <v>6.0110700000000003E-3</v>
      </c>
      <c r="H122" s="30">
        <v>6.95</v>
      </c>
    </row>
    <row r="123" spans="1:8" x14ac:dyDescent="0.2">
      <c r="A123" s="36">
        <v>8</v>
      </c>
      <c r="B123" s="37" t="s">
        <v>570</v>
      </c>
      <c r="C123" s="37" t="s">
        <v>993</v>
      </c>
      <c r="D123" s="37" t="s">
        <v>571</v>
      </c>
      <c r="E123" s="38">
        <v>1000</v>
      </c>
      <c r="F123" s="39">
        <v>994.02300000000002</v>
      </c>
      <c r="G123" s="40">
        <v>5.9747400000000001E-3</v>
      </c>
      <c r="H123" s="30">
        <v>7.6150000000000002</v>
      </c>
    </row>
    <row r="124" spans="1:8" x14ac:dyDescent="0.2">
      <c r="A124" s="36">
        <v>9</v>
      </c>
      <c r="B124" s="37" t="s">
        <v>567</v>
      </c>
      <c r="C124" s="37" t="s">
        <v>990</v>
      </c>
      <c r="D124" s="37" t="s">
        <v>525</v>
      </c>
      <c r="E124" s="38">
        <v>50</v>
      </c>
      <c r="F124" s="39">
        <v>499.14550000000003</v>
      </c>
      <c r="G124" s="40">
        <v>3.0002000000000002E-3</v>
      </c>
      <c r="H124" s="30">
        <v>6.81</v>
      </c>
    </row>
    <row r="125" spans="1:8" x14ac:dyDescent="0.2">
      <c r="A125" s="41"/>
      <c r="B125" s="41"/>
      <c r="C125" s="42" t="s">
        <v>139</v>
      </c>
      <c r="D125" s="41"/>
      <c r="E125" s="41" t="s">
        <v>140</v>
      </c>
      <c r="F125" s="43">
        <v>13040.611500000001</v>
      </c>
      <c r="G125" s="44">
        <v>7.8382800000000002E-2</v>
      </c>
      <c r="H125" s="30" t="s">
        <v>140</v>
      </c>
    </row>
    <row r="126" spans="1:8" x14ac:dyDescent="0.2">
      <c r="A126" s="41"/>
      <c r="B126" s="41"/>
      <c r="C126" s="45"/>
      <c r="D126" s="41"/>
      <c r="E126" s="41"/>
      <c r="F126" s="46"/>
      <c r="G126" s="46"/>
      <c r="H126" s="30" t="s">
        <v>140</v>
      </c>
    </row>
    <row r="127" spans="1:8" x14ac:dyDescent="0.2">
      <c r="A127" s="41"/>
      <c r="B127" s="41"/>
      <c r="C127" s="42" t="s">
        <v>149</v>
      </c>
      <c r="D127" s="41"/>
      <c r="E127" s="41"/>
      <c r="F127" s="41"/>
      <c r="G127" s="41"/>
      <c r="H127" s="30" t="s">
        <v>140</v>
      </c>
    </row>
    <row r="128" spans="1:8" x14ac:dyDescent="0.2">
      <c r="A128" s="41"/>
      <c r="B128" s="41"/>
      <c r="C128" s="42" t="s">
        <v>139</v>
      </c>
      <c r="D128" s="41"/>
      <c r="E128" s="41" t="s">
        <v>140</v>
      </c>
      <c r="F128" s="47" t="s">
        <v>142</v>
      </c>
      <c r="G128" s="44">
        <v>0</v>
      </c>
      <c r="H128" s="30" t="s">
        <v>140</v>
      </c>
    </row>
    <row r="129" spans="1:8" x14ac:dyDescent="0.2">
      <c r="A129" s="41"/>
      <c r="B129" s="41"/>
      <c r="C129" s="45"/>
      <c r="D129" s="41"/>
      <c r="E129" s="41"/>
      <c r="F129" s="46"/>
      <c r="G129" s="46"/>
      <c r="H129" s="30" t="s">
        <v>140</v>
      </c>
    </row>
    <row r="130" spans="1:8" x14ac:dyDescent="0.2">
      <c r="A130" s="41"/>
      <c r="B130" s="41"/>
      <c r="C130" s="42" t="s">
        <v>150</v>
      </c>
      <c r="D130" s="41"/>
      <c r="E130" s="41"/>
      <c r="F130" s="41"/>
      <c r="G130" s="41"/>
      <c r="H130" s="30" t="s">
        <v>140</v>
      </c>
    </row>
    <row r="131" spans="1:8" x14ac:dyDescent="0.2">
      <c r="A131" s="36">
        <v>1</v>
      </c>
      <c r="B131" s="37" t="s">
        <v>584</v>
      </c>
      <c r="C131" s="37" t="s">
        <v>585</v>
      </c>
      <c r="D131" s="37" t="s">
        <v>475</v>
      </c>
      <c r="E131" s="38">
        <v>5900000</v>
      </c>
      <c r="F131" s="39">
        <v>5788.6611000000003</v>
      </c>
      <c r="G131" s="40">
        <v>3.4793730000000002E-2</v>
      </c>
      <c r="H131" s="30">
        <v>6.8695000000000004</v>
      </c>
    </row>
    <row r="132" spans="1:8" x14ac:dyDescent="0.2">
      <c r="A132" s="36">
        <v>2</v>
      </c>
      <c r="B132" s="37" t="s">
        <v>588</v>
      </c>
      <c r="C132" s="37" t="s">
        <v>589</v>
      </c>
      <c r="D132" s="37" t="s">
        <v>475</v>
      </c>
      <c r="E132" s="38">
        <v>4000000</v>
      </c>
      <c r="F132" s="39">
        <v>4058.04</v>
      </c>
      <c r="G132" s="40">
        <v>2.439154E-2</v>
      </c>
      <c r="H132" s="30">
        <v>6.8480999999999996</v>
      </c>
    </row>
    <row r="133" spans="1:8" x14ac:dyDescent="0.2">
      <c r="A133" s="36">
        <v>3</v>
      </c>
      <c r="B133" s="37" t="s">
        <v>684</v>
      </c>
      <c r="C133" s="37" t="s">
        <v>685</v>
      </c>
      <c r="D133" s="37" t="s">
        <v>475</v>
      </c>
      <c r="E133" s="38">
        <v>3000000</v>
      </c>
      <c r="F133" s="39">
        <v>3101.9940000000001</v>
      </c>
      <c r="G133" s="40">
        <v>1.8645060000000001E-2</v>
      </c>
      <c r="H133" s="30">
        <v>6.5148000000000001</v>
      </c>
    </row>
    <row r="134" spans="1:8" x14ac:dyDescent="0.2">
      <c r="A134" s="36">
        <v>4</v>
      </c>
      <c r="B134" s="37" t="s">
        <v>663</v>
      </c>
      <c r="C134" s="37" t="s">
        <v>664</v>
      </c>
      <c r="D134" s="37" t="s">
        <v>475</v>
      </c>
      <c r="E134" s="38">
        <v>3000000</v>
      </c>
      <c r="F134" s="39">
        <v>3048</v>
      </c>
      <c r="G134" s="40">
        <v>1.832052E-2</v>
      </c>
      <c r="H134" s="30">
        <v>5.7374999999999998</v>
      </c>
    </row>
    <row r="135" spans="1:8" x14ac:dyDescent="0.2">
      <c r="A135" s="36">
        <v>5</v>
      </c>
      <c r="B135" s="37" t="s">
        <v>586</v>
      </c>
      <c r="C135" s="37" t="s">
        <v>587</v>
      </c>
      <c r="D135" s="37" t="s">
        <v>475</v>
      </c>
      <c r="E135" s="38">
        <v>2000000</v>
      </c>
      <c r="F135" s="39">
        <v>2055.8200000000002</v>
      </c>
      <c r="G135" s="40">
        <v>1.2356860000000001E-2</v>
      </c>
      <c r="H135" s="30">
        <v>7.0152000000000001</v>
      </c>
    </row>
    <row r="136" spans="1:8" x14ac:dyDescent="0.2">
      <c r="A136" s="36">
        <v>6</v>
      </c>
      <c r="B136" s="37" t="s">
        <v>598</v>
      </c>
      <c r="C136" s="37" t="s">
        <v>599</v>
      </c>
      <c r="D136" s="37" t="s">
        <v>475</v>
      </c>
      <c r="E136" s="38">
        <v>1500000</v>
      </c>
      <c r="F136" s="39">
        <v>1481.9010000000001</v>
      </c>
      <c r="G136" s="40">
        <v>8.9072200000000004E-3</v>
      </c>
      <c r="H136" s="30">
        <v>7.5727000000000002</v>
      </c>
    </row>
    <row r="137" spans="1:8" x14ac:dyDescent="0.2">
      <c r="A137" s="36">
        <v>7</v>
      </c>
      <c r="B137" s="37" t="s">
        <v>686</v>
      </c>
      <c r="C137" s="37" t="s">
        <v>687</v>
      </c>
      <c r="D137" s="37" t="s">
        <v>475</v>
      </c>
      <c r="E137" s="38">
        <v>1000000</v>
      </c>
      <c r="F137" s="39">
        <v>1027.5999999999999</v>
      </c>
      <c r="G137" s="40">
        <v>6.1765600000000002E-3</v>
      </c>
      <c r="H137" s="30">
        <v>6.4366000000000003</v>
      </c>
    </row>
    <row r="138" spans="1:8" x14ac:dyDescent="0.2">
      <c r="A138" s="41"/>
      <c r="B138" s="41"/>
      <c r="C138" s="42" t="s">
        <v>139</v>
      </c>
      <c r="D138" s="41"/>
      <c r="E138" s="41" t="s">
        <v>140</v>
      </c>
      <c r="F138" s="43">
        <v>20562.016100000001</v>
      </c>
      <c r="G138" s="44">
        <v>0.12359149</v>
      </c>
      <c r="H138" s="30" t="s">
        <v>140</v>
      </c>
    </row>
    <row r="139" spans="1:8" x14ac:dyDescent="0.2">
      <c r="A139" s="41"/>
      <c r="B139" s="41"/>
      <c r="C139" s="45"/>
      <c r="D139" s="41"/>
      <c r="E139" s="41"/>
      <c r="F139" s="46"/>
      <c r="G139" s="46"/>
      <c r="H139" s="30" t="s">
        <v>140</v>
      </c>
    </row>
    <row r="140" spans="1:8" x14ac:dyDescent="0.2">
      <c r="A140" s="41"/>
      <c r="B140" s="41"/>
      <c r="C140" s="42" t="s">
        <v>151</v>
      </c>
      <c r="D140" s="41"/>
      <c r="E140" s="41"/>
      <c r="F140" s="46"/>
      <c r="G140" s="46"/>
      <c r="H140" s="30" t="s">
        <v>140</v>
      </c>
    </row>
    <row r="141" spans="1:8" x14ac:dyDescent="0.2">
      <c r="A141" s="41"/>
      <c r="B141" s="41"/>
      <c r="C141" s="42" t="s">
        <v>139</v>
      </c>
      <c r="D141" s="41"/>
      <c r="E141" s="41" t="s">
        <v>140</v>
      </c>
      <c r="F141" s="47" t="s">
        <v>142</v>
      </c>
      <c r="G141" s="44">
        <v>0</v>
      </c>
      <c r="H141" s="30" t="s">
        <v>140</v>
      </c>
    </row>
    <row r="142" spans="1:8" x14ac:dyDescent="0.2">
      <c r="A142" s="41"/>
      <c r="B142" s="41"/>
      <c r="C142" s="45"/>
      <c r="D142" s="41"/>
      <c r="E142" s="41"/>
      <c r="F142" s="46"/>
      <c r="G142" s="46"/>
      <c r="H142" s="30" t="s">
        <v>140</v>
      </c>
    </row>
    <row r="143" spans="1:8" x14ac:dyDescent="0.2">
      <c r="A143" s="41"/>
      <c r="B143" s="41"/>
      <c r="C143" s="42" t="s">
        <v>152</v>
      </c>
      <c r="D143" s="41"/>
      <c r="E143" s="41"/>
      <c r="F143" s="43">
        <v>33602.6276</v>
      </c>
      <c r="G143" s="44">
        <v>0.20197429</v>
      </c>
      <c r="H143" s="30" t="s">
        <v>140</v>
      </c>
    </row>
    <row r="144" spans="1:8" x14ac:dyDescent="0.2">
      <c r="A144" s="41"/>
      <c r="B144" s="41"/>
      <c r="C144" s="45"/>
      <c r="D144" s="41"/>
      <c r="E144" s="41"/>
      <c r="F144" s="46"/>
      <c r="G144" s="46"/>
      <c r="H144" s="30" t="s">
        <v>140</v>
      </c>
    </row>
    <row r="145" spans="1:8" x14ac:dyDescent="0.2">
      <c r="A145" s="41"/>
      <c r="B145" s="41"/>
      <c r="C145" s="42" t="s">
        <v>153</v>
      </c>
      <c r="D145" s="41"/>
      <c r="E145" s="41"/>
      <c r="F145" s="46"/>
      <c r="G145" s="46"/>
      <c r="H145" s="30" t="s">
        <v>140</v>
      </c>
    </row>
    <row r="146" spans="1:8" x14ac:dyDescent="0.2">
      <c r="A146" s="41"/>
      <c r="B146" s="41"/>
      <c r="C146" s="42" t="s">
        <v>154</v>
      </c>
      <c r="D146" s="41"/>
      <c r="E146" s="41"/>
      <c r="F146" s="46"/>
      <c r="G146" s="46"/>
      <c r="H146" s="30" t="s">
        <v>140</v>
      </c>
    </row>
    <row r="147" spans="1:8" x14ac:dyDescent="0.2">
      <c r="A147" s="41"/>
      <c r="B147" s="41"/>
      <c r="C147" s="42" t="s">
        <v>139</v>
      </c>
      <c r="D147" s="41"/>
      <c r="E147" s="41" t="s">
        <v>140</v>
      </c>
      <c r="F147" s="47" t="s">
        <v>142</v>
      </c>
      <c r="G147" s="44">
        <v>0</v>
      </c>
      <c r="H147" s="30" t="s">
        <v>140</v>
      </c>
    </row>
    <row r="148" spans="1:8" x14ac:dyDescent="0.2">
      <c r="A148" s="41"/>
      <c r="B148" s="41"/>
      <c r="C148" s="45"/>
      <c r="D148" s="41"/>
      <c r="E148" s="41"/>
      <c r="F148" s="46"/>
      <c r="G148" s="46"/>
      <c r="H148" s="30" t="s">
        <v>140</v>
      </c>
    </row>
    <row r="149" spans="1:8" x14ac:dyDescent="0.2">
      <c r="A149" s="41"/>
      <c r="B149" s="41"/>
      <c r="C149" s="42" t="s">
        <v>155</v>
      </c>
      <c r="D149" s="41"/>
      <c r="E149" s="41"/>
      <c r="F149" s="46"/>
      <c r="G149" s="46"/>
      <c r="H149" s="30" t="s">
        <v>140</v>
      </c>
    </row>
    <row r="150" spans="1:8" x14ac:dyDescent="0.2">
      <c r="A150" s="41"/>
      <c r="B150" s="41"/>
      <c r="C150" s="42" t="s">
        <v>139</v>
      </c>
      <c r="D150" s="41"/>
      <c r="E150" s="41" t="s">
        <v>140</v>
      </c>
      <c r="F150" s="47" t="s">
        <v>142</v>
      </c>
      <c r="G150" s="44">
        <v>0</v>
      </c>
      <c r="H150" s="30" t="s">
        <v>140</v>
      </c>
    </row>
    <row r="151" spans="1:8" x14ac:dyDescent="0.2">
      <c r="A151" s="41"/>
      <c r="B151" s="41"/>
      <c r="C151" s="45"/>
      <c r="D151" s="41"/>
      <c r="E151" s="41"/>
      <c r="F151" s="46"/>
      <c r="G151" s="46"/>
      <c r="H151" s="30" t="s">
        <v>140</v>
      </c>
    </row>
    <row r="152" spans="1:8" x14ac:dyDescent="0.2">
      <c r="A152" s="41"/>
      <c r="B152" s="41"/>
      <c r="C152" s="42" t="s">
        <v>156</v>
      </c>
      <c r="D152" s="41"/>
      <c r="E152" s="41"/>
      <c r="F152" s="46"/>
      <c r="G152" s="46"/>
      <c r="H152" s="30" t="s">
        <v>140</v>
      </c>
    </row>
    <row r="153" spans="1:8" x14ac:dyDescent="0.2">
      <c r="A153" s="41"/>
      <c r="B153" s="41"/>
      <c r="C153" s="42" t="s">
        <v>139</v>
      </c>
      <c r="D153" s="41"/>
      <c r="E153" s="41" t="s">
        <v>140</v>
      </c>
      <c r="F153" s="47" t="s">
        <v>142</v>
      </c>
      <c r="G153" s="44">
        <v>0</v>
      </c>
      <c r="H153" s="30" t="s">
        <v>140</v>
      </c>
    </row>
    <row r="154" spans="1:8" x14ac:dyDescent="0.2">
      <c r="A154" s="41"/>
      <c r="B154" s="41"/>
      <c r="C154" s="45"/>
      <c r="D154" s="41"/>
      <c r="E154" s="41"/>
      <c r="F154" s="46"/>
      <c r="G154" s="46"/>
      <c r="H154" s="30" t="s">
        <v>140</v>
      </c>
    </row>
    <row r="155" spans="1:8" x14ac:dyDescent="0.2">
      <c r="A155" s="41"/>
      <c r="B155" s="41"/>
      <c r="C155" s="42" t="s">
        <v>157</v>
      </c>
      <c r="D155" s="41"/>
      <c r="E155" s="41"/>
      <c r="F155" s="46"/>
      <c r="G155" s="46"/>
      <c r="H155" s="30" t="s">
        <v>140</v>
      </c>
    </row>
    <row r="156" spans="1:8" x14ac:dyDescent="0.2">
      <c r="A156" s="36">
        <v>1</v>
      </c>
      <c r="B156" s="37"/>
      <c r="C156" s="37" t="s">
        <v>158</v>
      </c>
      <c r="D156" s="37"/>
      <c r="E156" s="48"/>
      <c r="F156" s="39">
        <v>3685.477836007</v>
      </c>
      <c r="G156" s="40">
        <v>2.2152189999999999E-2</v>
      </c>
      <c r="H156" s="30">
        <v>5.42</v>
      </c>
    </row>
    <row r="157" spans="1:8" x14ac:dyDescent="0.2">
      <c r="A157" s="41"/>
      <c r="B157" s="41"/>
      <c r="C157" s="42" t="s">
        <v>139</v>
      </c>
      <c r="D157" s="41"/>
      <c r="E157" s="41" t="s">
        <v>140</v>
      </c>
      <c r="F157" s="43">
        <v>3685.477836007</v>
      </c>
      <c r="G157" s="44">
        <v>2.2152189999999999E-2</v>
      </c>
      <c r="H157" s="30" t="s">
        <v>140</v>
      </c>
    </row>
    <row r="158" spans="1:8" x14ac:dyDescent="0.2">
      <c r="A158" s="41"/>
      <c r="B158" s="41"/>
      <c r="C158" s="45"/>
      <c r="D158" s="41"/>
      <c r="E158" s="41"/>
      <c r="F158" s="46"/>
      <c r="G158" s="46"/>
      <c r="H158" s="30" t="s">
        <v>140</v>
      </c>
    </row>
    <row r="159" spans="1:8" x14ac:dyDescent="0.2">
      <c r="A159" s="41"/>
      <c r="B159" s="41"/>
      <c r="C159" s="42" t="s">
        <v>159</v>
      </c>
      <c r="D159" s="41"/>
      <c r="E159" s="41"/>
      <c r="F159" s="43">
        <v>3685.477836007</v>
      </c>
      <c r="G159" s="44">
        <v>2.2152189999999999E-2</v>
      </c>
      <c r="H159" s="30" t="s">
        <v>140</v>
      </c>
    </row>
    <row r="160" spans="1:8" x14ac:dyDescent="0.2">
      <c r="A160" s="41"/>
      <c r="B160" s="41"/>
      <c r="C160" s="46"/>
      <c r="D160" s="41"/>
      <c r="E160" s="41"/>
      <c r="F160" s="41"/>
      <c r="G160" s="41"/>
      <c r="H160" s="30" t="s">
        <v>140</v>
      </c>
    </row>
    <row r="161" spans="1:10" x14ac:dyDescent="0.2">
      <c r="A161" s="41"/>
      <c r="B161" s="41"/>
      <c r="C161" s="42" t="s">
        <v>160</v>
      </c>
      <c r="D161" s="41"/>
      <c r="E161" s="41"/>
      <c r="F161" s="41"/>
      <c r="G161" s="41"/>
      <c r="H161" s="30" t="s">
        <v>140</v>
      </c>
    </row>
    <row r="162" spans="1:10" x14ac:dyDescent="0.2">
      <c r="A162" s="41"/>
      <c r="B162" s="41"/>
      <c r="C162" s="42" t="s">
        <v>161</v>
      </c>
      <c r="D162" s="41"/>
      <c r="E162" s="41"/>
      <c r="F162" s="41"/>
      <c r="G162" s="41"/>
      <c r="H162" s="30" t="s">
        <v>140</v>
      </c>
    </row>
    <row r="163" spans="1:10" x14ac:dyDescent="0.2">
      <c r="A163" s="41"/>
      <c r="B163" s="41"/>
      <c r="C163" s="42" t="s">
        <v>139</v>
      </c>
      <c r="D163" s="41"/>
      <c r="E163" s="41" t="s">
        <v>140</v>
      </c>
      <c r="F163" s="47" t="s">
        <v>142</v>
      </c>
      <c r="G163" s="44">
        <v>0</v>
      </c>
      <c r="H163" s="30" t="s">
        <v>140</v>
      </c>
    </row>
    <row r="164" spans="1:10" x14ac:dyDescent="0.2">
      <c r="A164" s="41"/>
      <c r="B164" s="41"/>
      <c r="C164" s="45"/>
      <c r="D164" s="41"/>
      <c r="E164" s="41"/>
      <c r="F164" s="46"/>
      <c r="G164" s="46"/>
      <c r="H164" s="30" t="s">
        <v>140</v>
      </c>
    </row>
    <row r="165" spans="1:10" x14ac:dyDescent="0.2">
      <c r="A165" s="41"/>
      <c r="B165" s="41"/>
      <c r="C165" s="42" t="s">
        <v>162</v>
      </c>
      <c r="D165" s="41"/>
      <c r="E165" s="41"/>
      <c r="F165" s="41"/>
      <c r="G165" s="41"/>
      <c r="H165" s="30" t="s">
        <v>140</v>
      </c>
    </row>
    <row r="166" spans="1:10" x14ac:dyDescent="0.2">
      <c r="A166" s="41"/>
      <c r="B166" s="41"/>
      <c r="C166" s="42" t="s">
        <v>163</v>
      </c>
      <c r="D166" s="41"/>
      <c r="E166" s="41"/>
      <c r="F166" s="41"/>
      <c r="G166" s="41"/>
      <c r="H166" s="30" t="s">
        <v>140</v>
      </c>
    </row>
    <row r="167" spans="1:10" x14ac:dyDescent="0.2">
      <c r="A167" s="41"/>
      <c r="B167" s="41"/>
      <c r="C167" s="42" t="s">
        <v>139</v>
      </c>
      <c r="D167" s="41"/>
      <c r="E167" s="41" t="s">
        <v>140</v>
      </c>
      <c r="F167" s="47" t="s">
        <v>142</v>
      </c>
      <c r="G167" s="44">
        <v>0</v>
      </c>
      <c r="H167" s="30" t="s">
        <v>140</v>
      </c>
    </row>
    <row r="168" spans="1:10" x14ac:dyDescent="0.2">
      <c r="A168" s="41"/>
      <c r="B168" s="41"/>
      <c r="C168" s="45"/>
      <c r="D168" s="41"/>
      <c r="E168" s="41"/>
      <c r="F168" s="46"/>
      <c r="G168" s="46"/>
      <c r="H168" s="30" t="s">
        <v>140</v>
      </c>
    </row>
    <row r="169" spans="1:10" x14ac:dyDescent="0.2">
      <c r="A169" s="41"/>
      <c r="B169" s="41"/>
      <c r="C169" s="42" t="s">
        <v>164</v>
      </c>
      <c r="D169" s="41"/>
      <c r="E169" s="41"/>
      <c r="F169" s="46"/>
      <c r="G169" s="46"/>
      <c r="H169" s="30" t="s">
        <v>140</v>
      </c>
    </row>
    <row r="170" spans="1:10" x14ac:dyDescent="0.2">
      <c r="A170" s="41"/>
      <c r="B170" s="41"/>
      <c r="C170" s="42" t="s">
        <v>139</v>
      </c>
      <c r="D170" s="41"/>
      <c r="E170" s="41" t="s">
        <v>140</v>
      </c>
      <c r="F170" s="47" t="s">
        <v>142</v>
      </c>
      <c r="G170" s="44">
        <v>0</v>
      </c>
      <c r="H170" s="30" t="s">
        <v>140</v>
      </c>
    </row>
    <row r="171" spans="1:10" x14ac:dyDescent="0.2">
      <c r="A171" s="41"/>
      <c r="B171" s="41"/>
      <c r="C171" s="45"/>
      <c r="D171" s="41"/>
      <c r="E171" s="41"/>
      <c r="F171" s="46"/>
      <c r="G171" s="46"/>
      <c r="H171" s="30" t="s">
        <v>140</v>
      </c>
    </row>
    <row r="172" spans="1:10" x14ac:dyDescent="0.2">
      <c r="A172" s="48"/>
      <c r="B172" s="37"/>
      <c r="C172" s="37" t="s">
        <v>319</v>
      </c>
      <c r="D172" s="37"/>
      <c r="E172" s="48"/>
      <c r="F172" s="39">
        <v>25.000427500000001</v>
      </c>
      <c r="G172" s="40">
        <v>1.5027000000000001E-4</v>
      </c>
      <c r="H172" s="30" t="s">
        <v>140</v>
      </c>
    </row>
    <row r="173" spans="1:10" x14ac:dyDescent="0.2">
      <c r="A173" s="48"/>
      <c r="B173" s="37"/>
      <c r="C173" s="32" t="s">
        <v>1013</v>
      </c>
      <c r="D173" s="37"/>
      <c r="E173" s="48"/>
      <c r="F173" s="39">
        <f>23182.14816428+F110</f>
        <v>554.94912927999758</v>
      </c>
      <c r="G173" s="40">
        <f>F173/F174</f>
        <v>3.3356160385599209E-3</v>
      </c>
      <c r="H173" s="30" t="s">
        <v>140</v>
      </c>
    </row>
    <row r="174" spans="1:10" x14ac:dyDescent="0.2">
      <c r="A174" s="45"/>
      <c r="B174" s="45"/>
      <c r="C174" s="42" t="s">
        <v>166</v>
      </c>
      <c r="D174" s="46"/>
      <c r="E174" s="46"/>
      <c r="F174" s="43">
        <f>F173+F172+F159+F143+F112</f>
        <v>166370.80613138695</v>
      </c>
      <c r="G174" s="49">
        <f>G173+G172+G159+G143+G112</f>
        <v>0.99998460655295773</v>
      </c>
      <c r="H174" s="30" t="s">
        <v>140</v>
      </c>
    </row>
    <row r="175" spans="1:10" x14ac:dyDescent="0.2">
      <c r="A175" s="50"/>
      <c r="B175" s="50"/>
      <c r="C175" s="51"/>
      <c r="D175" s="52"/>
      <c r="E175" s="52"/>
      <c r="F175" s="53"/>
      <c r="G175" s="54"/>
      <c r="H175" s="55"/>
    </row>
    <row r="176" spans="1:10" x14ac:dyDescent="0.2">
      <c r="A176" s="50"/>
      <c r="B176" s="213" t="s">
        <v>934</v>
      </c>
      <c r="C176" s="213"/>
      <c r="D176" s="213"/>
      <c r="E176" s="213"/>
      <c r="F176" s="213"/>
      <c r="G176" s="213"/>
      <c r="H176" s="213"/>
      <c r="J176" s="57"/>
    </row>
    <row r="177" spans="1:17" x14ac:dyDescent="0.2">
      <c r="A177" s="50"/>
      <c r="B177" s="213" t="s">
        <v>935</v>
      </c>
      <c r="C177" s="213"/>
      <c r="D177" s="213"/>
      <c r="E177" s="213"/>
      <c r="F177" s="213"/>
      <c r="G177" s="213"/>
      <c r="H177" s="213"/>
      <c r="J177" s="57"/>
    </row>
    <row r="178" spans="1:17" x14ac:dyDescent="0.2">
      <c r="A178" s="50"/>
      <c r="B178" s="213" t="s">
        <v>936</v>
      </c>
      <c r="C178" s="213"/>
      <c r="D178" s="213"/>
      <c r="E178" s="213"/>
      <c r="F178" s="213"/>
      <c r="G178" s="213"/>
      <c r="H178" s="213"/>
      <c r="J178" s="57"/>
    </row>
    <row r="179" spans="1:17" s="59" customFormat="1" ht="52.5" customHeight="1" x14ac:dyDescent="0.25">
      <c r="A179" s="58"/>
      <c r="B179" s="214" t="s">
        <v>937</v>
      </c>
      <c r="C179" s="214"/>
      <c r="D179" s="214"/>
      <c r="E179" s="214"/>
      <c r="F179" s="214"/>
      <c r="G179" s="214"/>
      <c r="H179" s="214"/>
      <c r="I179"/>
      <c r="J179" s="57"/>
      <c r="K179"/>
      <c r="L179"/>
      <c r="M179"/>
      <c r="N179"/>
      <c r="O179"/>
      <c r="P179"/>
      <c r="Q179"/>
    </row>
    <row r="180" spans="1:17" s="59" customFormat="1" ht="15" x14ac:dyDescent="0.25">
      <c r="A180" s="58"/>
      <c r="B180" s="214" t="s">
        <v>937</v>
      </c>
      <c r="C180" s="214"/>
      <c r="D180" s="214"/>
      <c r="E180" s="214"/>
      <c r="F180" s="214"/>
      <c r="G180" s="214"/>
      <c r="H180" s="214"/>
      <c r="I180"/>
      <c r="J180" s="57"/>
      <c r="K180"/>
      <c r="L180"/>
      <c r="M180"/>
      <c r="N180"/>
      <c r="O180"/>
      <c r="P180"/>
      <c r="Q180"/>
    </row>
    <row r="181" spans="1:17" x14ac:dyDescent="0.2">
      <c r="A181" s="50"/>
      <c r="B181" s="213" t="s">
        <v>938</v>
      </c>
      <c r="C181" s="213"/>
      <c r="D181" s="213"/>
      <c r="E181" s="213"/>
      <c r="F181" s="213"/>
      <c r="G181" s="213"/>
      <c r="H181" s="213"/>
      <c r="J181" s="57"/>
    </row>
    <row r="182" spans="1:17" x14ac:dyDescent="0.2">
      <c r="A182" s="50"/>
      <c r="B182" s="50"/>
      <c r="C182" s="50"/>
      <c r="D182" s="52"/>
      <c r="E182" s="52"/>
      <c r="F182" s="52"/>
      <c r="G182" s="52"/>
    </row>
    <row r="183" spans="1:17" x14ac:dyDescent="0.2">
      <c r="A183" s="50"/>
      <c r="B183" s="222" t="s">
        <v>167</v>
      </c>
      <c r="C183" s="223"/>
      <c r="D183" s="224"/>
      <c r="E183" s="60"/>
      <c r="F183" s="52"/>
      <c r="G183" s="52"/>
    </row>
    <row r="184" spans="1:17" x14ac:dyDescent="0.2">
      <c r="A184" s="50"/>
      <c r="B184" s="220" t="s">
        <v>168</v>
      </c>
      <c r="C184" s="221"/>
      <c r="D184" s="29" t="s">
        <v>169</v>
      </c>
      <c r="E184" s="60"/>
      <c r="F184" s="52"/>
      <c r="G184" s="52"/>
    </row>
    <row r="185" spans="1:17" x14ac:dyDescent="0.2">
      <c r="A185" s="50"/>
      <c r="B185" s="220" t="s">
        <v>940</v>
      </c>
      <c r="C185" s="221"/>
      <c r="D185" s="29" t="s">
        <v>169</v>
      </c>
      <c r="E185" s="60"/>
      <c r="F185" s="52"/>
      <c r="G185" s="52"/>
    </row>
    <row r="186" spans="1:17" x14ac:dyDescent="0.2">
      <c r="A186" s="50"/>
      <c r="B186" s="220" t="s">
        <v>170</v>
      </c>
      <c r="C186" s="221"/>
      <c r="D186" s="61" t="s">
        <v>140</v>
      </c>
      <c r="E186" s="60"/>
      <c r="F186" s="52"/>
      <c r="G186" s="52"/>
    </row>
    <row r="187" spans="1:17" x14ac:dyDescent="0.2">
      <c r="A187" s="62"/>
      <c r="B187" s="63" t="s">
        <v>140</v>
      </c>
      <c r="C187" s="63" t="s">
        <v>941</v>
      </c>
      <c r="D187" s="63" t="s">
        <v>171</v>
      </c>
      <c r="E187" s="62"/>
      <c r="F187" s="62"/>
      <c r="G187" s="62"/>
      <c r="H187" s="62"/>
      <c r="J187" s="57"/>
    </row>
    <row r="188" spans="1:17" x14ac:dyDescent="0.2">
      <c r="A188" s="62"/>
      <c r="B188" s="64" t="s">
        <v>172</v>
      </c>
      <c r="C188" s="65">
        <v>46173</v>
      </c>
      <c r="D188" s="65">
        <v>46203</v>
      </c>
      <c r="E188" s="62"/>
      <c r="F188" s="62"/>
      <c r="G188" s="62"/>
      <c r="J188" s="57"/>
    </row>
    <row r="189" spans="1:17" x14ac:dyDescent="0.2">
      <c r="A189" s="66"/>
      <c r="B189" s="32" t="s">
        <v>173</v>
      </c>
      <c r="C189" s="67">
        <v>40.656700000000001</v>
      </c>
      <c r="D189" s="67">
        <v>41.421599999999998</v>
      </c>
      <c r="E189" s="66"/>
      <c r="F189" s="68"/>
      <c r="G189" s="69"/>
    </row>
    <row r="190" spans="1:17" ht="25.5" x14ac:dyDescent="0.2">
      <c r="A190" s="66"/>
      <c r="B190" s="32" t="s">
        <v>1015</v>
      </c>
      <c r="C190" s="67">
        <v>17.439900000000002</v>
      </c>
      <c r="D190" s="67">
        <v>17.6282</v>
      </c>
      <c r="E190" s="66"/>
      <c r="F190" s="68"/>
      <c r="G190" s="69"/>
    </row>
    <row r="191" spans="1:17" x14ac:dyDescent="0.2">
      <c r="A191" s="66"/>
      <c r="B191" s="32" t="s">
        <v>175</v>
      </c>
      <c r="C191" s="67">
        <v>34.224299999999999</v>
      </c>
      <c r="D191" s="67">
        <v>34.827599999999997</v>
      </c>
      <c r="E191" s="66"/>
      <c r="F191" s="68"/>
      <c r="G191" s="69"/>
    </row>
    <row r="192" spans="1:17" ht="25.5" x14ac:dyDescent="0.2">
      <c r="A192" s="66"/>
      <c r="B192" s="32" t="s">
        <v>1016</v>
      </c>
      <c r="C192" s="67">
        <v>14.0755</v>
      </c>
      <c r="D192" s="67">
        <v>14.2088</v>
      </c>
      <c r="E192" s="66"/>
      <c r="F192" s="68"/>
      <c r="G192" s="69"/>
    </row>
    <row r="193" spans="1:7" x14ac:dyDescent="0.2">
      <c r="A193" s="66"/>
      <c r="B193" s="66"/>
      <c r="C193" s="66"/>
      <c r="D193" s="66"/>
      <c r="E193" s="66"/>
      <c r="F193" s="66"/>
      <c r="G193" s="66"/>
    </row>
    <row r="194" spans="1:7" x14ac:dyDescent="0.2">
      <c r="A194" s="66"/>
      <c r="B194" s="260" t="s">
        <v>177</v>
      </c>
      <c r="C194" s="261"/>
      <c r="D194" s="42" t="s">
        <v>140</v>
      </c>
      <c r="E194" s="66"/>
      <c r="F194" s="66"/>
      <c r="G194" s="66"/>
    </row>
    <row r="195" spans="1:7" x14ac:dyDescent="0.2">
      <c r="A195" s="66"/>
      <c r="B195" s="135" t="s">
        <v>172</v>
      </c>
      <c r="C195" s="136" t="s">
        <v>618</v>
      </c>
      <c r="D195" s="136" t="s">
        <v>619</v>
      </c>
      <c r="E195" s="66"/>
      <c r="F195" s="66"/>
      <c r="G195" s="66"/>
    </row>
    <row r="196" spans="1:7" ht="25.5" x14ac:dyDescent="0.2">
      <c r="A196" s="66"/>
      <c r="B196" s="32" t="s">
        <v>1015</v>
      </c>
      <c r="C196" s="137">
        <v>0.14000000000000001</v>
      </c>
      <c r="D196" s="48" t="s">
        <v>676</v>
      </c>
      <c r="E196" s="66"/>
      <c r="F196" s="68"/>
      <c r="G196" s="69"/>
    </row>
    <row r="197" spans="1:7" ht="25.5" x14ac:dyDescent="0.2">
      <c r="A197" s="66"/>
      <c r="B197" s="32" t="s">
        <v>1016</v>
      </c>
      <c r="C197" s="137">
        <v>0.115</v>
      </c>
      <c r="D197" s="137">
        <v>0.115</v>
      </c>
      <c r="E197" s="66"/>
      <c r="F197" s="68"/>
      <c r="G197" s="69"/>
    </row>
    <row r="198" spans="1:7" x14ac:dyDescent="0.2">
      <c r="A198" s="66"/>
      <c r="B198" s="138"/>
      <c r="C198" s="138"/>
      <c r="D198" s="139"/>
      <c r="E198" s="66"/>
      <c r="F198" s="68"/>
      <c r="G198" s="69"/>
    </row>
    <row r="199" spans="1:7" x14ac:dyDescent="0.2">
      <c r="A199" s="62"/>
      <c r="B199" s="220" t="s">
        <v>178</v>
      </c>
      <c r="C199" s="221"/>
      <c r="D199" s="29" t="s">
        <v>1017</v>
      </c>
      <c r="E199" s="71"/>
      <c r="F199" s="62"/>
      <c r="G199" s="62"/>
    </row>
    <row r="200" spans="1:7" x14ac:dyDescent="0.2">
      <c r="A200" s="62"/>
      <c r="B200" s="220" t="s">
        <v>179</v>
      </c>
      <c r="C200" s="221"/>
      <c r="D200" s="29" t="s">
        <v>169</v>
      </c>
      <c r="E200" s="71"/>
      <c r="F200" s="62"/>
      <c r="G200" s="62"/>
    </row>
    <row r="201" spans="1:7" x14ac:dyDescent="0.2">
      <c r="A201" s="62"/>
      <c r="B201" s="220" t="s">
        <v>180</v>
      </c>
      <c r="C201" s="221"/>
      <c r="D201" s="29" t="s">
        <v>169</v>
      </c>
      <c r="E201" s="71"/>
      <c r="F201" s="62"/>
      <c r="G201" s="62"/>
    </row>
    <row r="202" spans="1:7" x14ac:dyDescent="0.2">
      <c r="A202" s="62"/>
      <c r="B202" s="220" t="s">
        <v>181</v>
      </c>
      <c r="C202" s="221"/>
      <c r="D202" s="72">
        <v>2.8122246269936984</v>
      </c>
      <c r="E202" s="62"/>
      <c r="F202" s="56"/>
      <c r="G202" s="73"/>
    </row>
    <row r="204" spans="1:7" x14ac:dyDescent="0.2">
      <c r="B204" s="232" t="s">
        <v>1046</v>
      </c>
      <c r="C204" s="233"/>
      <c r="D204" s="234"/>
      <c r="F204" s="62"/>
      <c r="G204" s="62"/>
    </row>
    <row r="205" spans="1:7" ht="25.5" x14ac:dyDescent="0.2">
      <c r="B205" s="231" t="s">
        <v>1047</v>
      </c>
      <c r="C205" s="231"/>
      <c r="D205" s="126" t="s">
        <v>677</v>
      </c>
    </row>
    <row r="206" spans="1:7" x14ac:dyDescent="0.2">
      <c r="B206" s="231" t="s">
        <v>1048</v>
      </c>
      <c r="C206" s="231"/>
      <c r="D206" s="102"/>
    </row>
    <row r="207" spans="1:7" x14ac:dyDescent="0.2">
      <c r="B207" s="228"/>
      <c r="C207" s="230"/>
      <c r="D207" s="103"/>
    </row>
    <row r="208" spans="1:7" x14ac:dyDescent="0.2">
      <c r="B208" s="231" t="s">
        <v>1049</v>
      </c>
      <c r="C208" s="231"/>
      <c r="D208" s="104">
        <v>6.7182856387645797</v>
      </c>
    </row>
    <row r="209" spans="2:4" x14ac:dyDescent="0.2">
      <c r="B209" s="228"/>
      <c r="C209" s="230"/>
      <c r="D209" s="103"/>
    </row>
    <row r="210" spans="2:4" x14ac:dyDescent="0.2">
      <c r="B210" s="231" t="s">
        <v>1050</v>
      </c>
      <c r="C210" s="231"/>
      <c r="D210" s="104">
        <v>4.1141616287822123</v>
      </c>
    </row>
    <row r="211" spans="2:4" x14ac:dyDescent="0.2">
      <c r="B211" s="231" t="s">
        <v>1051</v>
      </c>
      <c r="C211" s="231"/>
      <c r="D211" s="104">
        <v>6.1979435255378386</v>
      </c>
    </row>
    <row r="212" spans="2:4" x14ac:dyDescent="0.2">
      <c r="B212" s="228"/>
      <c r="C212" s="230"/>
      <c r="D212" s="103"/>
    </row>
    <row r="213" spans="2:4" x14ac:dyDescent="0.2">
      <c r="B213" s="231" t="s">
        <v>1052</v>
      </c>
      <c r="C213" s="231"/>
      <c r="D213" s="105" t="s">
        <v>1212</v>
      </c>
    </row>
    <row r="214" spans="2:4" x14ac:dyDescent="0.2">
      <c r="B214" s="228" t="s">
        <v>1053</v>
      </c>
      <c r="C214" s="229"/>
      <c r="D214" s="230"/>
    </row>
    <row r="216" spans="2:4" x14ac:dyDescent="0.2">
      <c r="B216" s="212" t="s">
        <v>945</v>
      </c>
      <c r="C216" s="212"/>
    </row>
    <row r="218" spans="2:4" ht="153.75" customHeight="1" x14ac:dyDescent="0.2"/>
    <row r="221" spans="2:4" x14ac:dyDescent="0.2">
      <c r="B221" s="74" t="s">
        <v>946</v>
      </c>
      <c r="C221" s="75"/>
      <c r="D221" s="74"/>
    </row>
    <row r="222" spans="2:4" x14ac:dyDescent="0.2">
      <c r="B222" s="74" t="s">
        <v>1114</v>
      </c>
      <c r="D222" s="74"/>
    </row>
    <row r="223" spans="2:4" ht="165" customHeight="1" x14ac:dyDescent="0.2"/>
    <row r="226" spans="1:6" ht="13.5" x14ac:dyDescent="0.25">
      <c r="A226" s="76"/>
      <c r="B226" s="76"/>
      <c r="C226" s="76"/>
      <c r="D226" s="76"/>
      <c r="E226" s="76"/>
      <c r="F226" s="77" t="s">
        <v>1017</v>
      </c>
    </row>
    <row r="227" spans="1:6" ht="13.5" x14ac:dyDescent="0.25">
      <c r="A227" s="227" t="s">
        <v>1213</v>
      </c>
      <c r="B227" s="227"/>
      <c r="C227" s="227"/>
      <c r="D227" s="227"/>
      <c r="E227" s="227"/>
      <c r="F227" s="227"/>
    </row>
    <row r="228" spans="1:6" ht="13.5" x14ac:dyDescent="0.25">
      <c r="A228" s="227" t="s">
        <v>1214</v>
      </c>
      <c r="B228" s="227"/>
      <c r="C228" s="227"/>
      <c r="D228" s="227"/>
      <c r="E228" s="227"/>
      <c r="F228" s="227"/>
    </row>
    <row r="229" spans="1:6" ht="13.5" x14ac:dyDescent="0.25">
      <c r="A229" s="77"/>
      <c r="B229" s="77"/>
      <c r="C229" s="77"/>
      <c r="D229" s="77"/>
      <c r="E229" s="77"/>
      <c r="F229" s="77"/>
    </row>
    <row r="230" spans="1:6" ht="13.5" x14ac:dyDescent="0.25">
      <c r="A230" s="227" t="s">
        <v>1215</v>
      </c>
      <c r="B230" s="227"/>
      <c r="C230" s="227"/>
      <c r="D230" s="227"/>
      <c r="E230" s="227"/>
      <c r="F230" s="227"/>
    </row>
    <row r="231" spans="1:6" ht="13.5" x14ac:dyDescent="0.25">
      <c r="A231" s="77" t="s">
        <v>1216</v>
      </c>
      <c r="B231" s="76"/>
      <c r="C231" s="76"/>
      <c r="D231" s="76"/>
      <c r="E231" s="76"/>
      <c r="F231" s="76"/>
    </row>
    <row r="232" spans="1:6" ht="13.5" x14ac:dyDescent="0.25">
      <c r="A232" s="76"/>
      <c r="B232" s="76"/>
      <c r="C232" s="76"/>
      <c r="D232" s="76"/>
      <c r="E232" s="76"/>
      <c r="F232" s="76"/>
    </row>
    <row r="233" spans="1:6" ht="54" x14ac:dyDescent="0.2">
      <c r="A233" s="83" t="s">
        <v>1217</v>
      </c>
      <c r="B233" s="83" t="s">
        <v>1218</v>
      </c>
      <c r="C233" s="83" t="s">
        <v>1219</v>
      </c>
      <c r="D233" s="84" t="s">
        <v>1220</v>
      </c>
      <c r="E233" s="84" t="s">
        <v>1221</v>
      </c>
      <c r="F233" s="84" t="s">
        <v>1222</v>
      </c>
    </row>
    <row r="234" spans="1:6" ht="13.5" x14ac:dyDescent="0.2">
      <c r="A234" s="85" t="s">
        <v>677</v>
      </c>
      <c r="B234" s="85" t="s">
        <v>1109</v>
      </c>
      <c r="C234" s="106" t="s">
        <v>1223</v>
      </c>
      <c r="D234" s="107">
        <v>1124.6099999999999</v>
      </c>
      <c r="E234" s="108">
        <v>1082.8</v>
      </c>
      <c r="F234" s="109">
        <v>9.3343399999999992</v>
      </c>
    </row>
    <row r="235" spans="1:6" ht="13.5" x14ac:dyDescent="0.2">
      <c r="A235" s="85" t="s">
        <v>677</v>
      </c>
      <c r="B235" s="85" t="s">
        <v>1102</v>
      </c>
      <c r="C235" s="106" t="s">
        <v>1223</v>
      </c>
      <c r="D235" s="107">
        <v>985.7</v>
      </c>
      <c r="E235" s="108">
        <v>1009.9</v>
      </c>
      <c r="F235" s="109">
        <v>211.66594499999999</v>
      </c>
    </row>
    <row r="236" spans="1:6" ht="13.5" x14ac:dyDescent="0.2">
      <c r="A236" s="85" t="s">
        <v>677</v>
      </c>
      <c r="B236" s="85" t="s">
        <v>1113</v>
      </c>
      <c r="C236" s="106" t="s">
        <v>1223</v>
      </c>
      <c r="D236" s="107">
        <v>1792.34</v>
      </c>
      <c r="E236" s="108">
        <v>1792.4</v>
      </c>
      <c r="F236" s="109">
        <v>301.77405299999998</v>
      </c>
    </row>
    <row r="237" spans="1:6" ht="13.5" x14ac:dyDescent="0.2">
      <c r="A237" s="85" t="s">
        <v>677</v>
      </c>
      <c r="B237" s="85" t="s">
        <v>1058</v>
      </c>
      <c r="C237" s="106" t="s">
        <v>1223</v>
      </c>
      <c r="D237" s="107">
        <v>1885.7</v>
      </c>
      <c r="E237" s="108">
        <v>1854</v>
      </c>
      <c r="F237" s="109">
        <v>288.13509500000004</v>
      </c>
    </row>
    <row r="238" spans="1:6" ht="13.5" x14ac:dyDescent="0.2">
      <c r="A238" s="85" t="s">
        <v>677</v>
      </c>
      <c r="B238" s="85" t="s">
        <v>1082</v>
      </c>
      <c r="C238" s="106" t="s">
        <v>1223</v>
      </c>
      <c r="D238" s="107">
        <v>259</v>
      </c>
      <c r="E238" s="108">
        <v>265.95</v>
      </c>
      <c r="F238" s="109">
        <v>538.88690880000001</v>
      </c>
    </row>
    <row r="239" spans="1:6" ht="13.5" x14ac:dyDescent="0.2">
      <c r="A239" s="85" t="s">
        <v>677</v>
      </c>
      <c r="B239" s="85" t="s">
        <v>1104</v>
      </c>
      <c r="C239" s="106" t="s">
        <v>1223</v>
      </c>
      <c r="D239" s="107">
        <v>791.04</v>
      </c>
      <c r="E239" s="108">
        <v>802.9</v>
      </c>
      <c r="F239" s="109">
        <v>370.53972119999997</v>
      </c>
    </row>
    <row r="240" spans="1:6" ht="13.5" x14ac:dyDescent="0.2">
      <c r="A240" s="85" t="s">
        <v>677</v>
      </c>
      <c r="B240" s="85" t="s">
        <v>1111</v>
      </c>
      <c r="C240" s="106" t="s">
        <v>1223</v>
      </c>
      <c r="D240" s="107">
        <v>4361.49</v>
      </c>
      <c r="E240" s="108">
        <v>4410.7</v>
      </c>
      <c r="F240" s="109">
        <v>74.82132</v>
      </c>
    </row>
    <row r="241" spans="1:6" ht="13.5" x14ac:dyDescent="0.2">
      <c r="A241" s="85" t="s">
        <v>677</v>
      </c>
      <c r="B241" s="85" t="s">
        <v>1094</v>
      </c>
      <c r="C241" s="106" t="s">
        <v>1223</v>
      </c>
      <c r="D241" s="107">
        <v>1381.54</v>
      </c>
      <c r="E241" s="108">
        <v>1384.2</v>
      </c>
      <c r="F241" s="109">
        <v>810.34015999999997</v>
      </c>
    </row>
    <row r="242" spans="1:6" ht="13.5" x14ac:dyDescent="0.2">
      <c r="A242" s="85" t="s">
        <v>677</v>
      </c>
      <c r="B242" s="85" t="s">
        <v>1088</v>
      </c>
      <c r="C242" s="106" t="s">
        <v>1223</v>
      </c>
      <c r="D242" s="107">
        <v>407.52</v>
      </c>
      <c r="E242" s="108">
        <v>394.8</v>
      </c>
      <c r="F242" s="109">
        <v>369.42163499999998</v>
      </c>
    </row>
    <row r="243" spans="1:6" ht="13.5" x14ac:dyDescent="0.2">
      <c r="A243" s="85" t="s">
        <v>677</v>
      </c>
      <c r="B243" s="85" t="s">
        <v>1107</v>
      </c>
      <c r="C243" s="106" t="s">
        <v>1223</v>
      </c>
      <c r="D243" s="107">
        <v>2388.8000000000002</v>
      </c>
      <c r="E243" s="108">
        <v>2418.4</v>
      </c>
      <c r="F243" s="109">
        <v>3.6221602000000002</v>
      </c>
    </row>
    <row r="244" spans="1:6" ht="13.5" x14ac:dyDescent="0.2">
      <c r="A244" s="85" t="s">
        <v>677</v>
      </c>
      <c r="B244" s="85" t="s">
        <v>1108</v>
      </c>
      <c r="C244" s="106" t="s">
        <v>1223</v>
      </c>
      <c r="D244" s="107">
        <v>2838.62</v>
      </c>
      <c r="E244" s="108">
        <v>2842.6</v>
      </c>
      <c r="F244" s="109">
        <v>9.7954986000000002</v>
      </c>
    </row>
    <row r="245" spans="1:6" ht="13.5" x14ac:dyDescent="0.2">
      <c r="A245" s="85" t="s">
        <v>677</v>
      </c>
      <c r="B245" s="85" t="s">
        <v>1084</v>
      </c>
      <c r="C245" s="106" t="s">
        <v>1223</v>
      </c>
      <c r="D245" s="107">
        <v>362.59</v>
      </c>
      <c r="E245" s="108">
        <v>358.45</v>
      </c>
      <c r="F245" s="109">
        <v>97.624306400000009</v>
      </c>
    </row>
    <row r="246" spans="1:6" ht="13.5" x14ac:dyDescent="0.2">
      <c r="A246" s="85" t="s">
        <v>677</v>
      </c>
      <c r="B246" s="85" t="s">
        <v>1112</v>
      </c>
      <c r="C246" s="106" t="s">
        <v>1223</v>
      </c>
      <c r="D246" s="107">
        <v>1134.51</v>
      </c>
      <c r="E246" s="108">
        <v>1151.2</v>
      </c>
      <c r="F246" s="109">
        <v>140.63867350000001</v>
      </c>
    </row>
    <row r="247" spans="1:6" ht="13.5" x14ac:dyDescent="0.2">
      <c r="A247" s="85" t="s">
        <v>677</v>
      </c>
      <c r="B247" s="85" t="s">
        <v>1095</v>
      </c>
      <c r="C247" s="106" t="s">
        <v>1223</v>
      </c>
      <c r="D247" s="107">
        <v>415.58</v>
      </c>
      <c r="E247" s="108">
        <v>411.85</v>
      </c>
      <c r="F247" s="109">
        <v>435.19016449999998</v>
      </c>
    </row>
    <row r="248" spans="1:6" ht="13.5" x14ac:dyDescent="0.2">
      <c r="A248" s="85" t="s">
        <v>677</v>
      </c>
      <c r="B248" s="85" t="s">
        <v>1103</v>
      </c>
      <c r="C248" s="106" t="s">
        <v>1223</v>
      </c>
      <c r="D248" s="107">
        <v>1321.32</v>
      </c>
      <c r="E248" s="108">
        <v>1300.4000000000001</v>
      </c>
      <c r="F248" s="109">
        <v>580.82164499999999</v>
      </c>
    </row>
    <row r="249" spans="1:6" ht="13.5" x14ac:dyDescent="0.2">
      <c r="A249" s="85" t="s">
        <v>677</v>
      </c>
      <c r="B249" s="85" t="s">
        <v>1099</v>
      </c>
      <c r="C249" s="106" t="s">
        <v>1223</v>
      </c>
      <c r="D249" s="107">
        <v>1046.6500000000001</v>
      </c>
      <c r="E249" s="108">
        <v>1033.75</v>
      </c>
      <c r="F249" s="109">
        <v>95.232420000000005</v>
      </c>
    </row>
    <row r="250" spans="1:6" ht="13.5" x14ac:dyDescent="0.2">
      <c r="A250" s="85" t="s">
        <v>677</v>
      </c>
      <c r="B250" s="85" t="s">
        <v>1110</v>
      </c>
      <c r="C250" s="106" t="s">
        <v>1223</v>
      </c>
      <c r="D250" s="107">
        <v>175.69</v>
      </c>
      <c r="E250" s="108">
        <v>173.49</v>
      </c>
      <c r="F250" s="109">
        <v>74.696637299999992</v>
      </c>
    </row>
    <row r="251" spans="1:6" ht="13.5" x14ac:dyDescent="0.25">
      <c r="A251" s="76"/>
      <c r="B251" s="76"/>
      <c r="C251" s="76"/>
      <c r="D251" s="76"/>
      <c r="E251" s="76"/>
      <c r="F251" s="78"/>
    </row>
    <row r="252" spans="1:6" ht="13.5" x14ac:dyDescent="0.25">
      <c r="A252" s="77" t="s">
        <v>1224</v>
      </c>
      <c r="B252" s="76"/>
      <c r="C252" s="76"/>
      <c r="D252" s="79"/>
      <c r="E252" s="79"/>
      <c r="F252" s="79"/>
    </row>
    <row r="253" spans="1:6" ht="13.5" x14ac:dyDescent="0.25">
      <c r="A253" s="76"/>
      <c r="B253" s="76"/>
      <c r="C253" s="76"/>
      <c r="D253" s="76"/>
      <c r="E253" s="76"/>
      <c r="F253" s="76"/>
    </row>
    <row r="254" spans="1:6" ht="13.5" x14ac:dyDescent="0.25">
      <c r="A254" s="88" t="s">
        <v>1217</v>
      </c>
      <c r="B254" s="88" t="s">
        <v>1225</v>
      </c>
      <c r="C254" s="76"/>
      <c r="D254" s="76"/>
      <c r="E254" s="76"/>
      <c r="F254" s="76"/>
    </row>
    <row r="255" spans="1:6" ht="13.5" x14ac:dyDescent="0.25">
      <c r="A255" s="85" t="s">
        <v>677</v>
      </c>
      <c r="B255" s="90">
        <v>13.600463</v>
      </c>
      <c r="C255" s="76"/>
      <c r="D255" s="76"/>
      <c r="E255" s="76"/>
      <c r="F255" s="76"/>
    </row>
    <row r="256" spans="1:6" ht="13.5" x14ac:dyDescent="0.25">
      <c r="A256" s="76"/>
      <c r="B256" s="76"/>
      <c r="C256" s="76"/>
      <c r="D256" s="76"/>
      <c r="E256" s="76"/>
      <c r="F256" s="76"/>
    </row>
    <row r="257" spans="1:6" ht="13.5" x14ac:dyDescent="0.25">
      <c r="A257" s="77" t="s">
        <v>1226</v>
      </c>
      <c r="B257" s="76"/>
      <c r="C257" s="76"/>
      <c r="D257" s="76"/>
      <c r="E257" s="76"/>
      <c r="F257" s="76"/>
    </row>
    <row r="258" spans="1:6" ht="13.5" x14ac:dyDescent="0.25">
      <c r="A258" s="77"/>
      <c r="B258" s="76"/>
      <c r="C258" s="76"/>
      <c r="D258" s="76"/>
      <c r="E258" s="76"/>
      <c r="F258" s="76"/>
    </row>
    <row r="259" spans="1:6" ht="121.5" x14ac:dyDescent="0.2">
      <c r="A259" s="83" t="s">
        <v>1217</v>
      </c>
      <c r="B259" s="84" t="s">
        <v>1227</v>
      </c>
      <c r="C259" s="84" t="s">
        <v>1228</v>
      </c>
      <c r="D259" s="84" t="s">
        <v>1229</v>
      </c>
      <c r="E259" s="84" t="s">
        <v>1230</v>
      </c>
      <c r="F259" s="84" t="s">
        <v>1231</v>
      </c>
    </row>
    <row r="260" spans="1:6" ht="13.5" x14ac:dyDescent="0.25">
      <c r="A260" s="85" t="s">
        <v>677</v>
      </c>
      <c r="B260" s="22">
        <v>8866</v>
      </c>
      <c r="C260" s="22">
        <v>8866</v>
      </c>
      <c r="D260" s="23">
        <v>59497.08</v>
      </c>
      <c r="E260" s="23">
        <v>58958.01</v>
      </c>
      <c r="F260" s="23">
        <v>-539.06999999999971</v>
      </c>
    </row>
    <row r="261" spans="1:6" ht="13.5" x14ac:dyDescent="0.25">
      <c r="A261" s="80"/>
      <c r="B261" s="81"/>
      <c r="C261" s="81"/>
      <c r="D261" s="76"/>
      <c r="E261" s="76"/>
      <c r="F261" s="82"/>
    </row>
    <row r="262" spans="1:6" ht="13.5" x14ac:dyDescent="0.25">
      <c r="A262" s="77" t="s">
        <v>1246</v>
      </c>
      <c r="B262" s="81"/>
      <c r="C262" s="76"/>
      <c r="D262" s="76"/>
      <c r="E262" s="76"/>
      <c r="F262" s="76"/>
    </row>
    <row r="263" spans="1:6" ht="13.5" x14ac:dyDescent="0.25">
      <c r="A263" s="80"/>
      <c r="B263" s="81"/>
      <c r="C263" s="76"/>
      <c r="D263" s="76"/>
      <c r="E263" s="76"/>
      <c r="F263" s="76"/>
    </row>
    <row r="264" spans="1:6" ht="13.5" x14ac:dyDescent="0.25">
      <c r="A264" s="77" t="s">
        <v>1247</v>
      </c>
      <c r="B264" s="76"/>
      <c r="C264" s="76"/>
      <c r="D264" s="76"/>
      <c r="E264" s="76"/>
      <c r="F264" s="76"/>
    </row>
    <row r="265" spans="1:6" ht="13.5" x14ac:dyDescent="0.25">
      <c r="A265" s="80"/>
      <c r="B265" s="81"/>
      <c r="C265" s="76"/>
      <c r="D265" s="76"/>
      <c r="E265" s="76"/>
      <c r="F265" s="76"/>
    </row>
    <row r="266" spans="1:6" ht="13.5" x14ac:dyDescent="0.25">
      <c r="A266" s="77" t="s">
        <v>1232</v>
      </c>
      <c r="B266" s="76"/>
      <c r="C266" s="76"/>
      <c r="D266" s="76"/>
      <c r="E266" s="76"/>
      <c r="F266" s="76"/>
    </row>
    <row r="267" spans="1:6" ht="13.5" x14ac:dyDescent="0.25">
      <c r="A267" s="77"/>
      <c r="B267" s="76"/>
      <c r="C267" s="76"/>
      <c r="D267" s="76"/>
      <c r="E267" s="76"/>
      <c r="F267" s="76"/>
    </row>
    <row r="268" spans="1:6" ht="121.5" x14ac:dyDescent="0.2">
      <c r="A268" s="83" t="s">
        <v>1217</v>
      </c>
      <c r="B268" s="84" t="s">
        <v>1227</v>
      </c>
      <c r="C268" s="84" t="s">
        <v>1228</v>
      </c>
      <c r="D268" s="84" t="s">
        <v>1229</v>
      </c>
      <c r="E268" s="84" t="s">
        <v>1233</v>
      </c>
      <c r="F268" s="84" t="s">
        <v>1231</v>
      </c>
    </row>
    <row r="269" spans="1:6" ht="13.5" x14ac:dyDescent="0.2">
      <c r="A269" s="24" t="s">
        <v>677</v>
      </c>
      <c r="B269" s="91">
        <v>1375</v>
      </c>
      <c r="C269" s="91">
        <v>1375</v>
      </c>
      <c r="D269" s="91">
        <v>9500.7800000000007</v>
      </c>
      <c r="E269" s="91">
        <v>9591.76</v>
      </c>
      <c r="F269" s="91">
        <v>90.979999999999563</v>
      </c>
    </row>
    <row r="270" spans="1:6" ht="13.5" x14ac:dyDescent="0.25">
      <c r="A270" s="76"/>
      <c r="B270" s="92"/>
      <c r="C270" s="92"/>
      <c r="D270" s="82"/>
      <c r="E270" s="82"/>
      <c r="F270" s="82"/>
    </row>
    <row r="271" spans="1:6" ht="13.5" x14ac:dyDescent="0.25">
      <c r="A271" s="77" t="s">
        <v>1234</v>
      </c>
      <c r="B271" s="76"/>
      <c r="C271" s="93"/>
      <c r="D271" s="76"/>
      <c r="E271" s="76"/>
      <c r="F271" s="76"/>
    </row>
    <row r="272" spans="1:6" ht="13.5" x14ac:dyDescent="0.25">
      <c r="A272" s="76"/>
      <c r="B272" s="76"/>
      <c r="C272" s="93"/>
      <c r="D272" s="93"/>
      <c r="E272" s="94"/>
      <c r="F272" s="94"/>
    </row>
    <row r="273" spans="1:6" ht="13.5" x14ac:dyDescent="0.25">
      <c r="A273" s="77" t="s">
        <v>1235</v>
      </c>
      <c r="B273" s="76"/>
      <c r="C273" s="76"/>
      <c r="D273" s="76"/>
      <c r="E273" s="76"/>
      <c r="F273" s="76" t="s">
        <v>1236</v>
      </c>
    </row>
    <row r="274" spans="1:6" ht="13.5" x14ac:dyDescent="0.25">
      <c r="A274" s="77"/>
      <c r="B274" s="76"/>
      <c r="C274" s="76"/>
      <c r="D274" s="76"/>
      <c r="E274" s="76"/>
      <c r="F274" s="76"/>
    </row>
    <row r="275" spans="1:6" ht="13.5" x14ac:dyDescent="0.25">
      <c r="A275" s="77" t="s">
        <v>1237</v>
      </c>
      <c r="B275" s="76"/>
      <c r="C275" s="76"/>
      <c r="D275" s="76"/>
      <c r="E275" s="76"/>
      <c r="F275" s="76"/>
    </row>
    <row r="276" spans="1:6" ht="13.5" x14ac:dyDescent="0.25">
      <c r="A276" s="76"/>
      <c r="B276" s="76"/>
      <c r="C276" s="76"/>
      <c r="D276" s="76"/>
      <c r="E276" s="76"/>
      <c r="F276" s="76"/>
    </row>
    <row r="277" spans="1:6" ht="13.5" x14ac:dyDescent="0.25">
      <c r="A277" s="77" t="s">
        <v>1238</v>
      </c>
      <c r="B277" s="76"/>
      <c r="C277" s="76"/>
      <c r="D277" s="76"/>
      <c r="E277" s="76"/>
      <c r="F277" s="76"/>
    </row>
    <row r="278" spans="1:6" ht="13.5" x14ac:dyDescent="0.25">
      <c r="A278" s="76"/>
      <c r="B278" s="76"/>
      <c r="C278" s="76"/>
      <c r="D278" s="76"/>
      <c r="E278" s="76"/>
      <c r="F278" s="76"/>
    </row>
    <row r="279" spans="1:6" ht="13.5" x14ac:dyDescent="0.25">
      <c r="A279" s="77" t="s">
        <v>1239</v>
      </c>
      <c r="B279" s="76"/>
      <c r="C279" s="76"/>
      <c r="D279" s="76"/>
      <c r="E279" s="76"/>
      <c r="F279" s="76"/>
    </row>
    <row r="280" spans="1:6" ht="13.5" x14ac:dyDescent="0.25">
      <c r="A280" s="77"/>
      <c r="B280" s="76"/>
      <c r="C280" s="76"/>
      <c r="D280" s="76"/>
      <c r="E280" s="76"/>
      <c r="F280" s="76"/>
    </row>
    <row r="281" spans="1:6" ht="13.5" x14ac:dyDescent="0.25">
      <c r="A281" s="77" t="s">
        <v>1240</v>
      </c>
      <c r="B281" s="76"/>
      <c r="C281" s="76"/>
      <c r="D281" s="76"/>
      <c r="E281" s="76"/>
      <c r="F281" s="76"/>
    </row>
    <row r="282" spans="1:6" ht="13.5" x14ac:dyDescent="0.25">
      <c r="A282" s="76"/>
      <c r="B282" s="76"/>
      <c r="C282" s="76"/>
      <c r="D282" s="76"/>
      <c r="E282" s="76"/>
      <c r="F282" s="76"/>
    </row>
    <row r="283" spans="1:6" ht="13.5" x14ac:dyDescent="0.25">
      <c r="A283" s="77" t="s">
        <v>1248</v>
      </c>
      <c r="B283" s="76"/>
      <c r="C283" s="76"/>
      <c r="D283" s="76"/>
      <c r="E283" s="76"/>
      <c r="F283" s="76"/>
    </row>
    <row r="284" spans="1:6" ht="13.5" x14ac:dyDescent="0.25">
      <c r="A284" s="76"/>
      <c r="B284" s="76"/>
      <c r="C284" s="76"/>
      <c r="D284" s="95"/>
      <c r="E284" s="76"/>
      <c r="F284" s="76"/>
    </row>
    <row r="285" spans="1:6" ht="13.5" x14ac:dyDescent="0.25">
      <c r="A285" s="77" t="s">
        <v>1241</v>
      </c>
      <c r="B285" s="76"/>
      <c r="C285" s="76"/>
      <c r="D285" s="95"/>
      <c r="E285" s="76"/>
      <c r="F285" s="96"/>
    </row>
    <row r="286" spans="1:6" ht="13.5" x14ac:dyDescent="0.25">
      <c r="A286" s="76"/>
      <c r="B286" s="76"/>
      <c r="C286" s="76"/>
      <c r="D286" s="95"/>
      <c r="E286" s="76"/>
      <c r="F286" s="76"/>
    </row>
    <row r="287" spans="1:6" ht="13.5" x14ac:dyDescent="0.25">
      <c r="A287" s="77" t="s">
        <v>1242</v>
      </c>
      <c r="B287" s="76"/>
      <c r="C287" s="76"/>
      <c r="D287" s="95"/>
      <c r="E287" s="76"/>
      <c r="F287" s="76"/>
    </row>
    <row r="288" spans="1:6" ht="13.5" x14ac:dyDescent="0.25">
      <c r="A288" s="77"/>
      <c r="B288" s="76"/>
      <c r="C288" s="76"/>
      <c r="D288" s="95"/>
      <c r="E288" s="76"/>
      <c r="F288" s="76"/>
    </row>
    <row r="289" spans="1:6" ht="13.5" x14ac:dyDescent="0.25">
      <c r="A289" s="77" t="s">
        <v>1243</v>
      </c>
      <c r="B289" s="76"/>
      <c r="C289" s="76"/>
      <c r="D289" s="95"/>
      <c r="E289" s="76"/>
      <c r="F289" s="76"/>
    </row>
    <row r="290" spans="1:6" ht="13.5" x14ac:dyDescent="0.25">
      <c r="A290" s="76"/>
      <c r="B290" s="76"/>
      <c r="C290" s="76"/>
      <c r="D290" s="95"/>
      <c r="E290" s="76"/>
      <c r="F290" s="76"/>
    </row>
    <row r="291" spans="1:6" ht="13.5" x14ac:dyDescent="0.25">
      <c r="A291" s="77" t="s">
        <v>1244</v>
      </c>
      <c r="B291" s="76"/>
      <c r="C291" s="76"/>
      <c r="D291" s="95"/>
      <c r="E291" s="76"/>
      <c r="F291" s="76"/>
    </row>
    <row r="292" spans="1:6" ht="13.5" x14ac:dyDescent="0.25">
      <c r="A292" s="76"/>
      <c r="B292" s="76"/>
      <c r="C292" s="76"/>
      <c r="D292" s="95"/>
      <c r="E292" s="76"/>
      <c r="F292" s="76"/>
    </row>
    <row r="293" spans="1:6" ht="13.5" x14ac:dyDescent="0.25">
      <c r="A293" s="77" t="s">
        <v>1245</v>
      </c>
      <c r="B293" s="76"/>
      <c r="C293" s="76"/>
      <c r="D293" s="76"/>
      <c r="E293" s="76"/>
      <c r="F293" s="76"/>
    </row>
    <row r="294" spans="1:6" ht="13.5" x14ac:dyDescent="0.25">
      <c r="A294" s="76"/>
      <c r="B294" s="76"/>
      <c r="C294" s="76"/>
      <c r="D294" s="76"/>
      <c r="E294" s="76"/>
      <c r="F294" s="76"/>
    </row>
  </sheetData>
  <mergeCells count="33">
    <mergeCell ref="A227:F227"/>
    <mergeCell ref="A228:F228"/>
    <mergeCell ref="A230:F230"/>
    <mergeCell ref="B184:C184"/>
    <mergeCell ref="B185:C185"/>
    <mergeCell ref="B186:C186"/>
    <mergeCell ref="B194:C194"/>
    <mergeCell ref="B199:C199"/>
    <mergeCell ref="B200:C200"/>
    <mergeCell ref="B201:C201"/>
    <mergeCell ref="B216:C216"/>
    <mergeCell ref="B204:D204"/>
    <mergeCell ref="B205:C205"/>
    <mergeCell ref="B206:C206"/>
    <mergeCell ref="B207:C207"/>
    <mergeCell ref="B208:C208"/>
    <mergeCell ref="B178:H178"/>
    <mergeCell ref="B179:H179"/>
    <mergeCell ref="B180:H180"/>
    <mergeCell ref="B181:H181"/>
    <mergeCell ref="B183:D183"/>
    <mergeCell ref="A1:H1"/>
    <mergeCell ref="A2:H2"/>
    <mergeCell ref="A3:H3"/>
    <mergeCell ref="B176:H176"/>
    <mergeCell ref="B177:H177"/>
    <mergeCell ref="B214:D214"/>
    <mergeCell ref="B202:C202"/>
    <mergeCell ref="B209:C209"/>
    <mergeCell ref="B210:C210"/>
    <mergeCell ref="B211:C211"/>
    <mergeCell ref="B212:C212"/>
    <mergeCell ref="B213:C213"/>
  </mergeCells>
  <hyperlinks>
    <hyperlink ref="I1" location="Index!B2" display="Index" xr:uid="{B744F241-9C9E-44DE-B66E-D7F650BBA28B}"/>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B31F6-4470-41A0-8FD2-B8BB65AA0E5D}">
  <sheetPr>
    <outlinePr summaryBelow="0" summaryRight="0"/>
  </sheetPr>
  <dimension ref="A1:S170"/>
  <sheetViews>
    <sheetView showGridLines="0" topLeftCell="A150" workbookViewId="0">
      <selection sqref="A1:H1"/>
    </sheetView>
  </sheetViews>
  <sheetFormatPr defaultRowHeight="12.75" x14ac:dyDescent="0.2"/>
  <cols>
    <col min="1" max="1" width="5.85546875" bestFit="1" customWidth="1"/>
    <col min="2" max="2" width="19.5703125" bestFit="1" customWidth="1"/>
    <col min="3" max="3" width="42.140625" customWidth="1"/>
    <col min="4" max="4" width="27.570312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688</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650000</v>
      </c>
      <c r="F7" s="39">
        <v>5186.6750000000002</v>
      </c>
      <c r="G7" s="40">
        <v>6.3287319999999994E-2</v>
      </c>
      <c r="H7" s="30" t="s">
        <v>140</v>
      </c>
    </row>
    <row r="8" spans="1:9" x14ac:dyDescent="0.2">
      <c r="A8" s="36">
        <v>2</v>
      </c>
      <c r="B8" s="37" t="s">
        <v>49</v>
      </c>
      <c r="C8" s="37" t="s">
        <v>50</v>
      </c>
      <c r="D8" s="37" t="s">
        <v>48</v>
      </c>
      <c r="E8" s="38">
        <v>265000</v>
      </c>
      <c r="F8" s="39">
        <v>3644.28</v>
      </c>
      <c r="G8" s="40">
        <v>4.4467159999999999E-2</v>
      </c>
      <c r="H8" s="30" t="s">
        <v>140</v>
      </c>
    </row>
    <row r="9" spans="1:9" x14ac:dyDescent="0.2">
      <c r="A9" s="36">
        <v>3</v>
      </c>
      <c r="B9" s="37" t="s">
        <v>20</v>
      </c>
      <c r="C9" s="37" t="s">
        <v>21</v>
      </c>
      <c r="D9" s="37" t="s">
        <v>22</v>
      </c>
      <c r="E9" s="38">
        <v>950000</v>
      </c>
      <c r="F9" s="39">
        <v>3388.1750000000002</v>
      </c>
      <c r="G9" s="40">
        <v>4.1342190000000001E-2</v>
      </c>
      <c r="H9" s="30" t="s">
        <v>140</v>
      </c>
    </row>
    <row r="10" spans="1:9" x14ac:dyDescent="0.2">
      <c r="A10" s="31">
        <v>4</v>
      </c>
      <c r="B10" s="32" t="s">
        <v>962</v>
      </c>
      <c r="C10" s="32" t="s">
        <v>963</v>
      </c>
      <c r="D10" s="32" t="s">
        <v>112</v>
      </c>
      <c r="E10" s="33">
        <v>719587</v>
      </c>
      <c r="F10" s="34">
        <f>31.520789*100</f>
        <v>3152.0789</v>
      </c>
      <c r="G10" s="124">
        <f>F10/F129</f>
        <v>3.8461368066088776E-2</v>
      </c>
      <c r="H10" s="30" t="s">
        <v>140</v>
      </c>
    </row>
    <row r="11" spans="1:9" x14ac:dyDescent="0.2">
      <c r="A11" s="36">
        <v>5</v>
      </c>
      <c r="B11" s="37" t="s">
        <v>46</v>
      </c>
      <c r="C11" s="37" t="s">
        <v>47</v>
      </c>
      <c r="D11" s="37" t="s">
        <v>48</v>
      </c>
      <c r="E11" s="38">
        <v>297000</v>
      </c>
      <c r="F11" s="39">
        <v>3049.893</v>
      </c>
      <c r="G11" s="40">
        <v>3.7214509999999999E-2</v>
      </c>
      <c r="H11" s="30" t="s">
        <v>140</v>
      </c>
    </row>
    <row r="12" spans="1:9" x14ac:dyDescent="0.2">
      <c r="A12" s="36">
        <v>6</v>
      </c>
      <c r="B12" s="37" t="s">
        <v>656</v>
      </c>
      <c r="C12" s="37" t="s">
        <v>657</v>
      </c>
      <c r="D12" s="37" t="s">
        <v>658</v>
      </c>
      <c r="E12" s="38">
        <v>600000</v>
      </c>
      <c r="F12" s="39">
        <v>2634.3</v>
      </c>
      <c r="G12" s="40">
        <v>3.2143480000000002E-2</v>
      </c>
      <c r="H12" s="30" t="s">
        <v>140</v>
      </c>
    </row>
    <row r="13" spans="1:9" x14ac:dyDescent="0.2">
      <c r="A13" s="36">
        <v>7</v>
      </c>
      <c r="B13" s="37" t="s">
        <v>37</v>
      </c>
      <c r="C13" s="37" t="s">
        <v>38</v>
      </c>
      <c r="D13" s="37" t="s">
        <v>22</v>
      </c>
      <c r="E13" s="38">
        <v>875000</v>
      </c>
      <c r="F13" s="39">
        <v>2505.125</v>
      </c>
      <c r="G13" s="40">
        <v>3.0567299999999999E-2</v>
      </c>
      <c r="H13" s="30" t="s">
        <v>140</v>
      </c>
    </row>
    <row r="14" spans="1:9" x14ac:dyDescent="0.2">
      <c r="A14" s="36">
        <v>8</v>
      </c>
      <c r="B14" s="37" t="s">
        <v>84</v>
      </c>
      <c r="C14" s="37" t="s">
        <v>85</v>
      </c>
      <c r="D14" s="37" t="s">
        <v>86</v>
      </c>
      <c r="E14" s="38">
        <v>1000000</v>
      </c>
      <c r="F14" s="39">
        <v>2349</v>
      </c>
      <c r="G14" s="40">
        <v>2.8662279999999998E-2</v>
      </c>
      <c r="H14" s="30" t="s">
        <v>140</v>
      </c>
    </row>
    <row r="15" spans="1:9" x14ac:dyDescent="0.2">
      <c r="A15" s="36">
        <v>9</v>
      </c>
      <c r="B15" s="37" t="s">
        <v>11</v>
      </c>
      <c r="C15" s="37" t="s">
        <v>12</v>
      </c>
      <c r="D15" s="37" t="s">
        <v>13</v>
      </c>
      <c r="E15" s="38">
        <v>55000</v>
      </c>
      <c r="F15" s="39">
        <v>2278.87</v>
      </c>
      <c r="G15" s="40">
        <v>2.7806560000000001E-2</v>
      </c>
      <c r="H15" s="30" t="s">
        <v>140</v>
      </c>
    </row>
    <row r="16" spans="1:9" x14ac:dyDescent="0.2">
      <c r="A16" s="36">
        <v>10</v>
      </c>
      <c r="B16" s="37" t="s">
        <v>689</v>
      </c>
      <c r="C16" s="37" t="s">
        <v>690</v>
      </c>
      <c r="D16" s="37" t="s">
        <v>215</v>
      </c>
      <c r="E16" s="38">
        <v>213555</v>
      </c>
      <c r="F16" s="39">
        <v>2136.4042199999999</v>
      </c>
      <c r="G16" s="40">
        <v>2.60682E-2</v>
      </c>
      <c r="H16" s="30" t="s">
        <v>140</v>
      </c>
    </row>
    <row r="17" spans="1:8" x14ac:dyDescent="0.2">
      <c r="A17" s="36">
        <v>11</v>
      </c>
      <c r="B17" s="37" t="s">
        <v>99</v>
      </c>
      <c r="C17" s="37" t="s">
        <v>100</v>
      </c>
      <c r="D17" s="37" t="s">
        <v>101</v>
      </c>
      <c r="E17" s="38">
        <v>1175000</v>
      </c>
      <c r="F17" s="39">
        <v>2038.155</v>
      </c>
      <c r="G17" s="40">
        <v>2.4869369999999998E-2</v>
      </c>
      <c r="H17" s="30" t="s">
        <v>140</v>
      </c>
    </row>
    <row r="18" spans="1:8" x14ac:dyDescent="0.2">
      <c r="A18" s="36">
        <v>12</v>
      </c>
      <c r="B18" s="37" t="s">
        <v>627</v>
      </c>
      <c r="C18" s="37" t="s">
        <v>628</v>
      </c>
      <c r="D18" s="37" t="s">
        <v>516</v>
      </c>
      <c r="E18" s="38">
        <v>700000</v>
      </c>
      <c r="F18" s="39">
        <v>2008.65</v>
      </c>
      <c r="G18" s="40">
        <v>2.4509360000000001E-2</v>
      </c>
      <c r="H18" s="30" t="s">
        <v>140</v>
      </c>
    </row>
    <row r="19" spans="1:8" x14ac:dyDescent="0.2">
      <c r="A19" s="36">
        <v>13</v>
      </c>
      <c r="B19" s="37" t="s">
        <v>691</v>
      </c>
      <c r="C19" s="37" t="s">
        <v>692</v>
      </c>
      <c r="D19" s="37" t="s">
        <v>215</v>
      </c>
      <c r="E19" s="38">
        <v>140000</v>
      </c>
      <c r="F19" s="39">
        <v>1966.58</v>
      </c>
      <c r="G19" s="40">
        <v>2.399602E-2</v>
      </c>
      <c r="H19" s="30" t="s">
        <v>140</v>
      </c>
    </row>
    <row r="20" spans="1:8" x14ac:dyDescent="0.2">
      <c r="A20" s="36">
        <v>14</v>
      </c>
      <c r="B20" s="37" t="s">
        <v>14</v>
      </c>
      <c r="C20" s="37" t="s">
        <v>15</v>
      </c>
      <c r="D20" s="37" t="s">
        <v>16</v>
      </c>
      <c r="E20" s="38">
        <v>95000</v>
      </c>
      <c r="F20" s="39">
        <v>1759.4</v>
      </c>
      <c r="G20" s="40">
        <v>2.1468029999999999E-2</v>
      </c>
      <c r="H20" s="30" t="s">
        <v>140</v>
      </c>
    </row>
    <row r="21" spans="1:8" x14ac:dyDescent="0.2">
      <c r="A21" s="36">
        <v>15</v>
      </c>
      <c r="B21" s="37" t="s">
        <v>77</v>
      </c>
      <c r="C21" s="37" t="s">
        <v>78</v>
      </c>
      <c r="D21" s="37" t="s">
        <v>31</v>
      </c>
      <c r="E21" s="38">
        <v>30000</v>
      </c>
      <c r="F21" s="39">
        <v>1697.85</v>
      </c>
      <c r="G21" s="40">
        <v>2.0717010000000001E-2</v>
      </c>
      <c r="H21" s="30" t="s">
        <v>140</v>
      </c>
    </row>
    <row r="22" spans="1:8" x14ac:dyDescent="0.2">
      <c r="A22" s="36">
        <v>16</v>
      </c>
      <c r="B22" s="37" t="s">
        <v>234</v>
      </c>
      <c r="C22" s="37" t="s">
        <v>235</v>
      </c>
      <c r="D22" s="37" t="s">
        <v>19</v>
      </c>
      <c r="E22" s="38">
        <v>420000</v>
      </c>
      <c r="F22" s="39">
        <v>1656.69</v>
      </c>
      <c r="G22" s="40">
        <v>2.021477E-2</v>
      </c>
      <c r="H22" s="30" t="s">
        <v>140</v>
      </c>
    </row>
    <row r="23" spans="1:8" x14ac:dyDescent="0.2">
      <c r="A23" s="36">
        <v>17</v>
      </c>
      <c r="B23" s="37" t="s">
        <v>495</v>
      </c>
      <c r="C23" s="37" t="s">
        <v>496</v>
      </c>
      <c r="D23" s="37" t="s">
        <v>246</v>
      </c>
      <c r="E23" s="38">
        <v>16000</v>
      </c>
      <c r="F23" s="39">
        <v>1554.56</v>
      </c>
      <c r="G23" s="40">
        <v>1.896859E-2</v>
      </c>
      <c r="H23" s="30" t="s">
        <v>140</v>
      </c>
    </row>
    <row r="24" spans="1:8" x14ac:dyDescent="0.2">
      <c r="A24" s="36">
        <v>18</v>
      </c>
      <c r="B24" s="37" t="s">
        <v>693</v>
      </c>
      <c r="C24" s="37" t="s">
        <v>694</v>
      </c>
      <c r="D24" s="37" t="s">
        <v>407</v>
      </c>
      <c r="E24" s="38">
        <v>240000</v>
      </c>
      <c r="F24" s="39">
        <v>1526.76</v>
      </c>
      <c r="G24" s="40">
        <v>1.8629380000000001E-2</v>
      </c>
      <c r="H24" s="30" t="s">
        <v>140</v>
      </c>
    </row>
    <row r="25" spans="1:8" x14ac:dyDescent="0.2">
      <c r="A25" s="36">
        <v>19</v>
      </c>
      <c r="B25" s="37" t="s">
        <v>128</v>
      </c>
      <c r="C25" s="37" t="s">
        <v>129</v>
      </c>
      <c r="D25" s="37" t="s">
        <v>130</v>
      </c>
      <c r="E25" s="38">
        <v>800000</v>
      </c>
      <c r="F25" s="39">
        <v>1504.48</v>
      </c>
      <c r="G25" s="40">
        <v>1.8357519999999999E-2</v>
      </c>
      <c r="H25" s="30" t="s">
        <v>140</v>
      </c>
    </row>
    <row r="26" spans="1:8" x14ac:dyDescent="0.2">
      <c r="A26" s="36">
        <v>20</v>
      </c>
      <c r="B26" s="37" t="s">
        <v>493</v>
      </c>
      <c r="C26" s="37" t="s">
        <v>494</v>
      </c>
      <c r="D26" s="37" t="s">
        <v>215</v>
      </c>
      <c r="E26" s="38">
        <v>135000</v>
      </c>
      <c r="F26" s="39">
        <v>1446.93</v>
      </c>
      <c r="G26" s="40">
        <v>1.7655299999999999E-2</v>
      </c>
      <c r="H26" s="30" t="s">
        <v>140</v>
      </c>
    </row>
    <row r="27" spans="1:8" x14ac:dyDescent="0.2">
      <c r="A27" s="36">
        <v>21</v>
      </c>
      <c r="B27" s="37" t="s">
        <v>26</v>
      </c>
      <c r="C27" s="37" t="s">
        <v>27</v>
      </c>
      <c r="D27" s="37" t="s">
        <v>28</v>
      </c>
      <c r="E27" s="38">
        <v>350000</v>
      </c>
      <c r="F27" s="39">
        <v>1441.3</v>
      </c>
      <c r="G27" s="40">
        <v>1.7586609999999999E-2</v>
      </c>
      <c r="H27" s="30" t="s">
        <v>140</v>
      </c>
    </row>
    <row r="28" spans="1:8" x14ac:dyDescent="0.2">
      <c r="A28" s="36">
        <v>22</v>
      </c>
      <c r="B28" s="37" t="s">
        <v>17</v>
      </c>
      <c r="C28" s="37" t="s">
        <v>18</v>
      </c>
      <c r="D28" s="37" t="s">
        <v>19</v>
      </c>
      <c r="E28" s="38">
        <v>110000</v>
      </c>
      <c r="F28" s="39">
        <v>1423.29</v>
      </c>
      <c r="G28" s="40">
        <v>1.736685E-2</v>
      </c>
      <c r="H28" s="30" t="s">
        <v>140</v>
      </c>
    </row>
    <row r="29" spans="1:8" x14ac:dyDescent="0.2">
      <c r="A29" s="36">
        <v>23</v>
      </c>
      <c r="B29" s="37" t="s">
        <v>695</v>
      </c>
      <c r="C29" s="37" t="s">
        <v>696</v>
      </c>
      <c r="D29" s="37" t="s">
        <v>22</v>
      </c>
      <c r="E29" s="38">
        <v>825000</v>
      </c>
      <c r="F29" s="39">
        <v>1392.6824999999999</v>
      </c>
      <c r="G29" s="40">
        <v>1.6993379999999999E-2</v>
      </c>
      <c r="H29" s="30" t="s">
        <v>140</v>
      </c>
    </row>
    <row r="30" spans="1:8" x14ac:dyDescent="0.2">
      <c r="A30" s="36">
        <v>24</v>
      </c>
      <c r="B30" s="37" t="s">
        <v>697</v>
      </c>
      <c r="C30" s="37" t="s">
        <v>698</v>
      </c>
      <c r="D30" s="37" t="s">
        <v>22</v>
      </c>
      <c r="E30" s="38">
        <v>1700000</v>
      </c>
      <c r="F30" s="39">
        <v>1382.61</v>
      </c>
      <c r="G30" s="40">
        <v>1.687048E-2</v>
      </c>
      <c r="H30" s="30" t="s">
        <v>140</v>
      </c>
    </row>
    <row r="31" spans="1:8" x14ac:dyDescent="0.2">
      <c r="A31" s="36">
        <v>25</v>
      </c>
      <c r="B31" s="37" t="s">
        <v>514</v>
      </c>
      <c r="C31" s="37" t="s">
        <v>515</v>
      </c>
      <c r="D31" s="37" t="s">
        <v>516</v>
      </c>
      <c r="E31" s="38">
        <v>65000</v>
      </c>
      <c r="F31" s="39">
        <v>1376.83</v>
      </c>
      <c r="G31" s="40">
        <v>1.6799950000000001E-2</v>
      </c>
      <c r="H31" s="30" t="s">
        <v>140</v>
      </c>
    </row>
    <row r="32" spans="1:8" x14ac:dyDescent="0.2">
      <c r="A32" s="36">
        <v>26</v>
      </c>
      <c r="B32" s="37" t="s">
        <v>323</v>
      </c>
      <c r="C32" s="37" t="s">
        <v>324</v>
      </c>
      <c r="D32" s="37" t="s">
        <v>185</v>
      </c>
      <c r="E32" s="38">
        <v>115000</v>
      </c>
      <c r="F32" s="39">
        <v>1198.4725000000001</v>
      </c>
      <c r="G32" s="40">
        <v>1.462365E-2</v>
      </c>
      <c r="H32" s="30" t="s">
        <v>140</v>
      </c>
    </row>
    <row r="33" spans="1:8" x14ac:dyDescent="0.2">
      <c r="A33" s="36">
        <v>27</v>
      </c>
      <c r="B33" s="37" t="s">
        <v>699</v>
      </c>
      <c r="C33" s="37" t="s">
        <v>700</v>
      </c>
      <c r="D33" s="37" t="s">
        <v>396</v>
      </c>
      <c r="E33" s="38">
        <v>23000</v>
      </c>
      <c r="F33" s="39">
        <v>1183.6949999999999</v>
      </c>
      <c r="G33" s="40">
        <v>1.4443330000000001E-2</v>
      </c>
      <c r="H33" s="30" t="s">
        <v>140</v>
      </c>
    </row>
    <row r="34" spans="1:8" x14ac:dyDescent="0.2">
      <c r="A34" s="36">
        <v>28</v>
      </c>
      <c r="B34" s="37" t="s">
        <v>354</v>
      </c>
      <c r="C34" s="37" t="s">
        <v>355</v>
      </c>
      <c r="D34" s="37" t="s">
        <v>53</v>
      </c>
      <c r="E34" s="38">
        <v>150000</v>
      </c>
      <c r="F34" s="39">
        <v>1176.675</v>
      </c>
      <c r="G34" s="40">
        <v>1.4357679999999999E-2</v>
      </c>
      <c r="H34" s="30" t="s">
        <v>140</v>
      </c>
    </row>
    <row r="35" spans="1:8" x14ac:dyDescent="0.2">
      <c r="A35" s="36">
        <v>29</v>
      </c>
      <c r="B35" s="37" t="s">
        <v>428</v>
      </c>
      <c r="C35" s="37" t="s">
        <v>429</v>
      </c>
      <c r="D35" s="37" t="s">
        <v>48</v>
      </c>
      <c r="E35" s="38">
        <v>85000</v>
      </c>
      <c r="F35" s="39">
        <v>1143.845</v>
      </c>
      <c r="G35" s="40">
        <v>1.395709E-2</v>
      </c>
      <c r="H35" s="30" t="s">
        <v>140</v>
      </c>
    </row>
    <row r="36" spans="1:8" x14ac:dyDescent="0.2">
      <c r="A36" s="36">
        <v>30</v>
      </c>
      <c r="B36" s="37" t="s">
        <v>343</v>
      </c>
      <c r="C36" s="37" t="s">
        <v>344</v>
      </c>
      <c r="D36" s="37" t="s">
        <v>246</v>
      </c>
      <c r="E36" s="38">
        <v>37000</v>
      </c>
      <c r="F36" s="39">
        <v>1135.4559999999999</v>
      </c>
      <c r="G36" s="40">
        <v>1.3854730000000001E-2</v>
      </c>
      <c r="H36" s="30" t="s">
        <v>140</v>
      </c>
    </row>
    <row r="37" spans="1:8" ht="25.5" x14ac:dyDescent="0.2">
      <c r="A37" s="36">
        <v>31</v>
      </c>
      <c r="B37" s="37" t="s">
        <v>430</v>
      </c>
      <c r="C37" s="37" t="s">
        <v>431</v>
      </c>
      <c r="D37" s="37" t="s">
        <v>201</v>
      </c>
      <c r="E37" s="38">
        <v>200000</v>
      </c>
      <c r="F37" s="39">
        <v>1109.9000000000001</v>
      </c>
      <c r="G37" s="40">
        <v>1.35429E-2</v>
      </c>
      <c r="H37" s="30" t="s">
        <v>140</v>
      </c>
    </row>
    <row r="38" spans="1:8" x14ac:dyDescent="0.2">
      <c r="A38" s="36">
        <v>32</v>
      </c>
      <c r="B38" s="37" t="s">
        <v>701</v>
      </c>
      <c r="C38" s="37" t="s">
        <v>702</v>
      </c>
      <c r="D38" s="37" t="s">
        <v>19</v>
      </c>
      <c r="E38" s="38">
        <v>575000</v>
      </c>
      <c r="F38" s="39">
        <v>1060.4725000000001</v>
      </c>
      <c r="G38" s="40">
        <v>1.293979E-2</v>
      </c>
      <c r="H38" s="30" t="s">
        <v>140</v>
      </c>
    </row>
    <row r="39" spans="1:8" x14ac:dyDescent="0.2">
      <c r="A39" s="36">
        <v>33</v>
      </c>
      <c r="B39" s="37" t="s">
        <v>347</v>
      </c>
      <c r="C39" s="37" t="s">
        <v>348</v>
      </c>
      <c r="D39" s="37" t="s">
        <v>48</v>
      </c>
      <c r="E39" s="38">
        <v>360000</v>
      </c>
      <c r="F39" s="39">
        <v>980.64</v>
      </c>
      <c r="G39" s="40">
        <v>1.1965679999999999E-2</v>
      </c>
      <c r="H39" s="30" t="s">
        <v>140</v>
      </c>
    </row>
    <row r="40" spans="1:8" ht="25.5" x14ac:dyDescent="0.2">
      <c r="A40" s="36">
        <v>34</v>
      </c>
      <c r="B40" s="37" t="s">
        <v>485</v>
      </c>
      <c r="C40" s="37" t="s">
        <v>486</v>
      </c>
      <c r="D40" s="37" t="s">
        <v>208</v>
      </c>
      <c r="E40" s="38">
        <v>50000</v>
      </c>
      <c r="F40" s="39">
        <v>931.25</v>
      </c>
      <c r="G40" s="40">
        <v>1.136302E-2</v>
      </c>
      <c r="H40" s="30" t="s">
        <v>140</v>
      </c>
    </row>
    <row r="41" spans="1:8" x14ac:dyDescent="0.2">
      <c r="A41" s="36">
        <v>35</v>
      </c>
      <c r="B41" s="37" t="s">
        <v>703</v>
      </c>
      <c r="C41" s="37" t="s">
        <v>704</v>
      </c>
      <c r="D41" s="37" t="s">
        <v>86</v>
      </c>
      <c r="E41" s="38">
        <v>220000</v>
      </c>
      <c r="F41" s="39">
        <v>917.29</v>
      </c>
      <c r="G41" s="40">
        <v>1.119269E-2</v>
      </c>
      <c r="H41" s="30" t="s">
        <v>140</v>
      </c>
    </row>
    <row r="42" spans="1:8" x14ac:dyDescent="0.2">
      <c r="A42" s="36">
        <v>36</v>
      </c>
      <c r="B42" s="37" t="s">
        <v>479</v>
      </c>
      <c r="C42" s="37" t="s">
        <v>480</v>
      </c>
      <c r="D42" s="37" t="s">
        <v>48</v>
      </c>
      <c r="E42" s="38">
        <v>225000</v>
      </c>
      <c r="F42" s="39">
        <v>882.5625</v>
      </c>
      <c r="G42" s="40">
        <v>1.0768939999999999E-2</v>
      </c>
      <c r="H42" s="30" t="s">
        <v>140</v>
      </c>
    </row>
    <row r="43" spans="1:8" x14ac:dyDescent="0.2">
      <c r="A43" s="36">
        <v>37</v>
      </c>
      <c r="B43" s="37" t="s">
        <v>213</v>
      </c>
      <c r="C43" s="37" t="s">
        <v>214</v>
      </c>
      <c r="D43" s="37" t="s">
        <v>215</v>
      </c>
      <c r="E43" s="38">
        <v>60000</v>
      </c>
      <c r="F43" s="39">
        <v>879.42</v>
      </c>
      <c r="G43" s="40">
        <v>1.07306E-2</v>
      </c>
      <c r="H43" s="30" t="s">
        <v>140</v>
      </c>
    </row>
    <row r="44" spans="1:8" x14ac:dyDescent="0.2">
      <c r="A44" s="36">
        <v>38</v>
      </c>
      <c r="B44" s="37" t="s">
        <v>678</v>
      </c>
      <c r="C44" s="37" t="s">
        <v>679</v>
      </c>
      <c r="D44" s="37" t="s">
        <v>28</v>
      </c>
      <c r="E44" s="38">
        <v>20000</v>
      </c>
      <c r="F44" s="39">
        <v>876.24</v>
      </c>
      <c r="G44" s="40">
        <v>1.06918E-2</v>
      </c>
      <c r="H44" s="30" t="s">
        <v>140</v>
      </c>
    </row>
    <row r="45" spans="1:8" x14ac:dyDescent="0.2">
      <c r="A45" s="36">
        <v>39</v>
      </c>
      <c r="B45" s="37" t="s">
        <v>705</v>
      </c>
      <c r="C45" s="37" t="s">
        <v>706</v>
      </c>
      <c r="D45" s="37" t="s">
        <v>19</v>
      </c>
      <c r="E45" s="38">
        <v>625000</v>
      </c>
      <c r="F45" s="39">
        <v>871.125</v>
      </c>
      <c r="G45" s="40">
        <v>1.0629390000000001E-2</v>
      </c>
      <c r="H45" s="30" t="s">
        <v>140</v>
      </c>
    </row>
    <row r="46" spans="1:8" x14ac:dyDescent="0.2">
      <c r="A46" s="31">
        <v>40</v>
      </c>
      <c r="B46" s="32" t="s">
        <v>964</v>
      </c>
      <c r="C46" s="32" t="s">
        <v>965</v>
      </c>
      <c r="D46" s="32" t="s">
        <v>112</v>
      </c>
      <c r="E46" s="33">
        <v>262787</v>
      </c>
      <c r="F46" s="34">
        <f>8.699301*100</f>
        <v>869.93010000000004</v>
      </c>
      <c r="G46" s="124">
        <f>F46/F129</f>
        <v>1.061480465094621E-2</v>
      </c>
      <c r="H46" s="30" t="s">
        <v>140</v>
      </c>
    </row>
    <row r="47" spans="1:8" x14ac:dyDescent="0.2">
      <c r="A47" s="36">
        <v>41</v>
      </c>
      <c r="B47" s="37" t="s">
        <v>707</v>
      </c>
      <c r="C47" s="37" t="s">
        <v>708</v>
      </c>
      <c r="D47" s="37" t="s">
        <v>246</v>
      </c>
      <c r="E47" s="38">
        <v>18000</v>
      </c>
      <c r="F47" s="39">
        <v>862.97400000000005</v>
      </c>
      <c r="G47" s="40">
        <v>1.052993E-2</v>
      </c>
      <c r="H47" s="30" t="s">
        <v>140</v>
      </c>
    </row>
    <row r="48" spans="1:8" x14ac:dyDescent="0.2">
      <c r="A48" s="36">
        <v>42</v>
      </c>
      <c r="B48" s="37" t="s">
        <v>23</v>
      </c>
      <c r="C48" s="37" t="s">
        <v>24</v>
      </c>
      <c r="D48" s="37" t="s">
        <v>25</v>
      </c>
      <c r="E48" s="38">
        <v>7500</v>
      </c>
      <c r="F48" s="39">
        <v>843.97500000000002</v>
      </c>
      <c r="G48" s="40">
        <v>1.0298099999999999E-2</v>
      </c>
      <c r="H48" s="30" t="s">
        <v>140</v>
      </c>
    </row>
    <row r="49" spans="1:8" x14ac:dyDescent="0.2">
      <c r="A49" s="36">
        <v>43</v>
      </c>
      <c r="B49" s="37" t="s">
        <v>277</v>
      </c>
      <c r="C49" s="37" t="s">
        <v>278</v>
      </c>
      <c r="D49" s="37" t="s">
        <v>269</v>
      </c>
      <c r="E49" s="38">
        <v>200000</v>
      </c>
      <c r="F49" s="39">
        <v>808.6</v>
      </c>
      <c r="G49" s="40">
        <v>9.8664600000000005E-3</v>
      </c>
      <c r="H49" s="30" t="s">
        <v>140</v>
      </c>
    </row>
    <row r="50" spans="1:8" x14ac:dyDescent="0.2">
      <c r="A50" s="36">
        <v>44</v>
      </c>
      <c r="B50" s="37" t="s">
        <v>709</v>
      </c>
      <c r="C50" s="37" t="s">
        <v>710</v>
      </c>
      <c r="D50" s="37" t="s">
        <v>269</v>
      </c>
      <c r="E50" s="38">
        <v>75000</v>
      </c>
      <c r="F50" s="39">
        <v>757.5</v>
      </c>
      <c r="G50" s="40">
        <v>9.2429399999999998E-3</v>
      </c>
      <c r="H50" s="30" t="s">
        <v>140</v>
      </c>
    </row>
    <row r="51" spans="1:8" x14ac:dyDescent="0.2">
      <c r="A51" s="36">
        <v>45</v>
      </c>
      <c r="B51" s="37" t="s">
        <v>711</v>
      </c>
      <c r="C51" s="37" t="s">
        <v>712</v>
      </c>
      <c r="D51" s="37" t="s">
        <v>215</v>
      </c>
      <c r="E51" s="38">
        <v>35000</v>
      </c>
      <c r="F51" s="39">
        <v>711.02499999999998</v>
      </c>
      <c r="G51" s="40">
        <v>8.6758600000000005E-3</v>
      </c>
      <c r="H51" s="30" t="s">
        <v>140</v>
      </c>
    </row>
    <row r="52" spans="1:8" x14ac:dyDescent="0.2">
      <c r="A52" s="36">
        <v>46</v>
      </c>
      <c r="B52" s="37" t="s">
        <v>713</v>
      </c>
      <c r="C52" s="37" t="s">
        <v>714</v>
      </c>
      <c r="D52" s="37" t="s">
        <v>115</v>
      </c>
      <c r="E52" s="38">
        <v>25000</v>
      </c>
      <c r="F52" s="39">
        <v>658.92499999999995</v>
      </c>
      <c r="G52" s="40">
        <v>8.0401399999999994E-3</v>
      </c>
      <c r="H52" s="30" t="s">
        <v>140</v>
      </c>
    </row>
    <row r="53" spans="1:8" x14ac:dyDescent="0.2">
      <c r="A53" s="36">
        <v>47</v>
      </c>
      <c r="B53" s="37" t="s">
        <v>183</v>
      </c>
      <c r="C53" s="37" t="s">
        <v>184</v>
      </c>
      <c r="D53" s="37" t="s">
        <v>185</v>
      </c>
      <c r="E53" s="38">
        <v>200000</v>
      </c>
      <c r="F53" s="39">
        <v>631.6</v>
      </c>
      <c r="G53" s="40">
        <v>7.7067200000000002E-3</v>
      </c>
      <c r="H53" s="30" t="s">
        <v>140</v>
      </c>
    </row>
    <row r="54" spans="1:8" x14ac:dyDescent="0.2">
      <c r="A54" s="36">
        <v>48</v>
      </c>
      <c r="B54" s="37" t="s">
        <v>125</v>
      </c>
      <c r="C54" s="37" t="s">
        <v>126</v>
      </c>
      <c r="D54" s="37" t="s">
        <v>127</v>
      </c>
      <c r="E54" s="38">
        <v>175000</v>
      </c>
      <c r="F54" s="39">
        <v>594.29999999999995</v>
      </c>
      <c r="G54" s="40">
        <v>7.2515899999999996E-3</v>
      </c>
      <c r="H54" s="30" t="s">
        <v>140</v>
      </c>
    </row>
    <row r="55" spans="1:8" ht="25.5" x14ac:dyDescent="0.2">
      <c r="A55" s="36">
        <v>49</v>
      </c>
      <c r="B55" s="37" t="s">
        <v>131</v>
      </c>
      <c r="C55" s="37" t="s">
        <v>132</v>
      </c>
      <c r="D55" s="37" t="s">
        <v>133</v>
      </c>
      <c r="E55" s="38">
        <v>350000</v>
      </c>
      <c r="F55" s="39">
        <v>551.95000000000005</v>
      </c>
      <c r="G55" s="40">
        <v>6.7348399999999998E-3</v>
      </c>
      <c r="H55" s="30" t="s">
        <v>140</v>
      </c>
    </row>
    <row r="56" spans="1:8" x14ac:dyDescent="0.2">
      <c r="A56" s="36">
        <v>50</v>
      </c>
      <c r="B56" s="37" t="s">
        <v>625</v>
      </c>
      <c r="C56" s="37" t="s">
        <v>626</v>
      </c>
      <c r="D56" s="37" t="s">
        <v>185</v>
      </c>
      <c r="E56" s="38">
        <v>150000</v>
      </c>
      <c r="F56" s="39">
        <v>545.70000000000005</v>
      </c>
      <c r="G56" s="40">
        <v>6.6585799999999999E-3</v>
      </c>
      <c r="H56" s="30" t="s">
        <v>140</v>
      </c>
    </row>
    <row r="57" spans="1:8" x14ac:dyDescent="0.2">
      <c r="A57" s="36">
        <v>51</v>
      </c>
      <c r="B57" s="37" t="s">
        <v>646</v>
      </c>
      <c r="C57" s="37" t="s">
        <v>647</v>
      </c>
      <c r="D57" s="37" t="s">
        <v>246</v>
      </c>
      <c r="E57" s="38">
        <v>3500</v>
      </c>
      <c r="F57" s="39">
        <v>494.02499999999998</v>
      </c>
      <c r="G57" s="40">
        <v>6.0280500000000001E-3</v>
      </c>
      <c r="H57" s="30" t="s">
        <v>140</v>
      </c>
    </row>
    <row r="58" spans="1:8" x14ac:dyDescent="0.2">
      <c r="A58" s="36">
        <v>52</v>
      </c>
      <c r="B58" s="37" t="s">
        <v>715</v>
      </c>
      <c r="C58" s="37" t="s">
        <v>716</v>
      </c>
      <c r="D58" s="37" t="s">
        <v>13</v>
      </c>
      <c r="E58" s="38">
        <v>200000</v>
      </c>
      <c r="F58" s="39">
        <v>481.22</v>
      </c>
      <c r="G58" s="40">
        <v>5.8717999999999999E-3</v>
      </c>
      <c r="H58" s="30" t="s">
        <v>140</v>
      </c>
    </row>
    <row r="59" spans="1:8" ht="25.5" x14ac:dyDescent="0.2">
      <c r="A59" s="36">
        <v>53</v>
      </c>
      <c r="B59" s="37" t="s">
        <v>717</v>
      </c>
      <c r="C59" s="37" t="s">
        <v>718</v>
      </c>
      <c r="D59" s="37" t="s">
        <v>208</v>
      </c>
      <c r="E59" s="38">
        <v>11397</v>
      </c>
      <c r="F59" s="39">
        <v>388.21601099999998</v>
      </c>
      <c r="G59" s="40">
        <v>4.73698E-3</v>
      </c>
      <c r="H59" s="30" t="s">
        <v>140</v>
      </c>
    </row>
    <row r="60" spans="1:8" x14ac:dyDescent="0.2">
      <c r="A60" s="36">
        <v>54</v>
      </c>
      <c r="B60" s="37" t="s">
        <v>481</v>
      </c>
      <c r="C60" s="37" t="s">
        <v>482</v>
      </c>
      <c r="D60" s="37" t="s">
        <v>185</v>
      </c>
      <c r="E60" s="38">
        <v>30000</v>
      </c>
      <c r="F60" s="39">
        <v>301.42500000000001</v>
      </c>
      <c r="G60" s="40">
        <v>3.6779600000000001E-3</v>
      </c>
      <c r="H60" s="30" t="s">
        <v>140</v>
      </c>
    </row>
    <row r="61" spans="1:8" x14ac:dyDescent="0.2">
      <c r="A61" s="36">
        <v>55</v>
      </c>
      <c r="B61" s="37" t="s">
        <v>463</v>
      </c>
      <c r="C61" s="37" t="s">
        <v>464</v>
      </c>
      <c r="D61" s="37" t="s">
        <v>188</v>
      </c>
      <c r="E61" s="38">
        <v>29177</v>
      </c>
      <c r="F61" s="39">
        <v>272.83412700000002</v>
      </c>
      <c r="G61" s="40">
        <v>3.3291000000000002E-3</v>
      </c>
      <c r="H61" s="30" t="s">
        <v>140</v>
      </c>
    </row>
    <row r="62" spans="1:8" x14ac:dyDescent="0.2">
      <c r="A62" s="36">
        <v>56</v>
      </c>
      <c r="B62" s="37" t="s">
        <v>517</v>
      </c>
      <c r="C62" s="37" t="s">
        <v>518</v>
      </c>
      <c r="D62" s="37" t="s">
        <v>396</v>
      </c>
      <c r="E62" s="38">
        <v>65000</v>
      </c>
      <c r="F62" s="39">
        <v>22.8215</v>
      </c>
      <c r="G62" s="40">
        <v>2.7847000000000001E-4</v>
      </c>
      <c r="H62" s="30" t="s">
        <v>140</v>
      </c>
    </row>
    <row r="63" spans="1:8" x14ac:dyDescent="0.2">
      <c r="A63" s="41"/>
      <c r="B63" s="41"/>
      <c r="C63" s="42" t="s">
        <v>139</v>
      </c>
      <c r="D63" s="41"/>
      <c r="E63" s="41" t="s">
        <v>140</v>
      </c>
      <c r="F63" s="43">
        <f>SUM(F7:F62)</f>
        <v>78645.632858000041</v>
      </c>
      <c r="G63" s="44">
        <f>SUM(G7:G62)</f>
        <v>0.95962660271703493</v>
      </c>
      <c r="H63" s="30" t="s">
        <v>140</v>
      </c>
    </row>
    <row r="64" spans="1:8" x14ac:dyDescent="0.2">
      <c r="A64" s="41"/>
      <c r="B64" s="41"/>
      <c r="C64" s="45"/>
      <c r="D64" s="41"/>
      <c r="E64" s="41"/>
      <c r="F64" s="46"/>
      <c r="G64" s="46"/>
      <c r="H64" s="30" t="s">
        <v>140</v>
      </c>
    </row>
    <row r="65" spans="1:8" x14ac:dyDescent="0.2">
      <c r="A65" s="41"/>
      <c r="B65" s="41"/>
      <c r="C65" s="42" t="s">
        <v>141</v>
      </c>
      <c r="D65" s="41"/>
      <c r="E65" s="41"/>
      <c r="F65" s="41"/>
      <c r="G65" s="41"/>
      <c r="H65" s="30" t="s">
        <v>140</v>
      </c>
    </row>
    <row r="66" spans="1:8" x14ac:dyDescent="0.2">
      <c r="A66" s="41"/>
      <c r="B66" s="41"/>
      <c r="C66" s="42" t="s">
        <v>139</v>
      </c>
      <c r="D66" s="41"/>
      <c r="E66" s="41" t="s">
        <v>140</v>
      </c>
      <c r="F66" s="47" t="s">
        <v>142</v>
      </c>
      <c r="G66" s="44">
        <v>0</v>
      </c>
      <c r="H66" s="30" t="s">
        <v>140</v>
      </c>
    </row>
    <row r="67" spans="1:8" x14ac:dyDescent="0.2">
      <c r="A67" s="41"/>
      <c r="B67" s="41"/>
      <c r="C67" s="45"/>
      <c r="D67" s="41"/>
      <c r="E67" s="41"/>
      <c r="F67" s="46"/>
      <c r="G67" s="46"/>
      <c r="H67" s="30" t="s">
        <v>140</v>
      </c>
    </row>
    <row r="68" spans="1:8" x14ac:dyDescent="0.2">
      <c r="A68" s="41"/>
      <c r="B68" s="41"/>
      <c r="C68" s="42" t="s">
        <v>143</v>
      </c>
      <c r="D68" s="41"/>
      <c r="E68" s="41"/>
      <c r="F68" s="41"/>
      <c r="G68" s="41"/>
      <c r="H68" s="30" t="s">
        <v>140</v>
      </c>
    </row>
    <row r="69" spans="1:8" x14ac:dyDescent="0.2">
      <c r="A69" s="36">
        <v>1</v>
      </c>
      <c r="B69" s="37" t="s">
        <v>720</v>
      </c>
      <c r="C69" s="32" t="s">
        <v>1115</v>
      </c>
      <c r="D69" s="37"/>
      <c r="E69" s="38">
        <v>200000</v>
      </c>
      <c r="F69" s="39">
        <v>1.9999999999999999E-6</v>
      </c>
      <c r="G69" s="48" t="s">
        <v>138</v>
      </c>
      <c r="H69" s="30" t="s">
        <v>140</v>
      </c>
    </row>
    <row r="70" spans="1:8" x14ac:dyDescent="0.2">
      <c r="A70" s="36">
        <v>2</v>
      </c>
      <c r="B70" s="37" t="s">
        <v>722</v>
      </c>
      <c r="C70" s="32" t="s">
        <v>1116</v>
      </c>
      <c r="D70" s="37"/>
      <c r="E70" s="38">
        <v>50000</v>
      </c>
      <c r="F70" s="39">
        <v>4.9999999999999998E-7</v>
      </c>
      <c r="G70" s="48" t="s">
        <v>138</v>
      </c>
      <c r="H70" s="30" t="s">
        <v>140</v>
      </c>
    </row>
    <row r="71" spans="1:8" x14ac:dyDescent="0.2">
      <c r="A71" s="36">
        <v>3</v>
      </c>
      <c r="B71" s="37" t="s">
        <v>721</v>
      </c>
      <c r="C71" s="32" t="s">
        <v>1117</v>
      </c>
      <c r="D71" s="37"/>
      <c r="E71" s="38">
        <v>50000</v>
      </c>
      <c r="F71" s="39">
        <v>4.9999999999999998E-7</v>
      </c>
      <c r="G71" s="48" t="s">
        <v>138</v>
      </c>
      <c r="H71" s="30" t="s">
        <v>140</v>
      </c>
    </row>
    <row r="72" spans="1:8" x14ac:dyDescent="0.2">
      <c r="A72" s="36">
        <v>4</v>
      </c>
      <c r="B72" s="37" t="s">
        <v>719</v>
      </c>
      <c r="C72" s="32" t="s">
        <v>1118</v>
      </c>
      <c r="D72" s="37"/>
      <c r="E72" s="38">
        <v>20</v>
      </c>
      <c r="F72" s="39">
        <v>0</v>
      </c>
      <c r="G72" s="48" t="s">
        <v>138</v>
      </c>
      <c r="H72" s="30" t="s">
        <v>140</v>
      </c>
    </row>
    <row r="73" spans="1:8" x14ac:dyDescent="0.2">
      <c r="A73" s="41"/>
      <c r="B73" s="41"/>
      <c r="C73" s="42" t="s">
        <v>139</v>
      </c>
      <c r="D73" s="41"/>
      <c r="E73" s="41" t="s">
        <v>140</v>
      </c>
      <c r="F73" s="47" t="s">
        <v>142</v>
      </c>
      <c r="G73" s="44">
        <v>0</v>
      </c>
      <c r="H73" s="30" t="s">
        <v>140</v>
      </c>
    </row>
    <row r="74" spans="1:8" x14ac:dyDescent="0.2">
      <c r="A74" s="41"/>
      <c r="B74" s="41"/>
      <c r="C74" s="45"/>
      <c r="D74" s="41"/>
      <c r="E74" s="41"/>
      <c r="F74" s="46"/>
      <c r="G74" s="46"/>
      <c r="H74" s="30" t="s">
        <v>140</v>
      </c>
    </row>
    <row r="75" spans="1:8" x14ac:dyDescent="0.2">
      <c r="A75" s="41"/>
      <c r="B75" s="41"/>
      <c r="C75" s="42" t="s">
        <v>144</v>
      </c>
      <c r="D75" s="41"/>
      <c r="E75" s="41"/>
      <c r="F75" s="41"/>
      <c r="G75" s="41"/>
      <c r="H75" s="30" t="s">
        <v>140</v>
      </c>
    </row>
    <row r="76" spans="1:8" x14ac:dyDescent="0.2">
      <c r="A76" s="41"/>
      <c r="B76" s="41"/>
      <c r="C76" s="42" t="s">
        <v>139</v>
      </c>
      <c r="D76" s="41"/>
      <c r="E76" s="41" t="s">
        <v>140</v>
      </c>
      <c r="F76" s="47" t="s">
        <v>142</v>
      </c>
      <c r="G76" s="44">
        <v>0</v>
      </c>
      <c r="H76" s="30" t="s">
        <v>140</v>
      </c>
    </row>
    <row r="77" spans="1:8" x14ac:dyDescent="0.2">
      <c r="A77" s="41"/>
      <c r="B77" s="41"/>
      <c r="C77" s="45"/>
      <c r="D77" s="41"/>
      <c r="E77" s="41"/>
      <c r="F77" s="46"/>
      <c r="G77" s="46"/>
      <c r="H77" s="30" t="s">
        <v>140</v>
      </c>
    </row>
    <row r="78" spans="1:8" x14ac:dyDescent="0.2">
      <c r="A78" s="41"/>
      <c r="B78" s="41"/>
      <c r="C78" s="42" t="s">
        <v>145</v>
      </c>
      <c r="D78" s="41"/>
      <c r="E78" s="41"/>
      <c r="F78" s="46"/>
      <c r="G78" s="46"/>
      <c r="H78" s="30" t="s">
        <v>140</v>
      </c>
    </row>
    <row r="79" spans="1:8" x14ac:dyDescent="0.2">
      <c r="A79" s="41"/>
      <c r="B79" s="41"/>
      <c r="C79" s="42" t="s">
        <v>139</v>
      </c>
      <c r="D79" s="41"/>
      <c r="E79" s="41" t="s">
        <v>140</v>
      </c>
      <c r="F79" s="47" t="s">
        <v>142</v>
      </c>
      <c r="G79" s="44">
        <v>0</v>
      </c>
      <c r="H79" s="30" t="s">
        <v>140</v>
      </c>
    </row>
    <row r="80" spans="1:8" x14ac:dyDescent="0.2">
      <c r="A80" s="41"/>
      <c r="B80" s="41"/>
      <c r="C80" s="45"/>
      <c r="D80" s="41"/>
      <c r="E80" s="41"/>
      <c r="F80" s="46"/>
      <c r="G80" s="46"/>
      <c r="H80" s="30" t="s">
        <v>140</v>
      </c>
    </row>
    <row r="81" spans="1:8" x14ac:dyDescent="0.2">
      <c r="A81" s="41"/>
      <c r="B81" s="41"/>
      <c r="C81" s="42" t="s">
        <v>146</v>
      </c>
      <c r="D81" s="41"/>
      <c r="E81" s="41"/>
      <c r="F81" s="46"/>
      <c r="G81" s="46"/>
      <c r="H81" s="30" t="s">
        <v>140</v>
      </c>
    </row>
    <row r="82" spans="1:8" x14ac:dyDescent="0.2">
      <c r="A82" s="41"/>
      <c r="B82" s="41"/>
      <c r="C82" s="42" t="s">
        <v>139</v>
      </c>
      <c r="D82" s="41"/>
      <c r="E82" s="41" t="s">
        <v>140</v>
      </c>
      <c r="F82" s="47" t="s">
        <v>142</v>
      </c>
      <c r="G82" s="44">
        <v>0</v>
      </c>
      <c r="H82" s="30" t="s">
        <v>140</v>
      </c>
    </row>
    <row r="83" spans="1:8" x14ac:dyDescent="0.2">
      <c r="A83" s="41"/>
      <c r="B83" s="41"/>
      <c r="C83" s="45"/>
      <c r="D83" s="41"/>
      <c r="E83" s="41"/>
      <c r="F83" s="46"/>
      <c r="G83" s="46"/>
      <c r="H83" s="30" t="s">
        <v>140</v>
      </c>
    </row>
    <row r="84" spans="1:8" x14ac:dyDescent="0.2">
      <c r="A84" s="41"/>
      <c r="B84" s="41"/>
      <c r="C84" s="42" t="s">
        <v>147</v>
      </c>
      <c r="D84" s="41"/>
      <c r="E84" s="41"/>
      <c r="F84" s="43">
        <f>F63+F73</f>
        <v>78645.632858000041</v>
      </c>
      <c r="G84" s="44">
        <f>G73+G63</f>
        <v>0.95962660271703493</v>
      </c>
      <c r="H84" s="30" t="s">
        <v>140</v>
      </c>
    </row>
    <row r="85" spans="1:8" x14ac:dyDescent="0.2">
      <c r="A85" s="41"/>
      <c r="B85" s="41"/>
      <c r="C85" s="45"/>
      <c r="D85" s="41"/>
      <c r="E85" s="41"/>
      <c r="F85" s="46"/>
      <c r="G85" s="46"/>
      <c r="H85" s="30" t="s">
        <v>140</v>
      </c>
    </row>
    <row r="86" spans="1:8" x14ac:dyDescent="0.2">
      <c r="A86" s="41"/>
      <c r="B86" s="41"/>
      <c r="C86" s="42" t="s">
        <v>148</v>
      </c>
      <c r="D86" s="41"/>
      <c r="E86" s="41"/>
      <c r="F86" s="46"/>
      <c r="G86" s="46"/>
      <c r="H86" s="30" t="s">
        <v>140</v>
      </c>
    </row>
    <row r="87" spans="1:8" x14ac:dyDescent="0.2">
      <c r="A87" s="41"/>
      <c r="B87" s="41"/>
      <c r="C87" s="42" t="s">
        <v>10</v>
      </c>
      <c r="D87" s="41"/>
      <c r="E87" s="41"/>
      <c r="F87" s="46"/>
      <c r="G87" s="46"/>
      <c r="H87" s="30" t="s">
        <v>140</v>
      </c>
    </row>
    <row r="88" spans="1:8" x14ac:dyDescent="0.2">
      <c r="A88" s="41"/>
      <c r="B88" s="41"/>
      <c r="C88" s="42" t="s">
        <v>139</v>
      </c>
      <c r="D88" s="41"/>
      <c r="E88" s="41" t="s">
        <v>140</v>
      </c>
      <c r="F88" s="47" t="s">
        <v>142</v>
      </c>
      <c r="G88" s="44">
        <v>0</v>
      </c>
      <c r="H88" s="30" t="s">
        <v>140</v>
      </c>
    </row>
    <row r="89" spans="1:8" x14ac:dyDescent="0.2">
      <c r="A89" s="41"/>
      <c r="B89" s="41"/>
      <c r="C89" s="45"/>
      <c r="D89" s="41"/>
      <c r="E89" s="41"/>
      <c r="F89" s="46"/>
      <c r="G89" s="46"/>
      <c r="H89" s="30" t="s">
        <v>140</v>
      </c>
    </row>
    <row r="90" spans="1:8" x14ac:dyDescent="0.2">
      <c r="A90" s="41"/>
      <c r="B90" s="41"/>
      <c r="C90" s="42" t="s">
        <v>149</v>
      </c>
      <c r="D90" s="41"/>
      <c r="E90" s="41"/>
      <c r="F90" s="41"/>
      <c r="G90" s="41"/>
      <c r="H90" s="30" t="s">
        <v>140</v>
      </c>
    </row>
    <row r="91" spans="1:8" x14ac:dyDescent="0.2">
      <c r="A91" s="41"/>
      <c r="B91" s="41"/>
      <c r="C91" s="42" t="s">
        <v>139</v>
      </c>
      <c r="D91" s="41"/>
      <c r="E91" s="41" t="s">
        <v>140</v>
      </c>
      <c r="F91" s="47" t="s">
        <v>142</v>
      </c>
      <c r="G91" s="44">
        <v>0</v>
      </c>
      <c r="H91" s="30" t="s">
        <v>140</v>
      </c>
    </row>
    <row r="92" spans="1:8" x14ac:dyDescent="0.2">
      <c r="A92" s="41"/>
      <c r="B92" s="41"/>
      <c r="C92" s="45"/>
      <c r="D92" s="41"/>
      <c r="E92" s="41"/>
      <c r="F92" s="46"/>
      <c r="G92" s="46"/>
      <c r="H92" s="30" t="s">
        <v>140</v>
      </c>
    </row>
    <row r="93" spans="1:8" x14ac:dyDescent="0.2">
      <c r="A93" s="41"/>
      <c r="B93" s="41"/>
      <c r="C93" s="42" t="s">
        <v>150</v>
      </c>
      <c r="D93" s="41"/>
      <c r="E93" s="41"/>
      <c r="F93" s="41"/>
      <c r="G93" s="41"/>
      <c r="H93" s="30" t="s">
        <v>140</v>
      </c>
    </row>
    <row r="94" spans="1:8" x14ac:dyDescent="0.2">
      <c r="A94" s="41"/>
      <c r="B94" s="41"/>
      <c r="C94" s="42" t="s">
        <v>139</v>
      </c>
      <c r="D94" s="41"/>
      <c r="E94" s="41" t="s">
        <v>140</v>
      </c>
      <c r="F94" s="47" t="s">
        <v>142</v>
      </c>
      <c r="G94" s="44">
        <v>0</v>
      </c>
      <c r="H94" s="30" t="s">
        <v>140</v>
      </c>
    </row>
    <row r="95" spans="1:8" x14ac:dyDescent="0.2">
      <c r="A95" s="41"/>
      <c r="B95" s="41"/>
      <c r="C95" s="45"/>
      <c r="D95" s="41"/>
      <c r="E95" s="41"/>
      <c r="F95" s="46"/>
      <c r="G95" s="46"/>
      <c r="H95" s="30" t="s">
        <v>140</v>
      </c>
    </row>
    <row r="96" spans="1:8" x14ac:dyDescent="0.2">
      <c r="A96" s="41"/>
      <c r="B96" s="41"/>
      <c r="C96" s="42" t="s">
        <v>151</v>
      </c>
      <c r="D96" s="41"/>
      <c r="E96" s="41"/>
      <c r="F96" s="46"/>
      <c r="G96" s="46"/>
      <c r="H96" s="30" t="s">
        <v>140</v>
      </c>
    </row>
    <row r="97" spans="1:8" x14ac:dyDescent="0.2">
      <c r="A97" s="41"/>
      <c r="B97" s="41"/>
      <c r="C97" s="42" t="s">
        <v>139</v>
      </c>
      <c r="D97" s="41"/>
      <c r="E97" s="41" t="s">
        <v>140</v>
      </c>
      <c r="F97" s="47" t="s">
        <v>142</v>
      </c>
      <c r="G97" s="44">
        <v>0</v>
      </c>
      <c r="H97" s="30" t="s">
        <v>140</v>
      </c>
    </row>
    <row r="98" spans="1:8" x14ac:dyDescent="0.2">
      <c r="A98" s="41"/>
      <c r="B98" s="41"/>
      <c r="C98" s="45"/>
      <c r="D98" s="41"/>
      <c r="E98" s="41"/>
      <c r="F98" s="46"/>
      <c r="G98" s="46"/>
      <c r="H98" s="30" t="s">
        <v>140</v>
      </c>
    </row>
    <row r="99" spans="1:8" x14ac:dyDescent="0.2">
      <c r="A99" s="41"/>
      <c r="B99" s="41"/>
      <c r="C99" s="42" t="s">
        <v>152</v>
      </c>
      <c r="D99" s="41"/>
      <c r="E99" s="41"/>
      <c r="F99" s="43">
        <v>0</v>
      </c>
      <c r="G99" s="44">
        <v>0</v>
      </c>
      <c r="H99" s="30" t="s">
        <v>140</v>
      </c>
    </row>
    <row r="100" spans="1:8" x14ac:dyDescent="0.2">
      <c r="A100" s="41"/>
      <c r="B100" s="41"/>
      <c r="C100" s="45"/>
      <c r="D100" s="41"/>
      <c r="E100" s="41"/>
      <c r="F100" s="46"/>
      <c r="G100" s="46"/>
      <c r="H100" s="30" t="s">
        <v>140</v>
      </c>
    </row>
    <row r="101" spans="1:8" x14ac:dyDescent="0.2">
      <c r="A101" s="41"/>
      <c r="B101" s="41"/>
      <c r="C101" s="42" t="s">
        <v>153</v>
      </c>
      <c r="D101" s="41"/>
      <c r="E101" s="41"/>
      <c r="F101" s="46"/>
      <c r="G101" s="46"/>
      <c r="H101" s="30" t="s">
        <v>140</v>
      </c>
    </row>
    <row r="102" spans="1:8" x14ac:dyDescent="0.2">
      <c r="A102" s="41"/>
      <c r="B102" s="41"/>
      <c r="C102" s="42" t="s">
        <v>154</v>
      </c>
      <c r="D102" s="41"/>
      <c r="E102" s="41"/>
      <c r="F102" s="46"/>
      <c r="G102" s="46"/>
      <c r="H102" s="30" t="s">
        <v>140</v>
      </c>
    </row>
    <row r="103" spans="1:8" x14ac:dyDescent="0.2">
      <c r="A103" s="41"/>
      <c r="B103" s="41"/>
      <c r="C103" s="42" t="s">
        <v>139</v>
      </c>
      <c r="D103" s="41"/>
      <c r="E103" s="41" t="s">
        <v>140</v>
      </c>
      <c r="F103" s="47" t="s">
        <v>142</v>
      </c>
      <c r="G103" s="44">
        <v>0</v>
      </c>
      <c r="H103" s="30" t="s">
        <v>140</v>
      </c>
    </row>
    <row r="104" spans="1:8" x14ac:dyDescent="0.2">
      <c r="A104" s="41"/>
      <c r="B104" s="41"/>
      <c r="C104" s="45"/>
      <c r="D104" s="41"/>
      <c r="E104" s="41"/>
      <c r="F104" s="46"/>
      <c r="G104" s="46"/>
      <c r="H104" s="30" t="s">
        <v>140</v>
      </c>
    </row>
    <row r="105" spans="1:8" x14ac:dyDescent="0.2">
      <c r="A105" s="41"/>
      <c r="B105" s="41"/>
      <c r="C105" s="42" t="s">
        <v>155</v>
      </c>
      <c r="D105" s="41"/>
      <c r="E105" s="41"/>
      <c r="F105" s="46"/>
      <c r="G105" s="46"/>
      <c r="H105" s="30" t="s">
        <v>140</v>
      </c>
    </row>
    <row r="106" spans="1:8" x14ac:dyDescent="0.2">
      <c r="A106" s="41"/>
      <c r="B106" s="41"/>
      <c r="C106" s="42" t="s">
        <v>139</v>
      </c>
      <c r="D106" s="41"/>
      <c r="E106" s="41" t="s">
        <v>140</v>
      </c>
      <c r="F106" s="47" t="s">
        <v>142</v>
      </c>
      <c r="G106" s="44">
        <v>0</v>
      </c>
      <c r="H106" s="30" t="s">
        <v>140</v>
      </c>
    </row>
    <row r="107" spans="1:8" x14ac:dyDescent="0.2">
      <c r="A107" s="41"/>
      <c r="B107" s="41"/>
      <c r="C107" s="45"/>
      <c r="D107" s="41"/>
      <c r="E107" s="41"/>
      <c r="F107" s="46"/>
      <c r="G107" s="46"/>
      <c r="H107" s="30" t="s">
        <v>140</v>
      </c>
    </row>
    <row r="108" spans="1:8" x14ac:dyDescent="0.2">
      <c r="A108" s="41"/>
      <c r="B108" s="41"/>
      <c r="C108" s="42" t="s">
        <v>156</v>
      </c>
      <c r="D108" s="41"/>
      <c r="E108" s="41"/>
      <c r="F108" s="46"/>
      <c r="G108" s="46"/>
      <c r="H108" s="30" t="s">
        <v>140</v>
      </c>
    </row>
    <row r="109" spans="1:8" x14ac:dyDescent="0.2">
      <c r="A109" s="41"/>
      <c r="B109" s="41"/>
      <c r="C109" s="42" t="s">
        <v>139</v>
      </c>
      <c r="D109" s="41"/>
      <c r="E109" s="41" t="s">
        <v>140</v>
      </c>
      <c r="F109" s="47" t="s">
        <v>142</v>
      </c>
      <c r="G109" s="44">
        <v>0</v>
      </c>
      <c r="H109" s="30" t="s">
        <v>140</v>
      </c>
    </row>
    <row r="110" spans="1:8" x14ac:dyDescent="0.2">
      <c r="A110" s="41"/>
      <c r="B110" s="41"/>
      <c r="C110" s="45"/>
      <c r="D110" s="41"/>
      <c r="E110" s="41"/>
      <c r="F110" s="46"/>
      <c r="G110" s="46"/>
      <c r="H110" s="30" t="s">
        <v>140</v>
      </c>
    </row>
    <row r="111" spans="1:8" x14ac:dyDescent="0.2">
      <c r="A111" s="41"/>
      <c r="B111" s="41"/>
      <c r="C111" s="42" t="s">
        <v>157</v>
      </c>
      <c r="D111" s="41"/>
      <c r="E111" s="41"/>
      <c r="F111" s="46"/>
      <c r="G111" s="46"/>
      <c r="H111" s="30" t="s">
        <v>140</v>
      </c>
    </row>
    <row r="112" spans="1:8" x14ac:dyDescent="0.2">
      <c r="A112" s="36">
        <v>1</v>
      </c>
      <c r="B112" s="37"/>
      <c r="C112" s="37" t="s">
        <v>158</v>
      </c>
      <c r="D112" s="37"/>
      <c r="E112" s="48"/>
      <c r="F112" s="39">
        <v>2662.505235012</v>
      </c>
      <c r="G112" s="40">
        <v>3.2487639999999998E-2</v>
      </c>
      <c r="H112" s="30">
        <v>5.42</v>
      </c>
    </row>
    <row r="113" spans="1:8" x14ac:dyDescent="0.2">
      <c r="A113" s="41"/>
      <c r="B113" s="41"/>
      <c r="C113" s="42" t="s">
        <v>139</v>
      </c>
      <c r="D113" s="41"/>
      <c r="E113" s="41" t="s">
        <v>140</v>
      </c>
      <c r="F113" s="43">
        <v>2662.505235012</v>
      </c>
      <c r="G113" s="44">
        <v>3.2487639999999998E-2</v>
      </c>
      <c r="H113" s="30" t="s">
        <v>140</v>
      </c>
    </row>
    <row r="114" spans="1:8" x14ac:dyDescent="0.2">
      <c r="A114" s="41"/>
      <c r="B114" s="41"/>
      <c r="C114" s="45"/>
      <c r="D114" s="41"/>
      <c r="E114" s="41"/>
      <c r="F114" s="46"/>
      <c r="G114" s="46"/>
      <c r="H114" s="30" t="s">
        <v>140</v>
      </c>
    </row>
    <row r="115" spans="1:8" x14ac:dyDescent="0.2">
      <c r="A115" s="41"/>
      <c r="B115" s="41"/>
      <c r="C115" s="42" t="s">
        <v>159</v>
      </c>
      <c r="D115" s="41"/>
      <c r="E115" s="41"/>
      <c r="F115" s="43">
        <v>2662.505235012</v>
      </c>
      <c r="G115" s="44">
        <v>3.2487639999999998E-2</v>
      </c>
      <c r="H115" s="30" t="s">
        <v>140</v>
      </c>
    </row>
    <row r="116" spans="1:8" x14ac:dyDescent="0.2">
      <c r="A116" s="41"/>
      <c r="B116" s="41"/>
      <c r="C116" s="46"/>
      <c r="D116" s="41"/>
      <c r="E116" s="41"/>
      <c r="F116" s="41"/>
      <c r="G116" s="41"/>
      <c r="H116" s="30" t="s">
        <v>140</v>
      </c>
    </row>
    <row r="117" spans="1:8" x14ac:dyDescent="0.2">
      <c r="A117" s="41"/>
      <c r="B117" s="41"/>
      <c r="C117" s="42" t="s">
        <v>160</v>
      </c>
      <c r="D117" s="41"/>
      <c r="E117" s="41"/>
      <c r="F117" s="41"/>
      <c r="G117" s="41"/>
      <c r="H117" s="30" t="s">
        <v>140</v>
      </c>
    </row>
    <row r="118" spans="1:8" x14ac:dyDescent="0.2">
      <c r="A118" s="41"/>
      <c r="B118" s="41"/>
      <c r="C118" s="42" t="s">
        <v>161</v>
      </c>
      <c r="D118" s="41"/>
      <c r="E118" s="41"/>
      <c r="F118" s="41"/>
      <c r="G118" s="41"/>
      <c r="H118" s="30" t="s">
        <v>140</v>
      </c>
    </row>
    <row r="119" spans="1:8" x14ac:dyDescent="0.2">
      <c r="A119" s="41"/>
      <c r="B119" s="41"/>
      <c r="C119" s="42" t="s">
        <v>139</v>
      </c>
      <c r="D119" s="41"/>
      <c r="E119" s="41" t="s">
        <v>140</v>
      </c>
      <c r="F119" s="47" t="s">
        <v>142</v>
      </c>
      <c r="G119" s="44">
        <v>0</v>
      </c>
      <c r="H119" s="30" t="s">
        <v>140</v>
      </c>
    </row>
    <row r="120" spans="1:8" x14ac:dyDescent="0.2">
      <c r="A120" s="41"/>
      <c r="B120" s="41"/>
      <c r="C120" s="45"/>
      <c r="D120" s="41"/>
      <c r="E120" s="41"/>
      <c r="F120" s="46"/>
      <c r="G120" s="46"/>
      <c r="H120" s="30" t="s">
        <v>140</v>
      </c>
    </row>
    <row r="121" spans="1:8" x14ac:dyDescent="0.2">
      <c r="A121" s="41"/>
      <c r="B121" s="41"/>
      <c r="C121" s="42" t="s">
        <v>162</v>
      </c>
      <c r="D121" s="41"/>
      <c r="E121" s="41"/>
      <c r="F121" s="41"/>
      <c r="G121" s="41"/>
      <c r="H121" s="30" t="s">
        <v>140</v>
      </c>
    </row>
    <row r="122" spans="1:8" x14ac:dyDescent="0.2">
      <c r="A122" s="41"/>
      <c r="B122" s="41"/>
      <c r="C122" s="42" t="s">
        <v>163</v>
      </c>
      <c r="D122" s="41"/>
      <c r="E122" s="41"/>
      <c r="F122" s="41"/>
      <c r="G122" s="41"/>
      <c r="H122" s="30" t="s">
        <v>140</v>
      </c>
    </row>
    <row r="123" spans="1:8" x14ac:dyDescent="0.2">
      <c r="A123" s="41"/>
      <c r="B123" s="41"/>
      <c r="C123" s="42" t="s">
        <v>139</v>
      </c>
      <c r="D123" s="41"/>
      <c r="E123" s="41" t="s">
        <v>140</v>
      </c>
      <c r="F123" s="47" t="s">
        <v>142</v>
      </c>
      <c r="G123" s="44">
        <v>0</v>
      </c>
      <c r="H123" s="30" t="s">
        <v>140</v>
      </c>
    </row>
    <row r="124" spans="1:8" x14ac:dyDescent="0.2">
      <c r="A124" s="41"/>
      <c r="B124" s="41"/>
      <c r="C124" s="45"/>
      <c r="D124" s="41"/>
      <c r="E124" s="41"/>
      <c r="F124" s="46"/>
      <c r="G124" s="46"/>
      <c r="H124" s="30" t="s">
        <v>140</v>
      </c>
    </row>
    <row r="125" spans="1:8" x14ac:dyDescent="0.2">
      <c r="A125" s="41"/>
      <c r="B125" s="41"/>
      <c r="C125" s="42" t="s">
        <v>164</v>
      </c>
      <c r="D125" s="41"/>
      <c r="E125" s="41"/>
      <c r="F125" s="46"/>
      <c r="G125" s="46"/>
      <c r="H125" s="30" t="s">
        <v>140</v>
      </c>
    </row>
    <row r="126" spans="1:8" x14ac:dyDescent="0.2">
      <c r="A126" s="41"/>
      <c r="B126" s="41"/>
      <c r="C126" s="42" t="s">
        <v>139</v>
      </c>
      <c r="D126" s="41"/>
      <c r="E126" s="41" t="s">
        <v>140</v>
      </c>
      <c r="F126" s="47" t="s">
        <v>142</v>
      </c>
      <c r="G126" s="44">
        <v>0</v>
      </c>
      <c r="H126" s="30" t="s">
        <v>140</v>
      </c>
    </row>
    <row r="127" spans="1:8" x14ac:dyDescent="0.2">
      <c r="A127" s="41"/>
      <c r="B127" s="41"/>
      <c r="C127" s="45"/>
      <c r="D127" s="41"/>
      <c r="E127" s="41"/>
      <c r="F127" s="46"/>
      <c r="G127" s="46"/>
      <c r="H127" s="30" t="s">
        <v>140</v>
      </c>
    </row>
    <row r="128" spans="1:8" x14ac:dyDescent="0.2">
      <c r="A128" s="48"/>
      <c r="B128" s="37"/>
      <c r="C128" s="37" t="s">
        <v>165</v>
      </c>
      <c r="D128" s="37"/>
      <c r="E128" s="48"/>
      <c r="F128" s="39">
        <v>646.27638812999999</v>
      </c>
      <c r="G128" s="40">
        <v>7.8858000000000001E-3</v>
      </c>
      <c r="H128" s="30" t="s">
        <v>140</v>
      </c>
    </row>
    <row r="129" spans="1:17" x14ac:dyDescent="0.2">
      <c r="A129" s="45"/>
      <c r="B129" s="45"/>
      <c r="C129" s="42" t="s">
        <v>166</v>
      </c>
      <c r="D129" s="46"/>
      <c r="E129" s="46"/>
      <c r="F129" s="43">
        <f>F128+F115+F99+F84</f>
        <v>81954.414481142041</v>
      </c>
      <c r="G129" s="49">
        <f>G128+G115+G84+G99</f>
        <v>1.000000042717035</v>
      </c>
      <c r="H129" s="30" t="s">
        <v>140</v>
      </c>
    </row>
    <row r="130" spans="1:17" x14ac:dyDescent="0.2">
      <c r="A130" s="50"/>
      <c r="B130" s="50"/>
      <c r="C130" s="51"/>
      <c r="D130" s="52"/>
      <c r="E130" s="52"/>
      <c r="F130" s="53"/>
      <c r="G130" s="54"/>
      <c r="H130" s="55"/>
    </row>
    <row r="131" spans="1:17" x14ac:dyDescent="0.2">
      <c r="A131" s="50"/>
      <c r="B131" s="213" t="s">
        <v>934</v>
      </c>
      <c r="C131" s="213"/>
      <c r="D131" s="213"/>
      <c r="E131" s="213"/>
      <c r="F131" s="213"/>
      <c r="G131" s="213"/>
      <c r="H131" s="213"/>
      <c r="J131" s="57"/>
    </row>
    <row r="132" spans="1:17" x14ac:dyDescent="0.2">
      <c r="A132" s="50"/>
      <c r="B132" s="213" t="s">
        <v>935</v>
      </c>
      <c r="C132" s="213"/>
      <c r="D132" s="213"/>
      <c r="E132" s="213"/>
      <c r="F132" s="213"/>
      <c r="G132" s="213"/>
      <c r="H132" s="213"/>
      <c r="J132" s="57"/>
    </row>
    <row r="133" spans="1:17" x14ac:dyDescent="0.2">
      <c r="A133" s="50"/>
      <c r="B133" s="213" t="s">
        <v>936</v>
      </c>
      <c r="C133" s="213"/>
      <c r="D133" s="213"/>
      <c r="E133" s="213"/>
      <c r="F133" s="213"/>
      <c r="G133" s="213"/>
      <c r="H133" s="213"/>
      <c r="J133" s="57"/>
    </row>
    <row r="134" spans="1:17" s="59" customFormat="1" ht="52.5" customHeight="1" x14ac:dyDescent="0.25">
      <c r="A134" s="58"/>
      <c r="B134" s="214" t="s">
        <v>937</v>
      </c>
      <c r="C134" s="214"/>
      <c r="D134" s="214"/>
      <c r="E134" s="214"/>
      <c r="F134" s="214"/>
      <c r="G134" s="214"/>
      <c r="H134" s="214"/>
      <c r="I134"/>
      <c r="J134" s="57"/>
      <c r="K134"/>
      <c r="L134"/>
      <c r="M134"/>
      <c r="N134"/>
      <c r="O134"/>
      <c r="P134"/>
      <c r="Q134"/>
    </row>
    <row r="135" spans="1:17" x14ac:dyDescent="0.2">
      <c r="A135" s="50"/>
      <c r="B135" s="213" t="s">
        <v>938</v>
      </c>
      <c r="C135" s="213"/>
      <c r="D135" s="213"/>
      <c r="E135" s="213"/>
      <c r="F135" s="213"/>
      <c r="G135" s="213"/>
      <c r="H135" s="213"/>
      <c r="J135" s="57"/>
    </row>
    <row r="136" spans="1:17" x14ac:dyDescent="0.2">
      <c r="A136" s="50"/>
      <c r="B136" s="50"/>
      <c r="C136" s="50"/>
      <c r="D136" s="52"/>
      <c r="E136" s="52"/>
      <c r="F136" s="52"/>
      <c r="G136" s="52"/>
    </row>
    <row r="137" spans="1:17" x14ac:dyDescent="0.2">
      <c r="A137" s="50"/>
      <c r="B137" s="222" t="s">
        <v>167</v>
      </c>
      <c r="C137" s="223"/>
      <c r="D137" s="224"/>
      <c r="E137" s="60"/>
      <c r="F137" s="52"/>
      <c r="G137" s="52"/>
    </row>
    <row r="138" spans="1:17" ht="27" customHeight="1" x14ac:dyDescent="0.2">
      <c r="A138" s="50"/>
      <c r="B138" s="220" t="s">
        <v>168</v>
      </c>
      <c r="C138" s="221"/>
      <c r="D138" s="29" t="s">
        <v>1014</v>
      </c>
      <c r="E138" s="60"/>
      <c r="F138" s="52"/>
      <c r="G138" s="52"/>
    </row>
    <row r="139" spans="1:17" x14ac:dyDescent="0.2">
      <c r="A139" s="50"/>
      <c r="B139" s="220" t="s">
        <v>940</v>
      </c>
      <c r="C139" s="221"/>
      <c r="D139" s="29" t="str">
        <f>"Rs. "&amp;TEXT(F75,"0.00")&amp;" lacs/ #"</f>
        <v>Rs. 0.00 lacs/ #</v>
      </c>
      <c r="E139" s="60"/>
      <c r="F139" s="52"/>
      <c r="G139" s="52"/>
    </row>
    <row r="140" spans="1:17" x14ac:dyDescent="0.2">
      <c r="A140" s="50"/>
      <c r="B140" s="220" t="s">
        <v>170</v>
      </c>
      <c r="C140" s="221"/>
      <c r="D140" s="61" t="s">
        <v>140</v>
      </c>
      <c r="E140" s="60"/>
      <c r="F140" s="52"/>
      <c r="G140" s="52"/>
    </row>
    <row r="141" spans="1:17" x14ac:dyDescent="0.2">
      <c r="A141" s="62"/>
      <c r="B141" s="63" t="s">
        <v>140</v>
      </c>
      <c r="C141" s="63" t="s">
        <v>941</v>
      </c>
      <c r="D141" s="63" t="s">
        <v>171</v>
      </c>
      <c r="E141" s="62"/>
      <c r="F141" s="62"/>
      <c r="G141" s="62"/>
      <c r="H141" s="62"/>
      <c r="J141" s="57"/>
    </row>
    <row r="142" spans="1:17" x14ac:dyDescent="0.2">
      <c r="A142" s="62"/>
      <c r="B142" s="64" t="s">
        <v>172</v>
      </c>
      <c r="C142" s="65">
        <v>46173</v>
      </c>
      <c r="D142" s="65">
        <v>46203</v>
      </c>
      <c r="E142" s="62"/>
      <c r="F142" s="62"/>
      <c r="G142" s="62"/>
      <c r="J142" s="57"/>
    </row>
    <row r="143" spans="1:17" x14ac:dyDescent="0.2">
      <c r="A143" s="66"/>
      <c r="B143" s="37" t="s">
        <v>173</v>
      </c>
      <c r="C143" s="67">
        <v>143.3828</v>
      </c>
      <c r="D143" s="67">
        <v>143.11539999999999</v>
      </c>
      <c r="E143" s="66"/>
      <c r="F143" s="68"/>
      <c r="G143" s="69"/>
    </row>
    <row r="144" spans="1:17" x14ac:dyDescent="0.2">
      <c r="A144" s="66"/>
      <c r="B144" s="37" t="s">
        <v>942</v>
      </c>
      <c r="C144" s="67">
        <v>59.8474</v>
      </c>
      <c r="D144" s="67">
        <v>59.735799999999998</v>
      </c>
      <c r="E144" s="66"/>
      <c r="F144" s="68"/>
      <c r="G144" s="69"/>
    </row>
    <row r="145" spans="1:19" x14ac:dyDescent="0.2">
      <c r="A145" s="66"/>
      <c r="B145" s="37" t="s">
        <v>175</v>
      </c>
      <c r="C145" s="67">
        <v>130.018</v>
      </c>
      <c r="D145" s="67">
        <v>129.65219999999999</v>
      </c>
      <c r="E145" s="66"/>
      <c r="F145" s="68"/>
      <c r="G145" s="69"/>
    </row>
    <row r="146" spans="1:19" x14ac:dyDescent="0.2">
      <c r="A146" s="66"/>
      <c r="B146" s="37" t="s">
        <v>943</v>
      </c>
      <c r="C146" s="67">
        <v>35.352800000000002</v>
      </c>
      <c r="D146" s="67">
        <v>35.253300000000003</v>
      </c>
      <c r="E146" s="66"/>
      <c r="F146" s="68"/>
      <c r="G146" s="69"/>
    </row>
    <row r="147" spans="1:19" x14ac:dyDescent="0.2">
      <c r="A147" s="66"/>
      <c r="B147" s="66"/>
      <c r="C147" s="66"/>
      <c r="D147" s="66"/>
      <c r="E147" s="66"/>
      <c r="F147" s="66"/>
      <c r="G147" s="66"/>
    </row>
    <row r="148" spans="1:19" x14ac:dyDescent="0.2">
      <c r="A148" s="62"/>
      <c r="B148" s="220" t="s">
        <v>177</v>
      </c>
      <c r="C148" s="221"/>
      <c r="D148" s="29" t="s">
        <v>169</v>
      </c>
      <c r="E148" s="62"/>
      <c r="F148" s="62"/>
      <c r="G148" s="62"/>
    </row>
    <row r="149" spans="1:19" x14ac:dyDescent="0.2">
      <c r="A149" s="62"/>
      <c r="B149" s="70"/>
      <c r="C149" s="70"/>
      <c r="D149" s="70"/>
      <c r="E149" s="62"/>
      <c r="F149" s="62"/>
      <c r="G149" s="62"/>
    </row>
    <row r="150" spans="1:19" x14ac:dyDescent="0.2">
      <c r="A150" s="62"/>
      <c r="B150" s="220" t="s">
        <v>178</v>
      </c>
      <c r="C150" s="221"/>
      <c r="D150" s="29" t="s">
        <v>169</v>
      </c>
      <c r="E150" s="71"/>
      <c r="F150" s="62"/>
      <c r="G150" s="62"/>
    </row>
    <row r="151" spans="1:19" x14ac:dyDescent="0.2">
      <c r="A151" s="62"/>
      <c r="B151" s="220" t="s">
        <v>179</v>
      </c>
      <c r="C151" s="221"/>
      <c r="D151" s="29" t="s">
        <v>169</v>
      </c>
      <c r="E151" s="71"/>
      <c r="F151" s="62"/>
      <c r="G151" s="62"/>
    </row>
    <row r="152" spans="1:19" ht="17.100000000000001" customHeight="1" x14ac:dyDescent="0.2">
      <c r="A152" s="62"/>
      <c r="B152" s="220" t="s">
        <v>180</v>
      </c>
      <c r="C152" s="221"/>
      <c r="D152" s="29" t="s">
        <v>169</v>
      </c>
      <c r="E152" s="71"/>
      <c r="F152" s="62"/>
      <c r="G152" s="62"/>
    </row>
    <row r="153" spans="1:19" ht="17.100000000000001" customHeight="1" x14ac:dyDescent="0.2">
      <c r="A153" s="62"/>
      <c r="B153" s="220" t="s">
        <v>181</v>
      </c>
      <c r="C153" s="221"/>
      <c r="D153" s="72">
        <v>0.16058511250910376</v>
      </c>
      <c r="E153" s="62"/>
      <c r="F153" s="56"/>
      <c r="G153" s="73"/>
    </row>
    <row r="155" spans="1:19" s="127" customFormat="1" x14ac:dyDescent="0.2">
      <c r="B155" s="128" t="s">
        <v>1210</v>
      </c>
      <c r="C155" s="128"/>
      <c r="D155" s="128"/>
      <c r="E155" s="5"/>
      <c r="F155" s="6"/>
      <c r="I155"/>
      <c r="J155"/>
      <c r="K155"/>
      <c r="L155"/>
      <c r="M155"/>
      <c r="N155"/>
    </row>
    <row r="156" spans="1:19" s="127" customFormat="1" ht="63.75" x14ac:dyDescent="0.2">
      <c r="B156" s="129" t="s">
        <v>1119</v>
      </c>
      <c r="C156" s="130" t="s">
        <v>1120</v>
      </c>
      <c r="D156" s="130" t="s">
        <v>1121</v>
      </c>
      <c r="E156" s="130" t="s">
        <v>1122</v>
      </c>
      <c r="F156" s="130" t="s">
        <v>1123</v>
      </c>
      <c r="I156"/>
      <c r="J156"/>
      <c r="K156"/>
      <c r="L156"/>
      <c r="M156"/>
      <c r="N156"/>
    </row>
    <row r="157" spans="1:19" s="127" customFormat="1" ht="25.5" x14ac:dyDescent="0.2">
      <c r="B157" s="131" t="s">
        <v>1124</v>
      </c>
      <c r="C157" s="132" t="s">
        <v>1125</v>
      </c>
      <c r="D157" s="8">
        <v>0</v>
      </c>
      <c r="E157" s="9">
        <v>0</v>
      </c>
      <c r="F157" s="133">
        <v>241.97234</v>
      </c>
      <c r="I157"/>
      <c r="J157"/>
      <c r="K157"/>
      <c r="L157"/>
      <c r="M157"/>
      <c r="N157"/>
    </row>
    <row r="158" spans="1:19" s="127" customFormat="1" ht="25.5" x14ac:dyDescent="0.2">
      <c r="B158" s="131" t="s">
        <v>1126</v>
      </c>
      <c r="C158" s="132" t="s">
        <v>1125</v>
      </c>
      <c r="D158" s="8">
        <v>0</v>
      </c>
      <c r="E158" s="9">
        <v>0</v>
      </c>
      <c r="F158" s="133">
        <v>23.186299999999999</v>
      </c>
      <c r="I158"/>
      <c r="J158"/>
      <c r="K158"/>
      <c r="L158"/>
      <c r="M158"/>
      <c r="N158"/>
      <c r="O158"/>
      <c r="P158"/>
      <c r="Q158"/>
      <c r="R158"/>
      <c r="S158"/>
    </row>
    <row r="160" spans="1:19" x14ac:dyDescent="0.2">
      <c r="B160" s="212" t="s">
        <v>945</v>
      </c>
      <c r="C160" s="212"/>
    </row>
    <row r="162" spans="2:10" ht="153.75" customHeight="1" x14ac:dyDescent="0.2"/>
    <row r="165" spans="2:10" x14ac:dyDescent="0.2">
      <c r="B165" s="74" t="s">
        <v>946</v>
      </c>
      <c r="C165" s="75"/>
      <c r="D165" s="74" t="s">
        <v>950</v>
      </c>
    </row>
    <row r="166" spans="2:10" x14ac:dyDescent="0.2">
      <c r="B166" s="74" t="s">
        <v>1127</v>
      </c>
      <c r="D166" s="74" t="s">
        <v>1128</v>
      </c>
    </row>
    <row r="167" spans="2:10" ht="165" customHeight="1" x14ac:dyDescent="0.2"/>
    <row r="169" spans="2:10" x14ac:dyDescent="0.2">
      <c r="J169" s="27"/>
    </row>
    <row r="170" spans="2:10" ht="12.75" customHeight="1" x14ac:dyDescent="0.2"/>
  </sheetData>
  <mergeCells count="18">
    <mergeCell ref="B150:C150"/>
    <mergeCell ref="B151:C151"/>
    <mergeCell ref="B152:C152"/>
    <mergeCell ref="B153:C153"/>
    <mergeCell ref="B160:C160"/>
    <mergeCell ref="A1:H1"/>
    <mergeCell ref="A2:H2"/>
    <mergeCell ref="A3:H3"/>
    <mergeCell ref="B131:H131"/>
    <mergeCell ref="B132:H132"/>
    <mergeCell ref="B139:C139"/>
    <mergeCell ref="B140:C140"/>
    <mergeCell ref="B148:C148"/>
    <mergeCell ref="B133:H133"/>
    <mergeCell ref="B134:H134"/>
    <mergeCell ref="B135:H135"/>
    <mergeCell ref="B137:D137"/>
    <mergeCell ref="B138:C138"/>
  </mergeCells>
  <hyperlinks>
    <hyperlink ref="I1" location="Index!B2" display="Index" xr:uid="{03DD9C3A-192C-4930-8685-DB166C9C3BF4}"/>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614B-EB04-4623-B3DD-128D1698B9CA}">
  <sheetPr>
    <outlinePr summaryBelow="0" summaryRight="0"/>
  </sheetPr>
  <dimension ref="A1:Q291"/>
  <sheetViews>
    <sheetView showGridLines="0" topLeftCell="A194" workbookViewId="0">
      <selection sqref="A1:H1"/>
    </sheetView>
  </sheetViews>
  <sheetFormatPr defaultRowHeight="12.75" x14ac:dyDescent="0.2"/>
  <cols>
    <col min="1" max="1" width="5.85546875" bestFit="1" customWidth="1"/>
    <col min="2" max="2" width="19.28515625" bestFit="1" customWidth="1"/>
    <col min="3" max="3" width="39.140625" bestFit="1" customWidth="1"/>
    <col min="4" max="4" width="25.7109375" customWidth="1"/>
    <col min="5" max="5" width="8.7109375" bestFit="1" customWidth="1"/>
    <col min="6" max="6" width="10.140625" bestFit="1" customWidth="1"/>
    <col min="7" max="7" width="14" bestFit="1" customWidth="1"/>
    <col min="8" max="8" width="10.5703125" customWidth="1"/>
    <col min="9" max="9" width="5.7109375" bestFit="1" customWidth="1"/>
    <col min="256" max="256" width="6.85546875" customWidth="1"/>
    <col min="257" max="257" width="20.5703125" customWidth="1"/>
    <col min="258" max="258" width="34.28515625" customWidth="1"/>
    <col min="259" max="259" width="17.85546875" customWidth="1"/>
    <col min="260" max="261" width="19.140625" customWidth="1"/>
    <col min="262" max="262" width="16.42578125" customWidth="1"/>
    <col min="512" max="512" width="6.85546875" customWidth="1"/>
    <col min="513" max="513" width="20.5703125" customWidth="1"/>
    <col min="514" max="514" width="34.28515625" customWidth="1"/>
    <col min="515" max="515" width="17.85546875" customWidth="1"/>
    <col min="516" max="517" width="19.140625" customWidth="1"/>
    <col min="518" max="518" width="16.42578125" customWidth="1"/>
    <col min="768" max="768" width="6.85546875" customWidth="1"/>
    <col min="769" max="769" width="20.5703125" customWidth="1"/>
    <col min="770" max="770" width="34.28515625" customWidth="1"/>
    <col min="771" max="771" width="17.85546875" customWidth="1"/>
    <col min="772" max="773" width="19.140625" customWidth="1"/>
    <col min="774" max="774" width="16.42578125" customWidth="1"/>
    <col min="1024" max="1024" width="6.85546875" customWidth="1"/>
    <col min="1025" max="1025" width="20.5703125" customWidth="1"/>
    <col min="1026" max="1026" width="34.28515625" customWidth="1"/>
    <col min="1027" max="1027" width="17.85546875" customWidth="1"/>
    <col min="1028" max="1029" width="19.140625" customWidth="1"/>
    <col min="1030" max="1030" width="16.42578125" customWidth="1"/>
    <col min="1280" max="1280" width="6.85546875" customWidth="1"/>
    <col min="1281" max="1281" width="20.5703125" customWidth="1"/>
    <col min="1282" max="1282" width="34.28515625" customWidth="1"/>
    <col min="1283" max="1283" width="17.85546875" customWidth="1"/>
    <col min="1284" max="1285" width="19.140625" customWidth="1"/>
    <col min="1286" max="1286" width="16.42578125" customWidth="1"/>
    <col min="1536" max="1536" width="6.85546875" customWidth="1"/>
    <col min="1537" max="1537" width="20.5703125" customWidth="1"/>
    <col min="1538" max="1538" width="34.28515625" customWidth="1"/>
    <col min="1539" max="1539" width="17.85546875" customWidth="1"/>
    <col min="1540" max="1541" width="19.140625" customWidth="1"/>
    <col min="1542" max="1542" width="16.42578125" customWidth="1"/>
    <col min="1792" max="1792" width="6.85546875" customWidth="1"/>
    <col min="1793" max="1793" width="20.5703125" customWidth="1"/>
    <col min="1794" max="1794" width="34.28515625" customWidth="1"/>
    <col min="1795" max="1795" width="17.85546875" customWidth="1"/>
    <col min="1796" max="1797" width="19.140625" customWidth="1"/>
    <col min="1798" max="1798" width="16.42578125" customWidth="1"/>
    <col min="2048" max="2048" width="6.85546875" customWidth="1"/>
    <col min="2049" max="2049" width="20.5703125" customWidth="1"/>
    <col min="2050" max="2050" width="34.28515625" customWidth="1"/>
    <col min="2051" max="2051" width="17.85546875" customWidth="1"/>
    <col min="2052" max="2053" width="19.140625" customWidth="1"/>
    <col min="2054" max="2054" width="16.42578125" customWidth="1"/>
    <col min="2304" max="2304" width="6.85546875" customWidth="1"/>
    <col min="2305" max="2305" width="20.5703125" customWidth="1"/>
    <col min="2306" max="2306" width="34.28515625" customWidth="1"/>
    <col min="2307" max="2307" width="17.85546875" customWidth="1"/>
    <col min="2308" max="2309" width="19.140625" customWidth="1"/>
    <col min="2310" max="2310" width="16.42578125" customWidth="1"/>
    <col min="2560" max="2560" width="6.85546875" customWidth="1"/>
    <col min="2561" max="2561" width="20.5703125" customWidth="1"/>
    <col min="2562" max="2562" width="34.28515625" customWidth="1"/>
    <col min="2563" max="2563" width="17.85546875" customWidth="1"/>
    <col min="2564" max="2565" width="19.140625" customWidth="1"/>
    <col min="2566" max="2566" width="16.42578125" customWidth="1"/>
    <col min="2816" max="2816" width="6.85546875" customWidth="1"/>
    <col min="2817" max="2817" width="20.5703125" customWidth="1"/>
    <col min="2818" max="2818" width="34.28515625" customWidth="1"/>
    <col min="2819" max="2819" width="17.85546875" customWidth="1"/>
    <col min="2820" max="2821" width="19.140625" customWidth="1"/>
    <col min="2822" max="2822" width="16.42578125" customWidth="1"/>
    <col min="3072" max="3072" width="6.85546875" customWidth="1"/>
    <col min="3073" max="3073" width="20.5703125" customWidth="1"/>
    <col min="3074" max="3074" width="34.28515625" customWidth="1"/>
    <col min="3075" max="3075" width="17.85546875" customWidth="1"/>
    <col min="3076" max="3077" width="19.140625" customWidth="1"/>
    <col min="3078" max="3078" width="16.42578125" customWidth="1"/>
    <col min="3328" max="3328" width="6.85546875" customWidth="1"/>
    <col min="3329" max="3329" width="20.5703125" customWidth="1"/>
    <col min="3330" max="3330" width="34.28515625" customWidth="1"/>
    <col min="3331" max="3331" width="17.85546875" customWidth="1"/>
    <col min="3332" max="3333" width="19.140625" customWidth="1"/>
    <col min="3334" max="3334" width="16.42578125" customWidth="1"/>
    <col min="3584" max="3584" width="6.85546875" customWidth="1"/>
    <col min="3585" max="3585" width="20.5703125" customWidth="1"/>
    <col min="3586" max="3586" width="34.28515625" customWidth="1"/>
    <col min="3587" max="3587" width="17.85546875" customWidth="1"/>
    <col min="3588" max="3589" width="19.140625" customWidth="1"/>
    <col min="3590" max="3590" width="16.42578125" customWidth="1"/>
    <col min="3840" max="3840" width="6.85546875" customWidth="1"/>
    <col min="3841" max="3841" width="20.5703125" customWidth="1"/>
    <col min="3842" max="3842" width="34.28515625" customWidth="1"/>
    <col min="3843" max="3843" width="17.85546875" customWidth="1"/>
    <col min="3844" max="3845" width="19.140625" customWidth="1"/>
    <col min="3846" max="3846" width="16.42578125" customWidth="1"/>
    <col min="4096" max="4096" width="6.85546875" customWidth="1"/>
    <col min="4097" max="4097" width="20.5703125" customWidth="1"/>
    <col min="4098" max="4098" width="34.28515625" customWidth="1"/>
    <col min="4099" max="4099" width="17.85546875" customWidth="1"/>
    <col min="4100" max="4101" width="19.140625" customWidth="1"/>
    <col min="4102" max="4102" width="16.42578125" customWidth="1"/>
    <col min="4352" max="4352" width="6.85546875" customWidth="1"/>
    <col min="4353" max="4353" width="20.5703125" customWidth="1"/>
    <col min="4354" max="4354" width="34.28515625" customWidth="1"/>
    <col min="4355" max="4355" width="17.85546875" customWidth="1"/>
    <col min="4356" max="4357" width="19.140625" customWidth="1"/>
    <col min="4358" max="4358" width="16.42578125" customWidth="1"/>
    <col min="4608" max="4608" width="6.85546875" customWidth="1"/>
    <col min="4609" max="4609" width="20.5703125" customWidth="1"/>
    <col min="4610" max="4610" width="34.28515625" customWidth="1"/>
    <col min="4611" max="4611" width="17.85546875" customWidth="1"/>
    <col min="4612" max="4613" width="19.140625" customWidth="1"/>
    <col min="4614" max="4614" width="16.42578125" customWidth="1"/>
    <col min="4864" max="4864" width="6.85546875" customWidth="1"/>
    <col min="4865" max="4865" width="20.5703125" customWidth="1"/>
    <col min="4866" max="4866" width="34.28515625" customWidth="1"/>
    <col min="4867" max="4867" width="17.85546875" customWidth="1"/>
    <col min="4868" max="4869" width="19.140625" customWidth="1"/>
    <col min="4870" max="4870" width="16.42578125" customWidth="1"/>
    <col min="5120" max="5120" width="6.85546875" customWidth="1"/>
    <col min="5121" max="5121" width="20.5703125" customWidth="1"/>
    <col min="5122" max="5122" width="34.28515625" customWidth="1"/>
    <col min="5123" max="5123" width="17.85546875" customWidth="1"/>
    <col min="5124" max="5125" width="19.140625" customWidth="1"/>
    <col min="5126" max="5126" width="16.42578125" customWidth="1"/>
    <col min="5376" max="5376" width="6.85546875" customWidth="1"/>
    <col min="5377" max="5377" width="20.5703125" customWidth="1"/>
    <col min="5378" max="5378" width="34.28515625" customWidth="1"/>
    <col min="5379" max="5379" width="17.85546875" customWidth="1"/>
    <col min="5380" max="5381" width="19.140625" customWidth="1"/>
    <col min="5382" max="5382" width="16.42578125" customWidth="1"/>
    <col min="5632" max="5632" width="6.85546875" customWidth="1"/>
    <col min="5633" max="5633" width="20.5703125" customWidth="1"/>
    <col min="5634" max="5634" width="34.28515625" customWidth="1"/>
    <col min="5635" max="5635" width="17.85546875" customWidth="1"/>
    <col min="5636" max="5637" width="19.140625" customWidth="1"/>
    <col min="5638" max="5638" width="16.42578125" customWidth="1"/>
    <col min="5888" max="5888" width="6.85546875" customWidth="1"/>
    <col min="5889" max="5889" width="20.5703125" customWidth="1"/>
    <col min="5890" max="5890" width="34.28515625" customWidth="1"/>
    <col min="5891" max="5891" width="17.85546875" customWidth="1"/>
    <col min="5892" max="5893" width="19.140625" customWidth="1"/>
    <col min="5894" max="5894" width="16.42578125" customWidth="1"/>
    <col min="6144" max="6144" width="6.85546875" customWidth="1"/>
    <col min="6145" max="6145" width="20.5703125" customWidth="1"/>
    <col min="6146" max="6146" width="34.28515625" customWidth="1"/>
    <col min="6147" max="6147" width="17.85546875" customWidth="1"/>
    <col min="6148" max="6149" width="19.140625" customWidth="1"/>
    <col min="6150" max="6150" width="16.42578125" customWidth="1"/>
    <col min="6400" max="6400" width="6.85546875" customWidth="1"/>
    <col min="6401" max="6401" width="20.5703125" customWidth="1"/>
    <col min="6402" max="6402" width="34.28515625" customWidth="1"/>
    <col min="6403" max="6403" width="17.85546875" customWidth="1"/>
    <col min="6404" max="6405" width="19.140625" customWidth="1"/>
    <col min="6406" max="6406" width="16.42578125" customWidth="1"/>
    <col min="6656" max="6656" width="6.85546875" customWidth="1"/>
    <col min="6657" max="6657" width="20.5703125" customWidth="1"/>
    <col min="6658" max="6658" width="34.28515625" customWidth="1"/>
    <col min="6659" max="6659" width="17.85546875" customWidth="1"/>
    <col min="6660" max="6661" width="19.140625" customWidth="1"/>
    <col min="6662" max="6662" width="16.42578125" customWidth="1"/>
    <col min="6912" max="6912" width="6.85546875" customWidth="1"/>
    <col min="6913" max="6913" width="20.5703125" customWidth="1"/>
    <col min="6914" max="6914" width="34.28515625" customWidth="1"/>
    <col min="6915" max="6915" width="17.85546875" customWidth="1"/>
    <col min="6916" max="6917" width="19.140625" customWidth="1"/>
    <col min="6918" max="6918" width="16.42578125" customWidth="1"/>
    <col min="7168" max="7168" width="6.85546875" customWidth="1"/>
    <col min="7169" max="7169" width="20.5703125" customWidth="1"/>
    <col min="7170" max="7170" width="34.28515625" customWidth="1"/>
    <col min="7171" max="7171" width="17.85546875" customWidth="1"/>
    <col min="7172" max="7173" width="19.140625" customWidth="1"/>
    <col min="7174" max="7174" width="16.42578125" customWidth="1"/>
    <col min="7424" max="7424" width="6.85546875" customWidth="1"/>
    <col min="7425" max="7425" width="20.5703125" customWidth="1"/>
    <col min="7426" max="7426" width="34.28515625" customWidth="1"/>
    <col min="7427" max="7427" width="17.85546875" customWidth="1"/>
    <col min="7428" max="7429" width="19.140625" customWidth="1"/>
    <col min="7430" max="7430" width="16.42578125" customWidth="1"/>
    <col min="7680" max="7680" width="6.85546875" customWidth="1"/>
    <col min="7681" max="7681" width="20.5703125" customWidth="1"/>
    <col min="7682" max="7682" width="34.28515625" customWidth="1"/>
    <col min="7683" max="7683" width="17.85546875" customWidth="1"/>
    <col min="7684" max="7685" width="19.140625" customWidth="1"/>
    <col min="7686" max="7686" width="16.42578125" customWidth="1"/>
    <col min="7936" max="7936" width="6.85546875" customWidth="1"/>
    <col min="7937" max="7937" width="20.5703125" customWidth="1"/>
    <col min="7938" max="7938" width="34.28515625" customWidth="1"/>
    <col min="7939" max="7939" width="17.85546875" customWidth="1"/>
    <col min="7940" max="7941" width="19.140625" customWidth="1"/>
    <col min="7942" max="7942" width="16.42578125" customWidth="1"/>
    <col min="8192" max="8192" width="6.85546875" customWidth="1"/>
    <col min="8193" max="8193" width="20.5703125" customWidth="1"/>
    <col min="8194" max="8194" width="34.28515625" customWidth="1"/>
    <col min="8195" max="8195" width="17.85546875" customWidth="1"/>
    <col min="8196" max="8197" width="19.140625" customWidth="1"/>
    <col min="8198" max="8198" width="16.42578125" customWidth="1"/>
    <col min="8448" max="8448" width="6.85546875" customWidth="1"/>
    <col min="8449" max="8449" width="20.5703125" customWidth="1"/>
    <col min="8450" max="8450" width="34.28515625" customWidth="1"/>
    <col min="8451" max="8451" width="17.85546875" customWidth="1"/>
    <col min="8452" max="8453" width="19.140625" customWidth="1"/>
    <col min="8454" max="8454" width="16.42578125" customWidth="1"/>
    <col min="8704" max="8704" width="6.85546875" customWidth="1"/>
    <col min="8705" max="8705" width="20.5703125" customWidth="1"/>
    <col min="8706" max="8706" width="34.28515625" customWidth="1"/>
    <col min="8707" max="8707" width="17.85546875" customWidth="1"/>
    <col min="8708" max="8709" width="19.140625" customWidth="1"/>
    <col min="8710" max="8710" width="16.42578125" customWidth="1"/>
    <col min="8960" max="8960" width="6.85546875" customWidth="1"/>
    <col min="8961" max="8961" width="20.5703125" customWidth="1"/>
    <col min="8962" max="8962" width="34.28515625" customWidth="1"/>
    <col min="8963" max="8963" width="17.85546875" customWidth="1"/>
    <col min="8964" max="8965" width="19.140625" customWidth="1"/>
    <col min="8966" max="8966" width="16.42578125" customWidth="1"/>
    <col min="9216" max="9216" width="6.85546875" customWidth="1"/>
    <col min="9217" max="9217" width="20.5703125" customWidth="1"/>
    <col min="9218" max="9218" width="34.28515625" customWidth="1"/>
    <col min="9219" max="9219" width="17.85546875" customWidth="1"/>
    <col min="9220" max="9221" width="19.140625" customWidth="1"/>
    <col min="9222" max="9222" width="16.42578125" customWidth="1"/>
    <col min="9472" max="9472" width="6.85546875" customWidth="1"/>
    <col min="9473" max="9473" width="20.5703125" customWidth="1"/>
    <col min="9474" max="9474" width="34.28515625" customWidth="1"/>
    <col min="9475" max="9475" width="17.85546875" customWidth="1"/>
    <col min="9476" max="9477" width="19.140625" customWidth="1"/>
    <col min="9478" max="9478" width="16.42578125" customWidth="1"/>
    <col min="9728" max="9728" width="6.85546875" customWidth="1"/>
    <col min="9729" max="9729" width="20.5703125" customWidth="1"/>
    <col min="9730" max="9730" width="34.28515625" customWidth="1"/>
    <col min="9731" max="9731" width="17.85546875" customWidth="1"/>
    <col min="9732" max="9733" width="19.140625" customWidth="1"/>
    <col min="9734" max="9734" width="16.42578125" customWidth="1"/>
    <col min="9984" max="9984" width="6.85546875" customWidth="1"/>
    <col min="9985" max="9985" width="20.5703125" customWidth="1"/>
    <col min="9986" max="9986" width="34.28515625" customWidth="1"/>
    <col min="9987" max="9987" width="17.85546875" customWidth="1"/>
    <col min="9988" max="9989" width="19.140625" customWidth="1"/>
    <col min="9990" max="9990" width="16.42578125" customWidth="1"/>
    <col min="10240" max="10240" width="6.85546875" customWidth="1"/>
    <col min="10241" max="10241" width="20.5703125" customWidth="1"/>
    <col min="10242" max="10242" width="34.28515625" customWidth="1"/>
    <col min="10243" max="10243" width="17.85546875" customWidth="1"/>
    <col min="10244" max="10245" width="19.140625" customWidth="1"/>
    <col min="10246" max="10246" width="16.42578125" customWidth="1"/>
    <col min="10496" max="10496" width="6.85546875" customWidth="1"/>
    <col min="10497" max="10497" width="20.5703125" customWidth="1"/>
    <col min="10498" max="10498" width="34.28515625" customWidth="1"/>
    <col min="10499" max="10499" width="17.85546875" customWidth="1"/>
    <col min="10500" max="10501" width="19.140625" customWidth="1"/>
    <col min="10502" max="10502" width="16.42578125" customWidth="1"/>
    <col min="10752" max="10752" width="6.85546875" customWidth="1"/>
    <col min="10753" max="10753" width="20.5703125" customWidth="1"/>
    <col min="10754" max="10754" width="34.28515625" customWidth="1"/>
    <col min="10755" max="10755" width="17.85546875" customWidth="1"/>
    <col min="10756" max="10757" width="19.140625" customWidth="1"/>
    <col min="10758" max="10758" width="16.42578125" customWidth="1"/>
    <col min="11008" max="11008" width="6.85546875" customWidth="1"/>
    <col min="11009" max="11009" width="20.5703125" customWidth="1"/>
    <col min="11010" max="11010" width="34.28515625" customWidth="1"/>
    <col min="11011" max="11011" width="17.85546875" customWidth="1"/>
    <col min="11012" max="11013" width="19.140625" customWidth="1"/>
    <col min="11014" max="11014" width="16.42578125" customWidth="1"/>
    <col min="11264" max="11264" width="6.85546875" customWidth="1"/>
    <col min="11265" max="11265" width="20.5703125" customWidth="1"/>
    <col min="11266" max="11266" width="34.28515625" customWidth="1"/>
    <col min="11267" max="11267" width="17.85546875" customWidth="1"/>
    <col min="11268" max="11269" width="19.140625" customWidth="1"/>
    <col min="11270" max="11270" width="16.42578125" customWidth="1"/>
    <col min="11520" max="11520" width="6.85546875" customWidth="1"/>
    <col min="11521" max="11521" width="20.5703125" customWidth="1"/>
    <col min="11522" max="11522" width="34.28515625" customWidth="1"/>
    <col min="11523" max="11523" width="17.85546875" customWidth="1"/>
    <col min="11524" max="11525" width="19.140625" customWidth="1"/>
    <col min="11526" max="11526" width="16.42578125" customWidth="1"/>
    <col min="11776" max="11776" width="6.85546875" customWidth="1"/>
    <col min="11777" max="11777" width="20.5703125" customWidth="1"/>
    <col min="11778" max="11778" width="34.28515625" customWidth="1"/>
    <col min="11779" max="11779" width="17.85546875" customWidth="1"/>
    <col min="11780" max="11781" width="19.140625" customWidth="1"/>
    <col min="11782" max="11782" width="16.42578125" customWidth="1"/>
    <col min="12032" max="12032" width="6.85546875" customWidth="1"/>
    <col min="12033" max="12033" width="20.5703125" customWidth="1"/>
    <col min="12034" max="12034" width="34.28515625" customWidth="1"/>
    <col min="12035" max="12035" width="17.85546875" customWidth="1"/>
    <col min="12036" max="12037" width="19.140625" customWidth="1"/>
    <col min="12038" max="12038" width="16.42578125" customWidth="1"/>
    <col min="12288" max="12288" width="6.85546875" customWidth="1"/>
    <col min="12289" max="12289" width="20.5703125" customWidth="1"/>
    <col min="12290" max="12290" width="34.28515625" customWidth="1"/>
    <col min="12291" max="12291" width="17.85546875" customWidth="1"/>
    <col min="12292" max="12293" width="19.140625" customWidth="1"/>
    <col min="12294" max="12294" width="16.42578125" customWidth="1"/>
    <col min="12544" max="12544" width="6.85546875" customWidth="1"/>
    <col min="12545" max="12545" width="20.5703125" customWidth="1"/>
    <col min="12546" max="12546" width="34.28515625" customWidth="1"/>
    <col min="12547" max="12547" width="17.85546875" customWidth="1"/>
    <col min="12548" max="12549" width="19.140625" customWidth="1"/>
    <col min="12550" max="12550" width="16.42578125" customWidth="1"/>
    <col min="12800" max="12800" width="6.85546875" customWidth="1"/>
    <col min="12801" max="12801" width="20.5703125" customWidth="1"/>
    <col min="12802" max="12802" width="34.28515625" customWidth="1"/>
    <col min="12803" max="12803" width="17.85546875" customWidth="1"/>
    <col min="12804" max="12805" width="19.140625" customWidth="1"/>
    <col min="12806" max="12806" width="16.42578125" customWidth="1"/>
    <col min="13056" max="13056" width="6.85546875" customWidth="1"/>
    <col min="13057" max="13057" width="20.5703125" customWidth="1"/>
    <col min="13058" max="13058" width="34.28515625" customWidth="1"/>
    <col min="13059" max="13059" width="17.85546875" customWidth="1"/>
    <col min="13060" max="13061" width="19.140625" customWidth="1"/>
    <col min="13062" max="13062" width="16.42578125" customWidth="1"/>
    <col min="13312" max="13312" width="6.85546875" customWidth="1"/>
    <col min="13313" max="13313" width="20.5703125" customWidth="1"/>
    <col min="13314" max="13314" width="34.28515625" customWidth="1"/>
    <col min="13315" max="13315" width="17.85546875" customWidth="1"/>
    <col min="13316" max="13317" width="19.140625" customWidth="1"/>
    <col min="13318" max="13318" width="16.42578125" customWidth="1"/>
    <col min="13568" max="13568" width="6.85546875" customWidth="1"/>
    <col min="13569" max="13569" width="20.5703125" customWidth="1"/>
    <col min="13570" max="13570" width="34.28515625" customWidth="1"/>
    <col min="13571" max="13571" width="17.85546875" customWidth="1"/>
    <col min="13572" max="13573" width="19.140625" customWidth="1"/>
    <col min="13574" max="13574" width="16.42578125" customWidth="1"/>
    <col min="13824" max="13824" width="6.85546875" customWidth="1"/>
    <col min="13825" max="13825" width="20.5703125" customWidth="1"/>
    <col min="13826" max="13826" width="34.28515625" customWidth="1"/>
    <col min="13827" max="13827" width="17.85546875" customWidth="1"/>
    <col min="13828" max="13829" width="19.140625" customWidth="1"/>
    <col min="13830" max="13830" width="16.42578125" customWidth="1"/>
    <col min="14080" max="14080" width="6.85546875" customWidth="1"/>
    <col min="14081" max="14081" width="20.5703125" customWidth="1"/>
    <col min="14082" max="14082" width="34.28515625" customWidth="1"/>
    <col min="14083" max="14083" width="17.85546875" customWidth="1"/>
    <col min="14084" max="14085" width="19.140625" customWidth="1"/>
    <col min="14086" max="14086" width="16.42578125" customWidth="1"/>
    <col min="14336" max="14336" width="6.85546875" customWidth="1"/>
    <col min="14337" max="14337" width="20.5703125" customWidth="1"/>
    <col min="14338" max="14338" width="34.28515625" customWidth="1"/>
    <col min="14339" max="14339" width="17.85546875" customWidth="1"/>
    <col min="14340" max="14341" width="19.140625" customWidth="1"/>
    <col min="14342" max="14342" width="16.42578125" customWidth="1"/>
    <col min="14592" max="14592" width="6.85546875" customWidth="1"/>
    <col min="14593" max="14593" width="20.5703125" customWidth="1"/>
    <col min="14594" max="14594" width="34.28515625" customWidth="1"/>
    <col min="14595" max="14595" width="17.85546875" customWidth="1"/>
    <col min="14596" max="14597" width="19.140625" customWidth="1"/>
    <col min="14598" max="14598" width="16.42578125" customWidth="1"/>
    <col min="14848" max="14848" width="6.85546875" customWidth="1"/>
    <col min="14849" max="14849" width="20.5703125" customWidth="1"/>
    <col min="14850" max="14850" width="34.28515625" customWidth="1"/>
    <col min="14851" max="14851" width="17.85546875" customWidth="1"/>
    <col min="14852" max="14853" width="19.140625" customWidth="1"/>
    <col min="14854" max="14854" width="16.42578125" customWidth="1"/>
    <col min="15104" max="15104" width="6.85546875" customWidth="1"/>
    <col min="15105" max="15105" width="20.5703125" customWidth="1"/>
    <col min="15106" max="15106" width="34.28515625" customWidth="1"/>
    <col min="15107" max="15107" width="17.85546875" customWidth="1"/>
    <col min="15108" max="15109" width="19.140625" customWidth="1"/>
    <col min="15110" max="15110" width="16.42578125" customWidth="1"/>
    <col min="15360" max="15360" width="6.85546875" customWidth="1"/>
    <col min="15361" max="15361" width="20.5703125" customWidth="1"/>
    <col min="15362" max="15362" width="34.28515625" customWidth="1"/>
    <col min="15363" max="15363" width="17.85546875" customWidth="1"/>
    <col min="15364" max="15365" width="19.140625" customWidth="1"/>
    <col min="15366" max="15366" width="16.42578125" customWidth="1"/>
    <col min="15616" max="15616" width="6.85546875" customWidth="1"/>
    <col min="15617" max="15617" width="20.5703125" customWidth="1"/>
    <col min="15618" max="15618" width="34.28515625" customWidth="1"/>
    <col min="15619" max="15619" width="17.85546875" customWidth="1"/>
    <col min="15620" max="15621" width="19.140625" customWidth="1"/>
    <col min="15622" max="15622" width="16.42578125" customWidth="1"/>
    <col min="15872" max="15872" width="6.85546875" customWidth="1"/>
    <col min="15873" max="15873" width="20.5703125" customWidth="1"/>
    <col min="15874" max="15874" width="34.28515625" customWidth="1"/>
    <col min="15875" max="15875" width="17.85546875" customWidth="1"/>
    <col min="15876" max="15877" width="19.140625" customWidth="1"/>
    <col min="15878" max="15878" width="16.42578125" customWidth="1"/>
    <col min="16128" max="16128" width="6.85546875" customWidth="1"/>
    <col min="16129" max="16129" width="20.5703125" customWidth="1"/>
    <col min="16130" max="16130" width="34.28515625" customWidth="1"/>
    <col min="16131" max="16131" width="17.85546875" customWidth="1"/>
    <col min="16132" max="16133" width="19.140625" customWidth="1"/>
    <col min="16134" max="16134" width="16.42578125" customWidth="1"/>
  </cols>
  <sheetData>
    <row r="1" spans="1:9" ht="15" x14ac:dyDescent="0.2">
      <c r="A1" s="225" t="s">
        <v>0</v>
      </c>
      <c r="B1" s="225"/>
      <c r="C1" s="225"/>
      <c r="D1" s="225"/>
      <c r="E1" s="225"/>
      <c r="F1" s="225"/>
      <c r="G1" s="225"/>
      <c r="H1" s="225"/>
      <c r="I1" s="1" t="s">
        <v>931</v>
      </c>
    </row>
    <row r="2" spans="1:9" ht="15" x14ac:dyDescent="0.2">
      <c r="A2" s="225" t="s">
        <v>723</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1205</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14</v>
      </c>
      <c r="C7" s="37" t="s">
        <v>15</v>
      </c>
      <c r="D7" s="37" t="s">
        <v>16</v>
      </c>
      <c r="E7" s="38">
        <v>533465</v>
      </c>
      <c r="F7" s="39">
        <v>9879.7718000000004</v>
      </c>
      <c r="G7" s="40">
        <v>9.4631030000000005E-2</v>
      </c>
      <c r="H7" s="30" t="s">
        <v>140</v>
      </c>
    </row>
    <row r="8" spans="1:9" x14ac:dyDescent="0.2">
      <c r="A8" s="36">
        <v>2</v>
      </c>
      <c r="B8" s="37" t="s">
        <v>49</v>
      </c>
      <c r="C8" s="37" t="s">
        <v>50</v>
      </c>
      <c r="D8" s="37" t="s">
        <v>48</v>
      </c>
      <c r="E8" s="38">
        <v>587372</v>
      </c>
      <c r="F8" s="39">
        <v>8077.5397439999997</v>
      </c>
      <c r="G8" s="40">
        <v>7.7368779999999998E-2</v>
      </c>
      <c r="H8" s="30" t="s">
        <v>140</v>
      </c>
    </row>
    <row r="9" spans="1:9" x14ac:dyDescent="0.2">
      <c r="A9" s="36">
        <v>3</v>
      </c>
      <c r="B9" s="37" t="s">
        <v>17</v>
      </c>
      <c r="C9" s="37" t="s">
        <v>18</v>
      </c>
      <c r="D9" s="37" t="s">
        <v>19</v>
      </c>
      <c r="E9" s="38">
        <v>581964</v>
      </c>
      <c r="F9" s="39">
        <v>7530.0321960000001</v>
      </c>
      <c r="G9" s="40">
        <v>7.2124610000000006E-2</v>
      </c>
      <c r="H9" s="30" t="s">
        <v>140</v>
      </c>
    </row>
    <row r="10" spans="1:9" x14ac:dyDescent="0.2">
      <c r="A10" s="36">
        <v>4</v>
      </c>
      <c r="B10" s="37" t="s">
        <v>477</v>
      </c>
      <c r="C10" s="37" t="s">
        <v>478</v>
      </c>
      <c r="D10" s="37" t="s">
        <v>48</v>
      </c>
      <c r="E10" s="38">
        <v>913977</v>
      </c>
      <c r="F10" s="39">
        <v>7293.0794715000002</v>
      </c>
      <c r="G10" s="40">
        <v>6.9855020000000004E-2</v>
      </c>
      <c r="H10" s="30" t="s">
        <v>140</v>
      </c>
    </row>
    <row r="11" spans="1:9" x14ac:dyDescent="0.2">
      <c r="A11" s="36">
        <v>5</v>
      </c>
      <c r="B11" s="37" t="s">
        <v>428</v>
      </c>
      <c r="C11" s="37" t="s">
        <v>429</v>
      </c>
      <c r="D11" s="37" t="s">
        <v>48</v>
      </c>
      <c r="E11" s="38">
        <v>374375</v>
      </c>
      <c r="F11" s="39">
        <v>5037.9643749999996</v>
      </c>
      <c r="G11" s="40">
        <v>4.8254940000000003E-2</v>
      </c>
      <c r="H11" s="30" t="s">
        <v>140</v>
      </c>
    </row>
    <row r="12" spans="1:9" x14ac:dyDescent="0.2">
      <c r="A12" s="36">
        <v>6</v>
      </c>
      <c r="B12" s="37" t="s">
        <v>11</v>
      </c>
      <c r="C12" s="37" t="s">
        <v>12</v>
      </c>
      <c r="D12" s="37" t="s">
        <v>13</v>
      </c>
      <c r="E12" s="38">
        <v>90071</v>
      </c>
      <c r="F12" s="39">
        <v>3732.0018140000002</v>
      </c>
      <c r="G12" s="40">
        <v>3.5746090000000001E-2</v>
      </c>
      <c r="H12" s="30" t="s">
        <v>140</v>
      </c>
    </row>
    <row r="13" spans="1:9" x14ac:dyDescent="0.2">
      <c r="A13" s="36">
        <v>7</v>
      </c>
      <c r="B13" s="37" t="s">
        <v>479</v>
      </c>
      <c r="C13" s="37" t="s">
        <v>480</v>
      </c>
      <c r="D13" s="37" t="s">
        <v>48</v>
      </c>
      <c r="E13" s="38">
        <v>755823</v>
      </c>
      <c r="F13" s="39">
        <v>2964.7157175000002</v>
      </c>
      <c r="G13" s="40">
        <v>2.839682E-2</v>
      </c>
      <c r="H13" s="30" t="s">
        <v>140</v>
      </c>
    </row>
    <row r="14" spans="1:9" x14ac:dyDescent="0.2">
      <c r="A14" s="36">
        <v>8</v>
      </c>
      <c r="B14" s="37" t="s">
        <v>481</v>
      </c>
      <c r="C14" s="37" t="s">
        <v>482</v>
      </c>
      <c r="D14" s="37" t="s">
        <v>185</v>
      </c>
      <c r="E14" s="38">
        <v>248537</v>
      </c>
      <c r="F14" s="39">
        <v>2497.1755075000001</v>
      </c>
      <c r="G14" s="40">
        <v>2.3918600000000002E-2</v>
      </c>
      <c r="H14" s="30" t="s">
        <v>140</v>
      </c>
    </row>
    <row r="15" spans="1:9" x14ac:dyDescent="0.2">
      <c r="A15" s="36">
        <v>9</v>
      </c>
      <c r="B15" s="37" t="s">
        <v>46</v>
      </c>
      <c r="C15" s="37" t="s">
        <v>47</v>
      </c>
      <c r="D15" s="37" t="s">
        <v>48</v>
      </c>
      <c r="E15" s="38">
        <v>240000</v>
      </c>
      <c r="F15" s="39">
        <v>2464.56</v>
      </c>
      <c r="G15" s="40">
        <v>2.3606200000000001E-2</v>
      </c>
      <c r="H15" s="30" t="s">
        <v>140</v>
      </c>
    </row>
    <row r="16" spans="1:9" x14ac:dyDescent="0.2">
      <c r="A16" s="36">
        <v>10</v>
      </c>
      <c r="B16" s="37" t="s">
        <v>343</v>
      </c>
      <c r="C16" s="37" t="s">
        <v>344</v>
      </c>
      <c r="D16" s="37" t="s">
        <v>246</v>
      </c>
      <c r="E16" s="38">
        <v>79324</v>
      </c>
      <c r="F16" s="39">
        <v>2434.2949119999998</v>
      </c>
      <c r="G16" s="40">
        <v>2.331631E-2</v>
      </c>
      <c r="H16" s="30" t="s">
        <v>140</v>
      </c>
    </row>
    <row r="17" spans="1:8" ht="25.5" x14ac:dyDescent="0.2">
      <c r="A17" s="36">
        <v>11</v>
      </c>
      <c r="B17" s="37" t="s">
        <v>621</v>
      </c>
      <c r="C17" s="37" t="s">
        <v>622</v>
      </c>
      <c r="D17" s="37" t="s">
        <v>201</v>
      </c>
      <c r="E17" s="38">
        <v>561150</v>
      </c>
      <c r="F17" s="39">
        <v>2306.6070749999999</v>
      </c>
      <c r="G17" s="40">
        <v>2.209328E-2</v>
      </c>
      <c r="H17" s="30" t="s">
        <v>140</v>
      </c>
    </row>
    <row r="18" spans="1:8" x14ac:dyDescent="0.2">
      <c r="A18" s="36">
        <v>12</v>
      </c>
      <c r="B18" s="37" t="s">
        <v>629</v>
      </c>
      <c r="C18" s="37" t="s">
        <v>630</v>
      </c>
      <c r="D18" s="37" t="s">
        <v>127</v>
      </c>
      <c r="E18" s="38">
        <v>149800</v>
      </c>
      <c r="F18" s="39">
        <v>1432.9867999999999</v>
      </c>
      <c r="G18" s="40">
        <v>1.372552E-2</v>
      </c>
      <c r="H18" s="30" t="s">
        <v>140</v>
      </c>
    </row>
    <row r="19" spans="1:8" x14ac:dyDescent="0.2">
      <c r="A19" s="31">
        <v>13</v>
      </c>
      <c r="B19" s="32" t="s">
        <v>1005</v>
      </c>
      <c r="C19" s="32" t="s">
        <v>1132</v>
      </c>
      <c r="D19" s="32" t="s">
        <v>16</v>
      </c>
      <c r="E19" s="33">
        <v>675000</v>
      </c>
      <c r="F19" s="34">
        <f>11.44125*100</f>
        <v>1144.125</v>
      </c>
      <c r="G19" s="124">
        <f>F19/F170</f>
        <v>1.0958727557509942E-2</v>
      </c>
      <c r="H19" s="30" t="s">
        <v>140</v>
      </c>
    </row>
    <row r="20" spans="1:8" x14ac:dyDescent="0.2">
      <c r="A20" s="36">
        <v>14</v>
      </c>
      <c r="B20" s="37" t="s">
        <v>724</v>
      </c>
      <c r="C20" s="37" t="s">
        <v>725</v>
      </c>
      <c r="D20" s="37" t="s">
        <v>130</v>
      </c>
      <c r="E20" s="38">
        <v>89100</v>
      </c>
      <c r="F20" s="39">
        <v>1092.7224000000001</v>
      </c>
      <c r="G20" s="40">
        <v>1.0466380000000001E-2</v>
      </c>
      <c r="H20" s="30" t="s">
        <v>140</v>
      </c>
    </row>
    <row r="21" spans="1:8" x14ac:dyDescent="0.2">
      <c r="A21" s="36">
        <v>15</v>
      </c>
      <c r="B21" s="37" t="s">
        <v>20</v>
      </c>
      <c r="C21" s="37" t="s">
        <v>21</v>
      </c>
      <c r="D21" s="37" t="s">
        <v>22</v>
      </c>
      <c r="E21" s="38">
        <v>256500</v>
      </c>
      <c r="F21" s="39">
        <v>914.80724999999995</v>
      </c>
      <c r="G21" s="40">
        <v>8.7622599999999991E-3</v>
      </c>
      <c r="H21" s="30" t="s">
        <v>140</v>
      </c>
    </row>
    <row r="22" spans="1:8" ht="25.5" x14ac:dyDescent="0.2">
      <c r="A22" s="36">
        <v>16</v>
      </c>
      <c r="B22" s="37" t="s">
        <v>327</v>
      </c>
      <c r="C22" s="37" t="s">
        <v>328</v>
      </c>
      <c r="D22" s="37" t="s">
        <v>185</v>
      </c>
      <c r="E22" s="38">
        <v>48444</v>
      </c>
      <c r="F22" s="39">
        <v>867.05071199999998</v>
      </c>
      <c r="G22" s="40">
        <v>8.3048400000000008E-3</v>
      </c>
      <c r="H22" s="30" t="s">
        <v>140</v>
      </c>
    </row>
    <row r="23" spans="1:8" x14ac:dyDescent="0.2">
      <c r="A23" s="36">
        <v>17</v>
      </c>
      <c r="B23" s="37" t="s">
        <v>299</v>
      </c>
      <c r="C23" s="37" t="s">
        <v>300</v>
      </c>
      <c r="D23" s="37" t="s">
        <v>215</v>
      </c>
      <c r="E23" s="38">
        <v>94023</v>
      </c>
      <c r="F23" s="39">
        <v>834.172056</v>
      </c>
      <c r="G23" s="40">
        <v>7.9899199999999993E-3</v>
      </c>
      <c r="H23" s="30" t="s">
        <v>140</v>
      </c>
    </row>
    <row r="24" spans="1:8" x14ac:dyDescent="0.2">
      <c r="A24" s="36">
        <v>18</v>
      </c>
      <c r="B24" s="37" t="s">
        <v>213</v>
      </c>
      <c r="C24" s="37" t="s">
        <v>214</v>
      </c>
      <c r="D24" s="37" t="s">
        <v>215</v>
      </c>
      <c r="E24" s="38">
        <v>55256</v>
      </c>
      <c r="F24" s="39">
        <v>809.88719200000003</v>
      </c>
      <c r="G24" s="40">
        <v>7.7573099999999999E-3</v>
      </c>
      <c r="H24" s="30" t="s">
        <v>140</v>
      </c>
    </row>
    <row r="25" spans="1:8" x14ac:dyDescent="0.2">
      <c r="A25" s="36">
        <v>19</v>
      </c>
      <c r="B25" s="37" t="s">
        <v>26</v>
      </c>
      <c r="C25" s="37" t="s">
        <v>27</v>
      </c>
      <c r="D25" s="37" t="s">
        <v>28</v>
      </c>
      <c r="E25" s="38">
        <v>194801</v>
      </c>
      <c r="F25" s="39">
        <v>802.190518</v>
      </c>
      <c r="G25" s="40">
        <v>7.6835899999999997E-3</v>
      </c>
      <c r="H25" s="30" t="s">
        <v>140</v>
      </c>
    </row>
    <row r="26" spans="1:8" x14ac:dyDescent="0.2">
      <c r="A26" s="36">
        <v>20</v>
      </c>
      <c r="B26" s="37" t="s">
        <v>128</v>
      </c>
      <c r="C26" s="37" t="s">
        <v>129</v>
      </c>
      <c r="D26" s="37" t="s">
        <v>130</v>
      </c>
      <c r="E26" s="38">
        <v>423591</v>
      </c>
      <c r="F26" s="39">
        <v>796.60523460000002</v>
      </c>
      <c r="G26" s="40">
        <v>7.63009E-3</v>
      </c>
      <c r="H26" s="30" t="s">
        <v>140</v>
      </c>
    </row>
    <row r="27" spans="1:8" x14ac:dyDescent="0.2">
      <c r="A27" s="36">
        <v>21</v>
      </c>
      <c r="B27" s="37" t="s">
        <v>224</v>
      </c>
      <c r="C27" s="37" t="s">
        <v>225</v>
      </c>
      <c r="D27" s="37" t="s">
        <v>226</v>
      </c>
      <c r="E27" s="38">
        <v>47236</v>
      </c>
      <c r="F27" s="39">
        <v>769.28549599999997</v>
      </c>
      <c r="G27" s="40">
        <v>7.3684199999999997E-3</v>
      </c>
      <c r="H27" s="30" t="s">
        <v>140</v>
      </c>
    </row>
    <row r="28" spans="1:8" x14ac:dyDescent="0.2">
      <c r="A28" s="36">
        <v>22</v>
      </c>
      <c r="B28" s="37" t="s">
        <v>77</v>
      </c>
      <c r="C28" s="37" t="s">
        <v>78</v>
      </c>
      <c r="D28" s="37" t="s">
        <v>31</v>
      </c>
      <c r="E28" s="38">
        <v>13537</v>
      </c>
      <c r="F28" s="39">
        <v>766.12651500000004</v>
      </c>
      <c r="G28" s="40">
        <v>7.3381599999999998E-3</v>
      </c>
      <c r="H28" s="30" t="s">
        <v>140</v>
      </c>
    </row>
    <row r="29" spans="1:8" x14ac:dyDescent="0.2">
      <c r="A29" s="36">
        <v>23</v>
      </c>
      <c r="B29" s="37" t="s">
        <v>113</v>
      </c>
      <c r="C29" s="37" t="s">
        <v>114</v>
      </c>
      <c r="D29" s="37" t="s">
        <v>115</v>
      </c>
      <c r="E29" s="38">
        <v>9505</v>
      </c>
      <c r="F29" s="39">
        <v>715.72649999999999</v>
      </c>
      <c r="G29" s="40">
        <v>6.8554200000000001E-3</v>
      </c>
      <c r="H29" s="30" t="s">
        <v>140</v>
      </c>
    </row>
    <row r="30" spans="1:8" x14ac:dyDescent="0.2">
      <c r="A30" s="36">
        <v>24</v>
      </c>
      <c r="B30" s="37" t="s">
        <v>272</v>
      </c>
      <c r="C30" s="37" t="s">
        <v>273</v>
      </c>
      <c r="D30" s="37" t="s">
        <v>188</v>
      </c>
      <c r="E30" s="38">
        <v>351126</v>
      </c>
      <c r="F30" s="39">
        <v>709.52030820000004</v>
      </c>
      <c r="G30" s="40">
        <v>6.7959700000000001E-3</v>
      </c>
      <c r="H30" s="30" t="s">
        <v>140</v>
      </c>
    </row>
    <row r="31" spans="1:8" x14ac:dyDescent="0.2">
      <c r="A31" s="36">
        <v>25</v>
      </c>
      <c r="B31" s="37" t="s">
        <v>191</v>
      </c>
      <c r="C31" s="37" t="s">
        <v>192</v>
      </c>
      <c r="D31" s="37" t="s">
        <v>193</v>
      </c>
      <c r="E31" s="38">
        <v>34669</v>
      </c>
      <c r="F31" s="39">
        <v>695.11344999999994</v>
      </c>
      <c r="G31" s="40">
        <v>6.65798E-3</v>
      </c>
      <c r="H31" s="30" t="s">
        <v>140</v>
      </c>
    </row>
    <row r="32" spans="1:8" x14ac:dyDescent="0.2">
      <c r="A32" s="36">
        <v>26</v>
      </c>
      <c r="B32" s="37" t="s">
        <v>331</v>
      </c>
      <c r="C32" s="37" t="s">
        <v>332</v>
      </c>
      <c r="D32" s="37" t="s">
        <v>229</v>
      </c>
      <c r="E32" s="38">
        <v>252200</v>
      </c>
      <c r="F32" s="39">
        <v>667.32119999999998</v>
      </c>
      <c r="G32" s="40">
        <v>6.3917799999999997E-3</v>
      </c>
      <c r="H32" s="30" t="s">
        <v>140</v>
      </c>
    </row>
    <row r="33" spans="1:8" ht="25.5" x14ac:dyDescent="0.2">
      <c r="A33" s="36">
        <v>27</v>
      </c>
      <c r="B33" s="37" t="s">
        <v>726</v>
      </c>
      <c r="C33" s="37" t="s">
        <v>727</v>
      </c>
      <c r="D33" s="37" t="s">
        <v>208</v>
      </c>
      <c r="E33" s="38">
        <v>41250</v>
      </c>
      <c r="F33" s="39">
        <v>651.21375</v>
      </c>
      <c r="G33" s="40">
        <v>6.2375E-3</v>
      </c>
      <c r="H33" s="30" t="s">
        <v>140</v>
      </c>
    </row>
    <row r="34" spans="1:8" x14ac:dyDescent="0.2">
      <c r="A34" s="36">
        <v>28</v>
      </c>
      <c r="B34" s="37" t="s">
        <v>483</v>
      </c>
      <c r="C34" s="37" t="s">
        <v>484</v>
      </c>
      <c r="D34" s="37" t="s">
        <v>185</v>
      </c>
      <c r="E34" s="38">
        <v>21630</v>
      </c>
      <c r="F34" s="39">
        <v>648.31599000000006</v>
      </c>
      <c r="G34" s="40">
        <v>6.2097400000000001E-3</v>
      </c>
      <c r="H34" s="30" t="s">
        <v>140</v>
      </c>
    </row>
    <row r="35" spans="1:8" ht="25.5" x14ac:dyDescent="0.2">
      <c r="A35" s="36">
        <v>29</v>
      </c>
      <c r="B35" s="37" t="s">
        <v>485</v>
      </c>
      <c r="C35" s="37" t="s">
        <v>486</v>
      </c>
      <c r="D35" s="37" t="s">
        <v>208</v>
      </c>
      <c r="E35" s="38">
        <v>34370</v>
      </c>
      <c r="F35" s="39">
        <v>640.14125000000001</v>
      </c>
      <c r="G35" s="40">
        <v>6.1314400000000002E-3</v>
      </c>
      <c r="H35" s="30" t="s">
        <v>140</v>
      </c>
    </row>
    <row r="36" spans="1:8" x14ac:dyDescent="0.2">
      <c r="A36" s="36">
        <v>30</v>
      </c>
      <c r="B36" s="37" t="s">
        <v>265</v>
      </c>
      <c r="C36" s="37" t="s">
        <v>266</v>
      </c>
      <c r="D36" s="37" t="s">
        <v>226</v>
      </c>
      <c r="E36" s="38">
        <v>55360</v>
      </c>
      <c r="F36" s="39">
        <v>631.93439999999998</v>
      </c>
      <c r="G36" s="40">
        <v>6.0528300000000004E-3</v>
      </c>
      <c r="H36" s="30" t="s">
        <v>140</v>
      </c>
    </row>
    <row r="37" spans="1:8" x14ac:dyDescent="0.2">
      <c r="A37" s="36">
        <v>31</v>
      </c>
      <c r="B37" s="37" t="s">
        <v>244</v>
      </c>
      <c r="C37" s="37" t="s">
        <v>245</v>
      </c>
      <c r="D37" s="37" t="s">
        <v>246</v>
      </c>
      <c r="E37" s="38">
        <v>17853</v>
      </c>
      <c r="F37" s="39">
        <v>617.82091800000001</v>
      </c>
      <c r="G37" s="40">
        <v>5.91765E-3</v>
      </c>
      <c r="H37" s="30" t="s">
        <v>140</v>
      </c>
    </row>
    <row r="38" spans="1:8" x14ac:dyDescent="0.2">
      <c r="A38" s="36">
        <v>32</v>
      </c>
      <c r="B38" s="37" t="s">
        <v>59</v>
      </c>
      <c r="C38" s="37" t="s">
        <v>60</v>
      </c>
      <c r="D38" s="37" t="s">
        <v>22</v>
      </c>
      <c r="E38" s="38">
        <v>151572</v>
      </c>
      <c r="F38" s="39">
        <v>584.31006000000002</v>
      </c>
      <c r="G38" s="40">
        <v>5.5966699999999998E-3</v>
      </c>
      <c r="H38" s="30" t="s">
        <v>140</v>
      </c>
    </row>
    <row r="39" spans="1:8" x14ac:dyDescent="0.2">
      <c r="A39" s="36">
        <v>33</v>
      </c>
      <c r="B39" s="37" t="s">
        <v>321</v>
      </c>
      <c r="C39" s="37" t="s">
        <v>322</v>
      </c>
      <c r="D39" s="37" t="s">
        <v>215</v>
      </c>
      <c r="E39" s="38">
        <v>5195</v>
      </c>
      <c r="F39" s="39">
        <v>559.78722500000003</v>
      </c>
      <c r="G39" s="40">
        <v>5.36179E-3</v>
      </c>
      <c r="H39" s="30" t="s">
        <v>140</v>
      </c>
    </row>
    <row r="40" spans="1:8" x14ac:dyDescent="0.2">
      <c r="A40" s="36">
        <v>34</v>
      </c>
      <c r="B40" s="37" t="s">
        <v>288</v>
      </c>
      <c r="C40" s="37" t="s">
        <v>289</v>
      </c>
      <c r="D40" s="37" t="s">
        <v>41</v>
      </c>
      <c r="E40" s="38">
        <v>46876</v>
      </c>
      <c r="F40" s="39">
        <v>509.91712799999999</v>
      </c>
      <c r="G40" s="40">
        <v>4.8841199999999996E-3</v>
      </c>
      <c r="H40" s="30" t="s">
        <v>140</v>
      </c>
    </row>
    <row r="41" spans="1:8" x14ac:dyDescent="0.2">
      <c r="A41" s="36">
        <v>35</v>
      </c>
      <c r="B41" s="37" t="s">
        <v>349</v>
      </c>
      <c r="C41" s="37" t="s">
        <v>350</v>
      </c>
      <c r="D41" s="37" t="s">
        <v>188</v>
      </c>
      <c r="E41" s="38">
        <v>17495</v>
      </c>
      <c r="F41" s="39">
        <v>496.36813999999998</v>
      </c>
      <c r="G41" s="40">
        <v>4.7543400000000001E-3</v>
      </c>
      <c r="H41" s="30" t="s">
        <v>140</v>
      </c>
    </row>
    <row r="42" spans="1:8" ht="25.5" x14ac:dyDescent="0.2">
      <c r="A42" s="36">
        <v>36</v>
      </c>
      <c r="B42" s="37" t="s">
        <v>253</v>
      </c>
      <c r="C42" s="37" t="s">
        <v>254</v>
      </c>
      <c r="D42" s="37" t="s">
        <v>208</v>
      </c>
      <c r="E42" s="38">
        <v>18891</v>
      </c>
      <c r="F42" s="39">
        <v>480.889296</v>
      </c>
      <c r="G42" s="40">
        <v>4.6060800000000002E-3</v>
      </c>
      <c r="H42" s="30" t="s">
        <v>140</v>
      </c>
    </row>
    <row r="43" spans="1:8" x14ac:dyDescent="0.2">
      <c r="A43" s="36">
        <v>37</v>
      </c>
      <c r="B43" s="37" t="s">
        <v>489</v>
      </c>
      <c r="C43" s="37" t="s">
        <v>490</v>
      </c>
      <c r="D43" s="37" t="s">
        <v>185</v>
      </c>
      <c r="E43" s="38">
        <v>41859</v>
      </c>
      <c r="F43" s="39">
        <v>476.94144599999998</v>
      </c>
      <c r="G43" s="40">
        <v>4.5682700000000001E-3</v>
      </c>
      <c r="H43" s="30" t="s">
        <v>140</v>
      </c>
    </row>
    <row r="44" spans="1:8" x14ac:dyDescent="0.2">
      <c r="A44" s="36">
        <v>38</v>
      </c>
      <c r="B44" s="37" t="s">
        <v>487</v>
      </c>
      <c r="C44" s="37" t="s">
        <v>488</v>
      </c>
      <c r="D44" s="37" t="s">
        <v>41</v>
      </c>
      <c r="E44" s="38">
        <v>56006</v>
      </c>
      <c r="F44" s="39">
        <v>471.54251699999998</v>
      </c>
      <c r="G44" s="40">
        <v>4.5165600000000002E-3</v>
      </c>
      <c r="H44" s="30" t="s">
        <v>140</v>
      </c>
    </row>
    <row r="45" spans="1:8" x14ac:dyDescent="0.2">
      <c r="A45" s="36">
        <v>39</v>
      </c>
      <c r="B45" s="37" t="s">
        <v>23</v>
      </c>
      <c r="C45" s="37" t="s">
        <v>24</v>
      </c>
      <c r="D45" s="37" t="s">
        <v>25</v>
      </c>
      <c r="E45" s="38">
        <v>4176</v>
      </c>
      <c r="F45" s="39">
        <v>469.92527999999999</v>
      </c>
      <c r="G45" s="40">
        <v>4.5010700000000002E-3</v>
      </c>
      <c r="H45" s="30" t="s">
        <v>140</v>
      </c>
    </row>
    <row r="46" spans="1:8" x14ac:dyDescent="0.2">
      <c r="A46" s="36">
        <v>40</v>
      </c>
      <c r="B46" s="37" t="s">
        <v>81</v>
      </c>
      <c r="C46" s="37" t="s">
        <v>82</v>
      </c>
      <c r="D46" s="37" t="s">
        <v>83</v>
      </c>
      <c r="E46" s="38">
        <v>8395</v>
      </c>
      <c r="F46" s="39">
        <v>450.67718000000002</v>
      </c>
      <c r="G46" s="40">
        <v>4.3166999999999997E-3</v>
      </c>
      <c r="H46" s="30" t="s">
        <v>140</v>
      </c>
    </row>
    <row r="47" spans="1:8" x14ac:dyDescent="0.2">
      <c r="A47" s="36">
        <v>41</v>
      </c>
      <c r="B47" s="37" t="s">
        <v>636</v>
      </c>
      <c r="C47" s="37" t="s">
        <v>637</v>
      </c>
      <c r="D47" s="37" t="s">
        <v>25</v>
      </c>
      <c r="E47" s="38">
        <v>105600</v>
      </c>
      <c r="F47" s="39">
        <v>445.47359999999998</v>
      </c>
      <c r="G47" s="40">
        <v>4.2668599999999999E-3</v>
      </c>
      <c r="H47" s="30" t="s">
        <v>140</v>
      </c>
    </row>
    <row r="48" spans="1:8" ht="25.5" x14ac:dyDescent="0.2">
      <c r="A48" s="36">
        <v>42</v>
      </c>
      <c r="B48" s="37" t="s">
        <v>491</v>
      </c>
      <c r="C48" s="37" t="s">
        <v>492</v>
      </c>
      <c r="D48" s="37" t="s">
        <v>201</v>
      </c>
      <c r="E48" s="38">
        <v>41238</v>
      </c>
      <c r="F48" s="39">
        <v>443.55592799999999</v>
      </c>
      <c r="G48" s="40">
        <v>4.2484899999999997E-3</v>
      </c>
      <c r="H48" s="30" t="s">
        <v>140</v>
      </c>
    </row>
    <row r="49" spans="1:8" x14ac:dyDescent="0.2">
      <c r="A49" s="36">
        <v>43</v>
      </c>
      <c r="B49" s="37" t="s">
        <v>325</v>
      </c>
      <c r="C49" s="37" t="s">
        <v>326</v>
      </c>
      <c r="D49" s="37" t="s">
        <v>34</v>
      </c>
      <c r="E49" s="38">
        <v>5800</v>
      </c>
      <c r="F49" s="39">
        <v>441.98899999999998</v>
      </c>
      <c r="G49" s="40">
        <v>4.2334900000000003E-3</v>
      </c>
      <c r="H49" s="30" t="s">
        <v>140</v>
      </c>
    </row>
    <row r="50" spans="1:8" x14ac:dyDescent="0.2">
      <c r="A50" s="36">
        <v>44</v>
      </c>
      <c r="B50" s="37" t="s">
        <v>354</v>
      </c>
      <c r="C50" s="37" t="s">
        <v>355</v>
      </c>
      <c r="D50" s="37" t="s">
        <v>53</v>
      </c>
      <c r="E50" s="38">
        <v>55167</v>
      </c>
      <c r="F50" s="39">
        <v>432.75753150000003</v>
      </c>
      <c r="G50" s="40">
        <v>4.1450599999999999E-3</v>
      </c>
      <c r="H50" s="30" t="s">
        <v>140</v>
      </c>
    </row>
    <row r="51" spans="1:8" x14ac:dyDescent="0.2">
      <c r="A51" s="36">
        <v>45</v>
      </c>
      <c r="B51" s="37" t="s">
        <v>501</v>
      </c>
      <c r="C51" s="37" t="s">
        <v>502</v>
      </c>
      <c r="D51" s="37" t="s">
        <v>185</v>
      </c>
      <c r="E51" s="38">
        <v>9560</v>
      </c>
      <c r="F51" s="39">
        <v>389.95240000000001</v>
      </c>
      <c r="G51" s="40">
        <v>3.7350700000000001E-3</v>
      </c>
      <c r="H51" s="30" t="s">
        <v>140</v>
      </c>
    </row>
    <row r="52" spans="1:8" x14ac:dyDescent="0.2">
      <c r="A52" s="36">
        <v>46</v>
      </c>
      <c r="B52" s="37" t="s">
        <v>75</v>
      </c>
      <c r="C52" s="37" t="s">
        <v>76</v>
      </c>
      <c r="D52" s="37" t="s">
        <v>25</v>
      </c>
      <c r="E52" s="38">
        <v>7065</v>
      </c>
      <c r="F52" s="39">
        <v>384.65392500000002</v>
      </c>
      <c r="G52" s="40">
        <v>3.68432E-3</v>
      </c>
      <c r="H52" s="30" t="s">
        <v>140</v>
      </c>
    </row>
    <row r="53" spans="1:8" x14ac:dyDescent="0.2">
      <c r="A53" s="36">
        <v>47</v>
      </c>
      <c r="B53" s="37" t="s">
        <v>497</v>
      </c>
      <c r="C53" s="37" t="s">
        <v>498</v>
      </c>
      <c r="D53" s="37" t="s">
        <v>396</v>
      </c>
      <c r="E53" s="38">
        <v>213396</v>
      </c>
      <c r="F53" s="39">
        <v>382.76840520000002</v>
      </c>
      <c r="G53" s="40">
        <v>3.6662600000000002E-3</v>
      </c>
      <c r="H53" s="30" t="s">
        <v>140</v>
      </c>
    </row>
    <row r="54" spans="1:8" x14ac:dyDescent="0.2">
      <c r="A54" s="36">
        <v>48</v>
      </c>
      <c r="B54" s="37" t="s">
        <v>493</v>
      </c>
      <c r="C54" s="37" t="s">
        <v>494</v>
      </c>
      <c r="D54" s="37" t="s">
        <v>215</v>
      </c>
      <c r="E54" s="38">
        <v>35541</v>
      </c>
      <c r="F54" s="39">
        <v>380.92843800000003</v>
      </c>
      <c r="G54" s="40">
        <v>3.6486299999999999E-3</v>
      </c>
      <c r="H54" s="30" t="s">
        <v>140</v>
      </c>
    </row>
    <row r="55" spans="1:8" x14ac:dyDescent="0.2">
      <c r="A55" s="36">
        <v>49</v>
      </c>
      <c r="B55" s="37" t="s">
        <v>499</v>
      </c>
      <c r="C55" s="37" t="s">
        <v>500</v>
      </c>
      <c r="D55" s="37" t="s">
        <v>127</v>
      </c>
      <c r="E55" s="38">
        <v>82846</v>
      </c>
      <c r="F55" s="39">
        <v>371.53117159999999</v>
      </c>
      <c r="G55" s="40">
        <v>3.5586200000000002E-3</v>
      </c>
      <c r="H55" s="30" t="s">
        <v>140</v>
      </c>
    </row>
    <row r="56" spans="1:8" x14ac:dyDescent="0.2">
      <c r="A56" s="36">
        <v>50</v>
      </c>
      <c r="B56" s="37" t="s">
        <v>412</v>
      </c>
      <c r="C56" s="37" t="s">
        <v>413</v>
      </c>
      <c r="D56" s="37" t="s">
        <v>31</v>
      </c>
      <c r="E56" s="38">
        <v>6745</v>
      </c>
      <c r="F56" s="39">
        <v>366.08487500000001</v>
      </c>
      <c r="G56" s="40">
        <v>3.5064599999999999E-3</v>
      </c>
      <c r="H56" s="30" t="s">
        <v>140</v>
      </c>
    </row>
    <row r="57" spans="1:8" x14ac:dyDescent="0.2">
      <c r="A57" s="36">
        <v>51</v>
      </c>
      <c r="B57" s="37" t="s">
        <v>337</v>
      </c>
      <c r="C57" s="37" t="s">
        <v>338</v>
      </c>
      <c r="D57" s="37" t="s">
        <v>276</v>
      </c>
      <c r="E57" s="38">
        <v>25715</v>
      </c>
      <c r="F57" s="39">
        <v>365.02442500000001</v>
      </c>
      <c r="G57" s="40">
        <v>3.4962999999999999E-3</v>
      </c>
      <c r="H57" s="30" t="s">
        <v>140</v>
      </c>
    </row>
    <row r="58" spans="1:8" x14ac:dyDescent="0.2">
      <c r="A58" s="36">
        <v>52</v>
      </c>
      <c r="B58" s="37" t="s">
        <v>439</v>
      </c>
      <c r="C58" s="37" t="s">
        <v>440</v>
      </c>
      <c r="D58" s="37" t="s">
        <v>188</v>
      </c>
      <c r="E58" s="38">
        <v>12190</v>
      </c>
      <c r="F58" s="39">
        <v>364.99297999999999</v>
      </c>
      <c r="G58" s="40">
        <v>3.496E-3</v>
      </c>
      <c r="H58" s="30" t="s">
        <v>140</v>
      </c>
    </row>
    <row r="59" spans="1:8" x14ac:dyDescent="0.2">
      <c r="A59" s="36">
        <v>53</v>
      </c>
      <c r="B59" s="37" t="s">
        <v>91</v>
      </c>
      <c r="C59" s="37" t="s">
        <v>92</v>
      </c>
      <c r="D59" s="37" t="s">
        <v>83</v>
      </c>
      <c r="E59" s="38">
        <v>76750</v>
      </c>
      <c r="F59" s="39">
        <v>362.29837500000002</v>
      </c>
      <c r="G59" s="40">
        <v>3.4701900000000002E-3</v>
      </c>
      <c r="H59" s="30" t="s">
        <v>140</v>
      </c>
    </row>
    <row r="60" spans="1:8" x14ac:dyDescent="0.2">
      <c r="A60" s="36">
        <v>54</v>
      </c>
      <c r="B60" s="37" t="s">
        <v>503</v>
      </c>
      <c r="C60" s="37" t="s">
        <v>504</v>
      </c>
      <c r="D60" s="37" t="s">
        <v>185</v>
      </c>
      <c r="E60" s="38">
        <v>80042</v>
      </c>
      <c r="F60" s="39">
        <v>353.02524099999999</v>
      </c>
      <c r="G60" s="40">
        <v>3.3813699999999999E-3</v>
      </c>
      <c r="H60" s="30" t="s">
        <v>140</v>
      </c>
    </row>
    <row r="61" spans="1:8" ht="25.5" x14ac:dyDescent="0.2">
      <c r="A61" s="36">
        <v>55</v>
      </c>
      <c r="B61" s="37" t="s">
        <v>507</v>
      </c>
      <c r="C61" s="37" t="s">
        <v>508</v>
      </c>
      <c r="D61" s="37" t="s">
        <v>201</v>
      </c>
      <c r="E61" s="38">
        <v>29012</v>
      </c>
      <c r="F61" s="39">
        <v>342.68974400000002</v>
      </c>
      <c r="G61" s="40">
        <v>3.2823700000000002E-3</v>
      </c>
      <c r="H61" s="30" t="s">
        <v>140</v>
      </c>
    </row>
    <row r="62" spans="1:8" x14ac:dyDescent="0.2">
      <c r="A62" s="36">
        <v>56</v>
      </c>
      <c r="B62" s="37" t="s">
        <v>495</v>
      </c>
      <c r="C62" s="37" t="s">
        <v>496</v>
      </c>
      <c r="D62" s="37" t="s">
        <v>246</v>
      </c>
      <c r="E62" s="38">
        <v>3441</v>
      </c>
      <c r="F62" s="39">
        <v>334.32756000000001</v>
      </c>
      <c r="G62" s="40">
        <v>3.2022800000000001E-3</v>
      </c>
      <c r="H62" s="30" t="s">
        <v>140</v>
      </c>
    </row>
    <row r="63" spans="1:8" x14ac:dyDescent="0.2">
      <c r="A63" s="36">
        <v>57</v>
      </c>
      <c r="B63" s="37" t="s">
        <v>303</v>
      </c>
      <c r="C63" s="37" t="s">
        <v>304</v>
      </c>
      <c r="D63" s="37" t="s">
        <v>53</v>
      </c>
      <c r="E63" s="38">
        <v>63462</v>
      </c>
      <c r="F63" s="39">
        <v>333.429348</v>
      </c>
      <c r="G63" s="40">
        <v>3.19367E-3</v>
      </c>
      <c r="H63" s="30" t="s">
        <v>140</v>
      </c>
    </row>
    <row r="64" spans="1:8" ht="25.5" x14ac:dyDescent="0.2">
      <c r="A64" s="36">
        <v>58</v>
      </c>
      <c r="B64" s="37" t="s">
        <v>505</v>
      </c>
      <c r="C64" s="37" t="s">
        <v>506</v>
      </c>
      <c r="D64" s="37" t="s">
        <v>208</v>
      </c>
      <c r="E64" s="38">
        <v>40544</v>
      </c>
      <c r="F64" s="39">
        <v>329.72408000000001</v>
      </c>
      <c r="G64" s="40">
        <v>3.15818E-3</v>
      </c>
      <c r="H64" s="30" t="s">
        <v>140</v>
      </c>
    </row>
    <row r="65" spans="1:8" x14ac:dyDescent="0.2">
      <c r="A65" s="36">
        <v>59</v>
      </c>
      <c r="B65" s="37" t="s">
        <v>646</v>
      </c>
      <c r="C65" s="37" t="s">
        <v>647</v>
      </c>
      <c r="D65" s="37" t="s">
        <v>246</v>
      </c>
      <c r="E65" s="38">
        <v>2100</v>
      </c>
      <c r="F65" s="39">
        <v>296.41500000000002</v>
      </c>
      <c r="G65" s="40">
        <v>2.83914E-3</v>
      </c>
      <c r="H65" s="30" t="s">
        <v>140</v>
      </c>
    </row>
    <row r="66" spans="1:8" x14ac:dyDescent="0.2">
      <c r="A66" s="36">
        <v>60</v>
      </c>
      <c r="B66" s="37" t="s">
        <v>661</v>
      </c>
      <c r="C66" s="37" t="s">
        <v>662</v>
      </c>
      <c r="D66" s="37" t="s">
        <v>185</v>
      </c>
      <c r="E66" s="38">
        <v>16500</v>
      </c>
      <c r="F66" s="39">
        <v>293.733</v>
      </c>
      <c r="G66" s="40">
        <v>2.8134499999999999E-3</v>
      </c>
      <c r="H66" s="30" t="s">
        <v>140</v>
      </c>
    </row>
    <row r="67" spans="1:8" x14ac:dyDescent="0.2">
      <c r="A67" s="36">
        <v>61</v>
      </c>
      <c r="B67" s="37" t="s">
        <v>108</v>
      </c>
      <c r="C67" s="37" t="s">
        <v>109</v>
      </c>
      <c r="D67" s="37" t="s">
        <v>34</v>
      </c>
      <c r="E67" s="38">
        <v>47735</v>
      </c>
      <c r="F67" s="39">
        <v>254.80942999999999</v>
      </c>
      <c r="G67" s="40">
        <v>2.4406300000000001E-3</v>
      </c>
      <c r="H67" s="30" t="s">
        <v>140</v>
      </c>
    </row>
    <row r="68" spans="1:8" x14ac:dyDescent="0.2">
      <c r="A68" s="36">
        <v>62</v>
      </c>
      <c r="B68" s="37" t="s">
        <v>99</v>
      </c>
      <c r="C68" s="37" t="s">
        <v>100</v>
      </c>
      <c r="D68" s="37" t="s">
        <v>101</v>
      </c>
      <c r="E68" s="38">
        <v>142785</v>
      </c>
      <c r="F68" s="39">
        <v>247.67486099999999</v>
      </c>
      <c r="G68" s="40">
        <v>2.37229E-3</v>
      </c>
      <c r="H68" s="30" t="s">
        <v>140</v>
      </c>
    </row>
    <row r="69" spans="1:8" x14ac:dyDescent="0.2">
      <c r="A69" s="36">
        <v>63</v>
      </c>
      <c r="B69" s="37" t="s">
        <v>509</v>
      </c>
      <c r="C69" s="37" t="s">
        <v>510</v>
      </c>
      <c r="D69" s="37" t="s">
        <v>101</v>
      </c>
      <c r="E69" s="38">
        <v>149785</v>
      </c>
      <c r="F69" s="39">
        <v>246.81572299999999</v>
      </c>
      <c r="G69" s="40">
        <v>2.3640699999999998E-3</v>
      </c>
      <c r="H69" s="30" t="s">
        <v>140</v>
      </c>
    </row>
    <row r="70" spans="1:8" ht="25.5" x14ac:dyDescent="0.2">
      <c r="A70" s="36">
        <v>64</v>
      </c>
      <c r="B70" s="37" t="s">
        <v>238</v>
      </c>
      <c r="C70" s="37" t="s">
        <v>239</v>
      </c>
      <c r="D70" s="37" t="s">
        <v>208</v>
      </c>
      <c r="E70" s="38">
        <v>4317</v>
      </c>
      <c r="F70" s="39">
        <v>240.45689999999999</v>
      </c>
      <c r="G70" s="40">
        <v>2.3031599999999998E-3</v>
      </c>
      <c r="H70" s="30" t="s">
        <v>140</v>
      </c>
    </row>
    <row r="71" spans="1:8" x14ac:dyDescent="0.2">
      <c r="A71" s="36">
        <v>65</v>
      </c>
      <c r="B71" s="37" t="s">
        <v>511</v>
      </c>
      <c r="C71" s="37" t="s">
        <v>512</v>
      </c>
      <c r="D71" s="37" t="s">
        <v>513</v>
      </c>
      <c r="E71" s="38">
        <v>73111</v>
      </c>
      <c r="F71" s="39">
        <v>205.25913249999999</v>
      </c>
      <c r="G71" s="40">
        <v>1.9660300000000001E-3</v>
      </c>
      <c r="H71" s="30" t="s">
        <v>140</v>
      </c>
    </row>
    <row r="72" spans="1:8" x14ac:dyDescent="0.2">
      <c r="A72" s="36">
        <v>66</v>
      </c>
      <c r="B72" s="37" t="s">
        <v>514</v>
      </c>
      <c r="C72" s="37" t="s">
        <v>515</v>
      </c>
      <c r="D72" s="37" t="s">
        <v>516</v>
      </c>
      <c r="E72" s="38">
        <v>4270</v>
      </c>
      <c r="F72" s="39">
        <v>90.447140000000005</v>
      </c>
      <c r="G72" s="40">
        <v>8.6633000000000001E-4</v>
      </c>
      <c r="H72" s="30" t="s">
        <v>140</v>
      </c>
    </row>
    <row r="73" spans="1:8" x14ac:dyDescent="0.2">
      <c r="A73" s="36">
        <v>67</v>
      </c>
      <c r="B73" s="37" t="s">
        <v>517</v>
      </c>
      <c r="C73" s="37" t="s">
        <v>518</v>
      </c>
      <c r="D73" s="37" t="s">
        <v>396</v>
      </c>
      <c r="E73" s="38">
        <v>42805</v>
      </c>
      <c r="F73" s="39">
        <v>15.0288355</v>
      </c>
      <c r="G73" s="40">
        <v>1.4395E-4</v>
      </c>
      <c r="H73" s="30" t="s">
        <v>140</v>
      </c>
    </row>
    <row r="74" spans="1:8" x14ac:dyDescent="0.2">
      <c r="A74" s="41"/>
      <c r="B74" s="41"/>
      <c r="C74" s="42" t="s">
        <v>139</v>
      </c>
      <c r="D74" s="41"/>
      <c r="E74" s="41" t="s">
        <v>140</v>
      </c>
      <c r="F74" s="43">
        <f>SUM(F7:F73)</f>
        <v>83641.014873599968</v>
      </c>
      <c r="G74" s="44">
        <f>SUM(G7:G73)</f>
        <v>0.80113547755751002</v>
      </c>
      <c r="H74" s="30" t="s">
        <v>140</v>
      </c>
    </row>
    <row r="75" spans="1:8" x14ac:dyDescent="0.2">
      <c r="A75" s="41"/>
      <c r="B75" s="41"/>
      <c r="C75" s="45"/>
      <c r="D75" s="41"/>
      <c r="E75" s="41"/>
      <c r="F75" s="46"/>
      <c r="G75" s="46"/>
      <c r="H75" s="30" t="s">
        <v>140</v>
      </c>
    </row>
    <row r="76" spans="1:8" x14ac:dyDescent="0.2">
      <c r="A76" s="41"/>
      <c r="B76" s="41"/>
      <c r="C76" s="42" t="s">
        <v>141</v>
      </c>
      <c r="D76" s="41"/>
      <c r="E76" s="41"/>
      <c r="F76" s="41"/>
      <c r="G76" s="41"/>
      <c r="H76" s="30" t="s">
        <v>140</v>
      </c>
    </row>
    <row r="77" spans="1:8" x14ac:dyDescent="0.2">
      <c r="A77" s="41"/>
      <c r="B77" s="41"/>
      <c r="C77" s="42" t="s">
        <v>139</v>
      </c>
      <c r="D77" s="41"/>
      <c r="E77" s="41" t="s">
        <v>140</v>
      </c>
      <c r="F77" s="47" t="s">
        <v>142</v>
      </c>
      <c r="G77" s="44">
        <v>0</v>
      </c>
      <c r="H77" s="30" t="s">
        <v>140</v>
      </c>
    </row>
    <row r="78" spans="1:8" x14ac:dyDescent="0.2">
      <c r="A78" s="41"/>
      <c r="B78" s="41"/>
      <c r="C78" s="45"/>
      <c r="D78" s="41"/>
      <c r="E78" s="41"/>
      <c r="F78" s="46"/>
      <c r="G78" s="46"/>
      <c r="H78" s="30" t="s">
        <v>140</v>
      </c>
    </row>
    <row r="79" spans="1:8" x14ac:dyDescent="0.2">
      <c r="A79" s="41"/>
      <c r="B79" s="41"/>
      <c r="C79" s="42" t="s">
        <v>143</v>
      </c>
      <c r="D79" s="41"/>
      <c r="E79" s="41"/>
      <c r="F79" s="41"/>
      <c r="G79" s="41"/>
      <c r="H79" s="30" t="s">
        <v>140</v>
      </c>
    </row>
    <row r="80" spans="1:8" x14ac:dyDescent="0.2">
      <c r="A80" s="41"/>
      <c r="B80" s="41"/>
      <c r="C80" s="42" t="s">
        <v>139</v>
      </c>
      <c r="D80" s="41"/>
      <c r="E80" s="41" t="s">
        <v>140</v>
      </c>
      <c r="F80" s="47" t="s">
        <v>142</v>
      </c>
      <c r="G80" s="44">
        <v>0</v>
      </c>
      <c r="H80" s="30" t="s">
        <v>140</v>
      </c>
    </row>
    <row r="81" spans="1:8" x14ac:dyDescent="0.2">
      <c r="A81" s="41"/>
      <c r="B81" s="41"/>
      <c r="C81" s="45"/>
      <c r="D81" s="41"/>
      <c r="E81" s="41"/>
      <c r="F81" s="46"/>
      <c r="G81" s="46"/>
      <c r="H81" s="30" t="s">
        <v>140</v>
      </c>
    </row>
    <row r="82" spans="1:8" x14ac:dyDescent="0.2">
      <c r="A82" s="41"/>
      <c r="B82" s="41"/>
      <c r="C82" s="42" t="s">
        <v>144</v>
      </c>
      <c r="D82" s="41"/>
      <c r="E82" s="41"/>
      <c r="F82" s="41"/>
      <c r="G82" s="41"/>
      <c r="H82" s="30" t="s">
        <v>140</v>
      </c>
    </row>
    <row r="83" spans="1:8" x14ac:dyDescent="0.2">
      <c r="A83" s="41"/>
      <c r="B83" s="41"/>
      <c r="C83" s="42" t="s">
        <v>139</v>
      </c>
      <c r="D83" s="41"/>
      <c r="E83" s="41" t="s">
        <v>140</v>
      </c>
      <c r="F83" s="47" t="s">
        <v>142</v>
      </c>
      <c r="G83" s="44">
        <v>0</v>
      </c>
      <c r="H83" s="30" t="s">
        <v>140</v>
      </c>
    </row>
    <row r="84" spans="1:8" x14ac:dyDescent="0.2">
      <c r="A84" s="41"/>
      <c r="B84" s="41"/>
      <c r="C84" s="45"/>
      <c r="D84" s="41"/>
      <c r="E84" s="41"/>
      <c r="F84" s="46"/>
      <c r="G84" s="46"/>
      <c r="H84" s="30" t="s">
        <v>140</v>
      </c>
    </row>
    <row r="85" spans="1:8" x14ac:dyDescent="0.2">
      <c r="A85" s="41"/>
      <c r="B85" s="41"/>
      <c r="C85" s="42" t="s">
        <v>145</v>
      </c>
      <c r="D85" s="41"/>
      <c r="E85" s="41"/>
      <c r="F85" s="46"/>
      <c r="G85" s="46"/>
      <c r="H85" s="30" t="s">
        <v>140</v>
      </c>
    </row>
    <row r="86" spans="1:8" x14ac:dyDescent="0.2">
      <c r="A86" s="41"/>
      <c r="B86" s="41"/>
      <c r="C86" s="42" t="s">
        <v>139</v>
      </c>
      <c r="D86" s="41"/>
      <c r="E86" s="41" t="s">
        <v>140</v>
      </c>
      <c r="F86" s="47" t="s">
        <v>142</v>
      </c>
      <c r="G86" s="44">
        <v>0</v>
      </c>
      <c r="H86" s="30" t="s">
        <v>140</v>
      </c>
    </row>
    <row r="87" spans="1:8" x14ac:dyDescent="0.2">
      <c r="A87" s="41"/>
      <c r="B87" s="41"/>
      <c r="C87" s="45"/>
      <c r="D87" s="41"/>
      <c r="E87" s="41"/>
      <c r="F87" s="46"/>
      <c r="G87" s="46"/>
      <c r="H87" s="30" t="s">
        <v>140</v>
      </c>
    </row>
    <row r="88" spans="1:8" x14ac:dyDescent="0.2">
      <c r="A88" s="41"/>
      <c r="B88" s="41"/>
      <c r="C88" s="42" t="s">
        <v>146</v>
      </c>
      <c r="D88" s="41"/>
      <c r="E88" s="41"/>
      <c r="F88" s="46"/>
      <c r="G88" s="46"/>
      <c r="H88" s="30" t="s">
        <v>140</v>
      </c>
    </row>
    <row r="89" spans="1:8" x14ac:dyDescent="0.2">
      <c r="A89" s="36">
        <v>1</v>
      </c>
      <c r="B89" s="37"/>
      <c r="C89" s="37" t="s">
        <v>1129</v>
      </c>
      <c r="D89" s="37" t="s">
        <v>520</v>
      </c>
      <c r="E89" s="38">
        <v>-2450</v>
      </c>
      <c r="F89" s="39">
        <v>-45.834600000000002</v>
      </c>
      <c r="G89" s="40">
        <f>F89/$F$170</f>
        <v>-4.3901574924719343E-4</v>
      </c>
      <c r="H89" s="30" t="s">
        <v>140</v>
      </c>
    </row>
    <row r="90" spans="1:8" x14ac:dyDescent="0.2">
      <c r="A90" s="36">
        <v>2</v>
      </c>
      <c r="B90" s="37"/>
      <c r="C90" s="37" t="s">
        <v>1113</v>
      </c>
      <c r="D90" s="37" t="s">
        <v>520</v>
      </c>
      <c r="E90" s="38">
        <v>-16500</v>
      </c>
      <c r="F90" s="39">
        <v>-295.74599999999998</v>
      </c>
      <c r="G90" s="40">
        <f t="shared" ref="G90:G108" si="0">F90/$F$170</f>
        <v>-2.8327322978025436E-3</v>
      </c>
      <c r="H90" s="30" t="s">
        <v>140</v>
      </c>
    </row>
    <row r="91" spans="1:8" x14ac:dyDescent="0.2">
      <c r="A91" s="36">
        <v>3</v>
      </c>
      <c r="B91" s="37"/>
      <c r="C91" s="37" t="s">
        <v>1066</v>
      </c>
      <c r="D91" s="37" t="s">
        <v>520</v>
      </c>
      <c r="E91" s="38">
        <v>-2100</v>
      </c>
      <c r="F91" s="39">
        <v>-297.69600000000003</v>
      </c>
      <c r="G91" s="40">
        <f t="shared" si="0"/>
        <v>-2.8514099062257009E-3</v>
      </c>
      <c r="H91" s="30" t="s">
        <v>140</v>
      </c>
    </row>
    <row r="92" spans="1:8" x14ac:dyDescent="0.2">
      <c r="A92" s="36">
        <v>4</v>
      </c>
      <c r="B92" s="37"/>
      <c r="C92" s="37" t="s">
        <v>1080</v>
      </c>
      <c r="D92" s="37" t="s">
        <v>520</v>
      </c>
      <c r="E92" s="38">
        <v>-105600</v>
      </c>
      <c r="F92" s="39">
        <v>-449.01119999999997</v>
      </c>
      <c r="G92" s="40">
        <f t="shared" si="0"/>
        <v>-4.3007463442111728E-3</v>
      </c>
      <c r="H92" s="30" t="s">
        <v>140</v>
      </c>
    </row>
    <row r="93" spans="1:8" x14ac:dyDescent="0.2">
      <c r="A93" s="36">
        <v>5</v>
      </c>
      <c r="B93" s="37"/>
      <c r="C93" s="37" t="s">
        <v>1130</v>
      </c>
      <c r="D93" s="37" t="s">
        <v>520</v>
      </c>
      <c r="E93" s="38">
        <v>-41250</v>
      </c>
      <c r="F93" s="39">
        <v>-656.94749999999999</v>
      </c>
      <c r="G93" s="40">
        <f t="shared" si="0"/>
        <v>-6.2924144408060857E-3</v>
      </c>
      <c r="H93" s="30" t="s">
        <v>140</v>
      </c>
    </row>
    <row r="94" spans="1:8" ht="25.5" x14ac:dyDescent="0.2">
      <c r="A94" s="36">
        <v>6</v>
      </c>
      <c r="B94" s="37"/>
      <c r="C94" s="37" t="s">
        <v>1082</v>
      </c>
      <c r="D94" s="37" t="s">
        <v>520</v>
      </c>
      <c r="E94" s="38">
        <v>-252200</v>
      </c>
      <c r="F94" s="39">
        <v>-670.72590000000002</v>
      </c>
      <c r="G94" s="40">
        <f t="shared" si="0"/>
        <v>-6.424387548445893E-3</v>
      </c>
      <c r="H94" s="30" t="s">
        <v>140</v>
      </c>
    </row>
    <row r="95" spans="1:8" x14ac:dyDescent="0.2">
      <c r="A95" s="36">
        <v>7</v>
      </c>
      <c r="B95" s="37"/>
      <c r="C95" s="37" t="s">
        <v>1084</v>
      </c>
      <c r="D95" s="37" t="s">
        <v>520</v>
      </c>
      <c r="E95" s="38">
        <v>-256500</v>
      </c>
      <c r="F95" s="39">
        <v>-919.42425000000003</v>
      </c>
      <c r="G95" s="40">
        <f t="shared" si="0"/>
        <v>-8.8064851878229301E-3</v>
      </c>
      <c r="H95" s="30" t="s">
        <v>140</v>
      </c>
    </row>
    <row r="96" spans="1:8" x14ac:dyDescent="0.2">
      <c r="A96" s="36">
        <v>8</v>
      </c>
      <c r="B96" s="37"/>
      <c r="C96" s="37" t="s">
        <v>1131</v>
      </c>
      <c r="D96" s="37" t="s">
        <v>520</v>
      </c>
      <c r="E96" s="38">
        <v>-89100</v>
      </c>
      <c r="F96" s="39">
        <v>-1093.5243</v>
      </c>
      <c r="G96" s="40">
        <f t="shared" si="0"/>
        <v>-1.0474060859798335E-2</v>
      </c>
      <c r="H96" s="30" t="s">
        <v>140</v>
      </c>
    </row>
    <row r="97" spans="1:8" x14ac:dyDescent="0.2">
      <c r="A97" s="36">
        <v>9</v>
      </c>
      <c r="B97" s="37"/>
      <c r="C97" s="37" t="s">
        <v>1087</v>
      </c>
      <c r="D97" s="37" t="s">
        <v>520</v>
      </c>
      <c r="E97" s="38">
        <v>-42200</v>
      </c>
      <c r="F97" s="39">
        <v>-1291.6576</v>
      </c>
      <c r="G97" s="40">
        <f t="shared" si="0"/>
        <v>-1.2371833266458781E-2</v>
      </c>
      <c r="H97" s="30" t="s">
        <v>140</v>
      </c>
    </row>
    <row r="98" spans="1:8" x14ac:dyDescent="0.2">
      <c r="A98" s="36">
        <v>10</v>
      </c>
      <c r="B98" s="37"/>
      <c r="C98" s="37" t="s">
        <v>1102</v>
      </c>
      <c r="D98" s="37" t="s">
        <v>520</v>
      </c>
      <c r="E98" s="38">
        <v>-137250</v>
      </c>
      <c r="F98" s="39">
        <v>-1386.0877499999999</v>
      </c>
      <c r="G98" s="40">
        <f t="shared" si="0"/>
        <v>-1.3276309863915176E-2</v>
      </c>
      <c r="H98" s="30" t="s">
        <v>140</v>
      </c>
    </row>
    <row r="99" spans="1:8" x14ac:dyDescent="0.2">
      <c r="A99" s="36">
        <v>11</v>
      </c>
      <c r="B99" s="37"/>
      <c r="C99" s="37" t="s">
        <v>1086</v>
      </c>
      <c r="D99" s="37" t="s">
        <v>520</v>
      </c>
      <c r="E99" s="38">
        <v>-149800</v>
      </c>
      <c r="F99" s="39">
        <v>-1437.3309999999999</v>
      </c>
      <c r="G99" s="40">
        <f t="shared" si="0"/>
        <v>-1.3767131073058731E-2</v>
      </c>
      <c r="H99" s="30" t="s">
        <v>140</v>
      </c>
    </row>
    <row r="100" spans="1:8" x14ac:dyDescent="0.2">
      <c r="A100" s="36">
        <v>12</v>
      </c>
      <c r="B100" s="37"/>
      <c r="C100" s="37" t="s">
        <v>1088</v>
      </c>
      <c r="D100" s="37" t="s">
        <v>520</v>
      </c>
      <c r="E100" s="38">
        <v>-454000</v>
      </c>
      <c r="F100" s="39">
        <v>-1792.3920000000001</v>
      </c>
      <c r="G100" s="40">
        <f t="shared" si="0"/>
        <v>-1.7167997906050791E-2</v>
      </c>
      <c r="H100" s="30" t="s">
        <v>140</v>
      </c>
    </row>
    <row r="101" spans="1:8" x14ac:dyDescent="0.2">
      <c r="A101" s="36">
        <v>13</v>
      </c>
      <c r="B101" s="37"/>
      <c r="C101" s="37" t="s">
        <v>1096</v>
      </c>
      <c r="D101" s="37" t="s">
        <v>520</v>
      </c>
      <c r="E101" s="38">
        <v>-43750</v>
      </c>
      <c r="F101" s="39">
        <v>-1822.45</v>
      </c>
      <c r="G101" s="40">
        <f t="shared" si="0"/>
        <v>-1.7455901267067843E-2</v>
      </c>
      <c r="H101" s="30" t="s">
        <v>140</v>
      </c>
    </row>
    <row r="102" spans="1:8" ht="25.5" x14ac:dyDescent="0.2">
      <c r="A102" s="36">
        <v>14</v>
      </c>
      <c r="B102" s="37"/>
      <c r="C102" s="37" t="s">
        <v>1095</v>
      </c>
      <c r="D102" s="37" t="s">
        <v>520</v>
      </c>
      <c r="E102" s="38">
        <v>-561150</v>
      </c>
      <c r="F102" s="39">
        <v>-2311.0962749999999</v>
      </c>
      <c r="G102" s="40">
        <f t="shared" si="0"/>
        <v>-2.2136282693675142E-2</v>
      </c>
      <c r="H102" s="30" t="s">
        <v>140</v>
      </c>
    </row>
    <row r="103" spans="1:8" x14ac:dyDescent="0.2">
      <c r="A103" s="36">
        <v>15</v>
      </c>
      <c r="B103" s="37"/>
      <c r="C103" s="37" t="s">
        <v>1099</v>
      </c>
      <c r="D103" s="37" t="s">
        <v>520</v>
      </c>
      <c r="E103" s="38">
        <v>-240000</v>
      </c>
      <c r="F103" s="39">
        <v>-2481</v>
      </c>
      <c r="G103" s="40">
        <f t="shared" si="0"/>
        <v>-2.3763664870693469E-2</v>
      </c>
      <c r="H103" s="30" t="s">
        <v>140</v>
      </c>
    </row>
    <row r="104" spans="1:8" x14ac:dyDescent="0.2">
      <c r="A104" s="36">
        <v>16</v>
      </c>
      <c r="B104" s="37"/>
      <c r="C104" s="37" t="s">
        <v>1104</v>
      </c>
      <c r="D104" s="37" t="s">
        <v>520</v>
      </c>
      <c r="E104" s="38">
        <v>-578500</v>
      </c>
      <c r="F104" s="39">
        <v>-4644.7764999999999</v>
      </c>
      <c r="G104" s="40">
        <f t="shared" si="0"/>
        <v>-4.4488880348759599E-2</v>
      </c>
      <c r="H104" s="30" t="s">
        <v>140</v>
      </c>
    </row>
    <row r="105" spans="1:8" x14ac:dyDescent="0.2">
      <c r="A105" s="36">
        <v>17</v>
      </c>
      <c r="B105" s="37"/>
      <c r="C105" s="37" t="s">
        <v>1097</v>
      </c>
      <c r="D105" s="37" t="s">
        <v>520</v>
      </c>
      <c r="E105" s="38">
        <v>-374375</v>
      </c>
      <c r="F105" s="39">
        <v>-5075.0275000000001</v>
      </c>
      <c r="G105" s="40">
        <f t="shared" si="0"/>
        <v>-4.8609936606027131E-2</v>
      </c>
      <c r="H105" s="30" t="s">
        <v>140</v>
      </c>
    </row>
    <row r="106" spans="1:8" x14ac:dyDescent="0.2">
      <c r="A106" s="36">
        <v>18</v>
      </c>
      <c r="B106" s="37"/>
      <c r="C106" s="37" t="s">
        <v>1094</v>
      </c>
      <c r="D106" s="37" t="s">
        <v>520</v>
      </c>
      <c r="E106" s="38">
        <v>-389900</v>
      </c>
      <c r="F106" s="39">
        <v>-5396.9957999999997</v>
      </c>
      <c r="G106" s="40">
        <f t="shared" si="0"/>
        <v>-5.1693832930165336E-2</v>
      </c>
      <c r="H106" s="30" t="s">
        <v>140</v>
      </c>
    </row>
    <row r="107" spans="1:8" x14ac:dyDescent="0.2">
      <c r="A107" s="36">
        <v>19</v>
      </c>
      <c r="B107" s="37"/>
      <c r="C107" s="37" t="s">
        <v>1103</v>
      </c>
      <c r="D107" s="37" t="s">
        <v>520</v>
      </c>
      <c r="E107" s="38">
        <v>-437500</v>
      </c>
      <c r="F107" s="39">
        <v>-5689.25</v>
      </c>
      <c r="G107" s="40">
        <f t="shared" si="0"/>
        <v>-5.4493119857151481E-2</v>
      </c>
      <c r="H107" s="30" t="s">
        <v>140</v>
      </c>
    </row>
    <row r="108" spans="1:8" x14ac:dyDescent="0.2">
      <c r="A108" s="36">
        <v>20</v>
      </c>
      <c r="B108" s="37"/>
      <c r="C108" s="37" t="s">
        <v>1058</v>
      </c>
      <c r="D108" s="37" t="s">
        <v>520</v>
      </c>
      <c r="E108" s="38">
        <v>-440800</v>
      </c>
      <c r="F108" s="39">
        <v>-8172.4319999999998</v>
      </c>
      <c r="G108" s="40">
        <f t="shared" si="0"/>
        <v>-7.8277684492757418E-2</v>
      </c>
      <c r="H108" s="30" t="s">
        <v>140</v>
      </c>
    </row>
    <row r="109" spans="1:8" x14ac:dyDescent="0.2">
      <c r="A109" s="41"/>
      <c r="B109" s="41"/>
      <c r="C109" s="42" t="s">
        <v>139</v>
      </c>
      <c r="D109" s="41"/>
      <c r="E109" s="41" t="s">
        <v>140</v>
      </c>
      <c r="F109" s="43">
        <v>-45929.406174999996</v>
      </c>
      <c r="G109" s="44">
        <v>-0.43992383000000002</v>
      </c>
      <c r="H109" s="30" t="s">
        <v>140</v>
      </c>
    </row>
    <row r="110" spans="1:8" x14ac:dyDescent="0.2">
      <c r="A110" s="41"/>
      <c r="B110" s="41"/>
      <c r="C110" s="45"/>
      <c r="D110" s="41"/>
      <c r="E110" s="41"/>
      <c r="F110" s="46"/>
      <c r="G110" s="46"/>
      <c r="H110" s="30" t="s">
        <v>140</v>
      </c>
    </row>
    <row r="111" spans="1:8" x14ac:dyDescent="0.2">
      <c r="A111" s="41"/>
      <c r="B111" s="41"/>
      <c r="C111" s="42" t="s">
        <v>147</v>
      </c>
      <c r="D111" s="41"/>
      <c r="E111" s="41"/>
      <c r="F111" s="43">
        <f>F74</f>
        <v>83641.014873599968</v>
      </c>
      <c r="G111" s="44">
        <f>G74</f>
        <v>0.80113547755751002</v>
      </c>
      <c r="H111" s="30" t="s">
        <v>140</v>
      </c>
    </row>
    <row r="112" spans="1:8" x14ac:dyDescent="0.2">
      <c r="A112" s="41"/>
      <c r="B112" s="41"/>
      <c r="C112" s="45"/>
      <c r="D112" s="41"/>
      <c r="E112" s="41"/>
      <c r="F112" s="46"/>
      <c r="G112" s="46"/>
      <c r="H112" s="30" t="s">
        <v>140</v>
      </c>
    </row>
    <row r="113" spans="1:8" x14ac:dyDescent="0.2">
      <c r="A113" s="41"/>
      <c r="B113" s="41"/>
      <c r="C113" s="42" t="s">
        <v>148</v>
      </c>
      <c r="D113" s="41"/>
      <c r="E113" s="41"/>
      <c r="F113" s="46"/>
      <c r="G113" s="46"/>
      <c r="H113" s="30" t="s">
        <v>140</v>
      </c>
    </row>
    <row r="114" spans="1:8" x14ac:dyDescent="0.2">
      <c r="A114" s="41"/>
      <c r="B114" s="41"/>
      <c r="C114" s="42" t="s">
        <v>10</v>
      </c>
      <c r="D114" s="41"/>
      <c r="E114" s="41"/>
      <c r="F114" s="46"/>
      <c r="G114" s="46"/>
      <c r="H114" s="30" t="s">
        <v>140</v>
      </c>
    </row>
    <row r="115" spans="1:8" x14ac:dyDescent="0.2">
      <c r="A115" s="36">
        <v>1</v>
      </c>
      <c r="B115" s="37" t="s">
        <v>728</v>
      </c>
      <c r="C115" s="37" t="s">
        <v>1002</v>
      </c>
      <c r="D115" s="37" t="s">
        <v>525</v>
      </c>
      <c r="E115" s="38">
        <v>250</v>
      </c>
      <c r="F115" s="39">
        <v>2488.84</v>
      </c>
      <c r="G115" s="40">
        <v>2.3838760000000001E-2</v>
      </c>
      <c r="H115" s="30">
        <v>7.2149999999999999</v>
      </c>
    </row>
    <row r="116" spans="1:8" ht="25.5" x14ac:dyDescent="0.2">
      <c r="A116" s="36">
        <v>2</v>
      </c>
      <c r="B116" s="37" t="s">
        <v>534</v>
      </c>
      <c r="C116" s="37" t="s">
        <v>975</v>
      </c>
      <c r="D116" s="37" t="s">
        <v>525</v>
      </c>
      <c r="E116" s="38">
        <v>1500</v>
      </c>
      <c r="F116" s="39">
        <v>1510.5809999999999</v>
      </c>
      <c r="G116" s="40">
        <v>1.4468740000000001E-2</v>
      </c>
      <c r="H116" s="30">
        <v>7.2</v>
      </c>
    </row>
    <row r="117" spans="1:8" ht="25.5" x14ac:dyDescent="0.2">
      <c r="A117" s="36">
        <v>3</v>
      </c>
      <c r="B117" s="37" t="s">
        <v>523</v>
      </c>
      <c r="C117" s="37" t="s">
        <v>524</v>
      </c>
      <c r="D117" s="37" t="s">
        <v>525</v>
      </c>
      <c r="E117" s="38">
        <v>1000</v>
      </c>
      <c r="F117" s="39">
        <v>1004.837</v>
      </c>
      <c r="G117" s="40">
        <v>9.6245900000000006E-3</v>
      </c>
      <c r="H117" s="30">
        <v>7.2134</v>
      </c>
    </row>
    <row r="118" spans="1:8" ht="25.5" x14ac:dyDescent="0.2">
      <c r="A118" s="36">
        <v>4</v>
      </c>
      <c r="B118" s="37" t="s">
        <v>729</v>
      </c>
      <c r="C118" s="37" t="s">
        <v>1003</v>
      </c>
      <c r="D118" s="37" t="s">
        <v>522</v>
      </c>
      <c r="E118" s="38">
        <v>1000</v>
      </c>
      <c r="F118" s="39">
        <v>1000.701</v>
      </c>
      <c r="G118" s="40">
        <v>9.5849799999999999E-3</v>
      </c>
      <c r="H118" s="30">
        <v>6.66</v>
      </c>
    </row>
    <row r="119" spans="1:8" x14ac:dyDescent="0.2">
      <c r="A119" s="41"/>
      <c r="B119" s="41"/>
      <c r="C119" s="42" t="s">
        <v>139</v>
      </c>
      <c r="D119" s="41"/>
      <c r="E119" s="41" t="s">
        <v>140</v>
      </c>
      <c r="F119" s="43">
        <v>6004.9589999999998</v>
      </c>
      <c r="G119" s="44">
        <v>5.7517069999999997E-2</v>
      </c>
      <c r="H119" s="30" t="s">
        <v>140</v>
      </c>
    </row>
    <row r="120" spans="1:8" x14ac:dyDescent="0.2">
      <c r="A120" s="41"/>
      <c r="B120" s="41"/>
      <c r="C120" s="45"/>
      <c r="D120" s="41"/>
      <c r="E120" s="41"/>
      <c r="F120" s="46"/>
      <c r="G120" s="46"/>
      <c r="H120" s="30" t="s">
        <v>140</v>
      </c>
    </row>
    <row r="121" spans="1:8" x14ac:dyDescent="0.2">
      <c r="A121" s="41"/>
      <c r="B121" s="41"/>
      <c r="C121" s="42" t="s">
        <v>149</v>
      </c>
      <c r="D121" s="41"/>
      <c r="E121" s="41"/>
      <c r="F121" s="41"/>
      <c r="G121" s="41"/>
      <c r="H121" s="30" t="s">
        <v>140</v>
      </c>
    </row>
    <row r="122" spans="1:8" x14ac:dyDescent="0.2">
      <c r="A122" s="41"/>
      <c r="B122" s="41"/>
      <c r="C122" s="42" t="s">
        <v>139</v>
      </c>
      <c r="D122" s="41"/>
      <c r="E122" s="41" t="s">
        <v>140</v>
      </c>
      <c r="F122" s="47" t="s">
        <v>142</v>
      </c>
      <c r="G122" s="44">
        <v>0</v>
      </c>
      <c r="H122" s="30" t="s">
        <v>140</v>
      </c>
    </row>
    <row r="123" spans="1:8" x14ac:dyDescent="0.2">
      <c r="A123" s="41"/>
      <c r="B123" s="41"/>
      <c r="C123" s="45"/>
      <c r="D123" s="41"/>
      <c r="E123" s="41"/>
      <c r="F123" s="46"/>
      <c r="G123" s="46"/>
      <c r="H123" s="30" t="s">
        <v>140</v>
      </c>
    </row>
    <row r="124" spans="1:8" x14ac:dyDescent="0.2">
      <c r="A124" s="41"/>
      <c r="B124" s="41"/>
      <c r="C124" s="42" t="s">
        <v>150</v>
      </c>
      <c r="D124" s="41"/>
      <c r="E124" s="41"/>
      <c r="F124" s="41"/>
      <c r="G124" s="41"/>
      <c r="H124" s="30" t="s">
        <v>140</v>
      </c>
    </row>
    <row r="125" spans="1:8" ht="25.5" x14ac:dyDescent="0.2">
      <c r="A125" s="36">
        <v>1</v>
      </c>
      <c r="B125" s="37" t="s">
        <v>584</v>
      </c>
      <c r="C125" s="37" t="s">
        <v>585</v>
      </c>
      <c r="D125" s="37" t="s">
        <v>475</v>
      </c>
      <c r="E125" s="38">
        <v>2500000</v>
      </c>
      <c r="F125" s="39">
        <v>2452.8225000000002</v>
      </c>
      <c r="G125" s="40">
        <v>2.3493770000000001E-2</v>
      </c>
      <c r="H125" s="30">
        <v>6.8695000000000004</v>
      </c>
    </row>
    <row r="126" spans="1:8" x14ac:dyDescent="0.2">
      <c r="A126" s="36">
        <v>2</v>
      </c>
      <c r="B126" s="37" t="s">
        <v>730</v>
      </c>
      <c r="C126" s="37" t="s">
        <v>731</v>
      </c>
      <c r="D126" s="37" t="s">
        <v>475</v>
      </c>
      <c r="E126" s="38">
        <v>1500000</v>
      </c>
      <c r="F126" s="39">
        <v>1543.2059999999999</v>
      </c>
      <c r="G126" s="40">
        <v>1.4781229999999999E-2</v>
      </c>
      <c r="H126" s="30">
        <v>6.1007999999999996</v>
      </c>
    </row>
    <row r="127" spans="1:8" ht="25.5" x14ac:dyDescent="0.2">
      <c r="A127" s="36">
        <v>3</v>
      </c>
      <c r="B127" s="37" t="s">
        <v>586</v>
      </c>
      <c r="C127" s="37" t="s">
        <v>587</v>
      </c>
      <c r="D127" s="37" t="s">
        <v>475</v>
      </c>
      <c r="E127" s="38">
        <v>1500000</v>
      </c>
      <c r="F127" s="39">
        <v>1541.865</v>
      </c>
      <c r="G127" s="40">
        <v>1.4768389999999999E-2</v>
      </c>
      <c r="H127" s="30">
        <v>7.0152000000000001</v>
      </c>
    </row>
    <row r="128" spans="1:8" ht="25.5" x14ac:dyDescent="0.2">
      <c r="A128" s="36">
        <v>4</v>
      </c>
      <c r="B128" s="37" t="s">
        <v>732</v>
      </c>
      <c r="C128" s="37" t="s">
        <v>733</v>
      </c>
      <c r="D128" s="37" t="s">
        <v>475</v>
      </c>
      <c r="E128" s="38">
        <v>1500000</v>
      </c>
      <c r="F128" s="39">
        <v>1483.0440000000001</v>
      </c>
      <c r="G128" s="40">
        <v>1.4204980000000001E-2</v>
      </c>
      <c r="H128" s="30">
        <v>6.4292999999999996</v>
      </c>
    </row>
    <row r="129" spans="1:8" ht="25.5" x14ac:dyDescent="0.2">
      <c r="A129" s="36">
        <v>5</v>
      </c>
      <c r="B129" s="37" t="s">
        <v>734</v>
      </c>
      <c r="C129" s="37" t="s">
        <v>735</v>
      </c>
      <c r="D129" s="37" t="s">
        <v>475</v>
      </c>
      <c r="E129" s="38">
        <v>500000</v>
      </c>
      <c r="F129" s="39">
        <v>511.72399999999999</v>
      </c>
      <c r="G129" s="40">
        <v>4.90143E-3</v>
      </c>
      <c r="H129" s="30">
        <v>6.2430000000000003</v>
      </c>
    </row>
    <row r="130" spans="1:8" x14ac:dyDescent="0.2">
      <c r="A130" s="41"/>
      <c r="B130" s="41"/>
      <c r="C130" s="42" t="s">
        <v>139</v>
      </c>
      <c r="D130" s="41"/>
      <c r="E130" s="41" t="s">
        <v>140</v>
      </c>
      <c r="F130" s="43">
        <v>7532.6615000000002</v>
      </c>
      <c r="G130" s="44">
        <v>7.21498E-2</v>
      </c>
      <c r="H130" s="30" t="s">
        <v>140</v>
      </c>
    </row>
    <row r="131" spans="1:8" x14ac:dyDescent="0.2">
      <c r="A131" s="41"/>
      <c r="B131" s="41"/>
      <c r="C131" s="45"/>
      <c r="D131" s="41"/>
      <c r="E131" s="41"/>
      <c r="F131" s="46"/>
      <c r="G131" s="46"/>
      <c r="H131" s="30" t="s">
        <v>140</v>
      </c>
    </row>
    <row r="132" spans="1:8" x14ac:dyDescent="0.2">
      <c r="A132" s="41"/>
      <c r="B132" s="41"/>
      <c r="C132" s="42" t="s">
        <v>151</v>
      </c>
      <c r="D132" s="41"/>
      <c r="E132" s="41"/>
      <c r="F132" s="46"/>
      <c r="G132" s="46"/>
      <c r="H132" s="30" t="s">
        <v>140</v>
      </c>
    </row>
    <row r="133" spans="1:8" x14ac:dyDescent="0.2">
      <c r="A133" s="41"/>
      <c r="B133" s="41"/>
      <c r="C133" s="42" t="s">
        <v>139</v>
      </c>
      <c r="D133" s="41"/>
      <c r="E133" s="41" t="s">
        <v>140</v>
      </c>
      <c r="F133" s="47" t="s">
        <v>142</v>
      </c>
      <c r="G133" s="44">
        <v>0</v>
      </c>
      <c r="H133" s="30" t="s">
        <v>140</v>
      </c>
    </row>
    <row r="134" spans="1:8" x14ac:dyDescent="0.2">
      <c r="A134" s="41"/>
      <c r="B134" s="41"/>
      <c r="C134" s="42"/>
      <c r="D134" s="41"/>
      <c r="E134" s="41"/>
      <c r="F134" s="47"/>
      <c r="G134" s="44"/>
      <c r="H134" s="125" t="s">
        <v>140</v>
      </c>
    </row>
    <row r="135" spans="1:8" x14ac:dyDescent="0.2">
      <c r="A135" s="41"/>
      <c r="B135" s="41"/>
      <c r="C135" s="42" t="s">
        <v>948</v>
      </c>
      <c r="D135" s="41"/>
      <c r="E135" s="41"/>
      <c r="F135" s="41"/>
      <c r="G135" s="41"/>
      <c r="H135" s="125" t="s">
        <v>140</v>
      </c>
    </row>
    <row r="136" spans="1:8" ht="38.25" x14ac:dyDescent="0.2">
      <c r="A136" s="36">
        <v>1</v>
      </c>
      <c r="B136" s="37" t="s">
        <v>315</v>
      </c>
      <c r="C136" s="37" t="s">
        <v>316</v>
      </c>
      <c r="D136" s="37" t="s">
        <v>246</v>
      </c>
      <c r="E136" s="38">
        <v>36400</v>
      </c>
      <c r="F136" s="39">
        <v>3.7673999999999999</v>
      </c>
      <c r="G136" s="40" t="s">
        <v>138</v>
      </c>
      <c r="H136" s="125">
        <v>9.82</v>
      </c>
    </row>
    <row r="137" spans="1:8" x14ac:dyDescent="0.2">
      <c r="A137" s="41"/>
      <c r="B137" s="41"/>
      <c r="C137" s="42" t="s">
        <v>139</v>
      </c>
      <c r="D137" s="41"/>
      <c r="E137" s="41" t="s">
        <v>140</v>
      </c>
      <c r="F137" s="43">
        <f>F136</f>
        <v>3.7673999999999999</v>
      </c>
      <c r="G137" s="44">
        <v>0</v>
      </c>
      <c r="H137" s="125" t="s">
        <v>140</v>
      </c>
    </row>
    <row r="138" spans="1:8" x14ac:dyDescent="0.2">
      <c r="A138" s="41"/>
      <c r="B138" s="41"/>
      <c r="C138" s="45"/>
      <c r="D138" s="41"/>
      <c r="E138" s="41"/>
      <c r="F138" s="46"/>
      <c r="G138" s="46"/>
      <c r="H138" s="30" t="s">
        <v>140</v>
      </c>
    </row>
    <row r="139" spans="1:8" x14ac:dyDescent="0.2">
      <c r="A139" s="41"/>
      <c r="B139" s="41"/>
      <c r="C139" s="42" t="s">
        <v>152</v>
      </c>
      <c r="D139" s="41"/>
      <c r="E139" s="41"/>
      <c r="F139" s="43">
        <f>F137+F130+F119</f>
        <v>13541.3879</v>
      </c>
      <c r="G139" s="44">
        <f>G137+G130+G119</f>
        <v>0.12966686999999999</v>
      </c>
      <c r="H139" s="30" t="s">
        <v>140</v>
      </c>
    </row>
    <row r="140" spans="1:8" x14ac:dyDescent="0.2">
      <c r="A140" s="41"/>
      <c r="B140" s="41"/>
      <c r="C140" s="45"/>
      <c r="D140" s="41"/>
      <c r="E140" s="41"/>
      <c r="F140" s="46"/>
      <c r="G140" s="46"/>
      <c r="H140" s="30" t="s">
        <v>140</v>
      </c>
    </row>
    <row r="141" spans="1:8" x14ac:dyDescent="0.2">
      <c r="A141" s="41"/>
      <c r="B141" s="41"/>
      <c r="C141" s="42" t="s">
        <v>153</v>
      </c>
      <c r="D141" s="41"/>
      <c r="E141" s="41"/>
      <c r="F141" s="46"/>
      <c r="G141" s="46"/>
      <c r="H141" s="30" t="s">
        <v>140</v>
      </c>
    </row>
    <row r="142" spans="1:8" x14ac:dyDescent="0.2">
      <c r="A142" s="41"/>
      <c r="B142" s="41"/>
      <c r="C142" s="42" t="s">
        <v>154</v>
      </c>
      <c r="D142" s="41"/>
      <c r="E142" s="41"/>
      <c r="F142" s="46"/>
      <c r="G142" s="46"/>
      <c r="H142" s="30" t="s">
        <v>140</v>
      </c>
    </row>
    <row r="143" spans="1:8" x14ac:dyDescent="0.2">
      <c r="A143" s="41"/>
      <c r="B143" s="41"/>
      <c r="C143" s="42" t="s">
        <v>139</v>
      </c>
      <c r="D143" s="41"/>
      <c r="E143" s="41" t="s">
        <v>140</v>
      </c>
      <c r="F143" s="47" t="s">
        <v>142</v>
      </c>
      <c r="G143" s="44">
        <v>0</v>
      </c>
      <c r="H143" s="30" t="s">
        <v>140</v>
      </c>
    </row>
    <row r="144" spans="1:8" x14ac:dyDescent="0.2">
      <c r="A144" s="41"/>
      <c r="B144" s="41"/>
      <c r="C144" s="45"/>
      <c r="D144" s="41"/>
      <c r="E144" s="41"/>
      <c r="F144" s="46"/>
      <c r="G144" s="46"/>
      <c r="H144" s="30" t="s">
        <v>140</v>
      </c>
    </row>
    <row r="145" spans="1:8" x14ac:dyDescent="0.2">
      <c r="A145" s="41"/>
      <c r="B145" s="41"/>
      <c r="C145" s="42" t="s">
        <v>155</v>
      </c>
      <c r="D145" s="41"/>
      <c r="E145" s="41"/>
      <c r="F145" s="46"/>
      <c r="G145" s="46"/>
      <c r="H145" s="30" t="s">
        <v>140</v>
      </c>
    </row>
    <row r="146" spans="1:8" x14ac:dyDescent="0.2">
      <c r="A146" s="41"/>
      <c r="B146" s="41"/>
      <c r="C146" s="42" t="s">
        <v>139</v>
      </c>
      <c r="D146" s="41"/>
      <c r="E146" s="41" t="s">
        <v>140</v>
      </c>
      <c r="F146" s="47" t="s">
        <v>142</v>
      </c>
      <c r="G146" s="44">
        <v>0</v>
      </c>
      <c r="H146" s="30" t="s">
        <v>140</v>
      </c>
    </row>
    <row r="147" spans="1:8" x14ac:dyDescent="0.2">
      <c r="A147" s="41"/>
      <c r="B147" s="41"/>
      <c r="C147" s="45"/>
      <c r="D147" s="41"/>
      <c r="E147" s="41"/>
      <c r="F147" s="46"/>
      <c r="G147" s="46"/>
      <c r="H147" s="30" t="s">
        <v>140</v>
      </c>
    </row>
    <row r="148" spans="1:8" x14ac:dyDescent="0.2">
      <c r="A148" s="41"/>
      <c r="B148" s="41"/>
      <c r="C148" s="42" t="s">
        <v>156</v>
      </c>
      <c r="D148" s="41"/>
      <c r="E148" s="41"/>
      <c r="F148" s="46"/>
      <c r="G148" s="46"/>
      <c r="H148" s="30" t="s">
        <v>140</v>
      </c>
    </row>
    <row r="149" spans="1:8" x14ac:dyDescent="0.2">
      <c r="A149" s="41"/>
      <c r="B149" s="41"/>
      <c r="C149" s="42" t="s">
        <v>139</v>
      </c>
      <c r="D149" s="41"/>
      <c r="E149" s="41" t="s">
        <v>140</v>
      </c>
      <c r="F149" s="47" t="s">
        <v>142</v>
      </c>
      <c r="G149" s="44">
        <v>0</v>
      </c>
      <c r="H149" s="30" t="s">
        <v>140</v>
      </c>
    </row>
    <row r="150" spans="1:8" x14ac:dyDescent="0.2">
      <c r="A150" s="41"/>
      <c r="B150" s="41"/>
      <c r="C150" s="45"/>
      <c r="D150" s="41"/>
      <c r="E150" s="41"/>
      <c r="F150" s="46"/>
      <c r="G150" s="46"/>
      <c r="H150" s="30" t="s">
        <v>140</v>
      </c>
    </row>
    <row r="151" spans="1:8" x14ac:dyDescent="0.2">
      <c r="A151" s="41"/>
      <c r="B151" s="41"/>
      <c r="C151" s="42" t="s">
        <v>157</v>
      </c>
      <c r="D151" s="41"/>
      <c r="E151" s="41"/>
      <c r="F151" s="46"/>
      <c r="G151" s="46"/>
      <c r="H151" s="30" t="s">
        <v>140</v>
      </c>
    </row>
    <row r="152" spans="1:8" x14ac:dyDescent="0.2">
      <c r="A152" s="36">
        <v>1</v>
      </c>
      <c r="B152" s="37"/>
      <c r="C152" s="37" t="s">
        <v>158</v>
      </c>
      <c r="D152" s="37"/>
      <c r="E152" s="48"/>
      <c r="F152" s="39">
        <v>1226.8737620039999</v>
      </c>
      <c r="G152" s="40">
        <v>1.1751320000000001E-2</v>
      </c>
      <c r="H152" s="30">
        <v>5.42</v>
      </c>
    </row>
    <row r="153" spans="1:8" x14ac:dyDescent="0.2">
      <c r="A153" s="41"/>
      <c r="B153" s="41"/>
      <c r="C153" s="42" t="s">
        <v>139</v>
      </c>
      <c r="D153" s="41"/>
      <c r="E153" s="41" t="s">
        <v>140</v>
      </c>
      <c r="F153" s="43">
        <v>1226.8737620039999</v>
      </c>
      <c r="G153" s="44">
        <v>1.1751320000000001E-2</v>
      </c>
      <c r="H153" s="30" t="s">
        <v>140</v>
      </c>
    </row>
    <row r="154" spans="1:8" x14ac:dyDescent="0.2">
      <c r="A154" s="41"/>
      <c r="B154" s="41"/>
      <c r="C154" s="45"/>
      <c r="D154" s="41"/>
      <c r="E154" s="41"/>
      <c r="F154" s="46"/>
      <c r="G154" s="46"/>
      <c r="H154" s="30" t="s">
        <v>140</v>
      </c>
    </row>
    <row r="155" spans="1:8" x14ac:dyDescent="0.2">
      <c r="A155" s="41"/>
      <c r="B155" s="41"/>
      <c r="C155" s="42" t="s">
        <v>159</v>
      </c>
      <c r="D155" s="41"/>
      <c r="E155" s="41"/>
      <c r="F155" s="43">
        <v>1226.8737620039999</v>
      </c>
      <c r="G155" s="44">
        <v>1.1751320000000001E-2</v>
      </c>
      <c r="H155" s="30" t="s">
        <v>140</v>
      </c>
    </row>
    <row r="156" spans="1:8" x14ac:dyDescent="0.2">
      <c r="A156" s="41"/>
      <c r="B156" s="41"/>
      <c r="C156" s="46"/>
      <c r="D156" s="41"/>
      <c r="E156" s="41"/>
      <c r="F156" s="41"/>
      <c r="G156" s="41"/>
      <c r="H156" s="30" t="s">
        <v>140</v>
      </c>
    </row>
    <row r="157" spans="1:8" x14ac:dyDescent="0.2">
      <c r="A157" s="41"/>
      <c r="B157" s="41"/>
      <c r="C157" s="42" t="s">
        <v>160</v>
      </c>
      <c r="D157" s="41"/>
      <c r="E157" s="41"/>
      <c r="F157" s="41"/>
      <c r="G157" s="41"/>
      <c r="H157" s="30" t="s">
        <v>140</v>
      </c>
    </row>
    <row r="158" spans="1:8" x14ac:dyDescent="0.2">
      <c r="A158" s="41"/>
      <c r="B158" s="41"/>
      <c r="C158" s="42" t="s">
        <v>161</v>
      </c>
      <c r="D158" s="41"/>
      <c r="E158" s="41"/>
      <c r="F158" s="41"/>
      <c r="G158" s="41"/>
      <c r="H158" s="30" t="s">
        <v>140</v>
      </c>
    </row>
    <row r="159" spans="1:8" x14ac:dyDescent="0.2">
      <c r="A159" s="41"/>
      <c r="B159" s="41"/>
      <c r="C159" s="42" t="s">
        <v>139</v>
      </c>
      <c r="D159" s="41"/>
      <c r="E159" s="41" t="s">
        <v>140</v>
      </c>
      <c r="F159" s="47" t="s">
        <v>142</v>
      </c>
      <c r="G159" s="44">
        <v>0</v>
      </c>
      <c r="H159" s="30" t="s">
        <v>140</v>
      </c>
    </row>
    <row r="160" spans="1:8" x14ac:dyDescent="0.2">
      <c r="A160" s="41"/>
      <c r="B160" s="41"/>
      <c r="C160" s="45"/>
      <c r="D160" s="41"/>
      <c r="E160" s="41"/>
      <c r="F160" s="46"/>
      <c r="G160" s="46"/>
      <c r="H160" s="30" t="s">
        <v>140</v>
      </c>
    </row>
    <row r="161" spans="1:17" x14ac:dyDescent="0.2">
      <c r="A161" s="41"/>
      <c r="B161" s="41"/>
      <c r="C161" s="42" t="s">
        <v>162</v>
      </c>
      <c r="D161" s="41"/>
      <c r="E161" s="41"/>
      <c r="F161" s="41"/>
      <c r="G161" s="41"/>
      <c r="H161" s="30" t="s">
        <v>140</v>
      </c>
    </row>
    <row r="162" spans="1:17" x14ac:dyDescent="0.2">
      <c r="A162" s="41"/>
      <c r="B162" s="41"/>
      <c r="C162" s="42" t="s">
        <v>163</v>
      </c>
      <c r="D162" s="41"/>
      <c r="E162" s="41"/>
      <c r="F162" s="41"/>
      <c r="G162" s="41"/>
      <c r="H162" s="30" t="s">
        <v>140</v>
      </c>
    </row>
    <row r="163" spans="1:17" x14ac:dyDescent="0.2">
      <c r="A163" s="41"/>
      <c r="B163" s="41"/>
      <c r="C163" s="42" t="s">
        <v>139</v>
      </c>
      <c r="D163" s="41"/>
      <c r="E163" s="41" t="s">
        <v>140</v>
      </c>
      <c r="F163" s="47" t="s">
        <v>142</v>
      </c>
      <c r="G163" s="44">
        <v>0</v>
      </c>
      <c r="H163" s="30" t="s">
        <v>140</v>
      </c>
    </row>
    <row r="164" spans="1:17" x14ac:dyDescent="0.2">
      <c r="A164" s="41"/>
      <c r="B164" s="41"/>
      <c r="C164" s="45"/>
      <c r="D164" s="41"/>
      <c r="E164" s="41"/>
      <c r="F164" s="46"/>
      <c r="G164" s="46"/>
      <c r="H164" s="30" t="s">
        <v>140</v>
      </c>
    </row>
    <row r="165" spans="1:17" x14ac:dyDescent="0.2">
      <c r="A165" s="41"/>
      <c r="B165" s="41"/>
      <c r="C165" s="42" t="s">
        <v>164</v>
      </c>
      <c r="D165" s="41"/>
      <c r="E165" s="41"/>
      <c r="F165" s="46"/>
      <c r="G165" s="46"/>
      <c r="H165" s="30" t="s">
        <v>140</v>
      </c>
    </row>
    <row r="166" spans="1:17" x14ac:dyDescent="0.2">
      <c r="A166" s="41"/>
      <c r="B166" s="41"/>
      <c r="C166" s="42" t="s">
        <v>139</v>
      </c>
      <c r="D166" s="41"/>
      <c r="E166" s="41" t="s">
        <v>140</v>
      </c>
      <c r="F166" s="47" t="s">
        <v>142</v>
      </c>
      <c r="G166" s="44">
        <v>0</v>
      </c>
      <c r="H166" s="30" t="s">
        <v>140</v>
      </c>
    </row>
    <row r="167" spans="1:17" x14ac:dyDescent="0.2">
      <c r="A167" s="41"/>
      <c r="B167" s="41"/>
      <c r="C167" s="45"/>
      <c r="D167" s="41"/>
      <c r="E167" s="41"/>
      <c r="F167" s="46"/>
      <c r="G167" s="46"/>
      <c r="H167" s="30" t="s">
        <v>140</v>
      </c>
    </row>
    <row r="168" spans="1:17" x14ac:dyDescent="0.2">
      <c r="A168" s="48"/>
      <c r="B168" s="37"/>
      <c r="C168" s="37" t="s">
        <v>319</v>
      </c>
      <c r="D168" s="37"/>
      <c r="E168" s="48"/>
      <c r="F168" s="39">
        <v>6000.0009495000004</v>
      </c>
      <c r="G168" s="40">
        <v>5.7469569999999998E-2</v>
      </c>
      <c r="H168" s="30" t="s">
        <v>140</v>
      </c>
    </row>
    <row r="169" spans="1:17" x14ac:dyDescent="0.2">
      <c r="A169" s="48"/>
      <c r="B169" s="37"/>
      <c r="C169" s="32" t="s">
        <v>1013</v>
      </c>
      <c r="D169" s="37"/>
      <c r="E169" s="48"/>
      <c r="F169" s="39">
        <f>45923.21691303+F109</f>
        <v>-6.1892619699938223</v>
      </c>
      <c r="G169" s="40">
        <f>F169/F170</f>
        <v>-5.9282364873785272E-5</v>
      </c>
      <c r="H169" s="30" t="s">
        <v>140</v>
      </c>
    </row>
    <row r="170" spans="1:17" x14ac:dyDescent="0.2">
      <c r="A170" s="45"/>
      <c r="B170" s="45"/>
      <c r="C170" s="42" t="s">
        <v>166</v>
      </c>
      <c r="D170" s="46"/>
      <c r="E170" s="46"/>
      <c r="F170" s="43">
        <f>F169+F168+F155+F139+F111</f>
        <v>104403.08822313398</v>
      </c>
      <c r="G170" s="49">
        <f>G169+G168+G155+G139+G111</f>
        <v>0.99996395519263626</v>
      </c>
      <c r="H170" s="30" t="s">
        <v>140</v>
      </c>
    </row>
    <row r="171" spans="1:17" x14ac:dyDescent="0.2">
      <c r="A171" s="50"/>
      <c r="B171" s="50"/>
      <c r="C171" s="51"/>
      <c r="D171" s="52"/>
      <c r="E171" s="52"/>
      <c r="F171" s="53"/>
      <c r="G171" s="54"/>
      <c r="H171" s="55"/>
    </row>
    <row r="172" spans="1:17" x14ac:dyDescent="0.2">
      <c r="A172" s="50"/>
      <c r="B172" s="213" t="s">
        <v>934</v>
      </c>
      <c r="C172" s="213"/>
      <c r="D172" s="213"/>
      <c r="E172" s="213"/>
      <c r="F172" s="213"/>
      <c r="G172" s="213"/>
      <c r="H172" s="213"/>
      <c r="J172" s="57"/>
    </row>
    <row r="173" spans="1:17" x14ac:dyDescent="0.2">
      <c r="A173" s="50"/>
      <c r="B173" s="213" t="s">
        <v>935</v>
      </c>
      <c r="C173" s="213"/>
      <c r="D173" s="213"/>
      <c r="E173" s="213"/>
      <c r="F173" s="213"/>
      <c r="G173" s="213"/>
      <c r="H173" s="213"/>
      <c r="J173" s="57"/>
    </row>
    <row r="174" spans="1:17" x14ac:dyDescent="0.2">
      <c r="A174" s="50"/>
      <c r="B174" s="213" t="s">
        <v>936</v>
      </c>
      <c r="C174" s="213"/>
      <c r="D174" s="213"/>
      <c r="E174" s="213"/>
      <c r="F174" s="213"/>
      <c r="G174" s="213"/>
      <c r="H174" s="213"/>
      <c r="J174" s="57"/>
    </row>
    <row r="175" spans="1:17" s="59" customFormat="1" ht="52.5" customHeight="1" x14ac:dyDescent="0.25">
      <c r="A175" s="58"/>
      <c r="B175" s="214" t="s">
        <v>937</v>
      </c>
      <c r="C175" s="214"/>
      <c r="D175" s="214"/>
      <c r="E175" s="214"/>
      <c r="F175" s="214"/>
      <c r="G175" s="214"/>
      <c r="H175" s="214"/>
      <c r="I175"/>
      <c r="J175" s="57"/>
      <c r="K175"/>
      <c r="L175"/>
      <c r="M175"/>
      <c r="N175"/>
      <c r="O175"/>
      <c r="P175"/>
      <c r="Q175"/>
    </row>
    <row r="176" spans="1:17" x14ac:dyDescent="0.2">
      <c r="A176" s="50"/>
      <c r="B176" s="213" t="s">
        <v>938</v>
      </c>
      <c r="C176" s="213"/>
      <c r="D176" s="213"/>
      <c r="E176" s="213"/>
      <c r="F176" s="213"/>
      <c r="G176" s="213"/>
      <c r="H176" s="213"/>
      <c r="J176" s="57"/>
    </row>
    <row r="177" spans="1:10" x14ac:dyDescent="0.2">
      <c r="A177" s="50"/>
      <c r="B177" s="50"/>
      <c r="C177" s="50"/>
      <c r="D177" s="52"/>
      <c r="E177" s="52"/>
      <c r="F177" s="52"/>
      <c r="G177" s="52"/>
    </row>
    <row r="178" spans="1:10" x14ac:dyDescent="0.2">
      <c r="A178" s="50"/>
      <c r="B178" s="222" t="s">
        <v>167</v>
      </c>
      <c r="C178" s="223"/>
      <c r="D178" s="224"/>
      <c r="E178" s="60"/>
      <c r="F178" s="52"/>
      <c r="G178" s="52"/>
    </row>
    <row r="179" spans="1:10" ht="27.75" customHeight="1" x14ac:dyDescent="0.2">
      <c r="A179" s="50"/>
      <c r="B179" s="220" t="s">
        <v>168</v>
      </c>
      <c r="C179" s="221"/>
      <c r="D179" s="29" t="s">
        <v>169</v>
      </c>
      <c r="E179" s="60"/>
      <c r="F179" s="52"/>
      <c r="G179" s="52"/>
    </row>
    <row r="180" spans="1:10" x14ac:dyDescent="0.2">
      <c r="A180" s="50"/>
      <c r="B180" s="220" t="s">
        <v>940</v>
      </c>
      <c r="C180" s="221"/>
      <c r="D180" s="29" t="s">
        <v>169</v>
      </c>
      <c r="E180" s="60"/>
      <c r="F180" s="52"/>
      <c r="G180" s="52"/>
    </row>
    <row r="181" spans="1:10" x14ac:dyDescent="0.2">
      <c r="A181" s="50"/>
      <c r="B181" s="220" t="s">
        <v>170</v>
      </c>
      <c r="C181" s="221"/>
      <c r="D181" s="61" t="s">
        <v>140</v>
      </c>
      <c r="E181" s="60"/>
      <c r="F181" s="52"/>
      <c r="G181" s="52"/>
    </row>
    <row r="182" spans="1:10" x14ac:dyDescent="0.2">
      <c r="A182" s="62"/>
      <c r="B182" s="63" t="s">
        <v>140</v>
      </c>
      <c r="C182" s="63" t="s">
        <v>941</v>
      </c>
      <c r="D182" s="63" t="s">
        <v>171</v>
      </c>
      <c r="E182" s="62"/>
      <c r="F182" s="62"/>
      <c r="G182" s="62"/>
      <c r="H182" s="62"/>
      <c r="J182" s="57"/>
    </row>
    <row r="183" spans="1:10" x14ac:dyDescent="0.2">
      <c r="A183" s="62"/>
      <c r="B183" s="64" t="s">
        <v>172</v>
      </c>
      <c r="C183" s="65">
        <v>46173</v>
      </c>
      <c r="D183" s="65">
        <v>46203</v>
      </c>
      <c r="E183" s="62"/>
      <c r="F183" s="62"/>
      <c r="G183" s="62"/>
      <c r="J183" s="57"/>
    </row>
    <row r="184" spans="1:10" x14ac:dyDescent="0.2">
      <c r="A184" s="66"/>
      <c r="B184" s="32" t="s">
        <v>173</v>
      </c>
      <c r="C184" s="67">
        <v>82.009500000000003</v>
      </c>
      <c r="D184" s="67">
        <v>83.121499999999997</v>
      </c>
      <c r="E184" s="66"/>
      <c r="F184" s="68"/>
      <c r="G184" s="69"/>
    </row>
    <row r="185" spans="1:10" x14ac:dyDescent="0.2">
      <c r="A185" s="66"/>
      <c r="B185" s="32" t="s">
        <v>942</v>
      </c>
      <c r="C185" s="67">
        <v>15.2178</v>
      </c>
      <c r="D185" s="67">
        <v>15.424200000000001</v>
      </c>
      <c r="E185" s="66"/>
      <c r="F185" s="68"/>
      <c r="G185" s="69"/>
    </row>
    <row r="186" spans="1:10" x14ac:dyDescent="0.2">
      <c r="A186" s="66"/>
      <c r="B186" s="32" t="s">
        <v>175</v>
      </c>
      <c r="C186" s="67">
        <v>69.739999999999995</v>
      </c>
      <c r="D186" s="67">
        <v>70.601500000000001</v>
      </c>
      <c r="E186" s="66"/>
      <c r="F186" s="68"/>
      <c r="G186" s="69"/>
    </row>
    <row r="187" spans="1:10" x14ac:dyDescent="0.2">
      <c r="A187" s="66"/>
      <c r="B187" s="32" t="s">
        <v>943</v>
      </c>
      <c r="C187" s="67">
        <v>13.992599999999999</v>
      </c>
      <c r="D187" s="67">
        <v>14.1655</v>
      </c>
      <c r="E187" s="66"/>
      <c r="F187" s="68"/>
      <c r="G187" s="69"/>
    </row>
    <row r="188" spans="1:10" x14ac:dyDescent="0.2">
      <c r="A188" s="66"/>
      <c r="B188" s="66"/>
      <c r="C188" s="66"/>
      <c r="D188" s="66"/>
      <c r="E188" s="66"/>
      <c r="F188" s="66"/>
      <c r="G188" s="66"/>
    </row>
    <row r="189" spans="1:10" x14ac:dyDescent="0.2">
      <c r="A189" s="66"/>
      <c r="B189" s="260" t="s">
        <v>177</v>
      </c>
      <c r="C189" s="261"/>
      <c r="D189" s="42" t="s">
        <v>169</v>
      </c>
      <c r="E189" s="66"/>
      <c r="F189" s="66"/>
      <c r="G189" s="66"/>
    </row>
    <row r="190" spans="1:10" x14ac:dyDescent="0.2">
      <c r="A190" s="66"/>
      <c r="B190" s="70"/>
      <c r="C190" s="70"/>
      <c r="D190" s="70"/>
      <c r="E190" s="66"/>
      <c r="F190" s="66"/>
      <c r="G190" s="66"/>
    </row>
    <row r="191" spans="1:10" x14ac:dyDescent="0.2">
      <c r="A191" s="62"/>
      <c r="B191" s="111"/>
      <c r="C191" s="111"/>
      <c r="D191" s="112"/>
      <c r="E191" s="62"/>
      <c r="F191" s="56"/>
      <c r="G191" s="73"/>
    </row>
    <row r="192" spans="1:10" x14ac:dyDescent="0.2">
      <c r="A192" s="62"/>
      <c r="B192" s="220" t="s">
        <v>178</v>
      </c>
      <c r="C192" s="221"/>
      <c r="D192" s="29" t="s">
        <v>1017</v>
      </c>
      <c r="E192" s="71"/>
      <c r="F192" s="62"/>
      <c r="G192" s="62"/>
    </row>
    <row r="193" spans="1:7" x14ac:dyDescent="0.2">
      <c r="A193" s="62"/>
      <c r="B193" s="220" t="s">
        <v>179</v>
      </c>
      <c r="C193" s="221"/>
      <c r="D193" s="29" t="s">
        <v>169</v>
      </c>
      <c r="E193" s="71"/>
      <c r="F193" s="62"/>
      <c r="G193" s="62"/>
    </row>
    <row r="194" spans="1:7" ht="17.100000000000001" customHeight="1" x14ac:dyDescent="0.2">
      <c r="A194" s="62"/>
      <c r="B194" s="220" t="s">
        <v>180</v>
      </c>
      <c r="C194" s="221"/>
      <c r="D194" s="29" t="s">
        <v>169</v>
      </c>
      <c r="E194" s="71"/>
      <c r="F194" s="62"/>
      <c r="G194" s="62"/>
    </row>
    <row r="195" spans="1:7" ht="17.100000000000001" customHeight="1" x14ac:dyDescent="0.2">
      <c r="A195" s="62"/>
      <c r="B195" s="220" t="s">
        <v>181</v>
      </c>
      <c r="C195" s="221"/>
      <c r="D195" s="72">
        <v>5.0848805330783451</v>
      </c>
      <c r="E195" s="62"/>
      <c r="F195" s="56"/>
      <c r="G195" s="73"/>
    </row>
    <row r="197" spans="1:7" x14ac:dyDescent="0.2">
      <c r="B197" s="232" t="s">
        <v>1046</v>
      </c>
      <c r="C197" s="233"/>
      <c r="D197" s="234"/>
    </row>
    <row r="198" spans="1:7" x14ac:dyDescent="0.2">
      <c r="B198" s="231" t="s">
        <v>1047</v>
      </c>
      <c r="C198" s="231"/>
      <c r="D198" s="126" t="s">
        <v>723</v>
      </c>
    </row>
    <row r="199" spans="1:7" x14ac:dyDescent="0.2">
      <c r="B199" s="231" t="s">
        <v>1048</v>
      </c>
      <c r="C199" s="231"/>
      <c r="D199" s="102"/>
    </row>
    <row r="200" spans="1:7" x14ac:dyDescent="0.2">
      <c r="B200" s="228"/>
      <c r="C200" s="230"/>
      <c r="D200" s="103"/>
    </row>
    <row r="201" spans="1:7" x14ac:dyDescent="0.2">
      <c r="B201" s="231" t="s">
        <v>1049</v>
      </c>
      <c r="C201" s="231"/>
      <c r="D201" s="104">
        <v>6.0391201467506095</v>
      </c>
    </row>
    <row r="202" spans="1:7" x14ac:dyDescent="0.2">
      <c r="B202" s="228"/>
      <c r="C202" s="230"/>
      <c r="D202" s="103"/>
    </row>
    <row r="203" spans="1:7" x14ac:dyDescent="0.2">
      <c r="B203" s="231" t="s">
        <v>1050</v>
      </c>
      <c r="C203" s="231"/>
      <c r="D203" s="104">
        <v>2.2460371296990349</v>
      </c>
    </row>
    <row r="204" spans="1:7" x14ac:dyDescent="0.2">
      <c r="B204" s="231" t="s">
        <v>1051</v>
      </c>
      <c r="C204" s="231"/>
      <c r="D204" s="104">
        <v>2.9075134678825165</v>
      </c>
    </row>
    <row r="205" spans="1:7" x14ac:dyDescent="0.2">
      <c r="B205" s="228"/>
      <c r="C205" s="230"/>
      <c r="D205" s="103"/>
    </row>
    <row r="206" spans="1:7" x14ac:dyDescent="0.2">
      <c r="B206" s="231" t="s">
        <v>1052</v>
      </c>
      <c r="C206" s="231"/>
      <c r="D206" s="105" t="s">
        <v>1212</v>
      </c>
    </row>
    <row r="207" spans="1:7" ht="12.75" customHeight="1" x14ac:dyDescent="0.2">
      <c r="B207" s="228" t="s">
        <v>1053</v>
      </c>
      <c r="C207" s="229"/>
      <c r="D207" s="230"/>
    </row>
    <row r="209" spans="1:6" x14ac:dyDescent="0.2">
      <c r="B209" s="212" t="s">
        <v>945</v>
      </c>
      <c r="C209" s="212"/>
    </row>
    <row r="211" spans="1:6" ht="153.75" customHeight="1" x14ac:dyDescent="0.2"/>
    <row r="214" spans="1:6" x14ac:dyDescent="0.2">
      <c r="B214" s="74" t="s">
        <v>946</v>
      </c>
      <c r="C214" s="75"/>
      <c r="D214" s="74"/>
    </row>
    <row r="215" spans="1:6" x14ac:dyDescent="0.2">
      <c r="B215" s="74" t="s">
        <v>1133</v>
      </c>
      <c r="D215" s="74"/>
    </row>
    <row r="216" spans="1:6" ht="165" customHeight="1" x14ac:dyDescent="0.2"/>
    <row r="220" spans="1:6" ht="13.5" x14ac:dyDescent="0.25">
      <c r="A220" s="76"/>
      <c r="B220" s="76"/>
      <c r="C220" s="76"/>
      <c r="D220" s="76"/>
      <c r="E220" s="76"/>
      <c r="F220" s="77" t="s">
        <v>1017</v>
      </c>
    </row>
    <row r="221" spans="1:6" ht="13.5" x14ac:dyDescent="0.25">
      <c r="A221" s="227" t="s">
        <v>1213</v>
      </c>
      <c r="B221" s="227"/>
      <c r="C221" s="227"/>
      <c r="D221" s="227"/>
      <c r="E221" s="227"/>
      <c r="F221" s="227"/>
    </row>
    <row r="222" spans="1:6" ht="13.5" x14ac:dyDescent="0.25">
      <c r="A222" s="227" t="s">
        <v>1214</v>
      </c>
      <c r="B222" s="227"/>
      <c r="C222" s="227"/>
      <c r="D222" s="227"/>
      <c r="E222" s="227"/>
      <c r="F222" s="227"/>
    </row>
    <row r="223" spans="1:6" ht="13.5" x14ac:dyDescent="0.25">
      <c r="A223" s="77"/>
      <c r="B223" s="77"/>
      <c r="C223" s="77"/>
      <c r="D223" s="77"/>
      <c r="E223" s="77"/>
      <c r="F223" s="77"/>
    </row>
    <row r="224" spans="1:6" ht="13.5" x14ac:dyDescent="0.25">
      <c r="A224" s="227" t="s">
        <v>1215</v>
      </c>
      <c r="B224" s="227"/>
      <c r="C224" s="227"/>
      <c r="D224" s="227"/>
      <c r="E224" s="227"/>
      <c r="F224" s="227"/>
    </row>
    <row r="225" spans="1:6" ht="13.5" x14ac:dyDescent="0.25">
      <c r="A225" s="77" t="s">
        <v>1216</v>
      </c>
      <c r="B225" s="76"/>
      <c r="C225" s="76"/>
      <c r="D225" s="76"/>
      <c r="E225" s="76"/>
      <c r="F225" s="76"/>
    </row>
    <row r="226" spans="1:6" ht="13.5" x14ac:dyDescent="0.25">
      <c r="A226" s="76"/>
      <c r="B226" s="76"/>
      <c r="C226" s="76"/>
      <c r="D226" s="76"/>
      <c r="E226" s="76"/>
      <c r="F226" s="76"/>
    </row>
    <row r="227" spans="1:6" ht="54" x14ac:dyDescent="0.2">
      <c r="A227" s="83" t="s">
        <v>1217</v>
      </c>
      <c r="B227" s="83" t="s">
        <v>1218</v>
      </c>
      <c r="C227" s="83" t="s">
        <v>1219</v>
      </c>
      <c r="D227" s="84" t="s">
        <v>1220</v>
      </c>
      <c r="E227" s="84" t="s">
        <v>1221</v>
      </c>
      <c r="F227" s="84" t="s">
        <v>1222</v>
      </c>
    </row>
    <row r="228" spans="1:6" ht="13.5" x14ac:dyDescent="0.2">
      <c r="A228" s="85" t="s">
        <v>723</v>
      </c>
      <c r="B228" s="85" t="s">
        <v>1130</v>
      </c>
      <c r="C228" s="106" t="s">
        <v>1223</v>
      </c>
      <c r="D228" s="107">
        <v>1577.94</v>
      </c>
      <c r="E228" s="108">
        <v>1592.6</v>
      </c>
      <c r="F228" s="109">
        <v>213.1243125</v>
      </c>
    </row>
    <row r="229" spans="1:6" ht="13.5" x14ac:dyDescent="0.2">
      <c r="A229" s="85" t="s">
        <v>723</v>
      </c>
      <c r="B229" s="85" t="s">
        <v>1097</v>
      </c>
      <c r="C229" s="106" t="s">
        <v>1223</v>
      </c>
      <c r="D229" s="107">
        <v>1249.8</v>
      </c>
      <c r="E229" s="108">
        <v>1355.6</v>
      </c>
      <c r="F229" s="109">
        <v>902.16516120000006</v>
      </c>
    </row>
    <row r="230" spans="1:6" ht="13.5" x14ac:dyDescent="0.2">
      <c r="A230" s="85" t="s">
        <v>723</v>
      </c>
      <c r="B230" s="85" t="s">
        <v>1102</v>
      </c>
      <c r="C230" s="106" t="s">
        <v>1223</v>
      </c>
      <c r="D230" s="107">
        <v>983.74</v>
      </c>
      <c r="E230" s="108">
        <v>1009.9</v>
      </c>
      <c r="F230" s="109">
        <v>258.2324529</v>
      </c>
    </row>
    <row r="231" spans="1:6" ht="13.5" x14ac:dyDescent="0.2">
      <c r="A231" s="85" t="s">
        <v>723</v>
      </c>
      <c r="B231" s="85" t="s">
        <v>1113</v>
      </c>
      <c r="C231" s="106" t="s">
        <v>1223</v>
      </c>
      <c r="D231" s="107">
        <v>1789.62</v>
      </c>
      <c r="E231" s="108">
        <v>1792.4</v>
      </c>
      <c r="F231" s="109">
        <v>51.545257499999998</v>
      </c>
    </row>
    <row r="232" spans="1:6" ht="13.5" x14ac:dyDescent="0.2">
      <c r="A232" s="85" t="s">
        <v>723</v>
      </c>
      <c r="B232" s="85" t="s">
        <v>1058</v>
      </c>
      <c r="C232" s="106" t="s">
        <v>1223</v>
      </c>
      <c r="D232" s="107">
        <v>1876.62</v>
      </c>
      <c r="E232" s="108">
        <v>1854</v>
      </c>
      <c r="F232" s="109">
        <v>1445.3479360000003</v>
      </c>
    </row>
    <row r="233" spans="1:6" ht="13.5" x14ac:dyDescent="0.2">
      <c r="A233" s="85" t="s">
        <v>723</v>
      </c>
      <c r="B233" s="85" t="s">
        <v>1082</v>
      </c>
      <c r="C233" s="106" t="s">
        <v>1223</v>
      </c>
      <c r="D233" s="107">
        <v>258.42</v>
      </c>
      <c r="E233" s="108">
        <v>265.95</v>
      </c>
      <c r="F233" s="109">
        <v>152.29412640000001</v>
      </c>
    </row>
    <row r="234" spans="1:6" ht="13.5" x14ac:dyDescent="0.2">
      <c r="A234" s="85" t="s">
        <v>723</v>
      </c>
      <c r="B234" s="85" t="s">
        <v>1080</v>
      </c>
      <c r="C234" s="106" t="s">
        <v>1223</v>
      </c>
      <c r="D234" s="107">
        <v>428.53</v>
      </c>
      <c r="E234" s="108">
        <v>425.2</v>
      </c>
      <c r="F234" s="109">
        <v>155.99971199999999</v>
      </c>
    </row>
    <row r="235" spans="1:6" ht="13.5" x14ac:dyDescent="0.2">
      <c r="A235" s="85" t="s">
        <v>723</v>
      </c>
      <c r="B235" s="85" t="s">
        <v>1104</v>
      </c>
      <c r="C235" s="106" t="s">
        <v>1223</v>
      </c>
      <c r="D235" s="107">
        <v>793.48</v>
      </c>
      <c r="E235" s="108">
        <v>802.9</v>
      </c>
      <c r="F235" s="109">
        <v>820.34913399999994</v>
      </c>
    </row>
    <row r="236" spans="1:6" ht="13.5" x14ac:dyDescent="0.2">
      <c r="A236" s="85" t="s">
        <v>723</v>
      </c>
      <c r="B236" s="85" t="s">
        <v>1086</v>
      </c>
      <c r="C236" s="106" t="s">
        <v>1223</v>
      </c>
      <c r="D236" s="107">
        <v>1066.5999999999999</v>
      </c>
      <c r="E236" s="108">
        <v>959.5</v>
      </c>
      <c r="F236" s="109">
        <v>284.91285900000003</v>
      </c>
    </row>
    <row r="237" spans="1:6" ht="13.5" x14ac:dyDescent="0.2">
      <c r="A237" s="85" t="s">
        <v>723</v>
      </c>
      <c r="B237" s="85" t="s">
        <v>1094</v>
      </c>
      <c r="C237" s="106" t="s">
        <v>1223</v>
      </c>
      <c r="D237" s="107">
        <v>1381.05</v>
      </c>
      <c r="E237" s="108">
        <v>1384.2</v>
      </c>
      <c r="F237" s="109">
        <v>960.33929599999999</v>
      </c>
    </row>
    <row r="238" spans="1:6" ht="13.5" x14ac:dyDescent="0.2">
      <c r="A238" s="85" t="s">
        <v>723</v>
      </c>
      <c r="B238" s="85" t="s">
        <v>1131</v>
      </c>
      <c r="C238" s="106" t="s">
        <v>1223</v>
      </c>
      <c r="D238" s="107">
        <v>1280.3</v>
      </c>
      <c r="E238" s="108">
        <v>1227.3</v>
      </c>
      <c r="F238" s="109">
        <v>359.23516199999995</v>
      </c>
    </row>
    <row r="239" spans="1:6" ht="13.5" x14ac:dyDescent="0.2">
      <c r="A239" s="85" t="s">
        <v>723</v>
      </c>
      <c r="B239" s="85" t="s">
        <v>1088</v>
      </c>
      <c r="C239" s="106" t="s">
        <v>1223</v>
      </c>
      <c r="D239" s="107">
        <v>407.34</v>
      </c>
      <c r="E239" s="108">
        <v>394.8</v>
      </c>
      <c r="F239" s="109">
        <v>318.85441500000002</v>
      </c>
    </row>
    <row r="240" spans="1:6" ht="13.5" x14ac:dyDescent="0.2">
      <c r="A240" s="85" t="s">
        <v>723</v>
      </c>
      <c r="B240" s="85" t="s">
        <v>1096</v>
      </c>
      <c r="C240" s="106" t="s">
        <v>1223</v>
      </c>
      <c r="D240" s="107">
        <v>4204.5</v>
      </c>
      <c r="E240" s="108">
        <v>4165.6000000000004</v>
      </c>
      <c r="F240" s="109">
        <v>326.787125</v>
      </c>
    </row>
    <row r="241" spans="1:6" ht="13.5" x14ac:dyDescent="0.2">
      <c r="A241" s="85" t="s">
        <v>723</v>
      </c>
      <c r="B241" s="85" t="s">
        <v>1087</v>
      </c>
      <c r="C241" s="106" t="s">
        <v>1223</v>
      </c>
      <c r="D241" s="107">
        <v>3078.7</v>
      </c>
      <c r="E241" s="108">
        <v>3060.8</v>
      </c>
      <c r="F241" s="109">
        <v>250.48907199999999</v>
      </c>
    </row>
    <row r="242" spans="1:6" ht="13.5" x14ac:dyDescent="0.2">
      <c r="A242" s="85" t="s">
        <v>723</v>
      </c>
      <c r="B242" s="85" t="s">
        <v>1066</v>
      </c>
      <c r="C242" s="106" t="s">
        <v>1223</v>
      </c>
      <c r="D242" s="107">
        <v>13378.76</v>
      </c>
      <c r="E242" s="108">
        <v>14176</v>
      </c>
      <c r="F242" s="109">
        <v>50.028300000000002</v>
      </c>
    </row>
    <row r="243" spans="1:6" ht="13.5" x14ac:dyDescent="0.2">
      <c r="A243" s="85" t="s">
        <v>723</v>
      </c>
      <c r="B243" s="85" t="s">
        <v>1084</v>
      </c>
      <c r="C243" s="106" t="s">
        <v>1223</v>
      </c>
      <c r="D243" s="107">
        <v>393.3</v>
      </c>
      <c r="E243" s="108">
        <v>358.45</v>
      </c>
      <c r="F243" s="109">
        <v>162.0753048</v>
      </c>
    </row>
    <row r="244" spans="1:6" ht="13.5" x14ac:dyDescent="0.2">
      <c r="A244" s="85" t="s">
        <v>723</v>
      </c>
      <c r="B244" s="85" t="s">
        <v>1095</v>
      </c>
      <c r="C244" s="106" t="s">
        <v>1223</v>
      </c>
      <c r="D244" s="107">
        <v>414.24</v>
      </c>
      <c r="E244" s="108">
        <v>411.85</v>
      </c>
      <c r="F244" s="109">
        <v>759.76343099999997</v>
      </c>
    </row>
    <row r="245" spans="1:6" ht="13.5" x14ac:dyDescent="0.2">
      <c r="A245" s="85" t="s">
        <v>723</v>
      </c>
      <c r="B245" s="85" t="s">
        <v>1103</v>
      </c>
      <c r="C245" s="106" t="s">
        <v>1223</v>
      </c>
      <c r="D245" s="107">
        <v>1321.44</v>
      </c>
      <c r="E245" s="108">
        <v>1300.4000000000001</v>
      </c>
      <c r="F245" s="109">
        <v>1010.375625</v>
      </c>
    </row>
    <row r="246" spans="1:6" ht="13.5" x14ac:dyDescent="0.2">
      <c r="A246" s="85" t="s">
        <v>723</v>
      </c>
      <c r="B246" s="85" t="s">
        <v>1099</v>
      </c>
      <c r="C246" s="106" t="s">
        <v>1223</v>
      </c>
      <c r="D246" s="107">
        <v>1055.32</v>
      </c>
      <c r="E246" s="108">
        <v>1033.75</v>
      </c>
      <c r="F246" s="109">
        <v>441.6576</v>
      </c>
    </row>
    <row r="247" spans="1:6" ht="13.5" x14ac:dyDescent="0.2">
      <c r="A247" s="85" t="s">
        <v>723</v>
      </c>
      <c r="B247" s="85" t="s">
        <v>1129</v>
      </c>
      <c r="C247" s="106" t="s">
        <v>1223</v>
      </c>
      <c r="D247" s="107">
        <v>1876.99</v>
      </c>
      <c r="E247" s="108">
        <v>1870.8</v>
      </c>
      <c r="F247" s="109">
        <v>8.1506235999999994</v>
      </c>
    </row>
    <row r="248" spans="1:6" ht="13.5" x14ac:dyDescent="0.25">
      <c r="A248" s="76"/>
      <c r="B248" s="76"/>
      <c r="C248" s="76"/>
      <c r="D248" s="76"/>
      <c r="E248" s="76"/>
      <c r="F248" s="78"/>
    </row>
    <row r="249" spans="1:6" ht="13.5" x14ac:dyDescent="0.25">
      <c r="A249" s="77" t="s">
        <v>1224</v>
      </c>
      <c r="B249" s="76"/>
      <c r="C249" s="76"/>
      <c r="D249" s="79"/>
      <c r="E249" s="79"/>
      <c r="F249" s="79"/>
    </row>
    <row r="250" spans="1:6" ht="13.5" x14ac:dyDescent="0.25">
      <c r="A250" s="76"/>
      <c r="B250" s="76"/>
      <c r="C250" s="76"/>
      <c r="D250" s="76"/>
      <c r="E250" s="76"/>
      <c r="F250" s="76"/>
    </row>
    <row r="251" spans="1:6" ht="13.5" x14ac:dyDescent="0.25">
      <c r="A251" s="88" t="s">
        <v>1217</v>
      </c>
      <c r="B251" s="88" t="s">
        <v>1225</v>
      </c>
      <c r="C251" s="76"/>
      <c r="D251" s="76"/>
      <c r="E251" s="76"/>
      <c r="F251" s="76"/>
    </row>
    <row r="252" spans="1:6" ht="13.5" x14ac:dyDescent="0.25">
      <c r="A252" s="85" t="s">
        <v>723</v>
      </c>
      <c r="B252" s="90">
        <v>43.992381999999999</v>
      </c>
      <c r="C252" s="76"/>
      <c r="D252" s="76"/>
      <c r="E252" s="76"/>
      <c r="F252" s="76"/>
    </row>
    <row r="253" spans="1:6" ht="13.5" x14ac:dyDescent="0.25">
      <c r="A253" s="76"/>
      <c r="B253" s="76"/>
      <c r="C253" s="76"/>
      <c r="D253" s="76"/>
      <c r="E253" s="76"/>
      <c r="F253" s="76"/>
    </row>
    <row r="254" spans="1:6" ht="13.5" x14ac:dyDescent="0.25">
      <c r="A254" s="77" t="s">
        <v>1226</v>
      </c>
      <c r="B254" s="76"/>
      <c r="C254" s="76"/>
      <c r="D254" s="76"/>
      <c r="E254" s="76"/>
      <c r="F254" s="76"/>
    </row>
    <row r="255" spans="1:6" ht="13.5" x14ac:dyDescent="0.25">
      <c r="A255" s="77"/>
      <c r="B255" s="76"/>
      <c r="C255" s="76"/>
      <c r="D255" s="76"/>
      <c r="E255" s="76"/>
      <c r="F255" s="76"/>
    </row>
    <row r="256" spans="1:6" ht="121.5" x14ac:dyDescent="0.2">
      <c r="A256" s="83" t="s">
        <v>1217</v>
      </c>
      <c r="B256" s="84" t="s">
        <v>1227</v>
      </c>
      <c r="C256" s="84" t="s">
        <v>1228</v>
      </c>
      <c r="D256" s="84" t="s">
        <v>1229</v>
      </c>
      <c r="E256" s="84" t="s">
        <v>1230</v>
      </c>
      <c r="F256" s="84" t="s">
        <v>1231</v>
      </c>
    </row>
    <row r="257" spans="1:6" ht="13.5" x14ac:dyDescent="0.25">
      <c r="A257" s="85" t="s">
        <v>723</v>
      </c>
      <c r="B257" s="22">
        <v>18348</v>
      </c>
      <c r="C257" s="22">
        <v>18348</v>
      </c>
      <c r="D257" s="23">
        <v>124385.21</v>
      </c>
      <c r="E257" s="23">
        <v>123421.68</v>
      </c>
      <c r="F257" s="23">
        <v>-963.53000000001339</v>
      </c>
    </row>
    <row r="258" spans="1:6" ht="13.5" x14ac:dyDescent="0.25">
      <c r="A258" s="80"/>
      <c r="B258" s="81"/>
      <c r="C258" s="81"/>
      <c r="D258" s="76"/>
      <c r="E258" s="76"/>
      <c r="F258" s="82"/>
    </row>
    <row r="259" spans="1:6" ht="13.5" x14ac:dyDescent="0.25">
      <c r="A259" s="77" t="s">
        <v>1246</v>
      </c>
      <c r="B259" s="81"/>
      <c r="C259" s="76"/>
      <c r="D259" s="76"/>
      <c r="E259" s="76"/>
      <c r="F259" s="76"/>
    </row>
    <row r="260" spans="1:6" ht="13.5" x14ac:dyDescent="0.25">
      <c r="A260" s="80"/>
      <c r="B260" s="81"/>
      <c r="C260" s="76"/>
      <c r="D260" s="76"/>
      <c r="E260" s="76"/>
      <c r="F260" s="76"/>
    </row>
    <row r="261" spans="1:6" ht="13.5" x14ac:dyDescent="0.25">
      <c r="A261" s="77" t="s">
        <v>1247</v>
      </c>
      <c r="B261" s="76"/>
      <c r="C261" s="76"/>
      <c r="D261" s="76"/>
      <c r="E261" s="76"/>
      <c r="F261" s="76"/>
    </row>
    <row r="262" spans="1:6" ht="13.5" x14ac:dyDescent="0.25">
      <c r="A262" s="80"/>
      <c r="B262" s="81"/>
      <c r="C262" s="76"/>
      <c r="D262" s="76"/>
      <c r="E262" s="76"/>
      <c r="F262" s="76"/>
    </row>
    <row r="263" spans="1:6" ht="13.5" x14ac:dyDescent="0.25">
      <c r="A263" s="77" t="s">
        <v>1232</v>
      </c>
      <c r="B263" s="76"/>
      <c r="C263" s="76"/>
      <c r="D263" s="76"/>
      <c r="E263" s="76"/>
      <c r="F263" s="76"/>
    </row>
    <row r="264" spans="1:6" ht="13.5" x14ac:dyDescent="0.25">
      <c r="A264" s="77"/>
      <c r="B264" s="76"/>
      <c r="C264" s="76"/>
      <c r="D264" s="76"/>
      <c r="E264" s="76"/>
      <c r="F264" s="76"/>
    </row>
    <row r="265" spans="1:6" ht="121.5" x14ac:dyDescent="0.2">
      <c r="A265" s="83" t="s">
        <v>1217</v>
      </c>
      <c r="B265" s="84" t="s">
        <v>1227</v>
      </c>
      <c r="C265" s="84" t="s">
        <v>1228</v>
      </c>
      <c r="D265" s="84" t="s">
        <v>1229</v>
      </c>
      <c r="E265" s="84" t="s">
        <v>1233</v>
      </c>
      <c r="F265" s="84" t="s">
        <v>1231</v>
      </c>
    </row>
    <row r="266" spans="1:6" ht="13.5" x14ac:dyDescent="0.2">
      <c r="A266" s="24" t="s">
        <v>723</v>
      </c>
      <c r="B266" s="91">
        <v>67</v>
      </c>
      <c r="C266" s="91">
        <v>67</v>
      </c>
      <c r="D266" s="91">
        <v>491.73</v>
      </c>
      <c r="E266" s="91">
        <v>466.14</v>
      </c>
      <c r="F266" s="91">
        <v>-25.590000000000032</v>
      </c>
    </row>
    <row r="267" spans="1:6" ht="13.5" x14ac:dyDescent="0.25">
      <c r="A267" s="76"/>
      <c r="B267" s="92"/>
      <c r="C267" s="92"/>
      <c r="D267" s="82"/>
      <c r="E267" s="82"/>
      <c r="F267" s="82"/>
    </row>
    <row r="268" spans="1:6" ht="13.5" x14ac:dyDescent="0.25">
      <c r="A268" s="77" t="s">
        <v>1234</v>
      </c>
      <c r="B268" s="76"/>
      <c r="C268" s="93"/>
      <c r="D268" s="76"/>
      <c r="E268" s="76"/>
      <c r="F268" s="76"/>
    </row>
    <row r="269" spans="1:6" ht="13.5" x14ac:dyDescent="0.25">
      <c r="A269" s="76"/>
      <c r="B269" s="76"/>
      <c r="C269" s="93"/>
      <c r="D269" s="93"/>
      <c r="E269" s="94"/>
      <c r="F269" s="94"/>
    </row>
    <row r="270" spans="1:6" ht="13.5" x14ac:dyDescent="0.25">
      <c r="A270" s="77" t="s">
        <v>1235</v>
      </c>
      <c r="B270" s="76"/>
      <c r="C270" s="76"/>
      <c r="D270" s="76"/>
      <c r="E270" s="76"/>
      <c r="F270" s="76" t="s">
        <v>1236</v>
      </c>
    </row>
    <row r="271" spans="1:6" ht="13.5" x14ac:dyDescent="0.25">
      <c r="A271" s="77"/>
      <c r="B271" s="76"/>
      <c r="C271" s="76"/>
      <c r="D271" s="76"/>
      <c r="E271" s="76"/>
      <c r="F271" s="76"/>
    </row>
    <row r="272" spans="1:6" ht="13.5" x14ac:dyDescent="0.25">
      <c r="A272" s="77" t="s">
        <v>1237</v>
      </c>
      <c r="B272" s="76"/>
      <c r="C272" s="76"/>
      <c r="D272" s="76"/>
      <c r="E272" s="76"/>
      <c r="F272" s="76"/>
    </row>
    <row r="273" spans="1:6" ht="13.5" x14ac:dyDescent="0.25">
      <c r="A273" s="76"/>
      <c r="B273" s="76"/>
      <c r="C273" s="76"/>
      <c r="D273" s="76"/>
      <c r="E273" s="76"/>
      <c r="F273" s="76"/>
    </row>
    <row r="274" spans="1:6" ht="13.5" x14ac:dyDescent="0.25">
      <c r="A274" s="77" t="s">
        <v>1238</v>
      </c>
      <c r="B274" s="76"/>
      <c r="C274" s="76"/>
      <c r="D274" s="76"/>
      <c r="E274" s="76"/>
      <c r="F274" s="76"/>
    </row>
    <row r="275" spans="1:6" ht="13.5" x14ac:dyDescent="0.25">
      <c r="A275" s="76"/>
      <c r="B275" s="76"/>
      <c r="C275" s="76"/>
      <c r="D275" s="76"/>
      <c r="E275" s="76"/>
      <c r="F275" s="76"/>
    </row>
    <row r="276" spans="1:6" ht="13.5" x14ac:dyDescent="0.25">
      <c r="A276" s="77" t="s">
        <v>1239</v>
      </c>
      <c r="B276" s="76"/>
      <c r="C276" s="76"/>
      <c r="D276" s="76"/>
      <c r="E276" s="76"/>
      <c r="F276" s="76"/>
    </row>
    <row r="277" spans="1:6" ht="13.5" x14ac:dyDescent="0.25">
      <c r="A277" s="77"/>
      <c r="B277" s="76"/>
      <c r="C277" s="76"/>
      <c r="D277" s="76"/>
      <c r="E277" s="76"/>
      <c r="F277" s="76"/>
    </row>
    <row r="278" spans="1:6" ht="13.5" x14ac:dyDescent="0.25">
      <c r="A278" s="77" t="s">
        <v>1240</v>
      </c>
      <c r="B278" s="76"/>
      <c r="C278" s="76"/>
      <c r="D278" s="76"/>
      <c r="E278" s="76"/>
      <c r="F278" s="76"/>
    </row>
    <row r="279" spans="1:6" ht="13.5" x14ac:dyDescent="0.25">
      <c r="A279" s="76"/>
      <c r="B279" s="76"/>
      <c r="C279" s="76"/>
      <c r="D279" s="76"/>
      <c r="E279" s="76"/>
      <c r="F279" s="76"/>
    </row>
    <row r="280" spans="1:6" ht="13.5" x14ac:dyDescent="0.25">
      <c r="A280" s="77" t="s">
        <v>1248</v>
      </c>
      <c r="B280" s="76"/>
      <c r="C280" s="76"/>
      <c r="D280" s="76"/>
      <c r="E280" s="76"/>
      <c r="F280" s="76"/>
    </row>
    <row r="281" spans="1:6" ht="13.5" x14ac:dyDescent="0.25">
      <c r="A281" s="76"/>
      <c r="B281" s="76"/>
      <c r="C281" s="76"/>
      <c r="D281" s="95"/>
      <c r="E281" s="76"/>
      <c r="F281" s="76"/>
    </row>
    <row r="282" spans="1:6" ht="13.5" x14ac:dyDescent="0.25">
      <c r="A282" s="77" t="s">
        <v>1241</v>
      </c>
      <c r="B282" s="76"/>
      <c r="C282" s="76"/>
      <c r="D282" s="95"/>
      <c r="E282" s="76"/>
      <c r="F282" s="96"/>
    </row>
    <row r="283" spans="1:6" ht="13.5" x14ac:dyDescent="0.25">
      <c r="A283" s="76"/>
      <c r="B283" s="76"/>
      <c r="C283" s="76"/>
      <c r="D283" s="95"/>
      <c r="E283" s="76"/>
      <c r="F283" s="76"/>
    </row>
    <row r="284" spans="1:6" ht="13.5" x14ac:dyDescent="0.25">
      <c r="A284" s="77" t="s">
        <v>1242</v>
      </c>
      <c r="B284" s="76"/>
      <c r="C284" s="76"/>
      <c r="D284" s="95"/>
      <c r="E284" s="76"/>
      <c r="F284" s="76"/>
    </row>
    <row r="285" spans="1:6" ht="13.5" x14ac:dyDescent="0.25">
      <c r="A285" s="77"/>
      <c r="B285" s="76"/>
      <c r="C285" s="76"/>
      <c r="D285" s="95"/>
      <c r="E285" s="76"/>
      <c r="F285" s="76"/>
    </row>
    <row r="286" spans="1:6" ht="13.5" x14ac:dyDescent="0.25">
      <c r="A286" s="77" t="s">
        <v>1243</v>
      </c>
      <c r="B286" s="76"/>
      <c r="C286" s="76"/>
      <c r="D286" s="95"/>
      <c r="E286" s="76"/>
      <c r="F286" s="76"/>
    </row>
    <row r="287" spans="1:6" ht="13.5" x14ac:dyDescent="0.25">
      <c r="A287" s="76"/>
      <c r="B287" s="76"/>
      <c r="C287" s="76"/>
      <c r="D287" s="95"/>
      <c r="E287" s="76"/>
      <c r="F287" s="76"/>
    </row>
    <row r="288" spans="1:6" ht="13.5" x14ac:dyDescent="0.25">
      <c r="A288" s="77" t="s">
        <v>1244</v>
      </c>
      <c r="B288" s="76"/>
      <c r="C288" s="76"/>
      <c r="D288" s="95"/>
      <c r="E288" s="76"/>
      <c r="F288" s="76"/>
    </row>
    <row r="289" spans="1:6" ht="13.5" x14ac:dyDescent="0.25">
      <c r="A289" s="76"/>
      <c r="B289" s="76"/>
      <c r="C289" s="76"/>
      <c r="D289" s="95"/>
      <c r="E289" s="76"/>
      <c r="F289" s="76"/>
    </row>
    <row r="290" spans="1:6" ht="13.5" x14ac:dyDescent="0.25">
      <c r="A290" s="77" t="s">
        <v>1245</v>
      </c>
      <c r="B290" s="76"/>
      <c r="C290" s="76"/>
      <c r="D290" s="76"/>
      <c r="E290" s="76"/>
      <c r="F290" s="76"/>
    </row>
    <row r="291" spans="1:6" ht="13.5" x14ac:dyDescent="0.25">
      <c r="A291" s="76"/>
      <c r="B291" s="76"/>
      <c r="C291" s="76"/>
      <c r="D291" s="76"/>
      <c r="E291" s="76"/>
      <c r="F291" s="76"/>
    </row>
  </sheetData>
  <mergeCells count="32">
    <mergeCell ref="A221:F221"/>
    <mergeCell ref="A222:F222"/>
    <mergeCell ref="A224:F224"/>
    <mergeCell ref="B180:C180"/>
    <mergeCell ref="B181:C181"/>
    <mergeCell ref="B203:C203"/>
    <mergeCell ref="B189:C189"/>
    <mergeCell ref="B192:C192"/>
    <mergeCell ref="B193:C193"/>
    <mergeCell ref="B194:C194"/>
    <mergeCell ref="B195:C195"/>
    <mergeCell ref="B197:D197"/>
    <mergeCell ref="B198:C198"/>
    <mergeCell ref="B199:C199"/>
    <mergeCell ref="B200:C200"/>
    <mergeCell ref="B201:C201"/>
    <mergeCell ref="B174:H174"/>
    <mergeCell ref="B175:H175"/>
    <mergeCell ref="B176:H176"/>
    <mergeCell ref="B178:D178"/>
    <mergeCell ref="B179:C179"/>
    <mergeCell ref="A1:H1"/>
    <mergeCell ref="A2:H2"/>
    <mergeCell ref="A3:H3"/>
    <mergeCell ref="B172:H172"/>
    <mergeCell ref="B173:H173"/>
    <mergeCell ref="B209:C209"/>
    <mergeCell ref="B202:C202"/>
    <mergeCell ref="B204:C204"/>
    <mergeCell ref="B205:C205"/>
    <mergeCell ref="B206:C206"/>
    <mergeCell ref="B207:D207"/>
  </mergeCells>
  <hyperlinks>
    <hyperlink ref="I1" location="Index!B2" display="Index" xr:uid="{1FA4ED90-199C-4F18-A279-7D98A2C5D748}"/>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4DC42-EF9D-4B2C-9600-48EB2D9A0FE2}">
  <sheetPr>
    <outlinePr summaryBelow="0" summaryRight="0"/>
  </sheetPr>
  <dimension ref="A1:Q130"/>
  <sheetViews>
    <sheetView showGridLines="0" topLeftCell="A114" workbookViewId="0">
      <selection sqref="A1:H1"/>
    </sheetView>
  </sheetViews>
  <sheetFormatPr defaultRowHeight="12.75" x14ac:dyDescent="0.2"/>
  <cols>
    <col min="1" max="1" width="5.85546875" bestFit="1" customWidth="1"/>
    <col min="2" max="2" width="19.570312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736</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1050896</v>
      </c>
      <c r="F7" s="39">
        <v>8385.6246319999991</v>
      </c>
      <c r="G7" s="40">
        <v>7.9632820000000007E-2</v>
      </c>
      <c r="H7" s="30" t="s">
        <v>140</v>
      </c>
    </row>
    <row r="8" spans="1:9" x14ac:dyDescent="0.2">
      <c r="A8" s="36">
        <v>2</v>
      </c>
      <c r="B8" s="37" t="s">
        <v>49</v>
      </c>
      <c r="C8" s="37" t="s">
        <v>50</v>
      </c>
      <c r="D8" s="37" t="s">
        <v>48</v>
      </c>
      <c r="E8" s="38">
        <v>535836</v>
      </c>
      <c r="F8" s="39">
        <v>7368.8166719999999</v>
      </c>
      <c r="G8" s="40">
        <v>6.9976860000000002E-2</v>
      </c>
      <c r="H8" s="30" t="s">
        <v>140</v>
      </c>
    </row>
    <row r="9" spans="1:9" x14ac:dyDescent="0.2">
      <c r="A9" s="36">
        <v>3</v>
      </c>
      <c r="B9" s="37" t="s">
        <v>14</v>
      </c>
      <c r="C9" s="37" t="s">
        <v>15</v>
      </c>
      <c r="D9" s="37" t="s">
        <v>16</v>
      </c>
      <c r="E9" s="38">
        <v>345000</v>
      </c>
      <c r="F9" s="39">
        <v>6389.4</v>
      </c>
      <c r="G9" s="40">
        <v>6.0675979999999997E-2</v>
      </c>
      <c r="H9" s="30" t="s">
        <v>140</v>
      </c>
    </row>
    <row r="10" spans="1:9" x14ac:dyDescent="0.2">
      <c r="A10" s="36">
        <v>4</v>
      </c>
      <c r="B10" s="37" t="s">
        <v>244</v>
      </c>
      <c r="C10" s="37" t="s">
        <v>245</v>
      </c>
      <c r="D10" s="37" t="s">
        <v>246</v>
      </c>
      <c r="E10" s="38">
        <v>167610</v>
      </c>
      <c r="F10" s="39">
        <v>5800.3116600000003</v>
      </c>
      <c r="G10" s="40">
        <v>5.5081789999999999E-2</v>
      </c>
      <c r="H10" s="30" t="s">
        <v>140</v>
      </c>
    </row>
    <row r="11" spans="1:9" x14ac:dyDescent="0.2">
      <c r="A11" s="36">
        <v>5</v>
      </c>
      <c r="B11" s="37" t="s">
        <v>61</v>
      </c>
      <c r="C11" s="37" t="s">
        <v>62</v>
      </c>
      <c r="D11" s="37" t="s">
        <v>41</v>
      </c>
      <c r="E11" s="38">
        <v>60675</v>
      </c>
      <c r="F11" s="39">
        <v>5739.8549999999996</v>
      </c>
      <c r="G11" s="40">
        <v>5.4507670000000001E-2</v>
      </c>
      <c r="H11" s="30" t="s">
        <v>140</v>
      </c>
    </row>
    <row r="12" spans="1:9" x14ac:dyDescent="0.2">
      <c r="A12" s="36">
        <v>6</v>
      </c>
      <c r="B12" s="37" t="s">
        <v>737</v>
      </c>
      <c r="C12" s="37" t="s">
        <v>738</v>
      </c>
      <c r="D12" s="37" t="s">
        <v>31</v>
      </c>
      <c r="E12" s="38">
        <v>367376</v>
      </c>
      <c r="F12" s="39">
        <v>5649.5081280000004</v>
      </c>
      <c r="G12" s="40">
        <v>5.3649700000000002E-2</v>
      </c>
      <c r="H12" s="30" t="s">
        <v>140</v>
      </c>
    </row>
    <row r="13" spans="1:9" x14ac:dyDescent="0.2">
      <c r="A13" s="36">
        <v>7</v>
      </c>
      <c r="B13" s="37" t="s">
        <v>479</v>
      </c>
      <c r="C13" s="37" t="s">
        <v>480</v>
      </c>
      <c r="D13" s="37" t="s">
        <v>48</v>
      </c>
      <c r="E13" s="38">
        <v>1318785</v>
      </c>
      <c r="F13" s="39">
        <v>5172.9341624999997</v>
      </c>
      <c r="G13" s="40">
        <v>4.9123989999999999E-2</v>
      </c>
      <c r="H13" s="30" t="s">
        <v>140</v>
      </c>
    </row>
    <row r="14" spans="1:9" x14ac:dyDescent="0.2">
      <c r="A14" s="36">
        <v>8</v>
      </c>
      <c r="B14" s="37" t="s">
        <v>121</v>
      </c>
      <c r="C14" s="37" t="s">
        <v>122</v>
      </c>
      <c r="D14" s="37" t="s">
        <v>34</v>
      </c>
      <c r="E14" s="38">
        <v>592632</v>
      </c>
      <c r="F14" s="39">
        <v>4087.67922</v>
      </c>
      <c r="G14" s="40">
        <v>3.8818030000000003E-2</v>
      </c>
      <c r="H14" s="30" t="s">
        <v>140</v>
      </c>
    </row>
    <row r="15" spans="1:9" x14ac:dyDescent="0.2">
      <c r="A15" s="36">
        <v>9</v>
      </c>
      <c r="B15" s="37" t="s">
        <v>739</v>
      </c>
      <c r="C15" s="37" t="s">
        <v>740</v>
      </c>
      <c r="D15" s="37" t="s">
        <v>229</v>
      </c>
      <c r="E15" s="38">
        <v>91283</v>
      </c>
      <c r="F15" s="39">
        <v>3998.8343810000001</v>
      </c>
      <c r="G15" s="40">
        <v>3.7974330000000001E-2</v>
      </c>
      <c r="H15" s="30" t="s">
        <v>140</v>
      </c>
    </row>
    <row r="16" spans="1:9" x14ac:dyDescent="0.2">
      <c r="A16" s="36">
        <v>10</v>
      </c>
      <c r="B16" s="37" t="s">
        <v>51</v>
      </c>
      <c r="C16" s="37" t="s">
        <v>52</v>
      </c>
      <c r="D16" s="37" t="s">
        <v>53</v>
      </c>
      <c r="E16" s="38">
        <v>44916</v>
      </c>
      <c r="F16" s="39">
        <v>3899.6071200000001</v>
      </c>
      <c r="G16" s="40">
        <v>3.7032030000000001E-2</v>
      </c>
      <c r="H16" s="30" t="s">
        <v>140</v>
      </c>
    </row>
    <row r="17" spans="1:8" x14ac:dyDescent="0.2">
      <c r="A17" s="36">
        <v>11</v>
      </c>
      <c r="B17" s="37" t="s">
        <v>741</v>
      </c>
      <c r="C17" s="37" t="s">
        <v>742</v>
      </c>
      <c r="D17" s="37" t="s">
        <v>41</v>
      </c>
      <c r="E17" s="38">
        <v>123888</v>
      </c>
      <c r="F17" s="39">
        <v>3586.6814880000002</v>
      </c>
      <c r="G17" s="40">
        <v>3.4060380000000001E-2</v>
      </c>
      <c r="H17" s="30" t="s">
        <v>140</v>
      </c>
    </row>
    <row r="18" spans="1:8" x14ac:dyDescent="0.2">
      <c r="A18" s="36">
        <v>12</v>
      </c>
      <c r="B18" s="37" t="s">
        <v>81</v>
      </c>
      <c r="C18" s="37" t="s">
        <v>82</v>
      </c>
      <c r="D18" s="37" t="s">
        <v>83</v>
      </c>
      <c r="E18" s="38">
        <v>66269</v>
      </c>
      <c r="F18" s="39">
        <v>3557.584996</v>
      </c>
      <c r="G18" s="40">
        <v>3.3784069999999999E-2</v>
      </c>
      <c r="H18" s="30" t="s">
        <v>140</v>
      </c>
    </row>
    <row r="19" spans="1:8" x14ac:dyDescent="0.2">
      <c r="A19" s="36">
        <v>13</v>
      </c>
      <c r="B19" s="37" t="s">
        <v>743</v>
      </c>
      <c r="C19" s="37" t="s">
        <v>744</v>
      </c>
      <c r="D19" s="37" t="s">
        <v>48</v>
      </c>
      <c r="E19" s="38">
        <v>1540173</v>
      </c>
      <c r="F19" s="39">
        <v>3212.800878</v>
      </c>
      <c r="G19" s="40">
        <v>3.050988E-2</v>
      </c>
      <c r="H19" s="30" t="s">
        <v>140</v>
      </c>
    </row>
    <row r="20" spans="1:8" x14ac:dyDescent="0.2">
      <c r="A20" s="36">
        <v>14</v>
      </c>
      <c r="B20" s="37" t="s">
        <v>745</v>
      </c>
      <c r="C20" s="37" t="s">
        <v>746</v>
      </c>
      <c r="D20" s="37" t="s">
        <v>198</v>
      </c>
      <c r="E20" s="38">
        <v>180000</v>
      </c>
      <c r="F20" s="39">
        <v>3178.26</v>
      </c>
      <c r="G20" s="40">
        <v>3.018187E-2</v>
      </c>
      <c r="H20" s="30" t="s">
        <v>140</v>
      </c>
    </row>
    <row r="21" spans="1:8" x14ac:dyDescent="0.2">
      <c r="A21" s="36">
        <v>15</v>
      </c>
      <c r="B21" s="37" t="s">
        <v>691</v>
      </c>
      <c r="C21" s="37" t="s">
        <v>692</v>
      </c>
      <c r="D21" s="37" t="s">
        <v>215</v>
      </c>
      <c r="E21" s="38">
        <v>225000</v>
      </c>
      <c r="F21" s="39">
        <v>3160.5749999999998</v>
      </c>
      <c r="G21" s="40">
        <v>3.0013930000000001E-2</v>
      </c>
      <c r="H21" s="30" t="s">
        <v>140</v>
      </c>
    </row>
    <row r="22" spans="1:8" x14ac:dyDescent="0.2">
      <c r="A22" s="36">
        <v>16</v>
      </c>
      <c r="B22" s="37" t="s">
        <v>689</v>
      </c>
      <c r="C22" s="37" t="s">
        <v>690</v>
      </c>
      <c r="D22" s="37" t="s">
        <v>215</v>
      </c>
      <c r="E22" s="38">
        <v>306782</v>
      </c>
      <c r="F22" s="39">
        <v>3069.0471280000002</v>
      </c>
      <c r="G22" s="40">
        <v>2.9144739999999999E-2</v>
      </c>
      <c r="H22" s="30" t="s">
        <v>140</v>
      </c>
    </row>
    <row r="23" spans="1:8" x14ac:dyDescent="0.2">
      <c r="A23" s="36">
        <v>17</v>
      </c>
      <c r="B23" s="37" t="s">
        <v>747</v>
      </c>
      <c r="C23" s="37" t="s">
        <v>748</v>
      </c>
      <c r="D23" s="37" t="s">
        <v>229</v>
      </c>
      <c r="E23" s="38">
        <v>82842</v>
      </c>
      <c r="F23" s="39">
        <v>2719.3714920000002</v>
      </c>
      <c r="G23" s="40">
        <v>2.5824099999999999E-2</v>
      </c>
      <c r="H23" s="30" t="s">
        <v>140</v>
      </c>
    </row>
    <row r="24" spans="1:8" ht="25.5" x14ac:dyDescent="0.2">
      <c r="A24" s="36">
        <v>18</v>
      </c>
      <c r="B24" s="37" t="s">
        <v>491</v>
      </c>
      <c r="C24" s="37" t="s">
        <v>492</v>
      </c>
      <c r="D24" s="37" t="s">
        <v>201</v>
      </c>
      <c r="E24" s="38">
        <v>244574</v>
      </c>
      <c r="F24" s="39">
        <v>2630.6379440000001</v>
      </c>
      <c r="G24" s="40">
        <v>2.498146E-2</v>
      </c>
      <c r="H24" s="30" t="s">
        <v>140</v>
      </c>
    </row>
    <row r="25" spans="1:8" x14ac:dyDescent="0.2">
      <c r="A25" s="36">
        <v>19</v>
      </c>
      <c r="B25" s="37" t="s">
        <v>309</v>
      </c>
      <c r="C25" s="37" t="s">
        <v>310</v>
      </c>
      <c r="D25" s="37" t="s">
        <v>193</v>
      </c>
      <c r="E25" s="38">
        <v>92223</v>
      </c>
      <c r="F25" s="39">
        <v>2356.3898730000001</v>
      </c>
      <c r="G25" s="40">
        <v>2.23771E-2</v>
      </c>
      <c r="H25" s="30" t="s">
        <v>140</v>
      </c>
    </row>
    <row r="26" spans="1:8" x14ac:dyDescent="0.2">
      <c r="A26" s="36">
        <v>20</v>
      </c>
      <c r="B26" s="37" t="s">
        <v>428</v>
      </c>
      <c r="C26" s="37" t="s">
        <v>429</v>
      </c>
      <c r="D26" s="37" t="s">
        <v>48</v>
      </c>
      <c r="E26" s="38">
        <v>172372</v>
      </c>
      <c r="F26" s="39">
        <v>2319.6100040000001</v>
      </c>
      <c r="G26" s="40">
        <v>2.2027830000000002E-2</v>
      </c>
      <c r="H26" s="30" t="s">
        <v>140</v>
      </c>
    </row>
    <row r="27" spans="1:8" ht="25.5" x14ac:dyDescent="0.2">
      <c r="A27" s="36">
        <v>21</v>
      </c>
      <c r="B27" s="37" t="s">
        <v>327</v>
      </c>
      <c r="C27" s="37" t="s">
        <v>328</v>
      </c>
      <c r="D27" s="37" t="s">
        <v>185</v>
      </c>
      <c r="E27" s="38">
        <v>123490</v>
      </c>
      <c r="F27" s="39">
        <v>2210.2240200000001</v>
      </c>
      <c r="G27" s="40">
        <v>2.098906E-2</v>
      </c>
      <c r="H27" s="30" t="s">
        <v>140</v>
      </c>
    </row>
    <row r="28" spans="1:8" x14ac:dyDescent="0.2">
      <c r="A28" s="36">
        <v>22</v>
      </c>
      <c r="B28" s="37" t="s">
        <v>46</v>
      </c>
      <c r="C28" s="37" t="s">
        <v>47</v>
      </c>
      <c r="D28" s="37" t="s">
        <v>48</v>
      </c>
      <c r="E28" s="38">
        <v>210637</v>
      </c>
      <c r="F28" s="39">
        <v>2163.0313529999999</v>
      </c>
      <c r="G28" s="40">
        <v>2.0540900000000001E-2</v>
      </c>
      <c r="H28" s="30" t="s">
        <v>140</v>
      </c>
    </row>
    <row r="29" spans="1:8" x14ac:dyDescent="0.2">
      <c r="A29" s="36">
        <v>23</v>
      </c>
      <c r="B29" s="37" t="s">
        <v>749</v>
      </c>
      <c r="C29" s="37" t="s">
        <v>750</v>
      </c>
      <c r="D29" s="37" t="s">
        <v>198</v>
      </c>
      <c r="E29" s="38">
        <v>626675</v>
      </c>
      <c r="F29" s="39">
        <v>2022.5935625</v>
      </c>
      <c r="G29" s="40">
        <v>1.920726E-2</v>
      </c>
      <c r="H29" s="30" t="s">
        <v>140</v>
      </c>
    </row>
    <row r="30" spans="1:8" x14ac:dyDescent="0.2">
      <c r="A30" s="36">
        <v>24</v>
      </c>
      <c r="B30" s="37" t="s">
        <v>305</v>
      </c>
      <c r="C30" s="37" t="s">
        <v>306</v>
      </c>
      <c r="D30" s="37" t="s">
        <v>229</v>
      </c>
      <c r="E30" s="38">
        <v>201908</v>
      </c>
      <c r="F30" s="39">
        <v>1974.6602399999999</v>
      </c>
      <c r="G30" s="40">
        <v>1.8752060000000001E-2</v>
      </c>
      <c r="H30" s="30" t="s">
        <v>140</v>
      </c>
    </row>
    <row r="31" spans="1:8" x14ac:dyDescent="0.2">
      <c r="A31" s="36">
        <v>25</v>
      </c>
      <c r="B31" s="37" t="s">
        <v>401</v>
      </c>
      <c r="C31" s="37" t="s">
        <v>402</v>
      </c>
      <c r="D31" s="37" t="s">
        <v>185</v>
      </c>
      <c r="E31" s="38">
        <v>72974</v>
      </c>
      <c r="F31" s="39">
        <v>1109.7885920000001</v>
      </c>
      <c r="G31" s="40">
        <v>1.053894E-2</v>
      </c>
      <c r="H31" s="30" t="s">
        <v>140</v>
      </c>
    </row>
    <row r="32" spans="1:8" x14ac:dyDescent="0.2">
      <c r="A32" s="36">
        <v>26</v>
      </c>
      <c r="B32" s="37" t="s">
        <v>493</v>
      </c>
      <c r="C32" s="37" t="s">
        <v>494</v>
      </c>
      <c r="D32" s="37" t="s">
        <v>215</v>
      </c>
      <c r="E32" s="38">
        <v>101625</v>
      </c>
      <c r="F32" s="39">
        <v>1089.21675</v>
      </c>
      <c r="G32" s="40">
        <v>1.034358E-2</v>
      </c>
      <c r="H32" s="30" t="s">
        <v>140</v>
      </c>
    </row>
    <row r="33" spans="1:8" x14ac:dyDescent="0.2">
      <c r="A33" s="36">
        <v>27</v>
      </c>
      <c r="B33" s="37" t="s">
        <v>236</v>
      </c>
      <c r="C33" s="37" t="s">
        <v>237</v>
      </c>
      <c r="D33" s="37" t="s">
        <v>120</v>
      </c>
      <c r="E33" s="38">
        <v>231174</v>
      </c>
      <c r="F33" s="39">
        <v>965.38262399999996</v>
      </c>
      <c r="G33" s="40">
        <v>9.1676099999999996E-3</v>
      </c>
      <c r="H33" s="30" t="s">
        <v>140</v>
      </c>
    </row>
    <row r="34" spans="1:8" x14ac:dyDescent="0.2">
      <c r="A34" s="36">
        <v>28</v>
      </c>
      <c r="B34" s="37" t="s">
        <v>751</v>
      </c>
      <c r="C34" s="37" t="s">
        <v>752</v>
      </c>
      <c r="D34" s="37" t="s">
        <v>13</v>
      </c>
      <c r="E34" s="38">
        <v>176398</v>
      </c>
      <c r="F34" s="39">
        <v>919.91557</v>
      </c>
      <c r="G34" s="40">
        <v>8.7358399999999999E-3</v>
      </c>
      <c r="H34" s="30" t="s">
        <v>140</v>
      </c>
    </row>
    <row r="35" spans="1:8" x14ac:dyDescent="0.2">
      <c r="A35" s="41"/>
      <c r="B35" s="41"/>
      <c r="C35" s="42" t="s">
        <v>139</v>
      </c>
      <c r="D35" s="41"/>
      <c r="E35" s="41" t="s">
        <v>140</v>
      </c>
      <c r="F35" s="43">
        <v>98738.342489999995</v>
      </c>
      <c r="G35" s="44">
        <v>0.93765381000000003</v>
      </c>
      <c r="H35" s="30" t="s">
        <v>140</v>
      </c>
    </row>
    <row r="36" spans="1:8" x14ac:dyDescent="0.2">
      <c r="A36" s="41"/>
      <c r="B36" s="41"/>
      <c r="C36" s="45"/>
      <c r="D36" s="41"/>
      <c r="E36" s="41"/>
      <c r="F36" s="46"/>
      <c r="G36" s="46"/>
      <c r="H36" s="30" t="s">
        <v>140</v>
      </c>
    </row>
    <row r="37" spans="1:8" x14ac:dyDescent="0.2">
      <c r="A37" s="41"/>
      <c r="B37" s="41"/>
      <c r="C37" s="42" t="s">
        <v>141</v>
      </c>
      <c r="D37" s="41"/>
      <c r="E37" s="41"/>
      <c r="F37" s="41"/>
      <c r="G37" s="41"/>
      <c r="H37" s="30" t="s">
        <v>140</v>
      </c>
    </row>
    <row r="38" spans="1:8" x14ac:dyDescent="0.2">
      <c r="A38" s="41"/>
      <c r="B38" s="41"/>
      <c r="C38" s="42" t="s">
        <v>139</v>
      </c>
      <c r="D38" s="41"/>
      <c r="E38" s="41" t="s">
        <v>140</v>
      </c>
      <c r="F38" s="47" t="s">
        <v>142</v>
      </c>
      <c r="G38" s="44">
        <v>0</v>
      </c>
      <c r="H38" s="30" t="s">
        <v>140</v>
      </c>
    </row>
    <row r="39" spans="1:8" x14ac:dyDescent="0.2">
      <c r="A39" s="41"/>
      <c r="B39" s="41"/>
      <c r="C39" s="45"/>
      <c r="D39" s="41"/>
      <c r="E39" s="41"/>
      <c r="F39" s="46"/>
      <c r="G39" s="46"/>
      <c r="H39" s="30" t="s">
        <v>140</v>
      </c>
    </row>
    <row r="40" spans="1:8" x14ac:dyDescent="0.2">
      <c r="A40" s="41"/>
      <c r="B40" s="41"/>
      <c r="C40" s="42" t="s">
        <v>143</v>
      </c>
      <c r="D40" s="41"/>
      <c r="E40" s="41"/>
      <c r="F40" s="41"/>
      <c r="G40" s="41"/>
      <c r="H40" s="30" t="s">
        <v>140</v>
      </c>
    </row>
    <row r="41" spans="1:8" x14ac:dyDescent="0.2">
      <c r="A41" s="41"/>
      <c r="B41" s="41"/>
      <c r="C41" s="42" t="s">
        <v>139</v>
      </c>
      <c r="D41" s="41"/>
      <c r="E41" s="41" t="s">
        <v>140</v>
      </c>
      <c r="F41" s="47" t="s">
        <v>142</v>
      </c>
      <c r="G41" s="44">
        <v>0</v>
      </c>
      <c r="H41" s="30" t="s">
        <v>140</v>
      </c>
    </row>
    <row r="42" spans="1:8" x14ac:dyDescent="0.2">
      <c r="A42" s="41"/>
      <c r="B42" s="41"/>
      <c r="C42" s="45"/>
      <c r="D42" s="41"/>
      <c r="E42" s="41"/>
      <c r="F42" s="46"/>
      <c r="G42" s="46"/>
      <c r="H42" s="30" t="s">
        <v>140</v>
      </c>
    </row>
    <row r="43" spans="1:8" x14ac:dyDescent="0.2">
      <c r="A43" s="41"/>
      <c r="B43" s="41"/>
      <c r="C43" s="42" t="s">
        <v>144</v>
      </c>
      <c r="D43" s="41"/>
      <c r="E43" s="41"/>
      <c r="F43" s="41"/>
      <c r="G43" s="41"/>
      <c r="H43" s="30" t="s">
        <v>140</v>
      </c>
    </row>
    <row r="44" spans="1:8" x14ac:dyDescent="0.2">
      <c r="A44" s="41"/>
      <c r="B44" s="41"/>
      <c r="C44" s="42" t="s">
        <v>139</v>
      </c>
      <c r="D44" s="41"/>
      <c r="E44" s="41" t="s">
        <v>140</v>
      </c>
      <c r="F44" s="47" t="s">
        <v>142</v>
      </c>
      <c r="G44" s="44">
        <v>0</v>
      </c>
      <c r="H44" s="30" t="s">
        <v>140</v>
      </c>
    </row>
    <row r="45" spans="1:8" x14ac:dyDescent="0.2">
      <c r="A45" s="41"/>
      <c r="B45" s="41"/>
      <c r="C45" s="45"/>
      <c r="D45" s="41"/>
      <c r="E45" s="41"/>
      <c r="F45" s="46"/>
      <c r="G45" s="46"/>
      <c r="H45" s="30" t="s">
        <v>140</v>
      </c>
    </row>
    <row r="46" spans="1:8" x14ac:dyDescent="0.2">
      <c r="A46" s="41"/>
      <c r="B46" s="41"/>
      <c r="C46" s="42" t="s">
        <v>145</v>
      </c>
      <c r="D46" s="41"/>
      <c r="E46" s="41"/>
      <c r="F46" s="46"/>
      <c r="G46" s="46"/>
      <c r="H46" s="30" t="s">
        <v>140</v>
      </c>
    </row>
    <row r="47" spans="1:8" x14ac:dyDescent="0.2">
      <c r="A47" s="41"/>
      <c r="B47" s="41"/>
      <c r="C47" s="42" t="s">
        <v>139</v>
      </c>
      <c r="D47" s="41"/>
      <c r="E47" s="41" t="s">
        <v>140</v>
      </c>
      <c r="F47" s="47" t="s">
        <v>142</v>
      </c>
      <c r="G47" s="44">
        <v>0</v>
      </c>
      <c r="H47" s="30" t="s">
        <v>140</v>
      </c>
    </row>
    <row r="48" spans="1:8" x14ac:dyDescent="0.2">
      <c r="A48" s="41"/>
      <c r="B48" s="41"/>
      <c r="C48" s="45"/>
      <c r="D48" s="41"/>
      <c r="E48" s="41"/>
      <c r="F48" s="46"/>
      <c r="G48" s="46"/>
      <c r="H48" s="30" t="s">
        <v>140</v>
      </c>
    </row>
    <row r="49" spans="1:8" x14ac:dyDescent="0.2">
      <c r="A49" s="41"/>
      <c r="B49" s="41"/>
      <c r="C49" s="42" t="s">
        <v>146</v>
      </c>
      <c r="D49" s="41"/>
      <c r="E49" s="41"/>
      <c r="F49" s="46"/>
      <c r="G49" s="46"/>
      <c r="H49" s="30" t="s">
        <v>140</v>
      </c>
    </row>
    <row r="50" spans="1:8" x14ac:dyDescent="0.2">
      <c r="A50" s="41"/>
      <c r="B50" s="41"/>
      <c r="C50" s="42" t="s">
        <v>139</v>
      </c>
      <c r="D50" s="41"/>
      <c r="E50" s="41" t="s">
        <v>140</v>
      </c>
      <c r="F50" s="47" t="s">
        <v>142</v>
      </c>
      <c r="G50" s="44">
        <v>0</v>
      </c>
      <c r="H50" s="30" t="s">
        <v>140</v>
      </c>
    </row>
    <row r="51" spans="1:8" x14ac:dyDescent="0.2">
      <c r="A51" s="41"/>
      <c r="B51" s="41"/>
      <c r="C51" s="45"/>
      <c r="D51" s="41"/>
      <c r="E51" s="41"/>
      <c r="F51" s="46"/>
      <c r="G51" s="46"/>
      <c r="H51" s="30" t="s">
        <v>140</v>
      </c>
    </row>
    <row r="52" spans="1:8" x14ac:dyDescent="0.2">
      <c r="A52" s="41"/>
      <c r="B52" s="41"/>
      <c r="C52" s="42" t="s">
        <v>147</v>
      </c>
      <c r="D52" s="41"/>
      <c r="E52" s="41"/>
      <c r="F52" s="43">
        <v>98738.342489999995</v>
      </c>
      <c r="G52" s="44">
        <v>0.93765381000000003</v>
      </c>
      <c r="H52" s="30" t="s">
        <v>140</v>
      </c>
    </row>
    <row r="53" spans="1:8" x14ac:dyDescent="0.2">
      <c r="A53" s="41"/>
      <c r="B53" s="41"/>
      <c r="C53" s="45"/>
      <c r="D53" s="41"/>
      <c r="E53" s="41"/>
      <c r="F53" s="46"/>
      <c r="G53" s="46"/>
      <c r="H53" s="30" t="s">
        <v>140</v>
      </c>
    </row>
    <row r="54" spans="1:8" x14ac:dyDescent="0.2">
      <c r="A54" s="41"/>
      <c r="B54" s="41"/>
      <c r="C54" s="42" t="s">
        <v>148</v>
      </c>
      <c r="D54" s="41"/>
      <c r="E54" s="41"/>
      <c r="F54" s="46"/>
      <c r="G54" s="46"/>
      <c r="H54" s="30" t="s">
        <v>140</v>
      </c>
    </row>
    <row r="55" spans="1:8" x14ac:dyDescent="0.2">
      <c r="A55" s="41"/>
      <c r="B55" s="41"/>
      <c r="C55" s="42" t="s">
        <v>10</v>
      </c>
      <c r="D55" s="41"/>
      <c r="E55" s="41"/>
      <c r="F55" s="46"/>
      <c r="G55" s="46"/>
      <c r="H55" s="30" t="s">
        <v>140</v>
      </c>
    </row>
    <row r="56" spans="1:8" x14ac:dyDescent="0.2">
      <c r="A56" s="41"/>
      <c r="B56" s="41"/>
      <c r="C56" s="42" t="s">
        <v>139</v>
      </c>
      <c r="D56" s="41"/>
      <c r="E56" s="41" t="s">
        <v>140</v>
      </c>
      <c r="F56" s="47" t="s">
        <v>142</v>
      </c>
      <c r="G56" s="44">
        <v>0</v>
      </c>
      <c r="H56" s="30" t="s">
        <v>140</v>
      </c>
    </row>
    <row r="57" spans="1:8" x14ac:dyDescent="0.2">
      <c r="A57" s="41"/>
      <c r="B57" s="41"/>
      <c r="C57" s="45"/>
      <c r="D57" s="41"/>
      <c r="E57" s="41"/>
      <c r="F57" s="46"/>
      <c r="G57" s="46"/>
      <c r="H57" s="30" t="s">
        <v>140</v>
      </c>
    </row>
    <row r="58" spans="1:8" x14ac:dyDescent="0.2">
      <c r="A58" s="41"/>
      <c r="B58" s="41"/>
      <c r="C58" s="42" t="s">
        <v>149</v>
      </c>
      <c r="D58" s="41"/>
      <c r="E58" s="41"/>
      <c r="F58" s="41"/>
      <c r="G58" s="41"/>
      <c r="H58" s="30" t="s">
        <v>140</v>
      </c>
    </row>
    <row r="59" spans="1:8" x14ac:dyDescent="0.2">
      <c r="A59" s="41"/>
      <c r="B59" s="41"/>
      <c r="C59" s="42" t="s">
        <v>139</v>
      </c>
      <c r="D59" s="41"/>
      <c r="E59" s="41" t="s">
        <v>140</v>
      </c>
      <c r="F59" s="47" t="s">
        <v>142</v>
      </c>
      <c r="G59" s="44">
        <v>0</v>
      </c>
      <c r="H59" s="30" t="s">
        <v>140</v>
      </c>
    </row>
    <row r="60" spans="1:8" x14ac:dyDescent="0.2">
      <c r="A60" s="41"/>
      <c r="B60" s="41"/>
      <c r="C60" s="45"/>
      <c r="D60" s="41"/>
      <c r="E60" s="41"/>
      <c r="F60" s="46"/>
      <c r="G60" s="46"/>
      <c r="H60" s="30" t="s">
        <v>140</v>
      </c>
    </row>
    <row r="61" spans="1:8" x14ac:dyDescent="0.2">
      <c r="A61" s="41"/>
      <c r="B61" s="41"/>
      <c r="C61" s="42" t="s">
        <v>150</v>
      </c>
      <c r="D61" s="41"/>
      <c r="E61" s="41"/>
      <c r="F61" s="41"/>
      <c r="G61" s="41"/>
      <c r="H61" s="30" t="s">
        <v>140</v>
      </c>
    </row>
    <row r="62" spans="1:8" x14ac:dyDescent="0.2">
      <c r="A62" s="41"/>
      <c r="B62" s="41"/>
      <c r="C62" s="42" t="s">
        <v>139</v>
      </c>
      <c r="D62" s="41"/>
      <c r="E62" s="41" t="s">
        <v>140</v>
      </c>
      <c r="F62" s="47" t="s">
        <v>142</v>
      </c>
      <c r="G62" s="44">
        <v>0</v>
      </c>
      <c r="H62" s="30" t="s">
        <v>140</v>
      </c>
    </row>
    <row r="63" spans="1:8" x14ac:dyDescent="0.2">
      <c r="A63" s="41"/>
      <c r="B63" s="41"/>
      <c r="C63" s="45"/>
      <c r="D63" s="41"/>
      <c r="E63" s="41"/>
      <c r="F63" s="46"/>
      <c r="G63" s="46"/>
      <c r="H63" s="30" t="s">
        <v>140</v>
      </c>
    </row>
    <row r="64" spans="1:8" x14ac:dyDescent="0.2">
      <c r="A64" s="41"/>
      <c r="B64" s="41"/>
      <c r="C64" s="42" t="s">
        <v>151</v>
      </c>
      <c r="D64" s="41"/>
      <c r="E64" s="41"/>
      <c r="F64" s="46"/>
      <c r="G64" s="46"/>
      <c r="H64" s="30" t="s">
        <v>140</v>
      </c>
    </row>
    <row r="65" spans="1:8" x14ac:dyDescent="0.2">
      <c r="A65" s="41"/>
      <c r="B65" s="41"/>
      <c r="C65" s="42" t="s">
        <v>139</v>
      </c>
      <c r="D65" s="41"/>
      <c r="E65" s="41" t="s">
        <v>140</v>
      </c>
      <c r="F65" s="47" t="s">
        <v>142</v>
      </c>
      <c r="G65" s="44">
        <v>0</v>
      </c>
      <c r="H65" s="30" t="s">
        <v>140</v>
      </c>
    </row>
    <row r="66" spans="1:8" x14ac:dyDescent="0.2">
      <c r="A66" s="41"/>
      <c r="B66" s="41"/>
      <c r="C66" s="45"/>
      <c r="D66" s="41"/>
      <c r="E66" s="41"/>
      <c r="F66" s="46"/>
      <c r="G66" s="46"/>
      <c r="H66" s="30" t="s">
        <v>140</v>
      </c>
    </row>
    <row r="67" spans="1:8" x14ac:dyDescent="0.2">
      <c r="A67" s="41"/>
      <c r="B67" s="41"/>
      <c r="C67" s="42" t="s">
        <v>152</v>
      </c>
      <c r="D67" s="41"/>
      <c r="E67" s="41"/>
      <c r="F67" s="43">
        <v>0</v>
      </c>
      <c r="G67" s="44">
        <v>0</v>
      </c>
      <c r="H67" s="30" t="s">
        <v>140</v>
      </c>
    </row>
    <row r="68" spans="1:8" x14ac:dyDescent="0.2">
      <c r="A68" s="41"/>
      <c r="B68" s="41"/>
      <c r="C68" s="45"/>
      <c r="D68" s="41"/>
      <c r="E68" s="41"/>
      <c r="F68" s="46"/>
      <c r="G68" s="46"/>
      <c r="H68" s="30" t="s">
        <v>140</v>
      </c>
    </row>
    <row r="69" spans="1:8" x14ac:dyDescent="0.2">
      <c r="A69" s="41"/>
      <c r="B69" s="41"/>
      <c r="C69" s="42" t="s">
        <v>153</v>
      </c>
      <c r="D69" s="41"/>
      <c r="E69" s="41"/>
      <c r="F69" s="46"/>
      <c r="G69" s="46"/>
      <c r="H69" s="30" t="s">
        <v>140</v>
      </c>
    </row>
    <row r="70" spans="1:8" x14ac:dyDescent="0.2">
      <c r="A70" s="41"/>
      <c r="B70" s="41"/>
      <c r="C70" s="42" t="s">
        <v>154</v>
      </c>
      <c r="D70" s="41"/>
      <c r="E70" s="41"/>
      <c r="F70" s="46"/>
      <c r="G70" s="46"/>
      <c r="H70" s="30" t="s">
        <v>140</v>
      </c>
    </row>
    <row r="71" spans="1:8" x14ac:dyDescent="0.2">
      <c r="A71" s="41"/>
      <c r="B71" s="41"/>
      <c r="C71" s="42" t="s">
        <v>139</v>
      </c>
      <c r="D71" s="41"/>
      <c r="E71" s="41" t="s">
        <v>140</v>
      </c>
      <c r="F71" s="47" t="s">
        <v>142</v>
      </c>
      <c r="G71" s="44">
        <v>0</v>
      </c>
      <c r="H71" s="30" t="s">
        <v>140</v>
      </c>
    </row>
    <row r="72" spans="1:8" x14ac:dyDescent="0.2">
      <c r="A72" s="41"/>
      <c r="B72" s="41"/>
      <c r="C72" s="45"/>
      <c r="D72" s="41"/>
      <c r="E72" s="41"/>
      <c r="F72" s="46"/>
      <c r="G72" s="46"/>
      <c r="H72" s="30" t="s">
        <v>140</v>
      </c>
    </row>
    <row r="73" spans="1:8" x14ac:dyDescent="0.2">
      <c r="A73" s="41"/>
      <c r="B73" s="41"/>
      <c r="C73" s="42" t="s">
        <v>155</v>
      </c>
      <c r="D73" s="41"/>
      <c r="E73" s="41"/>
      <c r="F73" s="46"/>
      <c r="G73" s="46"/>
      <c r="H73" s="30" t="s">
        <v>140</v>
      </c>
    </row>
    <row r="74" spans="1:8" x14ac:dyDescent="0.2">
      <c r="A74" s="41"/>
      <c r="B74" s="41"/>
      <c r="C74" s="42" t="s">
        <v>139</v>
      </c>
      <c r="D74" s="41"/>
      <c r="E74" s="41" t="s">
        <v>140</v>
      </c>
      <c r="F74" s="47" t="s">
        <v>142</v>
      </c>
      <c r="G74" s="44">
        <v>0</v>
      </c>
      <c r="H74" s="30" t="s">
        <v>140</v>
      </c>
    </row>
    <row r="75" spans="1:8" x14ac:dyDescent="0.2">
      <c r="A75" s="41"/>
      <c r="B75" s="41"/>
      <c r="C75" s="45"/>
      <c r="D75" s="41"/>
      <c r="E75" s="41"/>
      <c r="F75" s="46"/>
      <c r="G75" s="46"/>
      <c r="H75" s="30" t="s">
        <v>140</v>
      </c>
    </row>
    <row r="76" spans="1:8" x14ac:dyDescent="0.2">
      <c r="A76" s="41"/>
      <c r="B76" s="41"/>
      <c r="C76" s="42" t="s">
        <v>156</v>
      </c>
      <c r="D76" s="41"/>
      <c r="E76" s="41"/>
      <c r="F76" s="46"/>
      <c r="G76" s="46"/>
      <c r="H76" s="30" t="s">
        <v>140</v>
      </c>
    </row>
    <row r="77" spans="1:8" x14ac:dyDescent="0.2">
      <c r="A77" s="41"/>
      <c r="B77" s="41"/>
      <c r="C77" s="42" t="s">
        <v>139</v>
      </c>
      <c r="D77" s="41"/>
      <c r="E77" s="41" t="s">
        <v>140</v>
      </c>
      <c r="F77" s="47" t="s">
        <v>142</v>
      </c>
      <c r="G77" s="44">
        <v>0</v>
      </c>
      <c r="H77" s="30" t="s">
        <v>140</v>
      </c>
    </row>
    <row r="78" spans="1:8" x14ac:dyDescent="0.2">
      <c r="A78" s="41"/>
      <c r="B78" s="41"/>
      <c r="C78" s="45"/>
      <c r="D78" s="41"/>
      <c r="E78" s="41"/>
      <c r="F78" s="46"/>
      <c r="G78" s="46"/>
      <c r="H78" s="30" t="s">
        <v>140</v>
      </c>
    </row>
    <row r="79" spans="1:8" x14ac:dyDescent="0.2">
      <c r="A79" s="41"/>
      <c r="B79" s="41"/>
      <c r="C79" s="42" t="s">
        <v>157</v>
      </c>
      <c r="D79" s="41"/>
      <c r="E79" s="41"/>
      <c r="F79" s="46"/>
      <c r="G79" s="46"/>
      <c r="H79" s="30" t="s">
        <v>140</v>
      </c>
    </row>
    <row r="80" spans="1:8" x14ac:dyDescent="0.2">
      <c r="A80" s="36">
        <v>1</v>
      </c>
      <c r="B80" s="37"/>
      <c r="C80" s="37" t="s">
        <v>158</v>
      </c>
      <c r="D80" s="37"/>
      <c r="E80" s="48"/>
      <c r="F80" s="39">
        <v>6708.9478779950005</v>
      </c>
      <c r="G80" s="40">
        <v>6.3710509999999998E-2</v>
      </c>
      <c r="H80" s="30">
        <v>5.42</v>
      </c>
    </row>
    <row r="81" spans="1:8" x14ac:dyDescent="0.2">
      <c r="A81" s="41"/>
      <c r="B81" s="41"/>
      <c r="C81" s="42" t="s">
        <v>139</v>
      </c>
      <c r="D81" s="41"/>
      <c r="E81" s="41" t="s">
        <v>140</v>
      </c>
      <c r="F81" s="43">
        <v>6708.9478779950005</v>
      </c>
      <c r="G81" s="44">
        <v>6.3710509999999998E-2</v>
      </c>
      <c r="H81" s="30" t="s">
        <v>140</v>
      </c>
    </row>
    <row r="82" spans="1:8" x14ac:dyDescent="0.2">
      <c r="A82" s="41"/>
      <c r="B82" s="41"/>
      <c r="C82" s="45"/>
      <c r="D82" s="41"/>
      <c r="E82" s="41"/>
      <c r="F82" s="46"/>
      <c r="G82" s="46"/>
      <c r="H82" s="30" t="s">
        <v>140</v>
      </c>
    </row>
    <row r="83" spans="1:8" x14ac:dyDescent="0.2">
      <c r="A83" s="41"/>
      <c r="B83" s="41"/>
      <c r="C83" s="42" t="s">
        <v>159</v>
      </c>
      <c r="D83" s="41"/>
      <c r="E83" s="41"/>
      <c r="F83" s="43">
        <v>6708.9478779950005</v>
      </c>
      <c r="G83" s="44">
        <v>6.3710509999999998E-2</v>
      </c>
      <c r="H83" s="30" t="s">
        <v>140</v>
      </c>
    </row>
    <row r="84" spans="1:8" x14ac:dyDescent="0.2">
      <c r="A84" s="41"/>
      <c r="B84" s="41"/>
      <c r="C84" s="46"/>
      <c r="D84" s="41"/>
      <c r="E84" s="41"/>
      <c r="F84" s="41"/>
      <c r="G84" s="41"/>
      <c r="H84" s="30" t="s">
        <v>140</v>
      </c>
    </row>
    <row r="85" spans="1:8" x14ac:dyDescent="0.2">
      <c r="A85" s="41"/>
      <c r="B85" s="41"/>
      <c r="C85" s="42" t="s">
        <v>160</v>
      </c>
      <c r="D85" s="41"/>
      <c r="E85" s="41"/>
      <c r="F85" s="41"/>
      <c r="G85" s="41"/>
      <c r="H85" s="30" t="s">
        <v>140</v>
      </c>
    </row>
    <row r="86" spans="1:8" x14ac:dyDescent="0.2">
      <c r="A86" s="41"/>
      <c r="B86" s="41"/>
      <c r="C86" s="42" t="s">
        <v>161</v>
      </c>
      <c r="D86" s="41"/>
      <c r="E86" s="41"/>
      <c r="F86" s="41"/>
      <c r="G86" s="41"/>
      <c r="H86" s="30" t="s">
        <v>140</v>
      </c>
    </row>
    <row r="87" spans="1:8" x14ac:dyDescent="0.2">
      <c r="A87" s="41"/>
      <c r="B87" s="41"/>
      <c r="C87" s="42" t="s">
        <v>139</v>
      </c>
      <c r="D87" s="41"/>
      <c r="E87" s="41" t="s">
        <v>140</v>
      </c>
      <c r="F87" s="47" t="s">
        <v>142</v>
      </c>
      <c r="G87" s="44">
        <v>0</v>
      </c>
      <c r="H87" s="30" t="s">
        <v>140</v>
      </c>
    </row>
    <row r="88" spans="1:8" x14ac:dyDescent="0.2">
      <c r="A88" s="41"/>
      <c r="B88" s="41"/>
      <c r="C88" s="45"/>
      <c r="D88" s="41"/>
      <c r="E88" s="41"/>
      <c r="F88" s="46"/>
      <c r="G88" s="46"/>
      <c r="H88" s="30" t="s">
        <v>140</v>
      </c>
    </row>
    <row r="89" spans="1:8" x14ac:dyDescent="0.2">
      <c r="A89" s="41"/>
      <c r="B89" s="41"/>
      <c r="C89" s="42" t="s">
        <v>162</v>
      </c>
      <c r="D89" s="41"/>
      <c r="E89" s="41"/>
      <c r="F89" s="41"/>
      <c r="G89" s="41"/>
      <c r="H89" s="30" t="s">
        <v>140</v>
      </c>
    </row>
    <row r="90" spans="1:8" x14ac:dyDescent="0.2">
      <c r="A90" s="41"/>
      <c r="B90" s="41"/>
      <c r="C90" s="42" t="s">
        <v>163</v>
      </c>
      <c r="D90" s="41"/>
      <c r="E90" s="41"/>
      <c r="F90" s="41"/>
      <c r="G90" s="41"/>
      <c r="H90" s="30" t="s">
        <v>140</v>
      </c>
    </row>
    <row r="91" spans="1:8" x14ac:dyDescent="0.2">
      <c r="A91" s="41"/>
      <c r="B91" s="41"/>
      <c r="C91" s="42" t="s">
        <v>139</v>
      </c>
      <c r="D91" s="41"/>
      <c r="E91" s="41" t="s">
        <v>140</v>
      </c>
      <c r="F91" s="47" t="s">
        <v>142</v>
      </c>
      <c r="G91" s="44">
        <v>0</v>
      </c>
      <c r="H91" s="30" t="s">
        <v>140</v>
      </c>
    </row>
    <row r="92" spans="1:8" x14ac:dyDescent="0.2">
      <c r="A92" s="41"/>
      <c r="B92" s="41"/>
      <c r="C92" s="45"/>
      <c r="D92" s="41"/>
      <c r="E92" s="41"/>
      <c r="F92" s="46"/>
      <c r="G92" s="46"/>
      <c r="H92" s="30" t="s">
        <v>140</v>
      </c>
    </row>
    <row r="93" spans="1:8" x14ac:dyDescent="0.2">
      <c r="A93" s="41"/>
      <c r="B93" s="41"/>
      <c r="C93" s="42" t="s">
        <v>164</v>
      </c>
      <c r="D93" s="41"/>
      <c r="E93" s="41"/>
      <c r="F93" s="46"/>
      <c r="G93" s="46"/>
      <c r="H93" s="30" t="s">
        <v>140</v>
      </c>
    </row>
    <row r="94" spans="1:8" x14ac:dyDescent="0.2">
      <c r="A94" s="41"/>
      <c r="B94" s="41"/>
      <c r="C94" s="42" t="s">
        <v>139</v>
      </c>
      <c r="D94" s="41"/>
      <c r="E94" s="41" t="s">
        <v>140</v>
      </c>
      <c r="F94" s="47" t="s">
        <v>142</v>
      </c>
      <c r="G94" s="44">
        <v>0</v>
      </c>
      <c r="H94" s="30" t="s">
        <v>140</v>
      </c>
    </row>
    <row r="95" spans="1:8" x14ac:dyDescent="0.2">
      <c r="A95" s="41"/>
      <c r="B95" s="41"/>
      <c r="C95" s="45"/>
      <c r="D95" s="41"/>
      <c r="E95" s="41"/>
      <c r="F95" s="46"/>
      <c r="G95" s="46"/>
      <c r="H95" s="30" t="s">
        <v>140</v>
      </c>
    </row>
    <row r="96" spans="1:8" x14ac:dyDescent="0.2">
      <c r="A96" s="48"/>
      <c r="B96" s="37"/>
      <c r="C96" s="37" t="s">
        <v>165</v>
      </c>
      <c r="D96" s="37"/>
      <c r="E96" s="48"/>
      <c r="F96" s="39">
        <v>-143.66761887000001</v>
      </c>
      <c r="G96" s="40">
        <v>-1.36432E-3</v>
      </c>
      <c r="H96" s="30" t="s">
        <v>140</v>
      </c>
    </row>
    <row r="97" spans="1:17" x14ac:dyDescent="0.2">
      <c r="A97" s="45"/>
      <c r="B97" s="45"/>
      <c r="C97" s="42" t="s">
        <v>166</v>
      </c>
      <c r="D97" s="46"/>
      <c r="E97" s="46"/>
      <c r="F97" s="43">
        <v>105303.622749125</v>
      </c>
      <c r="G97" s="49">
        <v>1</v>
      </c>
      <c r="H97" s="30" t="s">
        <v>140</v>
      </c>
    </row>
    <row r="98" spans="1:17" x14ac:dyDescent="0.2">
      <c r="A98" s="50"/>
      <c r="B98" s="50"/>
      <c r="C98" s="51"/>
      <c r="D98" s="52"/>
      <c r="E98" s="52"/>
      <c r="F98" s="53"/>
      <c r="G98" s="54"/>
      <c r="H98" s="55"/>
    </row>
    <row r="99" spans="1:17" x14ac:dyDescent="0.2">
      <c r="A99" s="50"/>
      <c r="B99" s="213" t="s">
        <v>934</v>
      </c>
      <c r="C99" s="213"/>
      <c r="D99" s="213"/>
      <c r="E99" s="213"/>
      <c r="F99" s="213"/>
      <c r="G99" s="213"/>
      <c r="H99" s="213"/>
      <c r="J99" s="57"/>
    </row>
    <row r="100" spans="1:17" x14ac:dyDescent="0.2">
      <c r="A100" s="50"/>
      <c r="B100" s="213" t="s">
        <v>935</v>
      </c>
      <c r="C100" s="213"/>
      <c r="D100" s="213"/>
      <c r="E100" s="213"/>
      <c r="F100" s="213"/>
      <c r="G100" s="213"/>
      <c r="H100" s="213"/>
      <c r="J100" s="57"/>
    </row>
    <row r="101" spans="1:17" x14ac:dyDescent="0.2">
      <c r="A101" s="50"/>
      <c r="B101" s="213" t="s">
        <v>936</v>
      </c>
      <c r="C101" s="213"/>
      <c r="D101" s="213"/>
      <c r="E101" s="213"/>
      <c r="F101" s="213"/>
      <c r="G101" s="213"/>
      <c r="H101" s="213"/>
      <c r="J101" s="57"/>
    </row>
    <row r="102" spans="1:17" s="59" customFormat="1" ht="52.5" customHeight="1" x14ac:dyDescent="0.25">
      <c r="A102" s="58"/>
      <c r="B102" s="214" t="s">
        <v>937</v>
      </c>
      <c r="C102" s="214"/>
      <c r="D102" s="214"/>
      <c r="E102" s="214"/>
      <c r="F102" s="214"/>
      <c r="G102" s="214"/>
      <c r="H102" s="214"/>
      <c r="I102"/>
      <c r="J102" s="57"/>
      <c r="K102"/>
      <c r="L102"/>
      <c r="M102"/>
      <c r="N102"/>
      <c r="O102"/>
      <c r="P102"/>
      <c r="Q102"/>
    </row>
    <row r="103" spans="1:17" x14ac:dyDescent="0.2">
      <c r="A103" s="50"/>
      <c r="B103" s="213" t="s">
        <v>938</v>
      </c>
      <c r="C103" s="213"/>
      <c r="D103" s="213"/>
      <c r="E103" s="213"/>
      <c r="F103" s="213"/>
      <c r="G103" s="213"/>
      <c r="H103" s="213"/>
      <c r="J103" s="57"/>
    </row>
    <row r="104" spans="1:17" x14ac:dyDescent="0.2">
      <c r="A104" s="50"/>
      <c r="B104" s="50"/>
      <c r="C104" s="50"/>
      <c r="D104" s="52"/>
      <c r="E104" s="52"/>
      <c r="F104" s="52"/>
      <c r="G104" s="52"/>
    </row>
    <row r="105" spans="1:17" x14ac:dyDescent="0.2">
      <c r="A105" s="50"/>
      <c r="B105" s="222" t="s">
        <v>167</v>
      </c>
      <c r="C105" s="223"/>
      <c r="D105" s="224"/>
      <c r="E105" s="60"/>
      <c r="F105" s="52"/>
      <c r="G105" s="52"/>
    </row>
    <row r="106" spans="1:17" x14ac:dyDescent="0.2">
      <c r="A106" s="50"/>
      <c r="B106" s="220" t="s">
        <v>168</v>
      </c>
      <c r="C106" s="221"/>
      <c r="D106" s="29" t="s">
        <v>169</v>
      </c>
      <c r="E106" s="60"/>
      <c r="F106" s="52"/>
      <c r="G106" s="52"/>
    </row>
    <row r="107" spans="1:17" x14ac:dyDescent="0.2">
      <c r="A107" s="50"/>
      <c r="B107" s="220" t="s">
        <v>940</v>
      </c>
      <c r="C107" s="221"/>
      <c r="D107" s="29" t="s">
        <v>169</v>
      </c>
      <c r="E107" s="60"/>
      <c r="F107" s="52"/>
      <c r="G107" s="52"/>
    </row>
    <row r="108" spans="1:17" x14ac:dyDescent="0.2">
      <c r="A108" s="50"/>
      <c r="B108" s="220" t="s">
        <v>170</v>
      </c>
      <c r="C108" s="221"/>
      <c r="D108" s="61" t="s">
        <v>140</v>
      </c>
      <c r="E108" s="60"/>
      <c r="F108" s="52"/>
      <c r="G108" s="52"/>
    </row>
    <row r="109" spans="1:17" x14ac:dyDescent="0.2">
      <c r="A109" s="62"/>
      <c r="B109" s="63" t="s">
        <v>140</v>
      </c>
      <c r="C109" s="63" t="s">
        <v>941</v>
      </c>
      <c r="D109" s="63" t="s">
        <v>171</v>
      </c>
      <c r="E109" s="62"/>
      <c r="F109" s="62"/>
      <c r="G109" s="62"/>
      <c r="H109" s="62"/>
      <c r="J109" s="57"/>
    </row>
    <row r="110" spans="1:17" x14ac:dyDescent="0.2">
      <c r="A110" s="62"/>
      <c r="B110" s="64" t="s">
        <v>172</v>
      </c>
      <c r="C110" s="65">
        <v>46142</v>
      </c>
      <c r="D110" s="65">
        <v>46173</v>
      </c>
      <c r="E110" s="62"/>
      <c r="F110" s="62"/>
      <c r="G110" s="62"/>
      <c r="J110" s="57"/>
    </row>
    <row r="111" spans="1:17" x14ac:dyDescent="0.2">
      <c r="A111" s="66"/>
      <c r="B111" s="37" t="s">
        <v>173</v>
      </c>
      <c r="C111" s="67">
        <v>171.00460000000001</v>
      </c>
      <c r="D111" s="67">
        <v>172.39529999999999</v>
      </c>
      <c r="E111" s="66"/>
      <c r="F111" s="68"/>
      <c r="G111" s="69"/>
    </row>
    <row r="112" spans="1:17" x14ac:dyDescent="0.2">
      <c r="A112" s="66"/>
      <c r="B112" s="37" t="s">
        <v>942</v>
      </c>
      <c r="C112" s="67">
        <v>40.076500000000003</v>
      </c>
      <c r="D112" s="67">
        <v>40.4024</v>
      </c>
      <c r="E112" s="66"/>
      <c r="F112" s="68"/>
      <c r="G112" s="69"/>
    </row>
    <row r="113" spans="1:7" x14ac:dyDescent="0.2">
      <c r="A113" s="66"/>
      <c r="B113" s="37" t="s">
        <v>175</v>
      </c>
      <c r="C113" s="67">
        <v>153.2184</v>
      </c>
      <c r="D113" s="67">
        <v>154.3399</v>
      </c>
      <c r="E113" s="66"/>
      <c r="F113" s="68"/>
      <c r="G113" s="69"/>
    </row>
    <row r="114" spans="1:7" x14ac:dyDescent="0.2">
      <c r="A114" s="66"/>
      <c r="B114" s="37" t="s">
        <v>943</v>
      </c>
      <c r="C114" s="67">
        <v>36.542200000000001</v>
      </c>
      <c r="D114" s="67">
        <v>36.809699999999999</v>
      </c>
      <c r="E114" s="66"/>
      <c r="F114" s="68"/>
      <c r="G114" s="69"/>
    </row>
    <row r="115" spans="1:7" x14ac:dyDescent="0.2">
      <c r="A115" s="66"/>
      <c r="B115" s="66"/>
      <c r="C115" s="66"/>
      <c r="D115" s="66"/>
      <c r="E115" s="66"/>
      <c r="F115" s="66"/>
      <c r="G115" s="66"/>
    </row>
    <row r="116" spans="1:7" x14ac:dyDescent="0.2">
      <c r="A116" s="62"/>
      <c r="B116" s="220" t="s">
        <v>177</v>
      </c>
      <c r="C116" s="221"/>
      <c r="D116" s="29" t="s">
        <v>169</v>
      </c>
      <c r="E116" s="62"/>
      <c r="F116" s="62"/>
      <c r="G116" s="62"/>
    </row>
    <row r="117" spans="1:7" x14ac:dyDescent="0.2">
      <c r="A117" s="62"/>
      <c r="B117" s="70"/>
      <c r="C117" s="70"/>
      <c r="D117" s="70"/>
      <c r="E117" s="62"/>
      <c r="F117" s="62"/>
      <c r="G117" s="62"/>
    </row>
    <row r="118" spans="1:7" x14ac:dyDescent="0.2">
      <c r="A118" s="62"/>
      <c r="B118" s="220" t="s">
        <v>178</v>
      </c>
      <c r="C118" s="221"/>
      <c r="D118" s="29" t="s">
        <v>169</v>
      </c>
      <c r="E118" s="71"/>
      <c r="F118" s="62"/>
      <c r="G118" s="62"/>
    </row>
    <row r="119" spans="1:7" x14ac:dyDescent="0.2">
      <c r="A119" s="62"/>
      <c r="B119" s="220" t="s">
        <v>179</v>
      </c>
      <c r="C119" s="221"/>
      <c r="D119" s="29" t="s">
        <v>169</v>
      </c>
      <c r="E119" s="71"/>
      <c r="F119" s="62"/>
      <c r="G119" s="62"/>
    </row>
    <row r="120" spans="1:7" x14ac:dyDescent="0.2">
      <c r="A120" s="62"/>
      <c r="B120" s="220" t="s">
        <v>180</v>
      </c>
      <c r="C120" s="221"/>
      <c r="D120" s="29" t="s">
        <v>169</v>
      </c>
      <c r="E120" s="71"/>
      <c r="F120" s="62"/>
      <c r="G120" s="62"/>
    </row>
    <row r="121" spans="1:7" x14ac:dyDescent="0.2">
      <c r="A121" s="62"/>
      <c r="B121" s="220" t="s">
        <v>181</v>
      </c>
      <c r="C121" s="221"/>
      <c r="D121" s="72">
        <v>0.25990311040057218</v>
      </c>
      <c r="E121" s="62"/>
      <c r="F121" s="56"/>
      <c r="G121" s="73"/>
    </row>
    <row r="123" spans="1:7" x14ac:dyDescent="0.2">
      <c r="B123" s="212" t="s">
        <v>945</v>
      </c>
      <c r="C123" s="212"/>
    </row>
    <row r="125" spans="1:7" ht="153.75" customHeight="1" x14ac:dyDescent="0.2"/>
    <row r="128" spans="1:7" x14ac:dyDescent="0.2">
      <c r="B128" s="74" t="s">
        <v>946</v>
      </c>
      <c r="C128" s="75"/>
      <c r="D128" s="74" t="s">
        <v>950</v>
      </c>
    </row>
    <row r="129" spans="2:4" x14ac:dyDescent="0.2">
      <c r="B129" s="74" t="s">
        <v>1134</v>
      </c>
      <c r="D129" s="74" t="s">
        <v>1135</v>
      </c>
    </row>
    <row r="130" spans="2:4" ht="165" customHeight="1" x14ac:dyDescent="0.2"/>
  </sheetData>
  <mergeCells count="18">
    <mergeCell ref="B118:C118"/>
    <mergeCell ref="B119:C119"/>
    <mergeCell ref="B120:C120"/>
    <mergeCell ref="B121:C121"/>
    <mergeCell ref="B123:C123"/>
    <mergeCell ref="A1:H1"/>
    <mergeCell ref="A2:H2"/>
    <mergeCell ref="A3:H3"/>
    <mergeCell ref="B99:H99"/>
    <mergeCell ref="B100:H100"/>
    <mergeCell ref="B107:C107"/>
    <mergeCell ref="B108:C108"/>
    <mergeCell ref="B116:C116"/>
    <mergeCell ref="B101:H101"/>
    <mergeCell ref="B102:H102"/>
    <mergeCell ref="B103:H103"/>
    <mergeCell ref="B105:D105"/>
    <mergeCell ref="B106:C106"/>
  </mergeCells>
  <hyperlinks>
    <hyperlink ref="I1" location="Index!B2" display="Index" xr:uid="{49942E16-EB9A-49FF-9F10-C3CFE938BFF8}"/>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E482-9385-4552-801C-162F690A110A}">
  <sheetPr>
    <outlinePr summaryBelow="0" summaryRight="0"/>
  </sheetPr>
  <dimension ref="A1:Q240"/>
  <sheetViews>
    <sheetView showGridLines="0" topLeftCell="A181" workbookViewId="0">
      <selection sqref="A1:H1"/>
    </sheetView>
  </sheetViews>
  <sheetFormatPr defaultRowHeight="12.75" x14ac:dyDescent="0.2"/>
  <cols>
    <col min="1" max="1" width="5.85546875" bestFit="1" customWidth="1"/>
    <col min="2" max="2" width="19.570312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753</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1707223</v>
      </c>
      <c r="F7" s="39">
        <v>13622.785928499999</v>
      </c>
      <c r="G7" s="40">
        <v>4.673542E-2</v>
      </c>
      <c r="H7" s="30" t="s">
        <v>140</v>
      </c>
    </row>
    <row r="8" spans="1:9" x14ac:dyDescent="0.2">
      <c r="A8" s="36">
        <v>2</v>
      </c>
      <c r="B8" s="37" t="s">
        <v>49</v>
      </c>
      <c r="C8" s="37" t="s">
        <v>50</v>
      </c>
      <c r="D8" s="37" t="s">
        <v>48</v>
      </c>
      <c r="E8" s="38">
        <v>782124</v>
      </c>
      <c r="F8" s="39">
        <v>10755.769248000001</v>
      </c>
      <c r="G8" s="40">
        <v>3.6899599999999998E-2</v>
      </c>
      <c r="H8" s="30" t="s">
        <v>140</v>
      </c>
    </row>
    <row r="9" spans="1:9" x14ac:dyDescent="0.2">
      <c r="A9" s="36">
        <v>3</v>
      </c>
      <c r="B9" s="37" t="s">
        <v>11</v>
      </c>
      <c r="C9" s="37" t="s">
        <v>12</v>
      </c>
      <c r="D9" s="37" t="s">
        <v>13</v>
      </c>
      <c r="E9" s="38">
        <v>230000</v>
      </c>
      <c r="F9" s="39">
        <v>9529.82</v>
      </c>
      <c r="G9" s="40">
        <v>3.2693760000000002E-2</v>
      </c>
      <c r="H9" s="30" t="s">
        <v>140</v>
      </c>
    </row>
    <row r="10" spans="1:9" x14ac:dyDescent="0.2">
      <c r="A10" s="36">
        <v>4</v>
      </c>
      <c r="B10" s="37" t="s">
        <v>17</v>
      </c>
      <c r="C10" s="37" t="s">
        <v>18</v>
      </c>
      <c r="D10" s="37" t="s">
        <v>19</v>
      </c>
      <c r="E10" s="38">
        <v>650000</v>
      </c>
      <c r="F10" s="39">
        <v>8410.35</v>
      </c>
      <c r="G10" s="40">
        <v>2.8853219999999999E-2</v>
      </c>
      <c r="H10" s="30" t="s">
        <v>140</v>
      </c>
    </row>
    <row r="11" spans="1:9" x14ac:dyDescent="0.2">
      <c r="A11" s="36">
        <v>5</v>
      </c>
      <c r="B11" s="37" t="s">
        <v>29</v>
      </c>
      <c r="C11" s="37" t="s">
        <v>30</v>
      </c>
      <c r="D11" s="37" t="s">
        <v>31</v>
      </c>
      <c r="E11" s="38">
        <v>345909</v>
      </c>
      <c r="F11" s="39">
        <v>8177.2887600000004</v>
      </c>
      <c r="G11" s="40">
        <v>2.8053660000000001E-2</v>
      </c>
      <c r="H11" s="30" t="s">
        <v>140</v>
      </c>
    </row>
    <row r="12" spans="1:9" x14ac:dyDescent="0.2">
      <c r="A12" s="36">
        <v>6</v>
      </c>
      <c r="B12" s="37" t="s">
        <v>14</v>
      </c>
      <c r="C12" s="37" t="s">
        <v>15</v>
      </c>
      <c r="D12" s="37" t="s">
        <v>16</v>
      </c>
      <c r="E12" s="38">
        <v>328998</v>
      </c>
      <c r="F12" s="39">
        <v>6093.0429599999998</v>
      </c>
      <c r="G12" s="40">
        <v>2.090328E-2</v>
      </c>
      <c r="H12" s="30" t="s">
        <v>140</v>
      </c>
    </row>
    <row r="13" spans="1:9" x14ac:dyDescent="0.2">
      <c r="A13" s="36">
        <v>7</v>
      </c>
      <c r="B13" s="37" t="s">
        <v>479</v>
      </c>
      <c r="C13" s="37" t="s">
        <v>480</v>
      </c>
      <c r="D13" s="37" t="s">
        <v>48</v>
      </c>
      <c r="E13" s="38">
        <v>1510860</v>
      </c>
      <c r="F13" s="39">
        <v>5926.3483500000002</v>
      </c>
      <c r="G13" s="40">
        <v>2.0331410000000001E-2</v>
      </c>
      <c r="H13" s="30" t="s">
        <v>140</v>
      </c>
    </row>
    <row r="14" spans="1:9" x14ac:dyDescent="0.2">
      <c r="A14" s="36">
        <v>8</v>
      </c>
      <c r="B14" s="37" t="s">
        <v>230</v>
      </c>
      <c r="C14" s="37" t="s">
        <v>231</v>
      </c>
      <c r="D14" s="37" t="s">
        <v>185</v>
      </c>
      <c r="E14" s="38">
        <v>39406</v>
      </c>
      <c r="F14" s="39">
        <v>5389.9526800000003</v>
      </c>
      <c r="G14" s="40">
        <v>1.8491199999999999E-2</v>
      </c>
      <c r="H14" s="30" t="s">
        <v>140</v>
      </c>
    </row>
    <row r="15" spans="1:9" x14ac:dyDescent="0.2">
      <c r="A15" s="36">
        <v>9</v>
      </c>
      <c r="B15" s="37" t="s">
        <v>81</v>
      </c>
      <c r="C15" s="37" t="s">
        <v>82</v>
      </c>
      <c r="D15" s="37" t="s">
        <v>83</v>
      </c>
      <c r="E15" s="38">
        <v>99559</v>
      </c>
      <c r="F15" s="39">
        <v>5344.7253559999999</v>
      </c>
      <c r="G15" s="40">
        <v>1.8336040000000001E-2</v>
      </c>
      <c r="H15" s="30" t="s">
        <v>140</v>
      </c>
    </row>
    <row r="16" spans="1:9" x14ac:dyDescent="0.2">
      <c r="A16" s="36">
        <v>10</v>
      </c>
      <c r="B16" s="37" t="s">
        <v>26</v>
      </c>
      <c r="C16" s="37" t="s">
        <v>27</v>
      </c>
      <c r="D16" s="37" t="s">
        <v>28</v>
      </c>
      <c r="E16" s="38">
        <v>1280435</v>
      </c>
      <c r="F16" s="39">
        <v>5272.83133</v>
      </c>
      <c r="G16" s="40">
        <v>1.8089399999999999E-2</v>
      </c>
      <c r="H16" s="30" t="s">
        <v>140</v>
      </c>
    </row>
    <row r="17" spans="1:8" x14ac:dyDescent="0.2">
      <c r="A17" s="36">
        <v>11</v>
      </c>
      <c r="B17" s="37" t="s">
        <v>333</v>
      </c>
      <c r="C17" s="37" t="s">
        <v>334</v>
      </c>
      <c r="D17" s="37" t="s">
        <v>215</v>
      </c>
      <c r="E17" s="38">
        <v>585264</v>
      </c>
      <c r="F17" s="39">
        <v>5262.4012560000001</v>
      </c>
      <c r="G17" s="40">
        <v>1.8053619999999999E-2</v>
      </c>
      <c r="H17" s="30" t="s">
        <v>140</v>
      </c>
    </row>
    <row r="18" spans="1:8" x14ac:dyDescent="0.2">
      <c r="A18" s="36">
        <v>12</v>
      </c>
      <c r="B18" s="37" t="s">
        <v>213</v>
      </c>
      <c r="C18" s="37" t="s">
        <v>214</v>
      </c>
      <c r="D18" s="37" t="s">
        <v>215</v>
      </c>
      <c r="E18" s="38">
        <v>346216</v>
      </c>
      <c r="F18" s="39">
        <v>5074.4879119999996</v>
      </c>
      <c r="G18" s="40">
        <v>1.7408940000000001E-2</v>
      </c>
      <c r="H18" s="30" t="s">
        <v>140</v>
      </c>
    </row>
    <row r="19" spans="1:8" x14ac:dyDescent="0.2">
      <c r="A19" s="36">
        <v>13</v>
      </c>
      <c r="B19" s="37" t="s">
        <v>337</v>
      </c>
      <c r="C19" s="37" t="s">
        <v>338</v>
      </c>
      <c r="D19" s="37" t="s">
        <v>276</v>
      </c>
      <c r="E19" s="38">
        <v>351507</v>
      </c>
      <c r="F19" s="39">
        <v>4989.6418649999996</v>
      </c>
      <c r="G19" s="40">
        <v>1.711787E-2</v>
      </c>
      <c r="H19" s="30" t="s">
        <v>140</v>
      </c>
    </row>
    <row r="20" spans="1:8" x14ac:dyDescent="0.2">
      <c r="A20" s="36">
        <v>14</v>
      </c>
      <c r="B20" s="37" t="s">
        <v>323</v>
      </c>
      <c r="C20" s="37" t="s">
        <v>324</v>
      </c>
      <c r="D20" s="37" t="s">
        <v>185</v>
      </c>
      <c r="E20" s="38">
        <v>458408</v>
      </c>
      <c r="F20" s="39">
        <v>4777.2989719999996</v>
      </c>
      <c r="G20" s="40">
        <v>1.6389379999999999E-2</v>
      </c>
      <c r="H20" s="30" t="s">
        <v>140</v>
      </c>
    </row>
    <row r="21" spans="1:8" x14ac:dyDescent="0.2">
      <c r="A21" s="36">
        <v>15</v>
      </c>
      <c r="B21" s="37" t="s">
        <v>54</v>
      </c>
      <c r="C21" s="37" t="s">
        <v>55</v>
      </c>
      <c r="D21" s="37" t="s">
        <v>56</v>
      </c>
      <c r="E21" s="38">
        <v>259998</v>
      </c>
      <c r="F21" s="39">
        <v>4706.4837960000004</v>
      </c>
      <c r="G21" s="40">
        <v>1.6146440000000001E-2</v>
      </c>
      <c r="H21" s="30" t="s">
        <v>140</v>
      </c>
    </row>
    <row r="22" spans="1:8" x14ac:dyDescent="0.2">
      <c r="A22" s="36">
        <v>16</v>
      </c>
      <c r="B22" s="37" t="s">
        <v>426</v>
      </c>
      <c r="C22" s="37" t="s">
        <v>427</v>
      </c>
      <c r="D22" s="37" t="s">
        <v>48</v>
      </c>
      <c r="E22" s="38">
        <v>2500000</v>
      </c>
      <c r="F22" s="39">
        <v>4630</v>
      </c>
      <c r="G22" s="40">
        <v>1.588405E-2</v>
      </c>
      <c r="H22" s="30" t="s">
        <v>140</v>
      </c>
    </row>
    <row r="23" spans="1:8" x14ac:dyDescent="0.2">
      <c r="A23" s="36">
        <v>17</v>
      </c>
      <c r="B23" s="37" t="s">
        <v>373</v>
      </c>
      <c r="C23" s="37" t="s">
        <v>374</v>
      </c>
      <c r="D23" s="37" t="s">
        <v>112</v>
      </c>
      <c r="E23" s="38">
        <v>901292</v>
      </c>
      <c r="F23" s="39">
        <v>4512.3183980000003</v>
      </c>
      <c r="G23" s="40">
        <v>1.5480320000000001E-2</v>
      </c>
      <c r="H23" s="30" t="s">
        <v>140</v>
      </c>
    </row>
    <row r="24" spans="1:8" x14ac:dyDescent="0.2">
      <c r="A24" s="36">
        <v>18</v>
      </c>
      <c r="B24" s="37" t="s">
        <v>455</v>
      </c>
      <c r="C24" s="37" t="s">
        <v>456</v>
      </c>
      <c r="D24" s="37" t="s">
        <v>41</v>
      </c>
      <c r="E24" s="38">
        <v>128344</v>
      </c>
      <c r="F24" s="39">
        <v>4469.7081440000002</v>
      </c>
      <c r="G24" s="40">
        <v>1.533414E-2</v>
      </c>
      <c r="H24" s="30" t="s">
        <v>140</v>
      </c>
    </row>
    <row r="25" spans="1:8" x14ac:dyDescent="0.2">
      <c r="A25" s="36">
        <v>19</v>
      </c>
      <c r="B25" s="37" t="s">
        <v>51</v>
      </c>
      <c r="C25" s="37" t="s">
        <v>52</v>
      </c>
      <c r="D25" s="37" t="s">
        <v>53</v>
      </c>
      <c r="E25" s="38">
        <v>51412</v>
      </c>
      <c r="F25" s="39">
        <v>4463.5898399999996</v>
      </c>
      <c r="G25" s="40">
        <v>1.5313149999999999E-2</v>
      </c>
      <c r="H25" s="30" t="s">
        <v>140</v>
      </c>
    </row>
    <row r="26" spans="1:8" x14ac:dyDescent="0.2">
      <c r="A26" s="36">
        <v>20</v>
      </c>
      <c r="B26" s="37" t="s">
        <v>211</v>
      </c>
      <c r="C26" s="37" t="s">
        <v>212</v>
      </c>
      <c r="D26" s="37" t="s">
        <v>115</v>
      </c>
      <c r="E26" s="38">
        <v>1142457</v>
      </c>
      <c r="F26" s="39">
        <v>4417.8812189999999</v>
      </c>
      <c r="G26" s="40">
        <v>1.5156340000000001E-2</v>
      </c>
      <c r="H26" s="30" t="s">
        <v>140</v>
      </c>
    </row>
    <row r="27" spans="1:8" ht="25.5" x14ac:dyDescent="0.2">
      <c r="A27" s="36">
        <v>21</v>
      </c>
      <c r="B27" s="37" t="s">
        <v>131</v>
      </c>
      <c r="C27" s="37" t="s">
        <v>132</v>
      </c>
      <c r="D27" s="37" t="s">
        <v>133</v>
      </c>
      <c r="E27" s="38">
        <v>2797771</v>
      </c>
      <c r="F27" s="39">
        <v>4412.0848669999996</v>
      </c>
      <c r="G27" s="40">
        <v>1.5136449999999999E-2</v>
      </c>
      <c r="H27" s="30" t="s">
        <v>140</v>
      </c>
    </row>
    <row r="28" spans="1:8" x14ac:dyDescent="0.2">
      <c r="A28" s="36">
        <v>22</v>
      </c>
      <c r="B28" s="37" t="s">
        <v>331</v>
      </c>
      <c r="C28" s="37" t="s">
        <v>332</v>
      </c>
      <c r="D28" s="37" t="s">
        <v>229</v>
      </c>
      <c r="E28" s="38">
        <v>1657997</v>
      </c>
      <c r="F28" s="39">
        <v>4387.0600619999996</v>
      </c>
      <c r="G28" s="40">
        <v>1.5050600000000001E-2</v>
      </c>
      <c r="H28" s="30" t="s">
        <v>140</v>
      </c>
    </row>
    <row r="29" spans="1:8" x14ac:dyDescent="0.2">
      <c r="A29" s="36">
        <v>23</v>
      </c>
      <c r="B29" s="37" t="s">
        <v>265</v>
      </c>
      <c r="C29" s="37" t="s">
        <v>266</v>
      </c>
      <c r="D29" s="37" t="s">
        <v>226</v>
      </c>
      <c r="E29" s="38">
        <v>380000</v>
      </c>
      <c r="F29" s="39">
        <v>4337.7</v>
      </c>
      <c r="G29" s="40">
        <v>1.488126E-2</v>
      </c>
      <c r="H29" s="30" t="s">
        <v>140</v>
      </c>
    </row>
    <row r="30" spans="1:8" x14ac:dyDescent="0.2">
      <c r="A30" s="36">
        <v>24</v>
      </c>
      <c r="B30" s="37" t="s">
        <v>108</v>
      </c>
      <c r="C30" s="37" t="s">
        <v>109</v>
      </c>
      <c r="D30" s="37" t="s">
        <v>34</v>
      </c>
      <c r="E30" s="38">
        <v>809992</v>
      </c>
      <c r="F30" s="39">
        <v>4323.7372960000002</v>
      </c>
      <c r="G30" s="40">
        <v>1.483336E-2</v>
      </c>
      <c r="H30" s="30" t="s">
        <v>140</v>
      </c>
    </row>
    <row r="31" spans="1:8" ht="25.5" x14ac:dyDescent="0.2">
      <c r="A31" s="36">
        <v>25</v>
      </c>
      <c r="B31" s="37" t="s">
        <v>222</v>
      </c>
      <c r="C31" s="37" t="s">
        <v>223</v>
      </c>
      <c r="D31" s="37" t="s">
        <v>208</v>
      </c>
      <c r="E31" s="38">
        <v>171981</v>
      </c>
      <c r="F31" s="39">
        <v>4290.9259499999998</v>
      </c>
      <c r="G31" s="40">
        <v>1.4720789999999999E-2</v>
      </c>
      <c r="H31" s="30" t="s">
        <v>140</v>
      </c>
    </row>
    <row r="32" spans="1:8" x14ac:dyDescent="0.2">
      <c r="A32" s="36">
        <v>26</v>
      </c>
      <c r="B32" s="37" t="s">
        <v>224</v>
      </c>
      <c r="C32" s="37" t="s">
        <v>225</v>
      </c>
      <c r="D32" s="37" t="s">
        <v>226</v>
      </c>
      <c r="E32" s="38">
        <v>261944</v>
      </c>
      <c r="F32" s="39">
        <v>4266.0199839999996</v>
      </c>
      <c r="G32" s="40">
        <v>1.463535E-2</v>
      </c>
      <c r="H32" s="30" t="s">
        <v>140</v>
      </c>
    </row>
    <row r="33" spans="1:8" x14ac:dyDescent="0.2">
      <c r="A33" s="36">
        <v>27</v>
      </c>
      <c r="B33" s="37" t="s">
        <v>113</v>
      </c>
      <c r="C33" s="37" t="s">
        <v>114</v>
      </c>
      <c r="D33" s="37" t="s">
        <v>115</v>
      </c>
      <c r="E33" s="38">
        <v>55030</v>
      </c>
      <c r="F33" s="39">
        <v>4143.759</v>
      </c>
      <c r="G33" s="40">
        <v>1.421591E-2</v>
      </c>
      <c r="H33" s="30" t="s">
        <v>140</v>
      </c>
    </row>
    <row r="34" spans="1:8" x14ac:dyDescent="0.2">
      <c r="A34" s="36">
        <v>28</v>
      </c>
      <c r="B34" s="37" t="s">
        <v>209</v>
      </c>
      <c r="C34" s="37" t="s">
        <v>210</v>
      </c>
      <c r="D34" s="37" t="s">
        <v>53</v>
      </c>
      <c r="E34" s="38">
        <v>431556</v>
      </c>
      <c r="F34" s="39">
        <v>4129.7751420000004</v>
      </c>
      <c r="G34" s="40">
        <v>1.416794E-2</v>
      </c>
      <c r="H34" s="30" t="s">
        <v>140</v>
      </c>
    </row>
    <row r="35" spans="1:8" x14ac:dyDescent="0.2">
      <c r="A35" s="36">
        <v>29</v>
      </c>
      <c r="B35" s="37" t="s">
        <v>196</v>
      </c>
      <c r="C35" s="37" t="s">
        <v>197</v>
      </c>
      <c r="D35" s="37" t="s">
        <v>198</v>
      </c>
      <c r="E35" s="38">
        <v>255794</v>
      </c>
      <c r="F35" s="39">
        <v>4051.7769600000001</v>
      </c>
      <c r="G35" s="40">
        <v>1.3900350000000001E-2</v>
      </c>
      <c r="H35" s="30" t="s">
        <v>140</v>
      </c>
    </row>
    <row r="36" spans="1:8" ht="25.5" x14ac:dyDescent="0.2">
      <c r="A36" s="36">
        <v>30</v>
      </c>
      <c r="B36" s="37" t="s">
        <v>206</v>
      </c>
      <c r="C36" s="37" t="s">
        <v>207</v>
      </c>
      <c r="D36" s="37" t="s">
        <v>208</v>
      </c>
      <c r="E36" s="38">
        <v>167301</v>
      </c>
      <c r="F36" s="39">
        <v>4047.0111900000002</v>
      </c>
      <c r="G36" s="40">
        <v>1.3884000000000001E-2</v>
      </c>
      <c r="H36" s="30" t="s">
        <v>140</v>
      </c>
    </row>
    <row r="37" spans="1:8" x14ac:dyDescent="0.2">
      <c r="A37" s="36">
        <v>31</v>
      </c>
      <c r="B37" s="37" t="s">
        <v>428</v>
      </c>
      <c r="C37" s="37" t="s">
        <v>429</v>
      </c>
      <c r="D37" s="37" t="s">
        <v>48</v>
      </c>
      <c r="E37" s="38">
        <v>300000</v>
      </c>
      <c r="F37" s="39">
        <v>4037.1</v>
      </c>
      <c r="G37" s="40">
        <v>1.3849999999999999E-2</v>
      </c>
      <c r="H37" s="30" t="s">
        <v>140</v>
      </c>
    </row>
    <row r="38" spans="1:8" x14ac:dyDescent="0.2">
      <c r="A38" s="36">
        <v>32</v>
      </c>
      <c r="B38" s="37" t="s">
        <v>343</v>
      </c>
      <c r="C38" s="37" t="s">
        <v>344</v>
      </c>
      <c r="D38" s="37" t="s">
        <v>246</v>
      </c>
      <c r="E38" s="38">
        <v>128808</v>
      </c>
      <c r="F38" s="39">
        <v>3952.8599039999999</v>
      </c>
      <c r="G38" s="40">
        <v>1.3561E-2</v>
      </c>
      <c r="H38" s="30" t="s">
        <v>140</v>
      </c>
    </row>
    <row r="39" spans="1:8" x14ac:dyDescent="0.2">
      <c r="A39" s="36">
        <v>33</v>
      </c>
      <c r="B39" s="37" t="s">
        <v>234</v>
      </c>
      <c r="C39" s="37" t="s">
        <v>235</v>
      </c>
      <c r="D39" s="37" t="s">
        <v>19</v>
      </c>
      <c r="E39" s="38">
        <v>1000000</v>
      </c>
      <c r="F39" s="39">
        <v>3944.5</v>
      </c>
      <c r="G39" s="40">
        <v>1.353232E-2</v>
      </c>
      <c r="H39" s="30" t="s">
        <v>140</v>
      </c>
    </row>
    <row r="40" spans="1:8" x14ac:dyDescent="0.2">
      <c r="A40" s="36">
        <v>34</v>
      </c>
      <c r="B40" s="37" t="s">
        <v>46</v>
      </c>
      <c r="C40" s="37" t="s">
        <v>47</v>
      </c>
      <c r="D40" s="37" t="s">
        <v>48</v>
      </c>
      <c r="E40" s="38">
        <v>375000</v>
      </c>
      <c r="F40" s="39">
        <v>3850.875</v>
      </c>
      <c r="G40" s="40">
        <v>1.321112E-2</v>
      </c>
      <c r="H40" s="30" t="s">
        <v>140</v>
      </c>
    </row>
    <row r="41" spans="1:8" x14ac:dyDescent="0.2">
      <c r="A41" s="36">
        <v>35</v>
      </c>
      <c r="B41" s="37" t="s">
        <v>71</v>
      </c>
      <c r="C41" s="37" t="s">
        <v>72</v>
      </c>
      <c r="D41" s="37" t="s">
        <v>56</v>
      </c>
      <c r="E41" s="38">
        <v>1116530</v>
      </c>
      <c r="F41" s="39">
        <v>3596.9013949999999</v>
      </c>
      <c r="G41" s="40">
        <v>1.233982E-2</v>
      </c>
      <c r="H41" s="30" t="s">
        <v>140</v>
      </c>
    </row>
    <row r="42" spans="1:8" x14ac:dyDescent="0.2">
      <c r="A42" s="36">
        <v>36</v>
      </c>
      <c r="B42" s="37" t="s">
        <v>32</v>
      </c>
      <c r="C42" s="37" t="s">
        <v>33</v>
      </c>
      <c r="D42" s="37" t="s">
        <v>34</v>
      </c>
      <c r="E42" s="38">
        <v>71892</v>
      </c>
      <c r="F42" s="39">
        <v>3554.3404799999998</v>
      </c>
      <c r="G42" s="40">
        <v>1.2193809999999999E-2</v>
      </c>
      <c r="H42" s="30" t="s">
        <v>140</v>
      </c>
    </row>
    <row r="43" spans="1:8" x14ac:dyDescent="0.2">
      <c r="A43" s="36">
        <v>37</v>
      </c>
      <c r="B43" s="37" t="s">
        <v>75</v>
      </c>
      <c r="C43" s="37" t="s">
        <v>76</v>
      </c>
      <c r="D43" s="37" t="s">
        <v>25</v>
      </c>
      <c r="E43" s="38">
        <v>64992</v>
      </c>
      <c r="F43" s="39">
        <v>3538.4894399999998</v>
      </c>
      <c r="G43" s="40">
        <v>1.213943E-2</v>
      </c>
      <c r="H43" s="30" t="s">
        <v>140</v>
      </c>
    </row>
    <row r="44" spans="1:8" x14ac:dyDescent="0.2">
      <c r="A44" s="36">
        <v>38</v>
      </c>
      <c r="B44" s="37" t="s">
        <v>59</v>
      </c>
      <c r="C44" s="37" t="s">
        <v>60</v>
      </c>
      <c r="D44" s="37" t="s">
        <v>22</v>
      </c>
      <c r="E44" s="38">
        <v>900000</v>
      </c>
      <c r="F44" s="39">
        <v>3469.5</v>
      </c>
      <c r="G44" s="40">
        <v>1.190274E-2</v>
      </c>
      <c r="H44" s="30" t="s">
        <v>140</v>
      </c>
    </row>
    <row r="45" spans="1:8" x14ac:dyDescent="0.2">
      <c r="A45" s="36">
        <v>39</v>
      </c>
      <c r="B45" s="37" t="s">
        <v>325</v>
      </c>
      <c r="C45" s="37" t="s">
        <v>326</v>
      </c>
      <c r="D45" s="37" t="s">
        <v>34</v>
      </c>
      <c r="E45" s="38">
        <v>45000</v>
      </c>
      <c r="F45" s="39">
        <v>3429.2249999999999</v>
      </c>
      <c r="G45" s="40">
        <v>1.176457E-2</v>
      </c>
      <c r="H45" s="30" t="s">
        <v>140</v>
      </c>
    </row>
    <row r="46" spans="1:8" x14ac:dyDescent="0.2">
      <c r="A46" s="36">
        <v>40</v>
      </c>
      <c r="B46" s="37" t="s">
        <v>754</v>
      </c>
      <c r="C46" s="37" t="s">
        <v>755</v>
      </c>
      <c r="D46" s="37" t="s">
        <v>53</v>
      </c>
      <c r="E46" s="38">
        <v>623408</v>
      </c>
      <c r="F46" s="39">
        <v>3367.3383119999999</v>
      </c>
      <c r="G46" s="40">
        <v>1.155226E-2</v>
      </c>
      <c r="H46" s="30" t="s">
        <v>140</v>
      </c>
    </row>
    <row r="47" spans="1:8" x14ac:dyDescent="0.2">
      <c r="A47" s="36">
        <v>41</v>
      </c>
      <c r="B47" s="37" t="s">
        <v>290</v>
      </c>
      <c r="C47" s="37" t="s">
        <v>291</v>
      </c>
      <c r="D47" s="37" t="s">
        <v>185</v>
      </c>
      <c r="E47" s="38">
        <v>900000</v>
      </c>
      <c r="F47" s="39">
        <v>3293.1</v>
      </c>
      <c r="G47" s="40">
        <v>1.129757E-2</v>
      </c>
      <c r="H47" s="30" t="s">
        <v>140</v>
      </c>
    </row>
    <row r="48" spans="1:8" x14ac:dyDescent="0.2">
      <c r="A48" s="36">
        <v>42</v>
      </c>
      <c r="B48" s="37" t="s">
        <v>305</v>
      </c>
      <c r="C48" s="37" t="s">
        <v>306</v>
      </c>
      <c r="D48" s="37" t="s">
        <v>229</v>
      </c>
      <c r="E48" s="38">
        <v>330755</v>
      </c>
      <c r="F48" s="39">
        <v>3234.7838999999999</v>
      </c>
      <c r="G48" s="40">
        <v>1.109751E-2</v>
      </c>
      <c r="H48" s="30" t="s">
        <v>140</v>
      </c>
    </row>
    <row r="49" spans="1:8" x14ac:dyDescent="0.2">
      <c r="A49" s="36">
        <v>43</v>
      </c>
      <c r="B49" s="37" t="s">
        <v>329</v>
      </c>
      <c r="C49" s="37" t="s">
        <v>330</v>
      </c>
      <c r="D49" s="37" t="s">
        <v>185</v>
      </c>
      <c r="E49" s="38">
        <v>632325</v>
      </c>
      <c r="F49" s="39">
        <v>3193.8735750000001</v>
      </c>
      <c r="G49" s="40">
        <v>1.0957160000000001E-2</v>
      </c>
      <c r="H49" s="30" t="s">
        <v>140</v>
      </c>
    </row>
    <row r="50" spans="1:8" x14ac:dyDescent="0.2">
      <c r="A50" s="36">
        <v>44</v>
      </c>
      <c r="B50" s="37" t="s">
        <v>283</v>
      </c>
      <c r="C50" s="37" t="s">
        <v>284</v>
      </c>
      <c r="D50" s="37" t="s">
        <v>31</v>
      </c>
      <c r="E50" s="38">
        <v>174000</v>
      </c>
      <c r="F50" s="39">
        <v>3112.3380000000002</v>
      </c>
      <c r="G50" s="40">
        <v>1.067744E-2</v>
      </c>
      <c r="H50" s="30" t="s">
        <v>140</v>
      </c>
    </row>
    <row r="51" spans="1:8" x14ac:dyDescent="0.2">
      <c r="A51" s="36">
        <v>45</v>
      </c>
      <c r="B51" s="37" t="s">
        <v>20</v>
      </c>
      <c r="C51" s="37" t="s">
        <v>21</v>
      </c>
      <c r="D51" s="37" t="s">
        <v>22</v>
      </c>
      <c r="E51" s="38">
        <v>863259</v>
      </c>
      <c r="F51" s="39">
        <v>3078.8132234999998</v>
      </c>
      <c r="G51" s="40">
        <v>1.0562419999999999E-2</v>
      </c>
      <c r="H51" s="30" t="s">
        <v>140</v>
      </c>
    </row>
    <row r="52" spans="1:8" ht="25.5" x14ac:dyDescent="0.2">
      <c r="A52" s="36">
        <v>46</v>
      </c>
      <c r="B52" s="37" t="s">
        <v>756</v>
      </c>
      <c r="C52" s="37" t="s">
        <v>757</v>
      </c>
      <c r="D52" s="37" t="s">
        <v>208</v>
      </c>
      <c r="E52" s="38">
        <v>275000</v>
      </c>
      <c r="F52" s="39">
        <v>3059.65</v>
      </c>
      <c r="G52" s="40">
        <v>1.049668E-2</v>
      </c>
      <c r="H52" s="30" t="s">
        <v>140</v>
      </c>
    </row>
    <row r="53" spans="1:8" x14ac:dyDescent="0.2">
      <c r="A53" s="36">
        <v>47</v>
      </c>
      <c r="B53" s="37" t="s">
        <v>183</v>
      </c>
      <c r="C53" s="37" t="s">
        <v>184</v>
      </c>
      <c r="D53" s="37" t="s">
        <v>185</v>
      </c>
      <c r="E53" s="38">
        <v>956423</v>
      </c>
      <c r="F53" s="39">
        <v>3020.3838340000002</v>
      </c>
      <c r="G53" s="40">
        <v>1.036197E-2</v>
      </c>
      <c r="H53" s="30" t="s">
        <v>140</v>
      </c>
    </row>
    <row r="54" spans="1:8" x14ac:dyDescent="0.2">
      <c r="A54" s="36">
        <v>48</v>
      </c>
      <c r="B54" s="37" t="s">
        <v>128</v>
      </c>
      <c r="C54" s="37" t="s">
        <v>129</v>
      </c>
      <c r="D54" s="37" t="s">
        <v>130</v>
      </c>
      <c r="E54" s="38">
        <v>1600000</v>
      </c>
      <c r="F54" s="39">
        <v>3008.96</v>
      </c>
      <c r="G54" s="40">
        <v>1.032278E-2</v>
      </c>
      <c r="H54" s="30" t="s">
        <v>140</v>
      </c>
    </row>
    <row r="55" spans="1:8" x14ac:dyDescent="0.2">
      <c r="A55" s="36">
        <v>49</v>
      </c>
      <c r="B55" s="37" t="s">
        <v>191</v>
      </c>
      <c r="C55" s="37" t="s">
        <v>192</v>
      </c>
      <c r="D55" s="37" t="s">
        <v>193</v>
      </c>
      <c r="E55" s="38">
        <v>150000</v>
      </c>
      <c r="F55" s="39">
        <v>3007.5</v>
      </c>
      <c r="G55" s="40">
        <v>1.031777E-2</v>
      </c>
      <c r="H55" s="30" t="s">
        <v>140</v>
      </c>
    </row>
    <row r="56" spans="1:8" x14ac:dyDescent="0.2">
      <c r="A56" s="36">
        <v>50</v>
      </c>
      <c r="B56" s="37" t="s">
        <v>104</v>
      </c>
      <c r="C56" s="37" t="s">
        <v>105</v>
      </c>
      <c r="D56" s="37" t="s">
        <v>16</v>
      </c>
      <c r="E56" s="38">
        <v>199439</v>
      </c>
      <c r="F56" s="39">
        <v>2957.68037</v>
      </c>
      <c r="G56" s="40">
        <v>1.0146860000000001E-2</v>
      </c>
      <c r="H56" s="30" t="s">
        <v>140</v>
      </c>
    </row>
    <row r="57" spans="1:8" x14ac:dyDescent="0.2">
      <c r="A57" s="36">
        <v>51</v>
      </c>
      <c r="B57" s="37" t="s">
        <v>23</v>
      </c>
      <c r="C57" s="37" t="s">
        <v>24</v>
      </c>
      <c r="D57" s="37" t="s">
        <v>25</v>
      </c>
      <c r="E57" s="38">
        <v>26118</v>
      </c>
      <c r="F57" s="39">
        <v>2939.05854</v>
      </c>
      <c r="G57" s="40">
        <v>1.008297E-2</v>
      </c>
      <c r="H57" s="30" t="s">
        <v>140</v>
      </c>
    </row>
    <row r="58" spans="1:8" x14ac:dyDescent="0.2">
      <c r="A58" s="36">
        <v>52</v>
      </c>
      <c r="B58" s="37" t="s">
        <v>69</v>
      </c>
      <c r="C58" s="37" t="s">
        <v>70</v>
      </c>
      <c r="D58" s="37" t="s">
        <v>41</v>
      </c>
      <c r="E58" s="38">
        <v>114000</v>
      </c>
      <c r="F58" s="39">
        <v>2925.24</v>
      </c>
      <c r="G58" s="40">
        <v>1.0035560000000001E-2</v>
      </c>
      <c r="H58" s="30" t="s">
        <v>140</v>
      </c>
    </row>
    <row r="59" spans="1:8" x14ac:dyDescent="0.2">
      <c r="A59" s="36">
        <v>53</v>
      </c>
      <c r="B59" s="37" t="s">
        <v>758</v>
      </c>
      <c r="C59" s="37" t="s">
        <v>759</v>
      </c>
      <c r="D59" s="37" t="s">
        <v>48</v>
      </c>
      <c r="E59" s="38">
        <v>977913</v>
      </c>
      <c r="F59" s="39">
        <v>2895.6003930000002</v>
      </c>
      <c r="G59" s="40">
        <v>9.9338800000000008E-3</v>
      </c>
      <c r="H59" s="30" t="s">
        <v>140</v>
      </c>
    </row>
    <row r="60" spans="1:8" x14ac:dyDescent="0.2">
      <c r="A60" s="36">
        <v>54</v>
      </c>
      <c r="B60" s="37" t="s">
        <v>236</v>
      </c>
      <c r="C60" s="37" t="s">
        <v>237</v>
      </c>
      <c r="D60" s="37" t="s">
        <v>120</v>
      </c>
      <c r="E60" s="38">
        <v>671506</v>
      </c>
      <c r="F60" s="39">
        <v>2804.2090560000001</v>
      </c>
      <c r="G60" s="40">
        <v>9.6203399999999998E-3</v>
      </c>
      <c r="H60" s="30" t="s">
        <v>140</v>
      </c>
    </row>
    <row r="61" spans="1:8" ht="25.5" x14ac:dyDescent="0.2">
      <c r="A61" s="36">
        <v>55</v>
      </c>
      <c r="B61" s="37" t="s">
        <v>220</v>
      </c>
      <c r="C61" s="37" t="s">
        <v>221</v>
      </c>
      <c r="D61" s="37" t="s">
        <v>188</v>
      </c>
      <c r="E61" s="38">
        <v>259155</v>
      </c>
      <c r="F61" s="39">
        <v>2784.8796299999999</v>
      </c>
      <c r="G61" s="40">
        <v>9.5540299999999998E-3</v>
      </c>
      <c r="H61" s="30" t="s">
        <v>140</v>
      </c>
    </row>
    <row r="62" spans="1:8" x14ac:dyDescent="0.2">
      <c r="A62" s="36">
        <v>56</v>
      </c>
      <c r="B62" s="37" t="s">
        <v>487</v>
      </c>
      <c r="C62" s="37" t="s">
        <v>488</v>
      </c>
      <c r="D62" s="37" t="s">
        <v>41</v>
      </c>
      <c r="E62" s="38">
        <v>329045</v>
      </c>
      <c r="F62" s="39">
        <v>2770.3943774999998</v>
      </c>
      <c r="G62" s="40">
        <v>9.50434E-3</v>
      </c>
      <c r="H62" s="30" t="s">
        <v>140</v>
      </c>
    </row>
    <row r="63" spans="1:8" x14ac:dyDescent="0.2">
      <c r="A63" s="36">
        <v>57</v>
      </c>
      <c r="B63" s="37" t="s">
        <v>760</v>
      </c>
      <c r="C63" s="37" t="s">
        <v>761</v>
      </c>
      <c r="D63" s="37" t="s">
        <v>48</v>
      </c>
      <c r="E63" s="38">
        <v>1972856</v>
      </c>
      <c r="F63" s="39">
        <v>2769.8898239999999</v>
      </c>
      <c r="G63" s="40">
        <v>9.5026099999999999E-3</v>
      </c>
      <c r="H63" s="30" t="s">
        <v>140</v>
      </c>
    </row>
    <row r="64" spans="1:8" x14ac:dyDescent="0.2">
      <c r="A64" s="36">
        <v>58</v>
      </c>
      <c r="B64" s="37" t="s">
        <v>412</v>
      </c>
      <c r="C64" s="37" t="s">
        <v>413</v>
      </c>
      <c r="D64" s="37" t="s">
        <v>31</v>
      </c>
      <c r="E64" s="38">
        <v>50555</v>
      </c>
      <c r="F64" s="39">
        <v>2743.872625</v>
      </c>
      <c r="G64" s="40">
        <v>9.4133499999999991E-3</v>
      </c>
      <c r="H64" s="30" t="s">
        <v>140</v>
      </c>
    </row>
    <row r="65" spans="1:8" x14ac:dyDescent="0.2">
      <c r="A65" s="36">
        <v>59</v>
      </c>
      <c r="B65" s="37" t="s">
        <v>627</v>
      </c>
      <c r="C65" s="37" t="s">
        <v>628</v>
      </c>
      <c r="D65" s="37" t="s">
        <v>516</v>
      </c>
      <c r="E65" s="38">
        <v>905970</v>
      </c>
      <c r="F65" s="39">
        <v>2599.6809149999999</v>
      </c>
      <c r="G65" s="40">
        <v>8.9186700000000001E-3</v>
      </c>
      <c r="H65" s="30" t="s">
        <v>140</v>
      </c>
    </row>
    <row r="66" spans="1:8" x14ac:dyDescent="0.2">
      <c r="A66" s="36">
        <v>60</v>
      </c>
      <c r="B66" s="37" t="s">
        <v>401</v>
      </c>
      <c r="C66" s="37" t="s">
        <v>402</v>
      </c>
      <c r="D66" s="37" t="s">
        <v>185</v>
      </c>
      <c r="E66" s="38">
        <v>167651</v>
      </c>
      <c r="F66" s="39">
        <v>2549.6364079999998</v>
      </c>
      <c r="G66" s="40">
        <v>8.7469899999999996E-3</v>
      </c>
      <c r="H66" s="30" t="s">
        <v>140</v>
      </c>
    </row>
    <row r="67" spans="1:8" x14ac:dyDescent="0.2">
      <c r="A67" s="36">
        <v>61</v>
      </c>
      <c r="B67" s="37" t="s">
        <v>285</v>
      </c>
      <c r="C67" s="37" t="s">
        <v>286</v>
      </c>
      <c r="D67" s="37" t="s">
        <v>287</v>
      </c>
      <c r="E67" s="38">
        <v>154000</v>
      </c>
      <c r="F67" s="39">
        <v>2381.4560000000001</v>
      </c>
      <c r="G67" s="40">
        <v>8.1700100000000001E-3</v>
      </c>
      <c r="H67" s="30" t="s">
        <v>140</v>
      </c>
    </row>
    <row r="68" spans="1:8" x14ac:dyDescent="0.2">
      <c r="A68" s="36">
        <v>62</v>
      </c>
      <c r="B68" s="37" t="s">
        <v>39</v>
      </c>
      <c r="C68" s="37" t="s">
        <v>40</v>
      </c>
      <c r="D68" s="37" t="s">
        <v>41</v>
      </c>
      <c r="E68" s="38">
        <v>106660</v>
      </c>
      <c r="F68" s="39">
        <v>2365.7188000000001</v>
      </c>
      <c r="G68" s="40">
        <v>8.1160199999999998E-3</v>
      </c>
      <c r="H68" s="30" t="s">
        <v>140</v>
      </c>
    </row>
    <row r="69" spans="1:8" x14ac:dyDescent="0.2">
      <c r="A69" s="36">
        <v>63</v>
      </c>
      <c r="B69" s="37" t="s">
        <v>369</v>
      </c>
      <c r="C69" s="37" t="s">
        <v>370</v>
      </c>
      <c r="D69" s="37" t="s">
        <v>120</v>
      </c>
      <c r="E69" s="38">
        <v>1140514</v>
      </c>
      <c r="F69" s="39">
        <v>2061.3650035999999</v>
      </c>
      <c r="G69" s="40">
        <v>7.07188E-3</v>
      </c>
      <c r="H69" s="30" t="s">
        <v>140</v>
      </c>
    </row>
    <row r="70" spans="1:8" x14ac:dyDescent="0.2">
      <c r="A70" s="36">
        <v>64</v>
      </c>
      <c r="B70" s="37" t="s">
        <v>436</v>
      </c>
      <c r="C70" s="37" t="s">
        <v>437</v>
      </c>
      <c r="D70" s="37" t="s">
        <v>438</v>
      </c>
      <c r="E70" s="38">
        <v>503199</v>
      </c>
      <c r="F70" s="39">
        <v>2054.0583179999999</v>
      </c>
      <c r="G70" s="40">
        <v>7.0468199999999996E-3</v>
      </c>
      <c r="H70" s="30" t="s">
        <v>140</v>
      </c>
    </row>
    <row r="71" spans="1:8" x14ac:dyDescent="0.2">
      <c r="A71" s="36">
        <v>65</v>
      </c>
      <c r="B71" s="37" t="s">
        <v>295</v>
      </c>
      <c r="C71" s="37" t="s">
        <v>296</v>
      </c>
      <c r="D71" s="37" t="s">
        <v>120</v>
      </c>
      <c r="E71" s="38">
        <v>237046</v>
      </c>
      <c r="F71" s="39">
        <v>1931.687854</v>
      </c>
      <c r="G71" s="40">
        <v>6.6270000000000001E-3</v>
      </c>
      <c r="H71" s="30" t="s">
        <v>140</v>
      </c>
    </row>
    <row r="72" spans="1:8" ht="25.5" x14ac:dyDescent="0.2">
      <c r="A72" s="36">
        <v>66</v>
      </c>
      <c r="B72" s="37" t="s">
        <v>199</v>
      </c>
      <c r="C72" s="37" t="s">
        <v>200</v>
      </c>
      <c r="D72" s="37" t="s">
        <v>201</v>
      </c>
      <c r="E72" s="38">
        <v>208787</v>
      </c>
      <c r="F72" s="39">
        <v>1745.9812875</v>
      </c>
      <c r="G72" s="40">
        <v>5.9899000000000003E-3</v>
      </c>
      <c r="H72" s="30" t="s">
        <v>140</v>
      </c>
    </row>
    <row r="73" spans="1:8" x14ac:dyDescent="0.2">
      <c r="A73" s="36">
        <v>67</v>
      </c>
      <c r="B73" s="37" t="s">
        <v>465</v>
      </c>
      <c r="C73" s="37" t="s">
        <v>466</v>
      </c>
      <c r="D73" s="37" t="s">
        <v>276</v>
      </c>
      <c r="E73" s="38">
        <v>190000</v>
      </c>
      <c r="F73" s="39">
        <v>1656.7049999999999</v>
      </c>
      <c r="G73" s="40">
        <v>5.6836300000000003E-3</v>
      </c>
      <c r="H73" s="30" t="s">
        <v>140</v>
      </c>
    </row>
    <row r="74" spans="1:8" x14ac:dyDescent="0.2">
      <c r="A74" s="36">
        <v>68</v>
      </c>
      <c r="B74" s="37" t="s">
        <v>309</v>
      </c>
      <c r="C74" s="37" t="s">
        <v>310</v>
      </c>
      <c r="D74" s="37" t="s">
        <v>193</v>
      </c>
      <c r="E74" s="38">
        <v>62427</v>
      </c>
      <c r="F74" s="39">
        <v>1595.072277</v>
      </c>
      <c r="G74" s="40">
        <v>5.4721800000000001E-3</v>
      </c>
      <c r="H74" s="30" t="s">
        <v>140</v>
      </c>
    </row>
    <row r="75" spans="1:8" x14ac:dyDescent="0.2">
      <c r="A75" s="36">
        <v>69</v>
      </c>
      <c r="B75" s="37" t="s">
        <v>493</v>
      </c>
      <c r="C75" s="37" t="s">
        <v>494</v>
      </c>
      <c r="D75" s="37" t="s">
        <v>215</v>
      </c>
      <c r="E75" s="38">
        <v>131281</v>
      </c>
      <c r="F75" s="39">
        <v>1407.0697580000001</v>
      </c>
      <c r="G75" s="40">
        <v>4.8272100000000002E-3</v>
      </c>
      <c r="H75" s="30" t="s">
        <v>140</v>
      </c>
    </row>
    <row r="76" spans="1:8" x14ac:dyDescent="0.2">
      <c r="A76" s="36">
        <v>70</v>
      </c>
      <c r="B76" s="37" t="s">
        <v>762</v>
      </c>
      <c r="C76" s="37" t="s">
        <v>763</v>
      </c>
      <c r="D76" s="37" t="s">
        <v>269</v>
      </c>
      <c r="E76" s="38">
        <v>18122</v>
      </c>
      <c r="F76" s="39">
        <v>1391.6789900000001</v>
      </c>
      <c r="G76" s="40">
        <v>4.7744099999999998E-3</v>
      </c>
      <c r="H76" s="30" t="s">
        <v>140</v>
      </c>
    </row>
    <row r="77" spans="1:8" x14ac:dyDescent="0.2">
      <c r="A77" s="36">
        <v>71</v>
      </c>
      <c r="B77" s="37" t="s">
        <v>656</v>
      </c>
      <c r="C77" s="37" t="s">
        <v>657</v>
      </c>
      <c r="D77" s="37" t="s">
        <v>658</v>
      </c>
      <c r="E77" s="38">
        <v>287722</v>
      </c>
      <c r="F77" s="39">
        <v>1263.2434410000001</v>
      </c>
      <c r="G77" s="40">
        <v>4.3337799999999998E-3</v>
      </c>
      <c r="H77" s="30" t="s">
        <v>140</v>
      </c>
    </row>
    <row r="78" spans="1:8" x14ac:dyDescent="0.2">
      <c r="A78" s="36">
        <v>72</v>
      </c>
      <c r="B78" s="37" t="s">
        <v>307</v>
      </c>
      <c r="C78" s="37" t="s">
        <v>308</v>
      </c>
      <c r="D78" s="37" t="s">
        <v>120</v>
      </c>
      <c r="E78" s="38">
        <v>661683</v>
      </c>
      <c r="F78" s="39">
        <v>736.91635710000003</v>
      </c>
      <c r="G78" s="40">
        <v>2.52812E-3</v>
      </c>
      <c r="H78" s="30" t="s">
        <v>140</v>
      </c>
    </row>
    <row r="79" spans="1:8" x14ac:dyDescent="0.2">
      <c r="A79" s="41"/>
      <c r="B79" s="41"/>
      <c r="C79" s="42" t="s">
        <v>139</v>
      </c>
      <c r="D79" s="41"/>
      <c r="E79" s="41" t="s">
        <v>140</v>
      </c>
      <c r="F79" s="43">
        <f>SUM(F7:F78)</f>
        <v>284298.20375370007</v>
      </c>
      <c r="G79" s="44">
        <f>SUM(G7:G78)</f>
        <v>0.97533618000000022</v>
      </c>
      <c r="H79" s="30" t="s">
        <v>140</v>
      </c>
    </row>
    <row r="80" spans="1:8" x14ac:dyDescent="0.2">
      <c r="A80" s="41"/>
      <c r="B80" s="41"/>
      <c r="C80" s="45"/>
      <c r="D80" s="41"/>
      <c r="E80" s="41"/>
      <c r="F80" s="46"/>
      <c r="G80" s="46"/>
      <c r="H80" s="30" t="s">
        <v>140</v>
      </c>
    </row>
    <row r="81" spans="1:8" x14ac:dyDescent="0.2">
      <c r="A81" s="41"/>
      <c r="B81" s="41"/>
      <c r="C81" s="42" t="s">
        <v>141</v>
      </c>
      <c r="D81" s="41"/>
      <c r="E81" s="41"/>
      <c r="F81" s="41"/>
      <c r="G81" s="41"/>
      <c r="H81" s="30" t="s">
        <v>140</v>
      </c>
    </row>
    <row r="82" spans="1:8" x14ac:dyDescent="0.2">
      <c r="A82" s="41"/>
      <c r="B82" s="41"/>
      <c r="C82" s="42" t="s">
        <v>139</v>
      </c>
      <c r="D82" s="41"/>
      <c r="E82" s="41" t="s">
        <v>140</v>
      </c>
      <c r="F82" s="47" t="s">
        <v>142</v>
      </c>
      <c r="G82" s="44">
        <v>0</v>
      </c>
      <c r="H82" s="30" t="s">
        <v>140</v>
      </c>
    </row>
    <row r="83" spans="1:8" x14ac:dyDescent="0.2">
      <c r="A83" s="41"/>
      <c r="B83" s="41"/>
      <c r="C83" s="45"/>
      <c r="D83" s="41"/>
      <c r="E83" s="41"/>
      <c r="F83" s="46"/>
      <c r="G83" s="46"/>
      <c r="H83" s="30" t="s">
        <v>140</v>
      </c>
    </row>
    <row r="84" spans="1:8" x14ac:dyDescent="0.2">
      <c r="A84" s="41"/>
      <c r="B84" s="41"/>
      <c r="C84" s="42" t="s">
        <v>143</v>
      </c>
      <c r="D84" s="41"/>
      <c r="E84" s="41"/>
      <c r="F84" s="41"/>
      <c r="G84" s="41"/>
      <c r="H84" s="30" t="s">
        <v>140</v>
      </c>
    </row>
    <row r="85" spans="1:8" x14ac:dyDescent="0.2">
      <c r="A85" s="36">
        <v>1</v>
      </c>
      <c r="B85" s="37" t="s">
        <v>519</v>
      </c>
      <c r="C85" s="32" t="s">
        <v>1004</v>
      </c>
      <c r="D85" s="37" t="s">
        <v>120</v>
      </c>
      <c r="E85" s="38">
        <v>511578</v>
      </c>
      <c r="F85" s="39">
        <v>83.029109399999996</v>
      </c>
      <c r="G85" s="40">
        <v>2.8485000000000001E-4</v>
      </c>
      <c r="H85" s="30" t="s">
        <v>140</v>
      </c>
    </row>
    <row r="86" spans="1:8" x14ac:dyDescent="0.2">
      <c r="A86" s="36">
        <v>2</v>
      </c>
      <c r="B86" s="37" t="s">
        <v>764</v>
      </c>
      <c r="C86" s="32" t="s">
        <v>1136</v>
      </c>
      <c r="D86" s="37" t="s">
        <v>188</v>
      </c>
      <c r="E86" s="38">
        <v>39500</v>
      </c>
      <c r="F86" s="39">
        <v>9.0770999999999997</v>
      </c>
      <c r="G86" s="40" t="s">
        <v>138</v>
      </c>
      <c r="H86" s="30" t="s">
        <v>140</v>
      </c>
    </row>
    <row r="87" spans="1:8" x14ac:dyDescent="0.2">
      <c r="A87" s="36">
        <v>3</v>
      </c>
      <c r="B87" s="37" t="s">
        <v>772</v>
      </c>
      <c r="C87" s="32" t="s">
        <v>1137</v>
      </c>
      <c r="D87" s="37"/>
      <c r="E87" s="38">
        <v>54000</v>
      </c>
      <c r="F87" s="39">
        <v>5.4000000000000002E-7</v>
      </c>
      <c r="G87" s="48" t="s">
        <v>138</v>
      </c>
      <c r="H87" s="30" t="s">
        <v>140</v>
      </c>
    </row>
    <row r="88" spans="1:8" x14ac:dyDescent="0.2">
      <c r="A88" s="36">
        <v>4</v>
      </c>
      <c r="B88" s="37" t="s">
        <v>766</v>
      </c>
      <c r="C88" s="32" t="s">
        <v>1138</v>
      </c>
      <c r="D88" s="37"/>
      <c r="E88" s="38">
        <v>200</v>
      </c>
      <c r="F88" s="39">
        <v>2.0000000000000001E-9</v>
      </c>
      <c r="G88" s="48" t="s">
        <v>138</v>
      </c>
      <c r="H88" s="30" t="s">
        <v>140</v>
      </c>
    </row>
    <row r="89" spans="1:8" x14ac:dyDescent="0.2">
      <c r="A89" s="36">
        <v>5</v>
      </c>
      <c r="B89" s="37" t="s">
        <v>771</v>
      </c>
      <c r="C89" s="32" t="s">
        <v>1139</v>
      </c>
      <c r="D89" s="37"/>
      <c r="E89" s="38">
        <v>176305</v>
      </c>
      <c r="F89" s="39">
        <v>1.7630000000000001E-6</v>
      </c>
      <c r="G89" s="48" t="s">
        <v>138</v>
      </c>
      <c r="H89" s="30" t="s">
        <v>140</v>
      </c>
    </row>
    <row r="90" spans="1:8" x14ac:dyDescent="0.2">
      <c r="A90" s="36">
        <v>6</v>
      </c>
      <c r="B90" s="37" t="s">
        <v>765</v>
      </c>
      <c r="C90" s="32" t="s">
        <v>1140</v>
      </c>
      <c r="D90" s="37"/>
      <c r="E90" s="38">
        <v>93200</v>
      </c>
      <c r="F90" s="39">
        <v>9.3200000000000003E-7</v>
      </c>
      <c r="G90" s="48" t="s">
        <v>138</v>
      </c>
      <c r="H90" s="30" t="s">
        <v>140</v>
      </c>
    </row>
    <row r="91" spans="1:8" ht="25.5" x14ac:dyDescent="0.2">
      <c r="A91" s="36">
        <v>7</v>
      </c>
      <c r="B91" s="37" t="s">
        <v>767</v>
      </c>
      <c r="C91" s="32" t="s">
        <v>1141</v>
      </c>
      <c r="D91" s="37" t="s">
        <v>768</v>
      </c>
      <c r="E91" s="38">
        <v>200000</v>
      </c>
      <c r="F91" s="39">
        <v>1.9999999999999999E-6</v>
      </c>
      <c r="G91" s="48" t="s">
        <v>138</v>
      </c>
      <c r="H91" s="30" t="s">
        <v>140</v>
      </c>
    </row>
    <row r="92" spans="1:8" x14ac:dyDescent="0.2">
      <c r="A92" s="36">
        <v>8</v>
      </c>
      <c r="B92" s="37" t="s">
        <v>769</v>
      </c>
      <c r="C92" s="32" t="s">
        <v>1142</v>
      </c>
      <c r="D92" s="37" t="s">
        <v>770</v>
      </c>
      <c r="E92" s="38">
        <v>50800</v>
      </c>
      <c r="F92" s="39">
        <v>5.0800000000000005E-7</v>
      </c>
      <c r="G92" s="48" t="s">
        <v>138</v>
      </c>
      <c r="H92" s="30" t="s">
        <v>140</v>
      </c>
    </row>
    <row r="93" spans="1:8" x14ac:dyDescent="0.2">
      <c r="A93" s="41"/>
      <c r="B93" s="41"/>
      <c r="C93" s="42" t="s">
        <v>139</v>
      </c>
      <c r="D93" s="41"/>
      <c r="E93" s="41" t="s">
        <v>140</v>
      </c>
      <c r="F93" s="43">
        <f>SUM(F85:F92)</f>
        <v>92.106215144999993</v>
      </c>
      <c r="G93" s="44">
        <f>SUM(G85:G92)</f>
        <v>2.8485000000000001E-4</v>
      </c>
      <c r="H93" s="30" t="s">
        <v>140</v>
      </c>
    </row>
    <row r="94" spans="1:8" x14ac:dyDescent="0.2">
      <c r="A94" s="41"/>
      <c r="B94" s="41"/>
      <c r="C94" s="45"/>
      <c r="D94" s="41"/>
      <c r="E94" s="41"/>
      <c r="F94" s="46"/>
      <c r="G94" s="46"/>
      <c r="H94" s="30" t="s">
        <v>140</v>
      </c>
    </row>
    <row r="95" spans="1:8" x14ac:dyDescent="0.2">
      <c r="A95" s="41"/>
      <c r="B95" s="41"/>
      <c r="C95" s="42" t="s">
        <v>144</v>
      </c>
      <c r="D95" s="41"/>
      <c r="E95" s="41"/>
      <c r="F95" s="41"/>
      <c r="G95" s="41"/>
      <c r="H95" s="30" t="s">
        <v>140</v>
      </c>
    </row>
    <row r="96" spans="1:8" x14ac:dyDescent="0.2">
      <c r="A96" s="41"/>
      <c r="B96" s="41"/>
      <c r="C96" s="42" t="s">
        <v>139</v>
      </c>
      <c r="D96" s="41"/>
      <c r="E96" s="41" t="s">
        <v>140</v>
      </c>
      <c r="F96" s="47" t="s">
        <v>142</v>
      </c>
      <c r="G96" s="44">
        <v>0</v>
      </c>
      <c r="H96" s="30" t="s">
        <v>140</v>
      </c>
    </row>
    <row r="97" spans="1:8" x14ac:dyDescent="0.2">
      <c r="A97" s="41"/>
      <c r="B97" s="41"/>
      <c r="C97" s="45"/>
      <c r="D97" s="41"/>
      <c r="E97" s="41"/>
      <c r="F97" s="46"/>
      <c r="G97" s="46"/>
      <c r="H97" s="30" t="s">
        <v>140</v>
      </c>
    </row>
    <row r="98" spans="1:8" x14ac:dyDescent="0.2">
      <c r="A98" s="41"/>
      <c r="B98" s="41"/>
      <c r="C98" s="42" t="s">
        <v>145</v>
      </c>
      <c r="D98" s="41"/>
      <c r="E98" s="41"/>
      <c r="F98" s="46"/>
      <c r="G98" s="46"/>
      <c r="H98" s="30" t="s">
        <v>140</v>
      </c>
    </row>
    <row r="99" spans="1:8" x14ac:dyDescent="0.2">
      <c r="A99" s="41"/>
      <c r="B99" s="41"/>
      <c r="C99" s="42" t="s">
        <v>139</v>
      </c>
      <c r="D99" s="41"/>
      <c r="E99" s="41" t="s">
        <v>140</v>
      </c>
      <c r="F99" s="47" t="s">
        <v>142</v>
      </c>
      <c r="G99" s="44">
        <v>0</v>
      </c>
      <c r="H99" s="30" t="s">
        <v>140</v>
      </c>
    </row>
    <row r="100" spans="1:8" x14ac:dyDescent="0.2">
      <c r="A100" s="41"/>
      <c r="B100" s="41"/>
      <c r="C100" s="45"/>
      <c r="D100" s="41"/>
      <c r="E100" s="41"/>
      <c r="F100" s="46"/>
      <c r="G100" s="46"/>
      <c r="H100" s="30" t="s">
        <v>140</v>
      </c>
    </row>
    <row r="101" spans="1:8" x14ac:dyDescent="0.2">
      <c r="A101" s="41"/>
      <c r="B101" s="41"/>
      <c r="C101" s="42" t="s">
        <v>146</v>
      </c>
      <c r="D101" s="41"/>
      <c r="E101" s="41"/>
      <c r="F101" s="46"/>
      <c r="G101" s="46"/>
      <c r="H101" s="30" t="s">
        <v>140</v>
      </c>
    </row>
    <row r="102" spans="1:8" ht="25.5" x14ac:dyDescent="0.2">
      <c r="A102" s="36">
        <v>1</v>
      </c>
      <c r="B102" s="37"/>
      <c r="C102" s="37" t="s">
        <v>1011</v>
      </c>
      <c r="D102" s="37" t="s">
        <v>520</v>
      </c>
      <c r="E102" s="38">
        <v>5425</v>
      </c>
      <c r="F102" s="39">
        <v>291.18687499999999</v>
      </c>
      <c r="G102" s="40">
        <v>9.9897000000000007E-4</v>
      </c>
      <c r="H102" s="30" t="s">
        <v>140</v>
      </c>
    </row>
    <row r="103" spans="1:8" x14ac:dyDescent="0.2">
      <c r="A103" s="41"/>
      <c r="B103" s="41"/>
      <c r="C103" s="42" t="s">
        <v>139</v>
      </c>
      <c r="D103" s="41"/>
      <c r="E103" s="41" t="s">
        <v>140</v>
      </c>
      <c r="F103" s="43">
        <v>291.18687499999999</v>
      </c>
      <c r="G103" s="44">
        <v>9.9897000000000007E-4</v>
      </c>
      <c r="H103" s="30" t="s">
        <v>140</v>
      </c>
    </row>
    <row r="104" spans="1:8" x14ac:dyDescent="0.2">
      <c r="A104" s="41"/>
      <c r="B104" s="41"/>
      <c r="C104" s="45"/>
      <c r="D104" s="41"/>
      <c r="E104" s="41"/>
      <c r="F104" s="46"/>
      <c r="G104" s="46"/>
      <c r="H104" s="30" t="s">
        <v>140</v>
      </c>
    </row>
    <row r="105" spans="1:8" x14ac:dyDescent="0.2">
      <c r="A105" s="41"/>
      <c r="B105" s="41"/>
      <c r="C105" s="42" t="s">
        <v>147</v>
      </c>
      <c r="D105" s="41"/>
      <c r="E105" s="41"/>
      <c r="F105" s="43">
        <v>284681.496843845</v>
      </c>
      <c r="G105" s="44">
        <v>0.97665113999999997</v>
      </c>
      <c r="H105" s="30" t="s">
        <v>140</v>
      </c>
    </row>
    <row r="106" spans="1:8" x14ac:dyDescent="0.2">
      <c r="A106" s="41"/>
      <c r="B106" s="41"/>
      <c r="C106" s="45"/>
      <c r="D106" s="41"/>
      <c r="E106" s="41"/>
      <c r="F106" s="46"/>
      <c r="G106" s="46"/>
      <c r="H106" s="30" t="s">
        <v>140</v>
      </c>
    </row>
    <row r="107" spans="1:8" x14ac:dyDescent="0.2">
      <c r="A107" s="41"/>
      <c r="B107" s="41"/>
      <c r="C107" s="42" t="s">
        <v>148</v>
      </c>
      <c r="D107" s="41"/>
      <c r="E107" s="41"/>
      <c r="F107" s="46"/>
      <c r="G107" s="46"/>
      <c r="H107" s="30" t="s">
        <v>140</v>
      </c>
    </row>
    <row r="108" spans="1:8" x14ac:dyDescent="0.2">
      <c r="A108" s="41"/>
      <c r="B108" s="41"/>
      <c r="C108" s="42" t="s">
        <v>10</v>
      </c>
      <c r="D108" s="41"/>
      <c r="E108" s="41"/>
      <c r="F108" s="46"/>
      <c r="G108" s="46"/>
      <c r="H108" s="30" t="s">
        <v>140</v>
      </c>
    </row>
    <row r="109" spans="1:8" x14ac:dyDescent="0.2">
      <c r="A109" s="41"/>
      <c r="B109" s="41"/>
      <c r="C109" s="42" t="s">
        <v>139</v>
      </c>
      <c r="D109" s="41"/>
      <c r="E109" s="41" t="s">
        <v>140</v>
      </c>
      <c r="F109" s="47" t="s">
        <v>142</v>
      </c>
      <c r="G109" s="44">
        <v>0</v>
      </c>
      <c r="H109" s="30" t="s">
        <v>140</v>
      </c>
    </row>
    <row r="110" spans="1:8" x14ac:dyDescent="0.2">
      <c r="A110" s="41"/>
      <c r="B110" s="41"/>
      <c r="C110" s="45"/>
      <c r="D110" s="41"/>
      <c r="E110" s="41"/>
      <c r="F110" s="46"/>
      <c r="G110" s="46"/>
      <c r="H110" s="30" t="s">
        <v>140</v>
      </c>
    </row>
    <row r="111" spans="1:8" x14ac:dyDescent="0.2">
      <c r="A111" s="41"/>
      <c r="B111" s="41"/>
      <c r="C111" s="42" t="s">
        <v>149</v>
      </c>
      <c r="D111" s="41"/>
      <c r="E111" s="41"/>
      <c r="F111" s="41"/>
      <c r="G111" s="41"/>
      <c r="H111" s="30" t="s">
        <v>140</v>
      </c>
    </row>
    <row r="112" spans="1:8" x14ac:dyDescent="0.2">
      <c r="A112" s="41"/>
      <c r="B112" s="41"/>
      <c r="C112" s="42" t="s">
        <v>139</v>
      </c>
      <c r="D112" s="41"/>
      <c r="E112" s="41" t="s">
        <v>140</v>
      </c>
      <c r="F112" s="47" t="s">
        <v>142</v>
      </c>
      <c r="G112" s="44">
        <v>0</v>
      </c>
      <c r="H112" s="30" t="s">
        <v>140</v>
      </c>
    </row>
    <row r="113" spans="1:8" x14ac:dyDescent="0.2">
      <c r="A113" s="41"/>
      <c r="B113" s="41"/>
      <c r="C113" s="45"/>
      <c r="D113" s="41"/>
      <c r="E113" s="41"/>
      <c r="F113" s="46"/>
      <c r="G113" s="46"/>
      <c r="H113" s="30" t="s">
        <v>140</v>
      </c>
    </row>
    <row r="114" spans="1:8" x14ac:dyDescent="0.2">
      <c r="A114" s="41"/>
      <c r="B114" s="41"/>
      <c r="C114" s="42" t="s">
        <v>150</v>
      </c>
      <c r="D114" s="41"/>
      <c r="E114" s="41"/>
      <c r="F114" s="41"/>
      <c r="G114" s="41"/>
      <c r="H114" s="30" t="s">
        <v>140</v>
      </c>
    </row>
    <row r="115" spans="1:8" x14ac:dyDescent="0.2">
      <c r="A115" s="41"/>
      <c r="B115" s="41"/>
      <c r="C115" s="42" t="s">
        <v>139</v>
      </c>
      <c r="D115" s="41"/>
      <c r="E115" s="41" t="s">
        <v>140</v>
      </c>
      <c r="F115" s="47" t="s">
        <v>142</v>
      </c>
      <c r="G115" s="44">
        <v>0</v>
      </c>
      <c r="H115" s="30" t="s">
        <v>140</v>
      </c>
    </row>
    <row r="116" spans="1:8" x14ac:dyDescent="0.2">
      <c r="A116" s="41"/>
      <c r="B116" s="41"/>
      <c r="C116" s="45"/>
      <c r="D116" s="41"/>
      <c r="E116" s="41"/>
      <c r="F116" s="46"/>
      <c r="G116" s="46"/>
      <c r="H116" s="30" t="s">
        <v>140</v>
      </c>
    </row>
    <row r="117" spans="1:8" x14ac:dyDescent="0.2">
      <c r="A117" s="41"/>
      <c r="B117" s="41"/>
      <c r="C117" s="42" t="s">
        <v>151</v>
      </c>
      <c r="D117" s="41"/>
      <c r="E117" s="41"/>
      <c r="F117" s="46"/>
      <c r="G117" s="46"/>
      <c r="H117" s="30" t="s">
        <v>140</v>
      </c>
    </row>
    <row r="118" spans="1:8" x14ac:dyDescent="0.2">
      <c r="A118" s="41"/>
      <c r="B118" s="41"/>
      <c r="C118" s="42" t="s">
        <v>139</v>
      </c>
      <c r="D118" s="41"/>
      <c r="E118" s="41" t="s">
        <v>140</v>
      </c>
      <c r="F118" s="47" t="s">
        <v>142</v>
      </c>
      <c r="G118" s="44">
        <v>0</v>
      </c>
      <c r="H118" s="30" t="s">
        <v>140</v>
      </c>
    </row>
    <row r="119" spans="1:8" x14ac:dyDescent="0.2">
      <c r="A119" s="41"/>
      <c r="B119" s="41"/>
      <c r="C119" s="45"/>
      <c r="D119" s="41"/>
      <c r="E119" s="41"/>
      <c r="F119" s="46"/>
      <c r="G119" s="46"/>
      <c r="H119" s="30" t="s">
        <v>140</v>
      </c>
    </row>
    <row r="120" spans="1:8" x14ac:dyDescent="0.2">
      <c r="A120" s="41"/>
      <c r="B120" s="41"/>
      <c r="C120" s="42" t="s">
        <v>152</v>
      </c>
      <c r="D120" s="41"/>
      <c r="E120" s="41"/>
      <c r="F120" s="43">
        <v>0</v>
      </c>
      <c r="G120" s="44">
        <v>0</v>
      </c>
      <c r="H120" s="30" t="s">
        <v>140</v>
      </c>
    </row>
    <row r="121" spans="1:8" x14ac:dyDescent="0.2">
      <c r="A121" s="41"/>
      <c r="B121" s="41"/>
      <c r="C121" s="45"/>
      <c r="D121" s="41"/>
      <c r="E121" s="41"/>
      <c r="F121" s="46"/>
      <c r="G121" s="46"/>
      <c r="H121" s="30" t="s">
        <v>140</v>
      </c>
    </row>
    <row r="122" spans="1:8" x14ac:dyDescent="0.2">
      <c r="A122" s="41"/>
      <c r="B122" s="41"/>
      <c r="C122" s="42" t="s">
        <v>153</v>
      </c>
      <c r="D122" s="41"/>
      <c r="E122" s="41"/>
      <c r="F122" s="46"/>
      <c r="G122" s="46"/>
      <c r="H122" s="30" t="s">
        <v>140</v>
      </c>
    </row>
    <row r="123" spans="1:8" x14ac:dyDescent="0.2">
      <c r="A123" s="41"/>
      <c r="B123" s="41"/>
      <c r="C123" s="42" t="s">
        <v>154</v>
      </c>
      <c r="D123" s="41"/>
      <c r="E123" s="41"/>
      <c r="F123" s="46"/>
      <c r="G123" s="46"/>
      <c r="H123" s="30" t="s">
        <v>140</v>
      </c>
    </row>
    <row r="124" spans="1:8" x14ac:dyDescent="0.2">
      <c r="A124" s="41"/>
      <c r="B124" s="41"/>
      <c r="C124" s="42" t="s">
        <v>139</v>
      </c>
      <c r="D124" s="41"/>
      <c r="E124" s="41" t="s">
        <v>140</v>
      </c>
      <c r="F124" s="47" t="s">
        <v>142</v>
      </c>
      <c r="G124" s="44">
        <v>0</v>
      </c>
      <c r="H124" s="30" t="s">
        <v>140</v>
      </c>
    </row>
    <row r="125" spans="1:8" x14ac:dyDescent="0.2">
      <c r="A125" s="41"/>
      <c r="B125" s="41"/>
      <c r="C125" s="45"/>
      <c r="D125" s="41"/>
      <c r="E125" s="41"/>
      <c r="F125" s="46"/>
      <c r="G125" s="46"/>
      <c r="H125" s="30" t="s">
        <v>140</v>
      </c>
    </row>
    <row r="126" spans="1:8" x14ac:dyDescent="0.2">
      <c r="A126" s="41"/>
      <c r="B126" s="41"/>
      <c r="C126" s="42" t="s">
        <v>155</v>
      </c>
      <c r="D126" s="41"/>
      <c r="E126" s="41"/>
      <c r="F126" s="46"/>
      <c r="G126" s="46"/>
      <c r="H126" s="30" t="s">
        <v>140</v>
      </c>
    </row>
    <row r="127" spans="1:8" x14ac:dyDescent="0.2">
      <c r="A127" s="41"/>
      <c r="B127" s="41"/>
      <c r="C127" s="42" t="s">
        <v>139</v>
      </c>
      <c r="D127" s="41"/>
      <c r="E127" s="41" t="s">
        <v>140</v>
      </c>
      <c r="F127" s="47" t="s">
        <v>142</v>
      </c>
      <c r="G127" s="44">
        <v>0</v>
      </c>
      <c r="H127" s="30" t="s">
        <v>140</v>
      </c>
    </row>
    <row r="128" spans="1:8" x14ac:dyDescent="0.2">
      <c r="A128" s="41"/>
      <c r="B128" s="41"/>
      <c r="C128" s="45"/>
      <c r="D128" s="41"/>
      <c r="E128" s="41"/>
      <c r="F128" s="46"/>
      <c r="G128" s="46"/>
      <c r="H128" s="30" t="s">
        <v>140</v>
      </c>
    </row>
    <row r="129" spans="1:8" x14ac:dyDescent="0.2">
      <c r="A129" s="41"/>
      <c r="B129" s="41"/>
      <c r="C129" s="42" t="s">
        <v>156</v>
      </c>
      <c r="D129" s="41"/>
      <c r="E129" s="41"/>
      <c r="F129" s="46"/>
      <c r="G129" s="46"/>
      <c r="H129" s="30" t="s">
        <v>140</v>
      </c>
    </row>
    <row r="130" spans="1:8" x14ac:dyDescent="0.2">
      <c r="A130" s="41"/>
      <c r="B130" s="41"/>
      <c r="C130" s="42" t="s">
        <v>139</v>
      </c>
      <c r="D130" s="41"/>
      <c r="E130" s="41" t="s">
        <v>140</v>
      </c>
      <c r="F130" s="47" t="s">
        <v>142</v>
      </c>
      <c r="G130" s="44">
        <v>0</v>
      </c>
      <c r="H130" s="30" t="s">
        <v>140</v>
      </c>
    </row>
    <row r="131" spans="1:8" x14ac:dyDescent="0.2">
      <c r="A131" s="41"/>
      <c r="B131" s="41"/>
      <c r="C131" s="45"/>
      <c r="D131" s="41"/>
      <c r="E131" s="41"/>
      <c r="F131" s="46"/>
      <c r="G131" s="46"/>
      <c r="H131" s="30" t="s">
        <v>140</v>
      </c>
    </row>
    <row r="132" spans="1:8" x14ac:dyDescent="0.2">
      <c r="A132" s="41"/>
      <c r="B132" s="41"/>
      <c r="C132" s="42" t="s">
        <v>157</v>
      </c>
      <c r="D132" s="41"/>
      <c r="E132" s="41"/>
      <c r="F132" s="46"/>
      <c r="G132" s="46"/>
      <c r="H132" s="30" t="s">
        <v>140</v>
      </c>
    </row>
    <row r="133" spans="1:8" x14ac:dyDescent="0.2">
      <c r="A133" s="36">
        <v>1</v>
      </c>
      <c r="B133" s="37"/>
      <c r="C133" s="37" t="s">
        <v>158</v>
      </c>
      <c r="D133" s="37"/>
      <c r="E133" s="48"/>
      <c r="F133" s="39">
        <v>6793.3422610059997</v>
      </c>
      <c r="G133" s="40">
        <v>2.3305780000000002E-2</v>
      </c>
      <c r="H133" s="30">
        <v>5.42</v>
      </c>
    </row>
    <row r="134" spans="1:8" x14ac:dyDescent="0.2">
      <c r="A134" s="41"/>
      <c r="B134" s="41"/>
      <c r="C134" s="42" t="s">
        <v>139</v>
      </c>
      <c r="D134" s="41"/>
      <c r="E134" s="41" t="s">
        <v>140</v>
      </c>
      <c r="F134" s="43">
        <v>6793.3422610059997</v>
      </c>
      <c r="G134" s="44">
        <v>2.3305780000000002E-2</v>
      </c>
      <c r="H134" s="30" t="s">
        <v>140</v>
      </c>
    </row>
    <row r="135" spans="1:8" x14ac:dyDescent="0.2">
      <c r="A135" s="41"/>
      <c r="B135" s="41"/>
      <c r="C135" s="45"/>
      <c r="D135" s="41"/>
      <c r="E135" s="41"/>
      <c r="F135" s="46"/>
      <c r="G135" s="46"/>
      <c r="H135" s="30" t="s">
        <v>140</v>
      </c>
    </row>
    <row r="136" spans="1:8" x14ac:dyDescent="0.2">
      <c r="A136" s="41"/>
      <c r="B136" s="41"/>
      <c r="C136" s="42" t="s">
        <v>159</v>
      </c>
      <c r="D136" s="41"/>
      <c r="E136" s="41"/>
      <c r="F136" s="43">
        <v>6793.3422610059997</v>
      </c>
      <c r="G136" s="44">
        <v>2.3305780000000002E-2</v>
      </c>
      <c r="H136" s="30" t="s">
        <v>140</v>
      </c>
    </row>
    <row r="137" spans="1:8" x14ac:dyDescent="0.2">
      <c r="A137" s="41"/>
      <c r="B137" s="41"/>
      <c r="C137" s="46"/>
      <c r="D137" s="41"/>
      <c r="E137" s="41"/>
      <c r="F137" s="41"/>
      <c r="G137" s="41"/>
      <c r="H137" s="30" t="s">
        <v>140</v>
      </c>
    </row>
    <row r="138" spans="1:8" x14ac:dyDescent="0.2">
      <c r="A138" s="41"/>
      <c r="B138" s="41"/>
      <c r="C138" s="42" t="s">
        <v>160</v>
      </c>
      <c r="D138" s="41"/>
      <c r="E138" s="41"/>
      <c r="F138" s="41"/>
      <c r="G138" s="41"/>
      <c r="H138" s="30" t="s">
        <v>140</v>
      </c>
    </row>
    <row r="139" spans="1:8" x14ac:dyDescent="0.2">
      <c r="A139" s="41"/>
      <c r="B139" s="41"/>
      <c r="C139" s="42" t="s">
        <v>161</v>
      </c>
      <c r="D139" s="41"/>
      <c r="E139" s="41"/>
      <c r="F139" s="41"/>
      <c r="G139" s="41"/>
      <c r="H139" s="30" t="s">
        <v>140</v>
      </c>
    </row>
    <row r="140" spans="1:8" x14ac:dyDescent="0.2">
      <c r="A140" s="41"/>
      <c r="B140" s="41"/>
      <c r="C140" s="42" t="s">
        <v>139</v>
      </c>
      <c r="D140" s="41"/>
      <c r="E140" s="41" t="s">
        <v>140</v>
      </c>
      <c r="F140" s="47" t="s">
        <v>142</v>
      </c>
      <c r="G140" s="44">
        <v>0</v>
      </c>
      <c r="H140" s="30" t="s">
        <v>140</v>
      </c>
    </row>
    <row r="141" spans="1:8" x14ac:dyDescent="0.2">
      <c r="A141" s="41"/>
      <c r="B141" s="41"/>
      <c r="C141" s="45"/>
      <c r="D141" s="41"/>
      <c r="E141" s="41"/>
      <c r="F141" s="46"/>
      <c r="G141" s="46"/>
      <c r="H141" s="30" t="s">
        <v>140</v>
      </c>
    </row>
    <row r="142" spans="1:8" x14ac:dyDescent="0.2">
      <c r="A142" s="41"/>
      <c r="B142" s="41"/>
      <c r="C142" s="42" t="s">
        <v>162</v>
      </c>
      <c r="D142" s="41"/>
      <c r="E142" s="41"/>
      <c r="F142" s="41"/>
      <c r="G142" s="41"/>
      <c r="H142" s="30" t="s">
        <v>140</v>
      </c>
    </row>
    <row r="143" spans="1:8" x14ac:dyDescent="0.2">
      <c r="A143" s="41"/>
      <c r="B143" s="41"/>
      <c r="C143" s="42" t="s">
        <v>163</v>
      </c>
      <c r="D143" s="41"/>
      <c r="E143" s="41"/>
      <c r="F143" s="41"/>
      <c r="G143" s="41"/>
      <c r="H143" s="30" t="s">
        <v>140</v>
      </c>
    </row>
    <row r="144" spans="1:8" x14ac:dyDescent="0.2">
      <c r="A144" s="41"/>
      <c r="B144" s="41"/>
      <c r="C144" s="42" t="s">
        <v>139</v>
      </c>
      <c r="D144" s="41"/>
      <c r="E144" s="41" t="s">
        <v>140</v>
      </c>
      <c r="F144" s="47" t="s">
        <v>142</v>
      </c>
      <c r="G144" s="44">
        <v>0</v>
      </c>
      <c r="H144" s="30" t="s">
        <v>140</v>
      </c>
    </row>
    <row r="145" spans="1:17" x14ac:dyDescent="0.2">
      <c r="A145" s="41"/>
      <c r="B145" s="41"/>
      <c r="C145" s="45"/>
      <c r="D145" s="41"/>
      <c r="E145" s="41"/>
      <c r="F145" s="46"/>
      <c r="G145" s="46"/>
      <c r="H145" s="30" t="s">
        <v>140</v>
      </c>
    </row>
    <row r="146" spans="1:17" x14ac:dyDescent="0.2">
      <c r="A146" s="41"/>
      <c r="B146" s="41"/>
      <c r="C146" s="42" t="s">
        <v>164</v>
      </c>
      <c r="D146" s="41"/>
      <c r="E146" s="41"/>
      <c r="F146" s="46"/>
      <c r="G146" s="46"/>
      <c r="H146" s="30" t="s">
        <v>140</v>
      </c>
    </row>
    <row r="147" spans="1:17" x14ac:dyDescent="0.2">
      <c r="A147" s="41"/>
      <c r="B147" s="41"/>
      <c r="C147" s="42" t="s">
        <v>139</v>
      </c>
      <c r="D147" s="41"/>
      <c r="E147" s="41" t="s">
        <v>140</v>
      </c>
      <c r="F147" s="47" t="s">
        <v>142</v>
      </c>
      <c r="G147" s="44">
        <v>0</v>
      </c>
      <c r="H147" s="30" t="s">
        <v>140</v>
      </c>
    </row>
    <row r="148" spans="1:17" x14ac:dyDescent="0.2">
      <c r="A148" s="41"/>
      <c r="B148" s="41"/>
      <c r="C148" s="45"/>
      <c r="D148" s="41"/>
      <c r="E148" s="41"/>
      <c r="F148" s="46"/>
      <c r="G148" s="46"/>
      <c r="H148" s="30" t="s">
        <v>140</v>
      </c>
    </row>
    <row r="149" spans="1:17" x14ac:dyDescent="0.2">
      <c r="A149" s="48"/>
      <c r="B149" s="37"/>
      <c r="C149" s="37" t="s">
        <v>319</v>
      </c>
      <c r="D149" s="37"/>
      <c r="E149" s="48"/>
      <c r="F149" s="39">
        <v>1999.9999488999999</v>
      </c>
      <c r="G149" s="40">
        <v>6.8613600000000004E-3</v>
      </c>
      <c r="H149" s="30" t="s">
        <v>140</v>
      </c>
    </row>
    <row r="150" spans="1:17" x14ac:dyDescent="0.2">
      <c r="A150" s="48"/>
      <c r="B150" s="37"/>
      <c r="C150" s="37" t="s">
        <v>1013</v>
      </c>
      <c r="D150" s="37"/>
      <c r="E150" s="48"/>
      <c r="F150" s="39">
        <v>-1987.44140752</v>
      </c>
      <c r="G150" s="40">
        <v>-6.8182800000000003E-3</v>
      </c>
      <c r="H150" s="30" t="s">
        <v>140</v>
      </c>
    </row>
    <row r="151" spans="1:17" x14ac:dyDescent="0.2">
      <c r="A151" s="45"/>
      <c r="B151" s="45"/>
      <c r="C151" s="42" t="s">
        <v>166</v>
      </c>
      <c r="D151" s="46"/>
      <c r="E151" s="46"/>
      <c r="F151" s="43">
        <v>291487.39764623099</v>
      </c>
      <c r="G151" s="49">
        <v>1</v>
      </c>
      <c r="H151" s="30" t="s">
        <v>140</v>
      </c>
    </row>
    <row r="152" spans="1:17" x14ac:dyDescent="0.2">
      <c r="A152" s="50"/>
      <c r="B152" s="50"/>
      <c r="C152" s="51"/>
      <c r="D152" s="52"/>
      <c r="E152" s="52"/>
      <c r="F152" s="53"/>
      <c r="G152" s="54"/>
      <c r="H152" s="55"/>
    </row>
    <row r="153" spans="1:17" x14ac:dyDescent="0.2">
      <c r="A153" s="50"/>
      <c r="B153" s="213" t="s">
        <v>934</v>
      </c>
      <c r="C153" s="213"/>
      <c r="D153" s="213"/>
      <c r="E153" s="213"/>
      <c r="F153" s="213"/>
      <c r="G153" s="213"/>
      <c r="H153" s="213"/>
      <c r="J153" s="57"/>
    </row>
    <row r="154" spans="1:17" x14ac:dyDescent="0.2">
      <c r="A154" s="50"/>
      <c r="B154" s="213" t="s">
        <v>935</v>
      </c>
      <c r="C154" s="213"/>
      <c r="D154" s="213"/>
      <c r="E154" s="213"/>
      <c r="F154" s="213"/>
      <c r="G154" s="213"/>
      <c r="H154" s="213"/>
      <c r="J154" s="57"/>
    </row>
    <row r="155" spans="1:17" x14ac:dyDescent="0.2">
      <c r="A155" s="50"/>
      <c r="B155" s="213" t="s">
        <v>936</v>
      </c>
      <c r="C155" s="213"/>
      <c r="D155" s="213"/>
      <c r="E155" s="213"/>
      <c r="F155" s="213"/>
      <c r="G155" s="213"/>
      <c r="H155" s="213"/>
      <c r="J155" s="57"/>
    </row>
    <row r="156" spans="1:17" s="59" customFormat="1" ht="52.5" customHeight="1" x14ac:dyDescent="0.25">
      <c r="A156" s="58"/>
      <c r="B156" s="214" t="s">
        <v>937</v>
      </c>
      <c r="C156" s="214"/>
      <c r="D156" s="214"/>
      <c r="E156" s="214"/>
      <c r="F156" s="214"/>
      <c r="G156" s="214"/>
      <c r="H156" s="214"/>
      <c r="I156"/>
      <c r="J156" s="57"/>
      <c r="K156"/>
      <c r="L156"/>
      <c r="M156"/>
      <c r="N156"/>
      <c r="O156"/>
      <c r="P156"/>
      <c r="Q156"/>
    </row>
    <row r="157" spans="1:17" x14ac:dyDescent="0.2">
      <c r="A157" s="50"/>
      <c r="B157" s="213" t="s">
        <v>938</v>
      </c>
      <c r="C157" s="213"/>
      <c r="D157" s="213"/>
      <c r="E157" s="213"/>
      <c r="F157" s="213"/>
      <c r="G157" s="213"/>
      <c r="H157" s="213"/>
      <c r="J157" s="57"/>
    </row>
    <row r="158" spans="1:17" x14ac:dyDescent="0.2">
      <c r="A158" s="50"/>
      <c r="B158" s="50"/>
      <c r="C158" s="50"/>
      <c r="D158" s="52"/>
      <c r="E158" s="52"/>
      <c r="F158" s="52"/>
      <c r="G158" s="52"/>
    </row>
    <row r="159" spans="1:17" x14ac:dyDescent="0.2">
      <c r="A159" s="50"/>
      <c r="B159" s="222" t="s">
        <v>167</v>
      </c>
      <c r="C159" s="223"/>
      <c r="D159" s="224"/>
      <c r="E159" s="60"/>
      <c r="F159" s="52"/>
      <c r="G159" s="52"/>
    </row>
    <row r="160" spans="1:17" ht="27.75" customHeight="1" x14ac:dyDescent="0.2">
      <c r="A160" s="50"/>
      <c r="B160" s="220" t="s">
        <v>168</v>
      </c>
      <c r="C160" s="221"/>
      <c r="D160" s="29" t="s">
        <v>1014</v>
      </c>
      <c r="E160" s="60"/>
      <c r="F160" s="52"/>
      <c r="G160" s="52"/>
    </row>
    <row r="161" spans="1:10" ht="12.75" customHeight="1" x14ac:dyDescent="0.2">
      <c r="A161" s="50"/>
      <c r="B161" s="220" t="s">
        <v>940</v>
      </c>
      <c r="C161" s="221"/>
      <c r="D161" s="29" t="str">
        <f>"Rs. "&amp;TEXT(F93,"0.00")&amp;" lacs/ "&amp;IF(ROUND((G93*100),2) = 0,"#",(TEXT((G93*100),"0.00")&amp;"%"))</f>
        <v>Rs. 92.11 lacs/ 0.03%</v>
      </c>
      <c r="E161" s="60"/>
      <c r="F161" s="52"/>
      <c r="G161" s="52"/>
    </row>
    <row r="162" spans="1:10" x14ac:dyDescent="0.2">
      <c r="A162" s="50"/>
      <c r="B162" s="220" t="s">
        <v>170</v>
      </c>
      <c r="C162" s="221"/>
      <c r="D162" s="61" t="s">
        <v>140</v>
      </c>
      <c r="E162" s="60"/>
      <c r="F162" s="52"/>
      <c r="G162" s="52"/>
    </row>
    <row r="163" spans="1:10" x14ac:dyDescent="0.2">
      <c r="A163" s="62"/>
      <c r="B163" s="63" t="s">
        <v>140</v>
      </c>
      <c r="C163" s="63" t="s">
        <v>941</v>
      </c>
      <c r="D163" s="63" t="s">
        <v>171</v>
      </c>
      <c r="E163" s="62"/>
      <c r="F163" s="62"/>
      <c r="G163" s="62"/>
      <c r="H163" s="62"/>
      <c r="J163" s="57"/>
    </row>
    <row r="164" spans="1:10" x14ac:dyDescent="0.2">
      <c r="A164" s="62"/>
      <c r="B164" s="64" t="s">
        <v>172</v>
      </c>
      <c r="C164" s="65">
        <v>46173</v>
      </c>
      <c r="D164" s="65">
        <v>46203</v>
      </c>
      <c r="E164" s="62"/>
      <c r="F164" s="62"/>
      <c r="G164" s="62"/>
      <c r="J164" s="57"/>
    </row>
    <row r="165" spans="1:10" x14ac:dyDescent="0.2">
      <c r="A165" s="66"/>
      <c r="B165" s="37" t="s">
        <v>173</v>
      </c>
      <c r="C165" s="67">
        <v>412.02749999999997</v>
      </c>
      <c r="D165" s="67">
        <v>427.19659999999999</v>
      </c>
      <c r="E165" s="66"/>
      <c r="F165" s="68"/>
      <c r="G165" s="69"/>
    </row>
    <row r="166" spans="1:10" x14ac:dyDescent="0.2">
      <c r="A166" s="66"/>
      <c r="B166" s="37" t="s">
        <v>942</v>
      </c>
      <c r="C166" s="67">
        <v>81.741200000000006</v>
      </c>
      <c r="D166" s="67">
        <v>84.750500000000002</v>
      </c>
      <c r="E166" s="66"/>
      <c r="F166" s="68"/>
      <c r="G166" s="69"/>
    </row>
    <row r="167" spans="1:10" x14ac:dyDescent="0.2">
      <c r="A167" s="66"/>
      <c r="B167" s="37" t="s">
        <v>175</v>
      </c>
      <c r="C167" s="67">
        <v>366.72289999999998</v>
      </c>
      <c r="D167" s="67">
        <v>379.90199999999999</v>
      </c>
      <c r="E167" s="66"/>
      <c r="F167" s="68"/>
      <c r="G167" s="69"/>
    </row>
    <row r="168" spans="1:10" x14ac:dyDescent="0.2">
      <c r="A168" s="66"/>
      <c r="B168" s="37" t="s">
        <v>943</v>
      </c>
      <c r="C168" s="67">
        <v>60.027900000000002</v>
      </c>
      <c r="D168" s="67">
        <v>62.185200000000002</v>
      </c>
      <c r="E168" s="66"/>
      <c r="F168" s="68"/>
      <c r="G168" s="69"/>
    </row>
    <row r="169" spans="1:10" x14ac:dyDescent="0.2">
      <c r="A169" s="66"/>
      <c r="B169" s="66"/>
      <c r="C169" s="66"/>
      <c r="D169" s="66"/>
      <c r="E169" s="66"/>
      <c r="F169" s="66"/>
      <c r="G169" s="66"/>
    </row>
    <row r="170" spans="1:10" x14ac:dyDescent="0.2">
      <c r="A170" s="62"/>
      <c r="B170" s="220" t="s">
        <v>944</v>
      </c>
      <c r="C170" s="221"/>
      <c r="D170" s="29" t="s">
        <v>169</v>
      </c>
      <c r="E170" s="62"/>
      <c r="F170" s="62"/>
      <c r="G170" s="62"/>
    </row>
    <row r="171" spans="1:10" x14ac:dyDescent="0.2">
      <c r="A171" s="62"/>
      <c r="B171" s="70"/>
      <c r="C171" s="70"/>
      <c r="D171" s="70"/>
      <c r="E171" s="62"/>
      <c r="F171" s="62"/>
      <c r="G171" s="62"/>
    </row>
    <row r="172" spans="1:10" x14ac:dyDescent="0.2">
      <c r="A172" s="62"/>
      <c r="B172" s="220" t="s">
        <v>178</v>
      </c>
      <c r="C172" s="221"/>
      <c r="D172" s="29" t="s">
        <v>169</v>
      </c>
      <c r="E172" s="71"/>
      <c r="F172" s="62"/>
      <c r="G172" s="62"/>
    </row>
    <row r="173" spans="1:10" x14ac:dyDescent="0.2">
      <c r="A173" s="62"/>
      <c r="B173" s="220" t="s">
        <v>179</v>
      </c>
      <c r="C173" s="221"/>
      <c r="D173" s="29" t="s">
        <v>169</v>
      </c>
      <c r="E173" s="71"/>
      <c r="F173" s="62"/>
      <c r="G173" s="62"/>
    </row>
    <row r="174" spans="1:10" ht="17.100000000000001" customHeight="1" x14ac:dyDescent="0.2">
      <c r="A174" s="62"/>
      <c r="B174" s="220" t="s">
        <v>180</v>
      </c>
      <c r="C174" s="221"/>
      <c r="D174" s="29" t="s">
        <v>169</v>
      </c>
      <c r="E174" s="71"/>
      <c r="F174" s="62"/>
      <c r="G174" s="62"/>
    </row>
    <row r="175" spans="1:10" ht="17.100000000000001" customHeight="1" x14ac:dyDescent="0.2">
      <c r="A175" s="62"/>
      <c r="B175" s="220" t="s">
        <v>181</v>
      </c>
      <c r="C175" s="221"/>
      <c r="D175" s="72">
        <v>0.70470222529636117</v>
      </c>
      <c r="E175" s="62"/>
      <c r="F175" s="56"/>
      <c r="G175" s="73"/>
    </row>
    <row r="177" spans="1:6" x14ac:dyDescent="0.2">
      <c r="B177" s="115" t="s">
        <v>1210</v>
      </c>
    </row>
    <row r="178" spans="1:6" ht="67.5" x14ac:dyDescent="0.2">
      <c r="B178" s="121" t="s">
        <v>1119</v>
      </c>
      <c r="C178" s="121" t="s">
        <v>1120</v>
      </c>
      <c r="D178" s="121" t="s">
        <v>1121</v>
      </c>
      <c r="E178" s="121" t="s">
        <v>1122</v>
      </c>
      <c r="F178" s="121" t="s">
        <v>1123</v>
      </c>
    </row>
    <row r="179" spans="1:6" ht="13.5" x14ac:dyDescent="0.2">
      <c r="B179" s="122" t="s">
        <v>1143</v>
      </c>
      <c r="C179" s="86" t="s">
        <v>1125</v>
      </c>
      <c r="D179" s="10">
        <v>0</v>
      </c>
      <c r="E179" s="11">
        <v>0</v>
      </c>
      <c r="F179" s="123">
        <v>29.407129999999999</v>
      </c>
    </row>
    <row r="181" spans="1:6" x14ac:dyDescent="0.2">
      <c r="B181" s="212" t="s">
        <v>945</v>
      </c>
      <c r="C181" s="212"/>
    </row>
    <row r="183" spans="1:6" ht="153.75" customHeight="1" x14ac:dyDescent="0.2"/>
    <row r="186" spans="1:6" x14ac:dyDescent="0.2">
      <c r="B186" s="74" t="s">
        <v>946</v>
      </c>
      <c r="C186" s="75"/>
      <c r="D186" s="74"/>
    </row>
    <row r="187" spans="1:6" x14ac:dyDescent="0.2">
      <c r="B187" s="74" t="s">
        <v>1144</v>
      </c>
      <c r="D187" s="74"/>
    </row>
    <row r="188" spans="1:6" ht="165" customHeight="1" x14ac:dyDescent="0.2"/>
    <row r="189" spans="1:6" ht="12.75" customHeight="1" x14ac:dyDescent="0.2"/>
    <row r="191" spans="1:6" ht="13.5" x14ac:dyDescent="0.25">
      <c r="A191" s="76"/>
      <c r="B191" s="76"/>
      <c r="C191" s="76"/>
      <c r="D191" s="76"/>
      <c r="E191" s="76"/>
      <c r="F191" s="77" t="s">
        <v>1017</v>
      </c>
    </row>
    <row r="192" spans="1:6" ht="13.5" x14ac:dyDescent="0.25">
      <c r="A192" s="227" t="s">
        <v>1213</v>
      </c>
      <c r="B192" s="227"/>
      <c r="C192" s="227"/>
      <c r="D192" s="227"/>
      <c r="E192" s="227"/>
      <c r="F192" s="227"/>
    </row>
    <row r="193" spans="1:6" ht="13.5" x14ac:dyDescent="0.25">
      <c r="A193" s="227" t="s">
        <v>1214</v>
      </c>
      <c r="B193" s="227"/>
      <c r="C193" s="227"/>
      <c r="D193" s="227"/>
      <c r="E193" s="227"/>
      <c r="F193" s="227"/>
    </row>
    <row r="194" spans="1:6" ht="13.5" x14ac:dyDescent="0.25">
      <c r="A194" s="77"/>
      <c r="B194" s="77"/>
      <c r="C194" s="77"/>
      <c r="D194" s="77"/>
      <c r="E194" s="77"/>
      <c r="F194" s="77"/>
    </row>
    <row r="195" spans="1:6" ht="13.5" x14ac:dyDescent="0.25">
      <c r="A195" s="227" t="s">
        <v>1215</v>
      </c>
      <c r="B195" s="227"/>
      <c r="C195" s="227"/>
      <c r="D195" s="227"/>
      <c r="E195" s="227"/>
      <c r="F195" s="227"/>
    </row>
    <row r="196" spans="1:6" ht="13.5" x14ac:dyDescent="0.25">
      <c r="A196" s="77" t="s">
        <v>1257</v>
      </c>
      <c r="B196" s="76"/>
      <c r="C196" s="76"/>
      <c r="D196" s="76"/>
      <c r="E196" s="76"/>
      <c r="F196" s="76"/>
    </row>
    <row r="197" spans="1:6" ht="13.5" x14ac:dyDescent="0.25">
      <c r="A197" s="76"/>
      <c r="B197" s="76"/>
      <c r="C197" s="76"/>
      <c r="D197" s="76"/>
      <c r="E197" s="76"/>
      <c r="F197" s="78"/>
    </row>
    <row r="198" spans="1:6" ht="13.5" x14ac:dyDescent="0.25">
      <c r="A198" s="77" t="s">
        <v>1258</v>
      </c>
      <c r="B198" s="76"/>
      <c r="C198" s="76"/>
      <c r="D198" s="79"/>
      <c r="E198" s="79"/>
      <c r="F198" s="79"/>
    </row>
    <row r="199" spans="1:6" ht="13.5" x14ac:dyDescent="0.25">
      <c r="A199" s="76"/>
      <c r="B199" s="76"/>
      <c r="C199" s="76"/>
      <c r="D199" s="76"/>
      <c r="E199" s="76"/>
      <c r="F199" s="76"/>
    </row>
    <row r="200" spans="1:6" ht="13.5" x14ac:dyDescent="0.25">
      <c r="A200" s="77" t="s">
        <v>1259</v>
      </c>
      <c r="B200" s="76"/>
      <c r="C200" s="76"/>
      <c r="D200" s="76"/>
      <c r="E200" s="76"/>
      <c r="F200" s="76"/>
    </row>
    <row r="201" spans="1:6" ht="13.5" x14ac:dyDescent="0.25">
      <c r="A201" s="80"/>
      <c r="B201" s="81"/>
      <c r="C201" s="81"/>
      <c r="D201" s="76"/>
      <c r="E201" s="76"/>
      <c r="F201" s="82"/>
    </row>
    <row r="202" spans="1:6" ht="13.5" x14ac:dyDescent="0.25">
      <c r="A202" s="77" t="s">
        <v>1250</v>
      </c>
      <c r="B202" s="81"/>
      <c r="C202" s="76"/>
      <c r="D202" s="76"/>
      <c r="E202" s="76"/>
      <c r="F202" s="76"/>
    </row>
    <row r="203" spans="1:6" ht="13.5" x14ac:dyDescent="0.25">
      <c r="A203" s="80"/>
      <c r="B203" s="81"/>
      <c r="C203" s="76"/>
      <c r="D203" s="76"/>
      <c r="E203" s="76"/>
      <c r="F203" s="76"/>
    </row>
    <row r="204" spans="1:6" ht="54" x14ac:dyDescent="0.2">
      <c r="A204" s="83" t="s">
        <v>1217</v>
      </c>
      <c r="B204" s="83" t="s">
        <v>1218</v>
      </c>
      <c r="C204" s="83" t="s">
        <v>1219</v>
      </c>
      <c r="D204" s="84" t="s">
        <v>1220</v>
      </c>
      <c r="E204" s="84" t="s">
        <v>1221</v>
      </c>
      <c r="F204" s="84" t="s">
        <v>1222</v>
      </c>
    </row>
    <row r="205" spans="1:6" ht="13.5" x14ac:dyDescent="0.2">
      <c r="A205" s="85" t="s">
        <v>753</v>
      </c>
      <c r="B205" s="85" t="s">
        <v>1252</v>
      </c>
      <c r="C205" s="86" t="s">
        <v>1251</v>
      </c>
      <c r="D205" s="87">
        <v>5203.8900000000003</v>
      </c>
      <c r="E205" s="87">
        <v>5367.5</v>
      </c>
      <c r="F205" s="87">
        <v>69.396736399999995</v>
      </c>
    </row>
    <row r="206" spans="1:6" ht="13.5" x14ac:dyDescent="0.25">
      <c r="A206" s="80"/>
      <c r="B206" s="81"/>
      <c r="C206" s="76"/>
      <c r="D206" s="76"/>
      <c r="E206" s="76"/>
      <c r="F206" s="76"/>
    </row>
    <row r="207" spans="1:6" ht="13.5" x14ac:dyDescent="0.25">
      <c r="A207" s="77" t="s">
        <v>1255</v>
      </c>
      <c r="B207" s="76"/>
      <c r="C207" s="76"/>
      <c r="D207" s="76"/>
      <c r="E207" s="76"/>
      <c r="F207" s="76"/>
    </row>
    <row r="208" spans="1:6" ht="13.5" x14ac:dyDescent="0.25">
      <c r="A208" s="76"/>
      <c r="B208" s="76"/>
      <c r="C208" s="76"/>
      <c r="D208" s="76"/>
      <c r="E208" s="76"/>
      <c r="F208" s="76"/>
    </row>
    <row r="209" spans="1:6" ht="13.5" x14ac:dyDescent="0.25">
      <c r="A209" s="88" t="s">
        <v>1217</v>
      </c>
      <c r="B209" s="88" t="s">
        <v>1225</v>
      </c>
      <c r="C209" s="76"/>
      <c r="D209" s="76"/>
      <c r="E209" s="76"/>
      <c r="F209" s="76"/>
    </row>
    <row r="210" spans="1:6" ht="13.5" x14ac:dyDescent="0.25">
      <c r="A210" s="89" t="s">
        <v>753</v>
      </c>
      <c r="B210" s="90">
        <v>9.9897E-2</v>
      </c>
      <c r="C210" s="76"/>
      <c r="D210" s="76"/>
      <c r="E210" s="76"/>
      <c r="F210" s="76"/>
    </row>
    <row r="211" spans="1:6" ht="13.5" x14ac:dyDescent="0.25">
      <c r="A211" s="80"/>
      <c r="B211" s="81"/>
      <c r="C211" s="76"/>
      <c r="D211" s="76"/>
      <c r="E211" s="76"/>
      <c r="F211" s="76"/>
    </row>
    <row r="212" spans="1:6" ht="13.5" x14ac:dyDescent="0.25">
      <c r="A212" s="77" t="s">
        <v>1232</v>
      </c>
      <c r="B212" s="76"/>
      <c r="C212" s="76"/>
      <c r="D212" s="76"/>
      <c r="E212" s="76"/>
      <c r="F212" s="76"/>
    </row>
    <row r="213" spans="1:6" ht="13.5" x14ac:dyDescent="0.25">
      <c r="A213" s="77"/>
      <c r="B213" s="76"/>
      <c r="C213" s="76"/>
      <c r="D213" s="76"/>
      <c r="E213" s="76"/>
      <c r="F213" s="76"/>
    </row>
    <row r="214" spans="1:6" ht="121.5" x14ac:dyDescent="0.2">
      <c r="A214" s="83" t="s">
        <v>1217</v>
      </c>
      <c r="B214" s="84" t="s">
        <v>1227</v>
      </c>
      <c r="C214" s="84" t="s">
        <v>1228</v>
      </c>
      <c r="D214" s="84" t="s">
        <v>1229</v>
      </c>
      <c r="E214" s="84" t="s">
        <v>1233</v>
      </c>
      <c r="F214" s="84" t="s">
        <v>1231</v>
      </c>
    </row>
    <row r="215" spans="1:6" ht="13.5" x14ac:dyDescent="0.2">
      <c r="A215" s="24" t="s">
        <v>753</v>
      </c>
      <c r="B215" s="91">
        <v>688</v>
      </c>
      <c r="C215" s="91">
        <v>688</v>
      </c>
      <c r="D215" s="91">
        <v>4806.6899999999996</v>
      </c>
      <c r="E215" s="91">
        <v>4880.45</v>
      </c>
      <c r="F215" s="91">
        <v>73.760000000000218</v>
      </c>
    </row>
    <row r="216" spans="1:6" ht="13.5" x14ac:dyDescent="0.25">
      <c r="A216" s="76"/>
      <c r="B216" s="92"/>
      <c r="C216" s="92"/>
      <c r="D216" s="82"/>
      <c r="E216" s="82"/>
      <c r="F216" s="82"/>
    </row>
    <row r="217" spans="1:6" ht="13.5" x14ac:dyDescent="0.25">
      <c r="A217" s="77" t="s">
        <v>1234</v>
      </c>
      <c r="B217" s="76"/>
      <c r="C217" s="93"/>
      <c r="D217" s="76"/>
      <c r="E217" s="76"/>
      <c r="F217" s="76"/>
    </row>
    <row r="218" spans="1:6" ht="13.5" x14ac:dyDescent="0.25">
      <c r="A218" s="76"/>
      <c r="B218" s="76"/>
      <c r="C218" s="93"/>
      <c r="D218" s="93"/>
      <c r="E218" s="94"/>
      <c r="F218" s="94"/>
    </row>
    <row r="219" spans="1:6" ht="13.5" x14ac:dyDescent="0.25">
      <c r="A219" s="77" t="s">
        <v>1235</v>
      </c>
      <c r="B219" s="76"/>
      <c r="C219" s="76"/>
      <c r="D219" s="76"/>
      <c r="E219" s="76"/>
      <c r="F219" s="76" t="s">
        <v>1236</v>
      </c>
    </row>
    <row r="220" spans="1:6" ht="13.5" x14ac:dyDescent="0.25">
      <c r="A220" s="77"/>
      <c r="B220" s="76"/>
      <c r="C220" s="76"/>
      <c r="D220" s="76"/>
      <c r="E220" s="76"/>
      <c r="F220" s="76"/>
    </row>
    <row r="221" spans="1:6" ht="13.5" x14ac:dyDescent="0.25">
      <c r="A221" s="77" t="s">
        <v>1237</v>
      </c>
      <c r="B221" s="76"/>
      <c r="C221" s="76"/>
      <c r="D221" s="76"/>
      <c r="E221" s="76"/>
      <c r="F221" s="76"/>
    </row>
    <row r="222" spans="1:6" ht="13.5" x14ac:dyDescent="0.25">
      <c r="A222" s="76"/>
      <c r="B222" s="76"/>
      <c r="C222" s="76"/>
      <c r="D222" s="76"/>
      <c r="E222" s="76"/>
      <c r="F222" s="76"/>
    </row>
    <row r="223" spans="1:6" ht="13.5" x14ac:dyDescent="0.25">
      <c r="A223" s="77" t="s">
        <v>1238</v>
      </c>
      <c r="B223" s="76"/>
      <c r="C223" s="76"/>
      <c r="D223" s="76"/>
      <c r="E223" s="76"/>
      <c r="F223" s="76"/>
    </row>
    <row r="224" spans="1:6" ht="13.5" x14ac:dyDescent="0.25">
      <c r="A224" s="76"/>
      <c r="B224" s="76"/>
      <c r="C224" s="76"/>
      <c r="D224" s="76"/>
      <c r="E224" s="76"/>
      <c r="F224" s="76"/>
    </row>
    <row r="225" spans="1:6" ht="13.5" x14ac:dyDescent="0.25">
      <c r="A225" s="77" t="s">
        <v>1239</v>
      </c>
      <c r="B225" s="76"/>
      <c r="C225" s="76"/>
      <c r="D225" s="76"/>
      <c r="E225" s="76"/>
      <c r="F225" s="76"/>
    </row>
    <row r="226" spans="1:6" ht="13.5" x14ac:dyDescent="0.25">
      <c r="A226" s="77"/>
      <c r="B226" s="76"/>
      <c r="C226" s="76"/>
      <c r="D226" s="76"/>
      <c r="E226" s="76"/>
      <c r="F226" s="76"/>
    </row>
    <row r="227" spans="1:6" ht="13.5" x14ac:dyDescent="0.25">
      <c r="A227" s="77" t="s">
        <v>1240</v>
      </c>
      <c r="B227" s="76"/>
      <c r="C227" s="76"/>
      <c r="D227" s="76"/>
      <c r="E227" s="76"/>
      <c r="F227" s="76"/>
    </row>
    <row r="228" spans="1:6" ht="13.5" x14ac:dyDescent="0.25">
      <c r="A228" s="76"/>
      <c r="B228" s="76"/>
      <c r="C228" s="76"/>
      <c r="D228" s="76"/>
      <c r="E228" s="76"/>
      <c r="F228" s="76"/>
    </row>
    <row r="229" spans="1:6" ht="13.5" x14ac:dyDescent="0.25">
      <c r="A229" s="77" t="s">
        <v>1248</v>
      </c>
      <c r="B229" s="76"/>
      <c r="C229" s="76"/>
      <c r="D229" s="76"/>
      <c r="E229" s="76"/>
      <c r="F229" s="76"/>
    </row>
    <row r="230" spans="1:6" ht="13.5" x14ac:dyDescent="0.25">
      <c r="A230" s="76"/>
      <c r="B230" s="76"/>
      <c r="C230" s="76"/>
      <c r="D230" s="95"/>
      <c r="E230" s="76"/>
      <c r="F230" s="76"/>
    </row>
    <row r="231" spans="1:6" ht="13.5" x14ac:dyDescent="0.25">
      <c r="A231" s="77" t="s">
        <v>1241</v>
      </c>
      <c r="B231" s="76"/>
      <c r="C231" s="76"/>
      <c r="D231" s="95"/>
      <c r="E231" s="76"/>
      <c r="F231" s="96"/>
    </row>
    <row r="232" spans="1:6" ht="13.5" x14ac:dyDescent="0.25">
      <c r="A232" s="76"/>
      <c r="B232" s="76"/>
      <c r="C232" s="76"/>
      <c r="D232" s="95"/>
      <c r="E232" s="76"/>
      <c r="F232" s="76"/>
    </row>
    <row r="233" spans="1:6" ht="13.5" x14ac:dyDescent="0.25">
      <c r="A233" s="77" t="s">
        <v>1242</v>
      </c>
      <c r="B233" s="76"/>
      <c r="C233" s="76"/>
      <c r="D233" s="95"/>
      <c r="E233" s="76"/>
      <c r="F233" s="76"/>
    </row>
    <row r="234" spans="1:6" ht="13.5" x14ac:dyDescent="0.25">
      <c r="A234" s="77"/>
      <c r="B234" s="76"/>
      <c r="C234" s="76"/>
      <c r="D234" s="95"/>
      <c r="E234" s="76"/>
      <c r="F234" s="76"/>
    </row>
    <row r="235" spans="1:6" ht="13.5" x14ac:dyDescent="0.25">
      <c r="A235" s="77" t="s">
        <v>1243</v>
      </c>
      <c r="B235" s="76"/>
      <c r="C235" s="76"/>
      <c r="D235" s="95"/>
      <c r="E235" s="76"/>
      <c r="F235" s="76"/>
    </row>
    <row r="236" spans="1:6" ht="13.5" x14ac:dyDescent="0.25">
      <c r="A236" s="76"/>
      <c r="B236" s="76"/>
      <c r="C236" s="76"/>
      <c r="D236" s="95"/>
      <c r="E236" s="76"/>
      <c r="F236" s="76"/>
    </row>
    <row r="237" spans="1:6" ht="13.5" x14ac:dyDescent="0.25">
      <c r="A237" s="77" t="s">
        <v>1244</v>
      </c>
      <c r="B237" s="76"/>
      <c r="C237" s="76"/>
      <c r="D237" s="95"/>
      <c r="E237" s="76"/>
      <c r="F237" s="76"/>
    </row>
    <row r="238" spans="1:6" ht="13.5" x14ac:dyDescent="0.25">
      <c r="A238" s="76"/>
      <c r="B238" s="76"/>
      <c r="C238" s="76"/>
      <c r="D238" s="95"/>
      <c r="E238" s="76"/>
      <c r="F238" s="76"/>
    </row>
    <row r="239" spans="1:6" ht="13.5" x14ac:dyDescent="0.25">
      <c r="A239" s="77" t="s">
        <v>1245</v>
      </c>
      <c r="B239" s="76"/>
      <c r="C239" s="76"/>
      <c r="D239" s="76"/>
      <c r="E239" s="76"/>
      <c r="F239" s="76"/>
    </row>
    <row r="240" spans="1:6" ht="13.5" x14ac:dyDescent="0.25">
      <c r="A240" s="76"/>
      <c r="B240" s="76"/>
      <c r="C240" s="76"/>
      <c r="D240" s="76"/>
      <c r="E240" s="76"/>
      <c r="F240" s="76"/>
    </row>
  </sheetData>
  <mergeCells count="21">
    <mergeCell ref="A1:H1"/>
    <mergeCell ref="A2:H2"/>
    <mergeCell ref="A3:H3"/>
    <mergeCell ref="B153:H153"/>
    <mergeCell ref="B154:H154"/>
    <mergeCell ref="B155:H155"/>
    <mergeCell ref="B156:H156"/>
    <mergeCell ref="B157:H157"/>
    <mergeCell ref="B159:D159"/>
    <mergeCell ref="B160:C160"/>
    <mergeCell ref="A195:F195"/>
    <mergeCell ref="B161:C161"/>
    <mergeCell ref="B162:C162"/>
    <mergeCell ref="B170:C170"/>
    <mergeCell ref="A192:F192"/>
    <mergeCell ref="A193:F193"/>
    <mergeCell ref="B172:C172"/>
    <mergeCell ref="B173:C173"/>
    <mergeCell ref="B174:C174"/>
    <mergeCell ref="B175:C175"/>
    <mergeCell ref="B181:C181"/>
  </mergeCells>
  <hyperlinks>
    <hyperlink ref="I1" location="Index!B2" display="Index" xr:uid="{28C3552B-6067-4FA9-820E-248C353C4B29}"/>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5B19D-166C-4F18-B6CE-8FB046E4C51B}">
  <sheetPr>
    <outlinePr summaryBelow="0" summaryRight="0"/>
  </sheetPr>
  <dimension ref="A1:Q156"/>
  <sheetViews>
    <sheetView showGridLines="0" topLeftCell="A150" workbookViewId="0">
      <selection sqref="A1:H1"/>
    </sheetView>
  </sheetViews>
  <sheetFormatPr defaultRowHeight="12.75" x14ac:dyDescent="0.2"/>
  <cols>
    <col min="1" max="1" width="5.85546875" bestFit="1" customWidth="1"/>
    <col min="2" max="2" width="19.7109375" bestFit="1" customWidth="1"/>
    <col min="3" max="3" width="50.7109375" customWidth="1"/>
    <col min="4" max="4" width="21"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19" t="s">
        <v>1</v>
      </c>
      <c r="B2" s="219"/>
      <c r="C2" s="219"/>
      <c r="D2" s="219"/>
      <c r="E2" s="219"/>
      <c r="F2" s="219"/>
      <c r="G2" s="219"/>
      <c r="H2" s="219"/>
    </row>
    <row r="3" spans="1:9" ht="15" x14ac:dyDescent="0.2">
      <c r="A3" s="219" t="s">
        <v>932</v>
      </c>
      <c r="B3" s="219"/>
      <c r="C3" s="219"/>
      <c r="D3" s="219"/>
      <c r="E3" s="219"/>
      <c r="F3" s="219"/>
      <c r="G3" s="219"/>
      <c r="H3" s="219"/>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11</v>
      </c>
      <c r="C7" s="166" t="s">
        <v>12</v>
      </c>
      <c r="D7" s="166" t="s">
        <v>13</v>
      </c>
      <c r="E7" s="167">
        <v>210000</v>
      </c>
      <c r="F7" s="168">
        <v>8701.14</v>
      </c>
      <c r="G7" s="169">
        <v>8.7035399999999999E-2</v>
      </c>
      <c r="H7" s="164" t="s">
        <v>140</v>
      </c>
    </row>
    <row r="8" spans="1:9" x14ac:dyDescent="0.2">
      <c r="A8" s="165">
        <v>2</v>
      </c>
      <c r="B8" s="166" t="s">
        <v>14</v>
      </c>
      <c r="C8" s="166" t="s">
        <v>15</v>
      </c>
      <c r="D8" s="166" t="s">
        <v>16</v>
      </c>
      <c r="E8" s="167">
        <v>415000</v>
      </c>
      <c r="F8" s="168">
        <v>7685.8</v>
      </c>
      <c r="G8" s="169">
        <v>7.6879199999999995E-2</v>
      </c>
      <c r="H8" s="164" t="s">
        <v>140</v>
      </c>
    </row>
    <row r="9" spans="1:9" x14ac:dyDescent="0.2">
      <c r="A9" s="165">
        <v>3</v>
      </c>
      <c r="B9" s="166" t="s">
        <v>17</v>
      </c>
      <c r="C9" s="166" t="s">
        <v>18</v>
      </c>
      <c r="D9" s="166" t="s">
        <v>19</v>
      </c>
      <c r="E9" s="167">
        <v>510000</v>
      </c>
      <c r="F9" s="168">
        <v>6598.89</v>
      </c>
      <c r="G9" s="169">
        <v>6.6007099999999999E-2</v>
      </c>
      <c r="H9" s="164" t="s">
        <v>140</v>
      </c>
    </row>
    <row r="10" spans="1:9" x14ac:dyDescent="0.2">
      <c r="A10" s="165">
        <v>4</v>
      </c>
      <c r="B10" s="166" t="s">
        <v>20</v>
      </c>
      <c r="C10" s="166" t="s">
        <v>21</v>
      </c>
      <c r="D10" s="166" t="s">
        <v>22</v>
      </c>
      <c r="E10" s="167">
        <v>1340000</v>
      </c>
      <c r="F10" s="168">
        <v>4779.1099999999997</v>
      </c>
      <c r="G10" s="169">
        <v>4.7804279999999998E-2</v>
      </c>
      <c r="H10" s="164" t="s">
        <v>140</v>
      </c>
    </row>
    <row r="11" spans="1:9" ht="25.5" x14ac:dyDescent="0.2">
      <c r="A11" s="165">
        <v>5</v>
      </c>
      <c r="B11" s="166" t="s">
        <v>23</v>
      </c>
      <c r="C11" s="166" t="s">
        <v>24</v>
      </c>
      <c r="D11" s="166" t="s">
        <v>25</v>
      </c>
      <c r="E11" s="167">
        <v>28000</v>
      </c>
      <c r="F11" s="168">
        <v>3150.84</v>
      </c>
      <c r="G11" s="169">
        <v>3.1517089999999998E-2</v>
      </c>
      <c r="H11" s="164" t="s">
        <v>140</v>
      </c>
    </row>
    <row r="12" spans="1:9" x14ac:dyDescent="0.2">
      <c r="A12" s="165">
        <v>6</v>
      </c>
      <c r="B12" s="166" t="s">
        <v>26</v>
      </c>
      <c r="C12" s="166" t="s">
        <v>27</v>
      </c>
      <c r="D12" s="166" t="s">
        <v>28</v>
      </c>
      <c r="E12" s="167">
        <v>675000</v>
      </c>
      <c r="F12" s="168">
        <v>2779.65</v>
      </c>
      <c r="G12" s="169">
        <v>2.780417E-2</v>
      </c>
      <c r="H12" s="164" t="s">
        <v>140</v>
      </c>
    </row>
    <row r="13" spans="1:9" x14ac:dyDescent="0.2">
      <c r="A13" s="165">
        <v>7</v>
      </c>
      <c r="B13" s="166" t="s">
        <v>29</v>
      </c>
      <c r="C13" s="166" t="s">
        <v>30</v>
      </c>
      <c r="D13" s="166" t="s">
        <v>31</v>
      </c>
      <c r="E13" s="167">
        <v>112000</v>
      </c>
      <c r="F13" s="168">
        <v>2647.68</v>
      </c>
      <c r="G13" s="169">
        <v>2.64841E-2</v>
      </c>
      <c r="H13" s="164" t="s">
        <v>140</v>
      </c>
    </row>
    <row r="14" spans="1:9" x14ac:dyDescent="0.2">
      <c r="A14" s="165">
        <v>8</v>
      </c>
      <c r="B14" s="166" t="s">
        <v>32</v>
      </c>
      <c r="C14" s="166" t="s">
        <v>33</v>
      </c>
      <c r="D14" s="166" t="s">
        <v>34</v>
      </c>
      <c r="E14" s="167">
        <v>51000</v>
      </c>
      <c r="F14" s="168">
        <v>2521.44</v>
      </c>
      <c r="G14" s="169">
        <v>2.522135E-2</v>
      </c>
      <c r="H14" s="164" t="s">
        <v>140</v>
      </c>
    </row>
    <row r="15" spans="1:9" x14ac:dyDescent="0.2">
      <c r="A15" s="165">
        <v>9</v>
      </c>
      <c r="B15" s="166" t="s">
        <v>35</v>
      </c>
      <c r="C15" s="166" t="s">
        <v>36</v>
      </c>
      <c r="D15" s="166" t="s">
        <v>34</v>
      </c>
      <c r="E15" s="167">
        <v>7000</v>
      </c>
      <c r="F15" s="168">
        <v>2444.4</v>
      </c>
      <c r="G15" s="169">
        <v>2.4450739999999999E-2</v>
      </c>
      <c r="H15" s="164" t="s">
        <v>140</v>
      </c>
    </row>
    <row r="16" spans="1:9" x14ac:dyDescent="0.2">
      <c r="A16" s="165">
        <v>10</v>
      </c>
      <c r="B16" s="166" t="s">
        <v>37</v>
      </c>
      <c r="C16" s="166" t="s">
        <v>38</v>
      </c>
      <c r="D16" s="166" t="s">
        <v>22</v>
      </c>
      <c r="E16" s="167">
        <v>800000</v>
      </c>
      <c r="F16" s="168">
        <v>2290.4</v>
      </c>
      <c r="G16" s="169">
        <v>2.2910320000000001E-2</v>
      </c>
      <c r="H16" s="164" t="s">
        <v>140</v>
      </c>
    </row>
    <row r="17" spans="1:8" x14ac:dyDescent="0.2">
      <c r="A17" s="165">
        <v>11</v>
      </c>
      <c r="B17" s="166" t="s">
        <v>39</v>
      </c>
      <c r="C17" s="166" t="s">
        <v>40</v>
      </c>
      <c r="D17" s="166" t="s">
        <v>41</v>
      </c>
      <c r="E17" s="167">
        <v>100000</v>
      </c>
      <c r="F17" s="168">
        <v>2218</v>
      </c>
      <c r="G17" s="169">
        <v>2.218612E-2</v>
      </c>
      <c r="H17" s="164" t="s">
        <v>140</v>
      </c>
    </row>
    <row r="18" spans="1:8" x14ac:dyDescent="0.2">
      <c r="A18" s="165">
        <v>12</v>
      </c>
      <c r="B18" s="166" t="s">
        <v>42</v>
      </c>
      <c r="C18" s="166" t="s">
        <v>43</v>
      </c>
      <c r="D18" s="166" t="s">
        <v>13</v>
      </c>
      <c r="E18" s="167">
        <v>158000</v>
      </c>
      <c r="F18" s="168">
        <v>2164.7579999999998</v>
      </c>
      <c r="G18" s="169">
        <v>2.1653550000000001E-2</v>
      </c>
      <c r="H18" s="164" t="s">
        <v>140</v>
      </c>
    </row>
    <row r="19" spans="1:8" x14ac:dyDescent="0.2">
      <c r="A19" s="165">
        <v>13</v>
      </c>
      <c r="B19" s="166" t="s">
        <v>44</v>
      </c>
      <c r="C19" s="166" t="s">
        <v>45</v>
      </c>
      <c r="D19" s="166" t="s">
        <v>34</v>
      </c>
      <c r="E19" s="167">
        <v>40000</v>
      </c>
      <c r="F19" s="168">
        <v>2063.8000000000002</v>
      </c>
      <c r="G19" s="169">
        <v>2.0643689999999999E-2</v>
      </c>
      <c r="H19" s="164" t="s">
        <v>140</v>
      </c>
    </row>
    <row r="20" spans="1:8" x14ac:dyDescent="0.2">
      <c r="A20" s="165">
        <v>14</v>
      </c>
      <c r="B20" s="166" t="s">
        <v>46</v>
      </c>
      <c r="C20" s="166" t="s">
        <v>47</v>
      </c>
      <c r="D20" s="166" t="s">
        <v>48</v>
      </c>
      <c r="E20" s="167">
        <v>200000</v>
      </c>
      <c r="F20" s="168">
        <v>2053.8000000000002</v>
      </c>
      <c r="G20" s="169">
        <v>2.0543659999999998E-2</v>
      </c>
      <c r="H20" s="164" t="s">
        <v>140</v>
      </c>
    </row>
    <row r="21" spans="1:8" x14ac:dyDescent="0.2">
      <c r="A21" s="165">
        <v>15</v>
      </c>
      <c r="B21" s="166" t="s">
        <v>49</v>
      </c>
      <c r="C21" s="166" t="s">
        <v>50</v>
      </c>
      <c r="D21" s="166" t="s">
        <v>48</v>
      </c>
      <c r="E21" s="167">
        <v>145000</v>
      </c>
      <c r="F21" s="168">
        <v>1994.04</v>
      </c>
      <c r="G21" s="169">
        <v>1.9945899999999999E-2</v>
      </c>
      <c r="H21" s="164" t="s">
        <v>140</v>
      </c>
    </row>
    <row r="22" spans="1:8" x14ac:dyDescent="0.2">
      <c r="A22" s="165">
        <v>16</v>
      </c>
      <c r="B22" s="166" t="s">
        <v>51</v>
      </c>
      <c r="C22" s="166" t="s">
        <v>52</v>
      </c>
      <c r="D22" s="166" t="s">
        <v>53</v>
      </c>
      <c r="E22" s="167">
        <v>21000</v>
      </c>
      <c r="F22" s="168">
        <v>1823.22</v>
      </c>
      <c r="G22" s="169">
        <v>1.823723E-2</v>
      </c>
      <c r="H22" s="164" t="s">
        <v>140</v>
      </c>
    </row>
    <row r="23" spans="1:8" x14ac:dyDescent="0.2">
      <c r="A23" s="165">
        <v>17</v>
      </c>
      <c r="B23" s="166" t="s">
        <v>54</v>
      </c>
      <c r="C23" s="166" t="s">
        <v>55</v>
      </c>
      <c r="D23" s="166" t="s">
        <v>56</v>
      </c>
      <c r="E23" s="167">
        <v>100000</v>
      </c>
      <c r="F23" s="168">
        <v>1810.2</v>
      </c>
      <c r="G23" s="169">
        <v>1.810699E-2</v>
      </c>
      <c r="H23" s="164" t="s">
        <v>140</v>
      </c>
    </row>
    <row r="24" spans="1:8" x14ac:dyDescent="0.2">
      <c r="A24" s="165">
        <v>18</v>
      </c>
      <c r="B24" s="166" t="s">
        <v>57</v>
      </c>
      <c r="C24" s="166" t="s">
        <v>58</v>
      </c>
      <c r="D24" s="166" t="s">
        <v>19</v>
      </c>
      <c r="E24" s="167">
        <v>575000</v>
      </c>
      <c r="F24" s="168">
        <v>1745.4124999999999</v>
      </c>
      <c r="G24" s="169">
        <v>1.7458939999999999E-2</v>
      </c>
      <c r="H24" s="164" t="s">
        <v>140</v>
      </c>
    </row>
    <row r="25" spans="1:8" x14ac:dyDescent="0.2">
      <c r="A25" s="165">
        <v>19</v>
      </c>
      <c r="B25" s="166" t="s">
        <v>59</v>
      </c>
      <c r="C25" s="166" t="s">
        <v>60</v>
      </c>
      <c r="D25" s="166" t="s">
        <v>22</v>
      </c>
      <c r="E25" s="167">
        <v>415000</v>
      </c>
      <c r="F25" s="168">
        <v>1599.825</v>
      </c>
      <c r="G25" s="169">
        <v>1.6002659999999998E-2</v>
      </c>
      <c r="H25" s="164" t="s">
        <v>140</v>
      </c>
    </row>
    <row r="26" spans="1:8" x14ac:dyDescent="0.2">
      <c r="A26" s="165">
        <v>20</v>
      </c>
      <c r="B26" s="166" t="s">
        <v>61</v>
      </c>
      <c r="C26" s="166" t="s">
        <v>62</v>
      </c>
      <c r="D26" s="166" t="s">
        <v>41</v>
      </c>
      <c r="E26" s="167">
        <v>16000</v>
      </c>
      <c r="F26" s="168">
        <v>1513.6</v>
      </c>
      <c r="G26" s="169">
        <v>1.514018E-2</v>
      </c>
      <c r="H26" s="164" t="s">
        <v>140</v>
      </c>
    </row>
    <row r="27" spans="1:8" x14ac:dyDescent="0.2">
      <c r="A27" s="165">
        <v>21</v>
      </c>
      <c r="B27" s="166" t="s">
        <v>63</v>
      </c>
      <c r="C27" s="166" t="s">
        <v>64</v>
      </c>
      <c r="D27" s="166" t="s">
        <v>31</v>
      </c>
      <c r="E27" s="167">
        <v>155000</v>
      </c>
      <c r="F27" s="168">
        <v>1486.0625</v>
      </c>
      <c r="G27" s="169">
        <v>1.486472E-2</v>
      </c>
      <c r="H27" s="164" t="s">
        <v>140</v>
      </c>
    </row>
    <row r="28" spans="1:8" x14ac:dyDescent="0.2">
      <c r="A28" s="165">
        <v>22</v>
      </c>
      <c r="B28" s="166" t="s">
        <v>65</v>
      </c>
      <c r="C28" s="166" t="s">
        <v>66</v>
      </c>
      <c r="D28" s="166" t="s">
        <v>34</v>
      </c>
      <c r="E28" s="167">
        <v>119000</v>
      </c>
      <c r="F28" s="168">
        <v>1473.577</v>
      </c>
      <c r="G28" s="169">
        <v>1.4739830000000001E-2</v>
      </c>
      <c r="H28" s="164" t="s">
        <v>140</v>
      </c>
    </row>
    <row r="29" spans="1:8" x14ac:dyDescent="0.2">
      <c r="A29" s="165">
        <v>23</v>
      </c>
      <c r="B29" s="166" t="s">
        <v>67</v>
      </c>
      <c r="C29" s="166" t="s">
        <v>68</v>
      </c>
      <c r="D29" s="166" t="s">
        <v>34</v>
      </c>
      <c r="E29" s="167">
        <v>2500000</v>
      </c>
      <c r="F29" s="168">
        <v>1472.5</v>
      </c>
      <c r="G29" s="169">
        <v>1.472906E-2</v>
      </c>
      <c r="H29" s="164" t="s">
        <v>140</v>
      </c>
    </row>
    <row r="30" spans="1:8" x14ac:dyDescent="0.2">
      <c r="A30" s="165">
        <v>24</v>
      </c>
      <c r="B30" s="166" t="s">
        <v>69</v>
      </c>
      <c r="C30" s="166" t="s">
        <v>70</v>
      </c>
      <c r="D30" s="166" t="s">
        <v>41</v>
      </c>
      <c r="E30" s="167">
        <v>57000</v>
      </c>
      <c r="F30" s="168">
        <v>1462.62</v>
      </c>
      <c r="G30" s="169">
        <v>1.4630229999999999E-2</v>
      </c>
      <c r="H30" s="164" t="s">
        <v>140</v>
      </c>
    </row>
    <row r="31" spans="1:8" x14ac:dyDescent="0.2">
      <c r="A31" s="165">
        <v>25</v>
      </c>
      <c r="B31" s="166" t="s">
        <v>71</v>
      </c>
      <c r="C31" s="166" t="s">
        <v>72</v>
      </c>
      <c r="D31" s="166" t="s">
        <v>56</v>
      </c>
      <c r="E31" s="167">
        <v>450000</v>
      </c>
      <c r="F31" s="168">
        <v>1449.675</v>
      </c>
      <c r="G31" s="169">
        <v>1.450075E-2</v>
      </c>
      <c r="H31" s="164" t="s">
        <v>140</v>
      </c>
    </row>
    <row r="32" spans="1:8" x14ac:dyDescent="0.2">
      <c r="A32" s="165">
        <v>26</v>
      </c>
      <c r="B32" s="166" t="s">
        <v>73</v>
      </c>
      <c r="C32" s="166" t="s">
        <v>74</v>
      </c>
      <c r="D32" s="166" t="s">
        <v>31</v>
      </c>
      <c r="E32" s="167">
        <v>25000</v>
      </c>
      <c r="F32" s="168">
        <v>1429.625</v>
      </c>
      <c r="G32" s="169">
        <v>1.4300190000000001E-2</v>
      </c>
      <c r="H32" s="164" t="s">
        <v>140</v>
      </c>
    </row>
    <row r="33" spans="1:8" ht="25.5" x14ac:dyDescent="0.2">
      <c r="A33" s="165">
        <v>27</v>
      </c>
      <c r="B33" s="166" t="s">
        <v>75</v>
      </c>
      <c r="C33" s="166" t="s">
        <v>76</v>
      </c>
      <c r="D33" s="166" t="s">
        <v>25</v>
      </c>
      <c r="E33" s="167">
        <v>25000</v>
      </c>
      <c r="F33" s="168">
        <v>1361.125</v>
      </c>
      <c r="G33" s="169">
        <v>1.3615E-2</v>
      </c>
      <c r="H33" s="164" t="s">
        <v>140</v>
      </c>
    </row>
    <row r="34" spans="1:8" x14ac:dyDescent="0.2">
      <c r="A34" s="165">
        <v>28</v>
      </c>
      <c r="B34" s="166" t="s">
        <v>77</v>
      </c>
      <c r="C34" s="166" t="s">
        <v>78</v>
      </c>
      <c r="D34" s="166" t="s">
        <v>31</v>
      </c>
      <c r="E34" s="167">
        <v>24000</v>
      </c>
      <c r="F34" s="168">
        <v>1358.28</v>
      </c>
      <c r="G34" s="169">
        <v>1.3586549999999999E-2</v>
      </c>
      <c r="H34" s="164" t="s">
        <v>140</v>
      </c>
    </row>
    <row r="35" spans="1:8" x14ac:dyDescent="0.2">
      <c r="A35" s="165">
        <v>29</v>
      </c>
      <c r="B35" s="166" t="s">
        <v>79</v>
      </c>
      <c r="C35" s="166" t="s">
        <v>80</v>
      </c>
      <c r="D35" s="166" t="s">
        <v>34</v>
      </c>
      <c r="E35" s="167">
        <v>325000</v>
      </c>
      <c r="F35" s="168">
        <v>1345.825</v>
      </c>
      <c r="G35" s="169">
        <v>1.346196E-2</v>
      </c>
      <c r="H35" s="164" t="s">
        <v>140</v>
      </c>
    </row>
    <row r="36" spans="1:8" x14ac:dyDescent="0.2">
      <c r="A36" s="165">
        <v>30</v>
      </c>
      <c r="B36" s="166" t="s">
        <v>81</v>
      </c>
      <c r="C36" s="166" t="s">
        <v>82</v>
      </c>
      <c r="D36" s="166" t="s">
        <v>83</v>
      </c>
      <c r="E36" s="167">
        <v>25000</v>
      </c>
      <c r="F36" s="168">
        <v>1342.1</v>
      </c>
      <c r="G36" s="169">
        <v>1.3424699999999999E-2</v>
      </c>
      <c r="H36" s="164" t="s">
        <v>140</v>
      </c>
    </row>
    <row r="37" spans="1:8" x14ac:dyDescent="0.2">
      <c r="A37" s="165">
        <v>31</v>
      </c>
      <c r="B37" s="166" t="s">
        <v>84</v>
      </c>
      <c r="C37" s="166" t="s">
        <v>85</v>
      </c>
      <c r="D37" s="166" t="s">
        <v>86</v>
      </c>
      <c r="E37" s="167">
        <v>550000</v>
      </c>
      <c r="F37" s="168">
        <v>1291.95</v>
      </c>
      <c r="G37" s="169">
        <v>1.292306E-2</v>
      </c>
      <c r="H37" s="164" t="s">
        <v>140</v>
      </c>
    </row>
    <row r="38" spans="1:8" x14ac:dyDescent="0.2">
      <c r="A38" s="165">
        <v>32</v>
      </c>
      <c r="B38" s="166" t="s">
        <v>87</v>
      </c>
      <c r="C38" s="166" t="s">
        <v>88</v>
      </c>
      <c r="D38" s="166" t="s">
        <v>16</v>
      </c>
      <c r="E38" s="167">
        <v>325000</v>
      </c>
      <c r="F38" s="168">
        <v>1273.0250000000001</v>
      </c>
      <c r="G38" s="169">
        <v>1.273376E-2</v>
      </c>
      <c r="H38" s="164" t="s">
        <v>140</v>
      </c>
    </row>
    <row r="39" spans="1:8" x14ac:dyDescent="0.2">
      <c r="A39" s="165">
        <v>33</v>
      </c>
      <c r="B39" s="166" t="s">
        <v>89</v>
      </c>
      <c r="C39" s="166" t="s">
        <v>90</v>
      </c>
      <c r="D39" s="166" t="s">
        <v>22</v>
      </c>
      <c r="E39" s="167">
        <v>88000</v>
      </c>
      <c r="F39" s="168">
        <v>1245.1120000000001</v>
      </c>
      <c r="G39" s="169">
        <v>1.245455E-2</v>
      </c>
      <c r="H39" s="164" t="s">
        <v>140</v>
      </c>
    </row>
    <row r="40" spans="1:8" x14ac:dyDescent="0.2">
      <c r="A40" s="165">
        <v>34</v>
      </c>
      <c r="B40" s="166" t="s">
        <v>91</v>
      </c>
      <c r="C40" s="166" t="s">
        <v>92</v>
      </c>
      <c r="D40" s="166" t="s">
        <v>83</v>
      </c>
      <c r="E40" s="167">
        <v>260000</v>
      </c>
      <c r="F40" s="168">
        <v>1227.33</v>
      </c>
      <c r="G40" s="169">
        <v>1.227669E-2</v>
      </c>
      <c r="H40" s="164" t="s">
        <v>140</v>
      </c>
    </row>
    <row r="41" spans="1:8" x14ac:dyDescent="0.2">
      <c r="A41" s="165">
        <v>35</v>
      </c>
      <c r="B41" s="166" t="s">
        <v>93</v>
      </c>
      <c r="C41" s="166" t="s">
        <v>94</v>
      </c>
      <c r="D41" s="166" t="s">
        <v>34</v>
      </c>
      <c r="E41" s="167">
        <v>33000</v>
      </c>
      <c r="F41" s="168">
        <v>1187.9670000000001</v>
      </c>
      <c r="G41" s="169">
        <v>1.188295E-2</v>
      </c>
      <c r="H41" s="164" t="s">
        <v>140</v>
      </c>
    </row>
    <row r="42" spans="1:8" x14ac:dyDescent="0.2">
      <c r="A42" s="165">
        <v>36</v>
      </c>
      <c r="B42" s="166" t="s">
        <v>95</v>
      </c>
      <c r="C42" s="166" t="s">
        <v>96</v>
      </c>
      <c r="D42" s="166" t="s">
        <v>31</v>
      </c>
      <c r="E42" s="167">
        <v>60000</v>
      </c>
      <c r="F42" s="168">
        <v>1171.8</v>
      </c>
      <c r="G42" s="169">
        <v>1.1721229999999999E-2</v>
      </c>
      <c r="H42" s="164" t="s">
        <v>140</v>
      </c>
    </row>
    <row r="43" spans="1:8" x14ac:dyDescent="0.2">
      <c r="A43" s="165">
        <v>37</v>
      </c>
      <c r="B43" s="166" t="s">
        <v>97</v>
      </c>
      <c r="C43" s="166" t="s">
        <v>98</v>
      </c>
      <c r="D43" s="166" t="s">
        <v>34</v>
      </c>
      <c r="E43" s="167">
        <v>16000</v>
      </c>
      <c r="F43" s="168">
        <v>1124.96</v>
      </c>
      <c r="G43" s="169">
        <v>1.1252699999999999E-2</v>
      </c>
      <c r="H43" s="164" t="s">
        <v>140</v>
      </c>
    </row>
    <row r="44" spans="1:8" x14ac:dyDescent="0.2">
      <c r="A44" s="165">
        <v>38</v>
      </c>
      <c r="B44" s="166" t="s">
        <v>99</v>
      </c>
      <c r="C44" s="166" t="s">
        <v>100</v>
      </c>
      <c r="D44" s="166" t="s">
        <v>101</v>
      </c>
      <c r="E44" s="167">
        <v>625000</v>
      </c>
      <c r="F44" s="168">
        <v>1084.125</v>
      </c>
      <c r="G44" s="169">
        <v>1.084424E-2</v>
      </c>
      <c r="H44" s="164" t="s">
        <v>140</v>
      </c>
    </row>
    <row r="45" spans="1:8" x14ac:dyDescent="0.2">
      <c r="A45" s="165">
        <v>39</v>
      </c>
      <c r="B45" s="166" t="s">
        <v>102</v>
      </c>
      <c r="C45" s="166" t="s">
        <v>103</v>
      </c>
      <c r="D45" s="166" t="s">
        <v>41</v>
      </c>
      <c r="E45" s="167">
        <v>25000</v>
      </c>
      <c r="F45" s="168">
        <v>1047.425</v>
      </c>
      <c r="G45" s="169">
        <v>1.0477139999999999E-2</v>
      </c>
      <c r="H45" s="164" t="s">
        <v>140</v>
      </c>
    </row>
    <row r="46" spans="1:8" x14ac:dyDescent="0.2">
      <c r="A46" s="165">
        <v>40</v>
      </c>
      <c r="B46" s="166" t="s">
        <v>104</v>
      </c>
      <c r="C46" s="166" t="s">
        <v>105</v>
      </c>
      <c r="D46" s="166" t="s">
        <v>16</v>
      </c>
      <c r="E46" s="167">
        <v>65000</v>
      </c>
      <c r="F46" s="168">
        <v>963.95</v>
      </c>
      <c r="G46" s="169">
        <v>9.6421600000000003E-3</v>
      </c>
      <c r="H46" s="164" t="s">
        <v>140</v>
      </c>
    </row>
    <row r="47" spans="1:8" x14ac:dyDescent="0.2">
      <c r="A47" s="165">
        <v>41</v>
      </c>
      <c r="B47" s="166" t="s">
        <v>106</v>
      </c>
      <c r="C47" s="166" t="s">
        <v>107</v>
      </c>
      <c r="D47" s="166" t="s">
        <v>13</v>
      </c>
      <c r="E47" s="167">
        <v>650000</v>
      </c>
      <c r="F47" s="168">
        <v>963.36500000000001</v>
      </c>
      <c r="G47" s="169">
        <v>9.6363100000000004E-3</v>
      </c>
      <c r="H47" s="164" t="s">
        <v>140</v>
      </c>
    </row>
    <row r="48" spans="1:8" x14ac:dyDescent="0.2">
      <c r="A48" s="165">
        <v>42</v>
      </c>
      <c r="B48" s="166" t="s">
        <v>108</v>
      </c>
      <c r="C48" s="166" t="s">
        <v>109</v>
      </c>
      <c r="D48" s="166" t="s">
        <v>34</v>
      </c>
      <c r="E48" s="167">
        <v>175000</v>
      </c>
      <c r="F48" s="168">
        <v>934.15</v>
      </c>
      <c r="G48" s="169">
        <v>9.3440799999999994E-3</v>
      </c>
      <c r="H48" s="164" t="s">
        <v>140</v>
      </c>
    </row>
    <row r="49" spans="1:8" x14ac:dyDescent="0.2">
      <c r="A49" s="165">
        <v>43</v>
      </c>
      <c r="B49" s="166" t="s">
        <v>110</v>
      </c>
      <c r="C49" s="166" t="s">
        <v>111</v>
      </c>
      <c r="D49" s="166" t="s">
        <v>112</v>
      </c>
      <c r="E49" s="167">
        <v>67000</v>
      </c>
      <c r="F49" s="168">
        <v>923.59500000000003</v>
      </c>
      <c r="G49" s="169">
        <v>9.2385000000000002E-3</v>
      </c>
      <c r="H49" s="164" t="s">
        <v>140</v>
      </c>
    </row>
    <row r="50" spans="1:8" x14ac:dyDescent="0.2">
      <c r="A50" s="165">
        <v>44</v>
      </c>
      <c r="B50" s="166" t="s">
        <v>113</v>
      </c>
      <c r="C50" s="166" t="s">
        <v>114</v>
      </c>
      <c r="D50" s="166" t="s">
        <v>115</v>
      </c>
      <c r="E50" s="167">
        <v>11000</v>
      </c>
      <c r="F50" s="168">
        <v>828.3</v>
      </c>
      <c r="G50" s="169">
        <v>8.2852800000000008E-3</v>
      </c>
      <c r="H50" s="164" t="s">
        <v>140</v>
      </c>
    </row>
    <row r="51" spans="1:8" x14ac:dyDescent="0.2">
      <c r="A51" s="165">
        <v>45</v>
      </c>
      <c r="B51" s="166" t="s">
        <v>116</v>
      </c>
      <c r="C51" s="166" t="s">
        <v>117</v>
      </c>
      <c r="D51" s="166" t="s">
        <v>83</v>
      </c>
      <c r="E51" s="167">
        <v>162500</v>
      </c>
      <c r="F51" s="168">
        <v>772.28125</v>
      </c>
      <c r="G51" s="169">
        <v>7.7249399999999996E-3</v>
      </c>
      <c r="H51" s="164" t="s">
        <v>140</v>
      </c>
    </row>
    <row r="52" spans="1:8" x14ac:dyDescent="0.2">
      <c r="A52" s="165">
        <v>46</v>
      </c>
      <c r="B52" s="166" t="s">
        <v>118</v>
      </c>
      <c r="C52" s="166" t="s">
        <v>119</v>
      </c>
      <c r="D52" s="166" t="s">
        <v>120</v>
      </c>
      <c r="E52" s="167">
        <v>100000</v>
      </c>
      <c r="F52" s="168">
        <v>713.95</v>
      </c>
      <c r="G52" s="169">
        <v>7.1414699999999996E-3</v>
      </c>
      <c r="H52" s="164" t="s">
        <v>140</v>
      </c>
    </row>
    <row r="53" spans="1:8" x14ac:dyDescent="0.2">
      <c r="A53" s="165">
        <v>47</v>
      </c>
      <c r="B53" s="166" t="s">
        <v>121</v>
      </c>
      <c r="C53" s="166" t="s">
        <v>122</v>
      </c>
      <c r="D53" s="166" t="s">
        <v>34</v>
      </c>
      <c r="E53" s="167">
        <v>100000</v>
      </c>
      <c r="F53" s="168">
        <v>689.75</v>
      </c>
      <c r="G53" s="169">
        <v>6.8994E-3</v>
      </c>
      <c r="H53" s="164" t="s">
        <v>140</v>
      </c>
    </row>
    <row r="54" spans="1:8" x14ac:dyDescent="0.2">
      <c r="A54" s="165">
        <v>48</v>
      </c>
      <c r="B54" s="166" t="s">
        <v>123</v>
      </c>
      <c r="C54" s="166" t="s">
        <v>124</v>
      </c>
      <c r="D54" s="166" t="s">
        <v>34</v>
      </c>
      <c r="E54" s="167">
        <v>18000</v>
      </c>
      <c r="F54" s="168">
        <v>662.99400000000003</v>
      </c>
      <c r="G54" s="169">
        <v>6.6317700000000004E-3</v>
      </c>
      <c r="H54" s="164" t="s">
        <v>140</v>
      </c>
    </row>
    <row r="55" spans="1:8" x14ac:dyDescent="0.2">
      <c r="A55" s="165">
        <v>49</v>
      </c>
      <c r="B55" s="166" t="s">
        <v>125</v>
      </c>
      <c r="C55" s="166" t="s">
        <v>126</v>
      </c>
      <c r="D55" s="166" t="s">
        <v>127</v>
      </c>
      <c r="E55" s="167">
        <v>175000</v>
      </c>
      <c r="F55" s="168">
        <v>594.29999999999995</v>
      </c>
      <c r="G55" s="169">
        <v>5.9446400000000002E-3</v>
      </c>
      <c r="H55" s="164" t="s">
        <v>140</v>
      </c>
    </row>
    <row r="56" spans="1:8" x14ac:dyDescent="0.2">
      <c r="A56" s="165">
        <v>50</v>
      </c>
      <c r="B56" s="166" t="s">
        <v>128</v>
      </c>
      <c r="C56" s="166" t="s">
        <v>129</v>
      </c>
      <c r="D56" s="166" t="s">
        <v>130</v>
      </c>
      <c r="E56" s="167">
        <v>300000</v>
      </c>
      <c r="F56" s="168">
        <v>564.17999999999995</v>
      </c>
      <c r="G56" s="169">
        <v>5.64336E-3</v>
      </c>
      <c r="H56" s="164" t="s">
        <v>140</v>
      </c>
    </row>
    <row r="57" spans="1:8" ht="25.5" x14ac:dyDescent="0.2">
      <c r="A57" s="165">
        <v>51</v>
      </c>
      <c r="B57" s="166" t="s">
        <v>131</v>
      </c>
      <c r="C57" s="166" t="s">
        <v>132</v>
      </c>
      <c r="D57" s="166" t="s">
        <v>133</v>
      </c>
      <c r="E57" s="167">
        <v>350000</v>
      </c>
      <c r="F57" s="168">
        <v>551.95000000000005</v>
      </c>
      <c r="G57" s="169">
        <v>5.5210199999999997E-3</v>
      </c>
      <c r="H57" s="164" t="s">
        <v>140</v>
      </c>
    </row>
    <row r="58" spans="1:8" x14ac:dyDescent="0.2">
      <c r="A58" s="165">
        <v>52</v>
      </c>
      <c r="B58" s="166" t="s">
        <v>134</v>
      </c>
      <c r="C58" s="166" t="s">
        <v>135</v>
      </c>
      <c r="D58" s="166" t="s">
        <v>130</v>
      </c>
      <c r="E58" s="167">
        <v>50000</v>
      </c>
      <c r="F58" s="168">
        <v>530.04999999999995</v>
      </c>
      <c r="G58" s="169">
        <v>5.3019599999999997E-3</v>
      </c>
      <c r="H58" s="164" t="s">
        <v>140</v>
      </c>
    </row>
    <row r="59" spans="1:8" x14ac:dyDescent="0.2">
      <c r="A59" s="171"/>
      <c r="B59" s="171"/>
      <c r="C59" s="172" t="s">
        <v>139</v>
      </c>
      <c r="D59" s="171"/>
      <c r="E59" s="171" t="s">
        <v>140</v>
      </c>
      <c r="F59" s="173">
        <v>97113.904261189004</v>
      </c>
      <c r="G59" s="174">
        <v>0.97140687000000003</v>
      </c>
      <c r="H59" s="164" t="s">
        <v>140</v>
      </c>
    </row>
    <row r="60" spans="1:8" x14ac:dyDescent="0.2">
      <c r="A60" s="171"/>
      <c r="B60" s="171"/>
      <c r="C60" s="175"/>
      <c r="D60" s="171"/>
      <c r="E60" s="171"/>
      <c r="F60" s="176"/>
      <c r="G60" s="176"/>
      <c r="H60" s="164" t="s">
        <v>140</v>
      </c>
    </row>
    <row r="61" spans="1:8" x14ac:dyDescent="0.2">
      <c r="A61" s="171"/>
      <c r="B61" s="171"/>
      <c r="C61" s="172" t="s">
        <v>141</v>
      </c>
      <c r="D61" s="171"/>
      <c r="E61" s="171"/>
      <c r="F61" s="171"/>
      <c r="G61" s="171"/>
      <c r="H61" s="164" t="s">
        <v>140</v>
      </c>
    </row>
    <row r="62" spans="1:8" x14ac:dyDescent="0.2">
      <c r="A62" s="171"/>
      <c r="B62" s="171"/>
      <c r="C62" s="172" t="s">
        <v>139</v>
      </c>
      <c r="D62" s="171"/>
      <c r="E62" s="171" t="s">
        <v>140</v>
      </c>
      <c r="F62" s="177" t="s">
        <v>142</v>
      </c>
      <c r="G62" s="174">
        <v>0</v>
      </c>
      <c r="H62" s="164" t="s">
        <v>140</v>
      </c>
    </row>
    <row r="63" spans="1:8" x14ac:dyDescent="0.2">
      <c r="A63" s="171"/>
      <c r="B63" s="171"/>
      <c r="C63" s="175"/>
      <c r="D63" s="171"/>
      <c r="E63" s="171"/>
      <c r="F63" s="176"/>
      <c r="G63" s="176"/>
      <c r="H63" s="164" t="s">
        <v>140</v>
      </c>
    </row>
    <row r="64" spans="1:8" x14ac:dyDescent="0.2">
      <c r="A64" s="171"/>
      <c r="B64" s="171"/>
      <c r="C64" s="172" t="s">
        <v>143</v>
      </c>
      <c r="D64" s="171"/>
      <c r="E64" s="171"/>
      <c r="F64" s="171"/>
      <c r="G64" s="171"/>
      <c r="H64" s="164" t="s">
        <v>140</v>
      </c>
    </row>
    <row r="65" spans="1:8" x14ac:dyDescent="0.2">
      <c r="A65" s="165">
        <v>1</v>
      </c>
      <c r="B65" s="166" t="s">
        <v>136</v>
      </c>
      <c r="C65" s="166" t="s">
        <v>933</v>
      </c>
      <c r="D65" s="166" t="s">
        <v>137</v>
      </c>
      <c r="E65" s="167">
        <v>559425</v>
      </c>
      <c r="F65" s="168">
        <v>1.1189000000000001E-5</v>
      </c>
      <c r="G65" s="178" t="s">
        <v>138</v>
      </c>
      <c r="H65" s="164" t="s">
        <v>140</v>
      </c>
    </row>
    <row r="66" spans="1:8" x14ac:dyDescent="0.2">
      <c r="A66" s="171"/>
      <c r="B66" s="171"/>
      <c r="C66" s="172" t="s">
        <v>139</v>
      </c>
      <c r="D66" s="171"/>
      <c r="E66" s="171" t="s">
        <v>140</v>
      </c>
      <c r="F66" s="177" t="s">
        <v>142</v>
      </c>
      <c r="G66" s="174">
        <v>0</v>
      </c>
      <c r="H66" s="164" t="s">
        <v>140</v>
      </c>
    </row>
    <row r="67" spans="1:8" x14ac:dyDescent="0.2">
      <c r="A67" s="171"/>
      <c r="B67" s="171"/>
      <c r="C67" s="175"/>
      <c r="D67" s="171"/>
      <c r="E67" s="171"/>
      <c r="F67" s="176"/>
      <c r="G67" s="176"/>
      <c r="H67" s="164" t="s">
        <v>140</v>
      </c>
    </row>
    <row r="68" spans="1:8" x14ac:dyDescent="0.2">
      <c r="A68" s="171"/>
      <c r="B68" s="171"/>
      <c r="C68" s="172" t="s">
        <v>144</v>
      </c>
      <c r="D68" s="171"/>
      <c r="E68" s="171"/>
      <c r="F68" s="171"/>
      <c r="G68" s="171"/>
      <c r="H68" s="164" t="s">
        <v>140</v>
      </c>
    </row>
    <row r="69" spans="1:8" x14ac:dyDescent="0.2">
      <c r="A69" s="171"/>
      <c r="B69" s="171"/>
      <c r="C69" s="172" t="s">
        <v>139</v>
      </c>
      <c r="D69" s="171"/>
      <c r="E69" s="171" t="s">
        <v>140</v>
      </c>
      <c r="F69" s="177" t="s">
        <v>142</v>
      </c>
      <c r="G69" s="174">
        <v>0</v>
      </c>
      <c r="H69" s="164" t="s">
        <v>140</v>
      </c>
    </row>
    <row r="70" spans="1:8" x14ac:dyDescent="0.2">
      <c r="A70" s="171"/>
      <c r="B70" s="171"/>
      <c r="C70" s="175"/>
      <c r="D70" s="171"/>
      <c r="E70" s="171"/>
      <c r="F70" s="176"/>
      <c r="G70" s="176"/>
      <c r="H70" s="164" t="s">
        <v>140</v>
      </c>
    </row>
    <row r="71" spans="1:8" x14ac:dyDescent="0.2">
      <c r="A71" s="171"/>
      <c r="B71" s="171"/>
      <c r="C71" s="172" t="s">
        <v>145</v>
      </c>
      <c r="D71" s="171"/>
      <c r="E71" s="171"/>
      <c r="F71" s="176"/>
      <c r="G71" s="176"/>
      <c r="H71" s="164" t="s">
        <v>140</v>
      </c>
    </row>
    <row r="72" spans="1:8" x14ac:dyDescent="0.2">
      <c r="A72" s="171"/>
      <c r="B72" s="171"/>
      <c r="C72" s="172" t="s">
        <v>139</v>
      </c>
      <c r="D72" s="171"/>
      <c r="E72" s="171" t="s">
        <v>140</v>
      </c>
      <c r="F72" s="177" t="s">
        <v>142</v>
      </c>
      <c r="G72" s="174">
        <v>0</v>
      </c>
      <c r="H72" s="164" t="s">
        <v>140</v>
      </c>
    </row>
    <row r="73" spans="1:8" x14ac:dyDescent="0.2">
      <c r="A73" s="171"/>
      <c r="B73" s="171"/>
      <c r="C73" s="175"/>
      <c r="D73" s="171"/>
      <c r="E73" s="171"/>
      <c r="F73" s="176"/>
      <c r="G73" s="176"/>
      <c r="H73" s="164" t="s">
        <v>140</v>
      </c>
    </row>
    <row r="74" spans="1:8" x14ac:dyDescent="0.2">
      <c r="A74" s="171"/>
      <c r="B74" s="171"/>
      <c r="C74" s="172" t="s">
        <v>146</v>
      </c>
      <c r="D74" s="171"/>
      <c r="E74" s="171"/>
      <c r="F74" s="176"/>
      <c r="G74" s="176"/>
      <c r="H74" s="164" t="s">
        <v>140</v>
      </c>
    </row>
    <row r="75" spans="1:8" x14ac:dyDescent="0.2">
      <c r="A75" s="171"/>
      <c r="B75" s="171"/>
      <c r="C75" s="172" t="s">
        <v>139</v>
      </c>
      <c r="D75" s="171"/>
      <c r="E75" s="171" t="s">
        <v>140</v>
      </c>
      <c r="F75" s="177" t="s">
        <v>142</v>
      </c>
      <c r="G75" s="174">
        <v>0</v>
      </c>
      <c r="H75" s="164" t="s">
        <v>140</v>
      </c>
    </row>
    <row r="76" spans="1:8" x14ac:dyDescent="0.2">
      <c r="A76" s="171"/>
      <c r="B76" s="171"/>
      <c r="C76" s="175"/>
      <c r="D76" s="171"/>
      <c r="E76" s="171"/>
      <c r="F76" s="176"/>
      <c r="G76" s="176"/>
      <c r="H76" s="164" t="s">
        <v>140</v>
      </c>
    </row>
    <row r="77" spans="1:8" x14ac:dyDescent="0.2">
      <c r="A77" s="171"/>
      <c r="B77" s="171"/>
      <c r="C77" s="172" t="s">
        <v>147</v>
      </c>
      <c r="D77" s="171"/>
      <c r="E77" s="171"/>
      <c r="F77" s="173">
        <v>97113.904261189004</v>
      </c>
      <c r="G77" s="174">
        <v>0.97140687000000003</v>
      </c>
      <c r="H77" s="164" t="s">
        <v>140</v>
      </c>
    </row>
    <row r="78" spans="1:8" x14ac:dyDescent="0.2">
      <c r="A78" s="171"/>
      <c r="B78" s="171"/>
      <c r="C78" s="175"/>
      <c r="D78" s="171"/>
      <c r="E78" s="171"/>
      <c r="F78" s="176"/>
      <c r="G78" s="176"/>
      <c r="H78" s="164" t="s">
        <v>140</v>
      </c>
    </row>
    <row r="79" spans="1:8" x14ac:dyDescent="0.2">
      <c r="A79" s="171"/>
      <c r="B79" s="171"/>
      <c r="C79" s="172" t="s">
        <v>148</v>
      </c>
      <c r="D79" s="171"/>
      <c r="E79" s="171"/>
      <c r="F79" s="176"/>
      <c r="G79" s="176"/>
      <c r="H79" s="164" t="s">
        <v>140</v>
      </c>
    </row>
    <row r="80" spans="1:8" x14ac:dyDescent="0.2">
      <c r="A80" s="171"/>
      <c r="B80" s="171"/>
      <c r="C80" s="172" t="s">
        <v>10</v>
      </c>
      <c r="D80" s="171"/>
      <c r="E80" s="171"/>
      <c r="F80" s="176"/>
      <c r="G80" s="176"/>
      <c r="H80" s="164" t="s">
        <v>140</v>
      </c>
    </row>
    <row r="81" spans="1:8" x14ac:dyDescent="0.2">
      <c r="A81" s="171"/>
      <c r="B81" s="171"/>
      <c r="C81" s="172" t="s">
        <v>139</v>
      </c>
      <c r="D81" s="171"/>
      <c r="E81" s="171" t="s">
        <v>140</v>
      </c>
      <c r="F81" s="177" t="s">
        <v>142</v>
      </c>
      <c r="G81" s="174">
        <v>0</v>
      </c>
      <c r="H81" s="164" t="s">
        <v>140</v>
      </c>
    </row>
    <row r="82" spans="1:8" x14ac:dyDescent="0.2">
      <c r="A82" s="171"/>
      <c r="B82" s="171"/>
      <c r="C82" s="175"/>
      <c r="D82" s="171"/>
      <c r="E82" s="171"/>
      <c r="F82" s="176"/>
      <c r="G82" s="176"/>
      <c r="H82" s="164" t="s">
        <v>140</v>
      </c>
    </row>
    <row r="83" spans="1:8" x14ac:dyDescent="0.2">
      <c r="A83" s="171"/>
      <c r="B83" s="171"/>
      <c r="C83" s="172" t="s">
        <v>149</v>
      </c>
      <c r="D83" s="171"/>
      <c r="E83" s="171"/>
      <c r="F83" s="171"/>
      <c r="G83" s="171"/>
      <c r="H83" s="164" t="s">
        <v>140</v>
      </c>
    </row>
    <row r="84" spans="1:8" x14ac:dyDescent="0.2">
      <c r="A84" s="171"/>
      <c r="B84" s="171"/>
      <c r="C84" s="172" t="s">
        <v>139</v>
      </c>
      <c r="D84" s="171"/>
      <c r="E84" s="171" t="s">
        <v>140</v>
      </c>
      <c r="F84" s="177" t="s">
        <v>142</v>
      </c>
      <c r="G84" s="174">
        <v>0</v>
      </c>
      <c r="H84" s="164" t="s">
        <v>140</v>
      </c>
    </row>
    <row r="85" spans="1:8" x14ac:dyDescent="0.2">
      <c r="A85" s="171"/>
      <c r="B85" s="171"/>
      <c r="C85" s="175"/>
      <c r="D85" s="171"/>
      <c r="E85" s="171"/>
      <c r="F85" s="176"/>
      <c r="G85" s="176"/>
      <c r="H85" s="164" t="s">
        <v>140</v>
      </c>
    </row>
    <row r="86" spans="1:8" x14ac:dyDescent="0.2">
      <c r="A86" s="171"/>
      <c r="B86" s="171"/>
      <c r="C86" s="172" t="s">
        <v>150</v>
      </c>
      <c r="D86" s="171"/>
      <c r="E86" s="171"/>
      <c r="F86" s="171"/>
      <c r="G86" s="171"/>
      <c r="H86" s="164" t="s">
        <v>140</v>
      </c>
    </row>
    <row r="87" spans="1:8" x14ac:dyDescent="0.2">
      <c r="A87" s="171"/>
      <c r="B87" s="171"/>
      <c r="C87" s="172" t="s">
        <v>139</v>
      </c>
      <c r="D87" s="171"/>
      <c r="E87" s="171" t="s">
        <v>140</v>
      </c>
      <c r="F87" s="177" t="s">
        <v>142</v>
      </c>
      <c r="G87" s="174">
        <v>0</v>
      </c>
      <c r="H87" s="164" t="s">
        <v>140</v>
      </c>
    </row>
    <row r="88" spans="1:8" x14ac:dyDescent="0.2">
      <c r="A88" s="171"/>
      <c r="B88" s="171"/>
      <c r="C88" s="175"/>
      <c r="D88" s="171"/>
      <c r="E88" s="171"/>
      <c r="F88" s="176"/>
      <c r="G88" s="176"/>
      <c r="H88" s="164" t="s">
        <v>140</v>
      </c>
    </row>
    <row r="89" spans="1:8" x14ac:dyDescent="0.2">
      <c r="A89" s="171"/>
      <c r="B89" s="171"/>
      <c r="C89" s="172" t="s">
        <v>151</v>
      </c>
      <c r="D89" s="171"/>
      <c r="E89" s="171"/>
      <c r="F89" s="176"/>
      <c r="G89" s="176"/>
      <c r="H89" s="164" t="s">
        <v>140</v>
      </c>
    </row>
    <row r="90" spans="1:8" x14ac:dyDescent="0.2">
      <c r="A90" s="171"/>
      <c r="B90" s="171"/>
      <c r="C90" s="172" t="s">
        <v>139</v>
      </c>
      <c r="D90" s="171"/>
      <c r="E90" s="171" t="s">
        <v>140</v>
      </c>
      <c r="F90" s="177" t="s">
        <v>142</v>
      </c>
      <c r="G90" s="174">
        <v>0</v>
      </c>
      <c r="H90" s="164" t="s">
        <v>140</v>
      </c>
    </row>
    <row r="91" spans="1:8" x14ac:dyDescent="0.2">
      <c r="A91" s="171"/>
      <c r="B91" s="171"/>
      <c r="C91" s="175"/>
      <c r="D91" s="171"/>
      <c r="E91" s="171"/>
      <c r="F91" s="176"/>
      <c r="G91" s="176"/>
      <c r="H91" s="164" t="s">
        <v>140</v>
      </c>
    </row>
    <row r="92" spans="1:8" x14ac:dyDescent="0.2">
      <c r="A92" s="171"/>
      <c r="B92" s="171"/>
      <c r="C92" s="172" t="s">
        <v>152</v>
      </c>
      <c r="D92" s="171"/>
      <c r="E92" s="171"/>
      <c r="F92" s="173">
        <v>0</v>
      </c>
      <c r="G92" s="174">
        <v>0</v>
      </c>
      <c r="H92" s="164" t="s">
        <v>140</v>
      </c>
    </row>
    <row r="93" spans="1:8" x14ac:dyDescent="0.2">
      <c r="A93" s="171"/>
      <c r="B93" s="171"/>
      <c r="C93" s="175"/>
      <c r="D93" s="171"/>
      <c r="E93" s="171"/>
      <c r="F93" s="176"/>
      <c r="G93" s="176"/>
      <c r="H93" s="164" t="s">
        <v>140</v>
      </c>
    </row>
    <row r="94" spans="1:8" x14ac:dyDescent="0.2">
      <c r="A94" s="171"/>
      <c r="B94" s="171"/>
      <c r="C94" s="172" t="s">
        <v>153</v>
      </c>
      <c r="D94" s="171"/>
      <c r="E94" s="171"/>
      <c r="F94" s="176"/>
      <c r="G94" s="176"/>
      <c r="H94" s="164" t="s">
        <v>140</v>
      </c>
    </row>
    <row r="95" spans="1:8" x14ac:dyDescent="0.2">
      <c r="A95" s="171"/>
      <c r="B95" s="171"/>
      <c r="C95" s="172" t="s">
        <v>154</v>
      </c>
      <c r="D95" s="171"/>
      <c r="E95" s="171"/>
      <c r="F95" s="176"/>
      <c r="G95" s="176"/>
      <c r="H95" s="164" t="s">
        <v>140</v>
      </c>
    </row>
    <row r="96" spans="1:8" x14ac:dyDescent="0.2">
      <c r="A96" s="171"/>
      <c r="B96" s="171"/>
      <c r="C96" s="172" t="s">
        <v>139</v>
      </c>
      <c r="D96" s="171"/>
      <c r="E96" s="171" t="s">
        <v>140</v>
      </c>
      <c r="F96" s="177" t="s">
        <v>142</v>
      </c>
      <c r="G96" s="174">
        <v>0</v>
      </c>
      <c r="H96" s="164" t="s">
        <v>140</v>
      </c>
    </row>
    <row r="97" spans="1:8" x14ac:dyDescent="0.2">
      <c r="A97" s="171"/>
      <c r="B97" s="171"/>
      <c r="C97" s="175"/>
      <c r="D97" s="171"/>
      <c r="E97" s="171"/>
      <c r="F97" s="176"/>
      <c r="G97" s="176"/>
      <c r="H97" s="164" t="s">
        <v>140</v>
      </c>
    </row>
    <row r="98" spans="1:8" x14ac:dyDescent="0.2">
      <c r="A98" s="171"/>
      <c r="B98" s="171"/>
      <c r="C98" s="172" t="s">
        <v>155</v>
      </c>
      <c r="D98" s="171"/>
      <c r="E98" s="171"/>
      <c r="F98" s="176"/>
      <c r="G98" s="176"/>
      <c r="H98" s="164" t="s">
        <v>140</v>
      </c>
    </row>
    <row r="99" spans="1:8" x14ac:dyDescent="0.2">
      <c r="A99" s="171"/>
      <c r="B99" s="171"/>
      <c r="C99" s="172" t="s">
        <v>139</v>
      </c>
      <c r="D99" s="171"/>
      <c r="E99" s="171" t="s">
        <v>140</v>
      </c>
      <c r="F99" s="177" t="s">
        <v>142</v>
      </c>
      <c r="G99" s="174">
        <v>0</v>
      </c>
      <c r="H99" s="164" t="s">
        <v>140</v>
      </c>
    </row>
    <row r="100" spans="1:8" x14ac:dyDescent="0.2">
      <c r="A100" s="171"/>
      <c r="B100" s="171"/>
      <c r="C100" s="175"/>
      <c r="D100" s="171"/>
      <c r="E100" s="171"/>
      <c r="F100" s="176"/>
      <c r="G100" s="176"/>
      <c r="H100" s="164" t="s">
        <v>140</v>
      </c>
    </row>
    <row r="101" spans="1:8" x14ac:dyDescent="0.2">
      <c r="A101" s="171"/>
      <c r="B101" s="171"/>
      <c r="C101" s="172" t="s">
        <v>156</v>
      </c>
      <c r="D101" s="171"/>
      <c r="E101" s="171"/>
      <c r="F101" s="176"/>
      <c r="G101" s="176"/>
      <c r="H101" s="164" t="s">
        <v>140</v>
      </c>
    </row>
    <row r="102" spans="1:8" x14ac:dyDescent="0.2">
      <c r="A102" s="171"/>
      <c r="B102" s="171"/>
      <c r="C102" s="172" t="s">
        <v>139</v>
      </c>
      <c r="D102" s="171"/>
      <c r="E102" s="171" t="s">
        <v>140</v>
      </c>
      <c r="F102" s="177" t="s">
        <v>142</v>
      </c>
      <c r="G102" s="174">
        <v>0</v>
      </c>
      <c r="H102" s="164" t="s">
        <v>140</v>
      </c>
    </row>
    <row r="103" spans="1:8" x14ac:dyDescent="0.2">
      <c r="A103" s="171"/>
      <c r="B103" s="171"/>
      <c r="C103" s="175"/>
      <c r="D103" s="171"/>
      <c r="E103" s="171"/>
      <c r="F103" s="176"/>
      <c r="G103" s="176"/>
      <c r="H103" s="164" t="s">
        <v>140</v>
      </c>
    </row>
    <row r="104" spans="1:8" x14ac:dyDescent="0.2">
      <c r="A104" s="171"/>
      <c r="B104" s="171"/>
      <c r="C104" s="172" t="s">
        <v>157</v>
      </c>
      <c r="D104" s="171"/>
      <c r="E104" s="171"/>
      <c r="F104" s="176"/>
      <c r="G104" s="176"/>
      <c r="H104" s="164" t="s">
        <v>140</v>
      </c>
    </row>
    <row r="105" spans="1:8" x14ac:dyDescent="0.2">
      <c r="A105" s="165">
        <v>1</v>
      </c>
      <c r="B105" s="166"/>
      <c r="C105" s="166" t="s">
        <v>158</v>
      </c>
      <c r="D105" s="166"/>
      <c r="E105" s="178"/>
      <c r="F105" s="168">
        <v>3009.5501550069998</v>
      </c>
      <c r="G105" s="169">
        <v>3.01038E-2</v>
      </c>
      <c r="H105" s="164">
        <v>5.42</v>
      </c>
    </row>
    <row r="106" spans="1:8" x14ac:dyDescent="0.2">
      <c r="A106" s="171"/>
      <c r="B106" s="171"/>
      <c r="C106" s="172" t="s">
        <v>139</v>
      </c>
      <c r="D106" s="171"/>
      <c r="E106" s="171" t="s">
        <v>140</v>
      </c>
      <c r="F106" s="173">
        <v>3009.5501550069998</v>
      </c>
      <c r="G106" s="174">
        <v>3.01038E-2</v>
      </c>
      <c r="H106" s="164" t="s">
        <v>140</v>
      </c>
    </row>
    <row r="107" spans="1:8" x14ac:dyDescent="0.2">
      <c r="A107" s="171"/>
      <c r="B107" s="171"/>
      <c r="C107" s="175"/>
      <c r="D107" s="171"/>
      <c r="E107" s="171"/>
      <c r="F107" s="176"/>
      <c r="G107" s="176"/>
      <c r="H107" s="164" t="s">
        <v>140</v>
      </c>
    </row>
    <row r="108" spans="1:8" x14ac:dyDescent="0.2">
      <c r="A108" s="171"/>
      <c r="B108" s="171"/>
      <c r="C108" s="172" t="s">
        <v>159</v>
      </c>
      <c r="D108" s="171"/>
      <c r="E108" s="171"/>
      <c r="F108" s="173">
        <v>3009.5501550069998</v>
      </c>
      <c r="G108" s="174">
        <v>3.01038E-2</v>
      </c>
      <c r="H108" s="164" t="s">
        <v>140</v>
      </c>
    </row>
    <row r="109" spans="1:8" x14ac:dyDescent="0.2">
      <c r="A109" s="171"/>
      <c r="B109" s="171"/>
      <c r="C109" s="176"/>
      <c r="D109" s="171"/>
      <c r="E109" s="171"/>
      <c r="F109" s="171"/>
      <c r="G109" s="171"/>
      <c r="H109" s="164" t="s">
        <v>140</v>
      </c>
    </row>
    <row r="110" spans="1:8" x14ac:dyDescent="0.2">
      <c r="A110" s="171"/>
      <c r="B110" s="171"/>
      <c r="C110" s="172" t="s">
        <v>160</v>
      </c>
      <c r="D110" s="171"/>
      <c r="E110" s="171"/>
      <c r="F110" s="171"/>
      <c r="G110" s="171"/>
      <c r="H110" s="164" t="s">
        <v>140</v>
      </c>
    </row>
    <row r="111" spans="1:8" x14ac:dyDescent="0.2">
      <c r="A111" s="171"/>
      <c r="B111" s="171"/>
      <c r="C111" s="172" t="s">
        <v>161</v>
      </c>
      <c r="D111" s="171"/>
      <c r="E111" s="171"/>
      <c r="F111" s="171"/>
      <c r="G111" s="171"/>
      <c r="H111" s="164" t="s">
        <v>140</v>
      </c>
    </row>
    <row r="112" spans="1:8" x14ac:dyDescent="0.2">
      <c r="A112" s="171"/>
      <c r="B112" s="171"/>
      <c r="C112" s="172" t="s">
        <v>139</v>
      </c>
      <c r="D112" s="171"/>
      <c r="E112" s="171" t="s">
        <v>140</v>
      </c>
      <c r="F112" s="177" t="s">
        <v>142</v>
      </c>
      <c r="G112" s="174">
        <v>0</v>
      </c>
      <c r="H112" s="164" t="s">
        <v>140</v>
      </c>
    </row>
    <row r="113" spans="1:17" x14ac:dyDescent="0.2">
      <c r="A113" s="171"/>
      <c r="B113" s="171"/>
      <c r="C113" s="175"/>
      <c r="D113" s="171"/>
      <c r="E113" s="171"/>
      <c r="F113" s="176"/>
      <c r="G113" s="176"/>
      <c r="H113" s="164" t="s">
        <v>140</v>
      </c>
    </row>
    <row r="114" spans="1:17" x14ac:dyDescent="0.2">
      <c r="A114" s="171"/>
      <c r="B114" s="171"/>
      <c r="C114" s="172" t="s">
        <v>162</v>
      </c>
      <c r="D114" s="171"/>
      <c r="E114" s="171"/>
      <c r="F114" s="171"/>
      <c r="G114" s="171"/>
      <c r="H114" s="164" t="s">
        <v>140</v>
      </c>
    </row>
    <row r="115" spans="1:17" x14ac:dyDescent="0.2">
      <c r="A115" s="171"/>
      <c r="B115" s="171"/>
      <c r="C115" s="172" t="s">
        <v>163</v>
      </c>
      <c r="D115" s="171"/>
      <c r="E115" s="171"/>
      <c r="F115" s="171"/>
      <c r="G115" s="171"/>
      <c r="H115" s="164" t="s">
        <v>140</v>
      </c>
    </row>
    <row r="116" spans="1:17" x14ac:dyDescent="0.2">
      <c r="A116" s="171"/>
      <c r="B116" s="171"/>
      <c r="C116" s="172" t="s">
        <v>139</v>
      </c>
      <c r="D116" s="171"/>
      <c r="E116" s="171" t="s">
        <v>140</v>
      </c>
      <c r="F116" s="177" t="s">
        <v>142</v>
      </c>
      <c r="G116" s="174">
        <v>0</v>
      </c>
      <c r="H116" s="164" t="s">
        <v>140</v>
      </c>
    </row>
    <row r="117" spans="1:17" x14ac:dyDescent="0.2">
      <c r="A117" s="171"/>
      <c r="B117" s="171"/>
      <c r="C117" s="175"/>
      <c r="D117" s="171"/>
      <c r="E117" s="171"/>
      <c r="F117" s="176"/>
      <c r="G117" s="176"/>
      <c r="H117" s="164" t="s">
        <v>140</v>
      </c>
    </row>
    <row r="118" spans="1:17" x14ac:dyDescent="0.2">
      <c r="A118" s="171"/>
      <c r="B118" s="171"/>
      <c r="C118" s="172" t="s">
        <v>164</v>
      </c>
      <c r="D118" s="171"/>
      <c r="E118" s="171"/>
      <c r="F118" s="176"/>
      <c r="G118" s="176"/>
      <c r="H118" s="164" t="s">
        <v>140</v>
      </c>
    </row>
    <row r="119" spans="1:17" x14ac:dyDescent="0.2">
      <c r="A119" s="171"/>
      <c r="B119" s="171"/>
      <c r="C119" s="172" t="s">
        <v>139</v>
      </c>
      <c r="D119" s="171"/>
      <c r="E119" s="171" t="s">
        <v>140</v>
      </c>
      <c r="F119" s="177" t="s">
        <v>142</v>
      </c>
      <c r="G119" s="174">
        <v>0</v>
      </c>
      <c r="H119" s="164" t="s">
        <v>140</v>
      </c>
    </row>
    <row r="120" spans="1:17" x14ac:dyDescent="0.2">
      <c r="A120" s="171"/>
      <c r="B120" s="171"/>
      <c r="C120" s="175"/>
      <c r="D120" s="171"/>
      <c r="E120" s="171"/>
      <c r="F120" s="176"/>
      <c r="G120" s="176"/>
      <c r="H120" s="164" t="s">
        <v>140</v>
      </c>
    </row>
    <row r="121" spans="1:17" x14ac:dyDescent="0.2">
      <c r="A121" s="178"/>
      <c r="B121" s="166"/>
      <c r="C121" s="166" t="s">
        <v>165</v>
      </c>
      <c r="D121" s="166"/>
      <c r="E121" s="178"/>
      <c r="F121" s="168">
        <v>-151.026815</v>
      </c>
      <c r="G121" s="169">
        <v>-1.5106900000000001E-3</v>
      </c>
      <c r="H121" s="164" t="s">
        <v>140</v>
      </c>
    </row>
    <row r="122" spans="1:17" x14ac:dyDescent="0.2">
      <c r="A122" s="175"/>
      <c r="B122" s="175"/>
      <c r="C122" s="172" t="s">
        <v>166</v>
      </c>
      <c r="D122" s="176"/>
      <c r="E122" s="176"/>
      <c r="F122" s="173">
        <v>99972.427601196003</v>
      </c>
      <c r="G122" s="180">
        <v>0.99999998000000001</v>
      </c>
      <c r="H122" s="164" t="s">
        <v>140</v>
      </c>
    </row>
    <row r="123" spans="1:17" ht="12.75" customHeight="1" x14ac:dyDescent="0.2">
      <c r="A123" s="50"/>
      <c r="B123" s="50"/>
      <c r="C123" s="51"/>
      <c r="D123" s="52"/>
      <c r="E123" s="52"/>
      <c r="F123" s="53"/>
      <c r="G123" s="54"/>
      <c r="H123" s="55"/>
    </row>
    <row r="124" spans="1:17" x14ac:dyDescent="0.2">
      <c r="A124" s="50"/>
      <c r="B124" s="213" t="s">
        <v>934</v>
      </c>
      <c r="C124" s="213"/>
      <c r="D124" s="213"/>
      <c r="E124" s="213"/>
      <c r="F124" s="213"/>
      <c r="G124" s="213"/>
      <c r="H124" s="213"/>
      <c r="J124" s="57"/>
    </row>
    <row r="125" spans="1:17" x14ac:dyDescent="0.2">
      <c r="A125" s="50"/>
      <c r="B125" s="213" t="s">
        <v>935</v>
      </c>
      <c r="C125" s="213"/>
      <c r="D125" s="213"/>
      <c r="E125" s="213"/>
      <c r="F125" s="213"/>
      <c r="G125" s="213"/>
      <c r="H125" s="213"/>
      <c r="J125" s="57"/>
    </row>
    <row r="126" spans="1:17" x14ac:dyDescent="0.2">
      <c r="A126" s="50"/>
      <c r="B126" s="213" t="s">
        <v>936</v>
      </c>
      <c r="C126" s="213"/>
      <c r="D126" s="213"/>
      <c r="E126" s="213"/>
      <c r="F126" s="213"/>
      <c r="G126" s="213"/>
      <c r="H126" s="213"/>
      <c r="J126" s="57"/>
    </row>
    <row r="127" spans="1:17" s="59" customFormat="1" ht="52.5" customHeight="1" x14ac:dyDescent="0.25">
      <c r="A127" s="58"/>
      <c r="B127" s="214" t="s">
        <v>937</v>
      </c>
      <c r="C127" s="214"/>
      <c r="D127" s="214"/>
      <c r="E127" s="214"/>
      <c r="F127" s="214"/>
      <c r="G127" s="214"/>
      <c r="H127" s="214"/>
      <c r="I127"/>
      <c r="J127" s="57"/>
      <c r="K127"/>
      <c r="L127"/>
      <c r="M127"/>
      <c r="N127"/>
      <c r="O127"/>
      <c r="P127"/>
      <c r="Q127"/>
    </row>
    <row r="128" spans="1:17" x14ac:dyDescent="0.2">
      <c r="A128" s="50"/>
      <c r="B128" s="213" t="s">
        <v>938</v>
      </c>
      <c r="C128" s="213"/>
      <c r="D128" s="213"/>
      <c r="E128" s="213"/>
      <c r="F128" s="213"/>
      <c r="G128" s="213"/>
      <c r="H128" s="213"/>
      <c r="J128" s="57"/>
    </row>
    <row r="129" spans="1:10" ht="24.75" customHeight="1" x14ac:dyDescent="0.2">
      <c r="A129" s="50"/>
      <c r="B129" s="215" t="s">
        <v>939</v>
      </c>
      <c r="C129" s="213"/>
      <c r="D129" s="213"/>
      <c r="E129" s="213"/>
      <c r="F129" s="213"/>
      <c r="G129" s="213"/>
      <c r="H129" s="213"/>
      <c r="J129" s="57"/>
    </row>
    <row r="130" spans="1:10" x14ac:dyDescent="0.2">
      <c r="A130" s="50"/>
      <c r="B130" s="50"/>
      <c r="C130" s="50"/>
      <c r="D130" s="52"/>
      <c r="E130" s="52"/>
      <c r="F130" s="52"/>
      <c r="G130" s="52"/>
    </row>
    <row r="131" spans="1:10" x14ac:dyDescent="0.2">
      <c r="A131" s="50"/>
      <c r="B131" s="216" t="s">
        <v>167</v>
      </c>
      <c r="C131" s="217"/>
      <c r="D131" s="218"/>
      <c r="E131" s="60"/>
      <c r="F131" s="52"/>
      <c r="G131" s="52"/>
    </row>
    <row r="132" spans="1:10" ht="27.75" customHeight="1" x14ac:dyDescent="0.2">
      <c r="A132" s="50"/>
      <c r="B132" s="210" t="s">
        <v>168</v>
      </c>
      <c r="C132" s="211"/>
      <c r="D132" s="195" t="s">
        <v>169</v>
      </c>
      <c r="E132" s="60"/>
      <c r="F132" s="52"/>
      <c r="G132" s="52"/>
    </row>
    <row r="133" spans="1:10" ht="12.75" customHeight="1" x14ac:dyDescent="0.2">
      <c r="A133" s="50"/>
      <c r="B133" s="210" t="s">
        <v>940</v>
      </c>
      <c r="C133" s="211"/>
      <c r="D133" s="195" t="str">
        <f>"Rs. "&amp;TEXT(F65,"0.00")&amp;" lacs/ "&amp;IF(ROUND((G66*100),2) = 0,"#",(TEXT((G66*100),"0.00")&amp;"%"))</f>
        <v>Rs. 0.00 lacs/ #</v>
      </c>
      <c r="E133" s="60"/>
      <c r="F133" s="52"/>
      <c r="G133" s="52"/>
    </row>
    <row r="134" spans="1:10" x14ac:dyDescent="0.2">
      <c r="A134" s="50"/>
      <c r="B134" s="210" t="s">
        <v>170</v>
      </c>
      <c r="C134" s="211"/>
      <c r="D134" s="196" t="s">
        <v>140</v>
      </c>
      <c r="E134" s="60"/>
      <c r="F134" s="52"/>
      <c r="G134" s="52"/>
    </row>
    <row r="135" spans="1:10" x14ac:dyDescent="0.2">
      <c r="A135" s="62"/>
      <c r="B135" s="197" t="s">
        <v>140</v>
      </c>
      <c r="C135" s="197" t="s">
        <v>941</v>
      </c>
      <c r="D135" s="197" t="s">
        <v>171</v>
      </c>
      <c r="E135" s="62"/>
      <c r="F135" s="62"/>
      <c r="G135" s="62"/>
      <c r="H135" s="62"/>
      <c r="J135" s="57"/>
    </row>
    <row r="136" spans="1:10" x14ac:dyDescent="0.2">
      <c r="A136" s="62"/>
      <c r="B136" s="198" t="s">
        <v>172</v>
      </c>
      <c r="C136" s="199">
        <v>46173</v>
      </c>
      <c r="D136" s="199">
        <v>46203</v>
      </c>
      <c r="E136" s="62"/>
      <c r="F136" s="62"/>
      <c r="G136" s="62"/>
      <c r="J136" s="57"/>
    </row>
    <row r="137" spans="1:10" ht="15" customHeight="1" x14ac:dyDescent="0.2">
      <c r="A137" s="66"/>
      <c r="B137" s="160" t="s">
        <v>173</v>
      </c>
      <c r="C137" s="200">
        <v>110.78700000000001</v>
      </c>
      <c r="D137" s="200">
        <v>111.3912</v>
      </c>
      <c r="E137" s="66"/>
      <c r="F137" s="68"/>
      <c r="G137" s="69"/>
    </row>
    <row r="138" spans="1:10" ht="15" customHeight="1" x14ac:dyDescent="0.2">
      <c r="A138" s="66"/>
      <c r="B138" s="160" t="s">
        <v>942</v>
      </c>
      <c r="C138" s="200">
        <v>63.787999999999997</v>
      </c>
      <c r="D138" s="200">
        <v>64.135800000000003</v>
      </c>
      <c r="E138" s="66"/>
      <c r="F138" s="68"/>
      <c r="G138" s="69"/>
    </row>
    <row r="139" spans="1:10" ht="15" customHeight="1" x14ac:dyDescent="0.2">
      <c r="A139" s="66"/>
      <c r="B139" s="160" t="s">
        <v>175</v>
      </c>
      <c r="C139" s="200">
        <v>103.1378</v>
      </c>
      <c r="D139" s="200">
        <v>103.65260000000001</v>
      </c>
      <c r="E139" s="66"/>
      <c r="F139" s="68"/>
      <c r="G139" s="69"/>
    </row>
    <row r="140" spans="1:10" ht="15" customHeight="1" x14ac:dyDescent="0.2">
      <c r="A140" s="66"/>
      <c r="B140" s="160" t="s">
        <v>943</v>
      </c>
      <c r="C140" s="200">
        <v>59.066000000000003</v>
      </c>
      <c r="D140" s="200">
        <v>59.360900000000001</v>
      </c>
      <c r="E140" s="66"/>
      <c r="F140" s="68"/>
      <c r="G140" s="69"/>
    </row>
    <row r="141" spans="1:10" ht="15" customHeight="1" x14ac:dyDescent="0.2">
      <c r="A141" s="66"/>
      <c r="B141" s="66"/>
      <c r="C141" s="66"/>
      <c r="D141" s="66"/>
      <c r="E141" s="66"/>
      <c r="F141" s="66"/>
      <c r="G141" s="66"/>
    </row>
    <row r="142" spans="1:10" x14ac:dyDescent="0.2">
      <c r="A142" s="62"/>
      <c r="B142" s="210" t="s">
        <v>944</v>
      </c>
      <c r="C142" s="211"/>
      <c r="D142" s="195" t="s">
        <v>169</v>
      </c>
      <c r="E142" s="62"/>
      <c r="F142" s="62"/>
      <c r="G142" s="62"/>
    </row>
    <row r="143" spans="1:10" x14ac:dyDescent="0.2">
      <c r="A143" s="62"/>
      <c r="B143" s="201"/>
      <c r="C143" s="201"/>
      <c r="D143" s="202"/>
      <c r="E143" s="62"/>
      <c r="F143" s="56"/>
      <c r="G143" s="73"/>
    </row>
    <row r="144" spans="1:10" x14ac:dyDescent="0.2">
      <c r="A144" s="62"/>
      <c r="B144" s="210" t="s">
        <v>178</v>
      </c>
      <c r="C144" s="211"/>
      <c r="D144" s="195" t="s">
        <v>169</v>
      </c>
      <c r="E144" s="71"/>
      <c r="F144" s="62"/>
      <c r="G144" s="62"/>
      <c r="J144" s="57"/>
    </row>
    <row r="145" spans="1:10" x14ac:dyDescent="0.2">
      <c r="A145" s="62"/>
      <c r="B145" s="210" t="s">
        <v>179</v>
      </c>
      <c r="C145" s="211"/>
      <c r="D145" s="195" t="s">
        <v>169</v>
      </c>
      <c r="E145" s="71"/>
      <c r="F145" s="62"/>
      <c r="G145" s="62"/>
      <c r="J145" s="57"/>
    </row>
    <row r="146" spans="1:10" x14ac:dyDescent="0.2">
      <c r="A146" s="62"/>
      <c r="B146" s="210" t="s">
        <v>180</v>
      </c>
      <c r="C146" s="211"/>
      <c r="D146" s="195" t="s">
        <v>169</v>
      </c>
      <c r="E146" s="71"/>
      <c r="F146" s="62"/>
      <c r="G146" s="62"/>
      <c r="J146" s="57"/>
    </row>
    <row r="147" spans="1:10" x14ac:dyDescent="0.2">
      <c r="A147" s="62"/>
      <c r="B147" s="210" t="s">
        <v>181</v>
      </c>
      <c r="C147" s="211"/>
      <c r="D147" s="203">
        <v>0.14150924049098018</v>
      </c>
      <c r="E147" s="62"/>
      <c r="F147" s="56"/>
      <c r="G147" s="73"/>
      <c r="J147" s="57"/>
    </row>
    <row r="148" spans="1:10" x14ac:dyDescent="0.2">
      <c r="J148" s="57"/>
    </row>
    <row r="149" spans="1:10" x14ac:dyDescent="0.2">
      <c r="B149" s="212" t="s">
        <v>945</v>
      </c>
      <c r="C149" s="212"/>
    </row>
    <row r="151" spans="1:10" ht="153.75" customHeight="1" x14ac:dyDescent="0.2"/>
    <row r="154" spans="1:10" x14ac:dyDescent="0.2">
      <c r="B154" s="74" t="s">
        <v>946</v>
      </c>
      <c r="C154" s="75"/>
      <c r="D154" s="74"/>
    </row>
    <row r="155" spans="1:10" x14ac:dyDescent="0.2">
      <c r="B155" s="74" t="s">
        <v>947</v>
      </c>
      <c r="D155" s="74"/>
    </row>
    <row r="156" spans="1:10" ht="165" customHeight="1" x14ac:dyDescent="0.2"/>
  </sheetData>
  <mergeCells count="19">
    <mergeCell ref="A1:H1"/>
    <mergeCell ref="A2:H2"/>
    <mergeCell ref="A3:H3"/>
    <mergeCell ref="B124:H124"/>
    <mergeCell ref="B125:H125"/>
    <mergeCell ref="B126:H126"/>
    <mergeCell ref="B127:H127"/>
    <mergeCell ref="B128:H128"/>
    <mergeCell ref="B129:H129"/>
    <mergeCell ref="B131:D131"/>
    <mergeCell ref="B145:C145"/>
    <mergeCell ref="B146:C146"/>
    <mergeCell ref="B147:C147"/>
    <mergeCell ref="B149:C149"/>
    <mergeCell ref="B132:C132"/>
    <mergeCell ref="B133:C133"/>
    <mergeCell ref="B134:C134"/>
    <mergeCell ref="B142:C142"/>
    <mergeCell ref="B144:C144"/>
  </mergeCells>
  <hyperlinks>
    <hyperlink ref="I1" location="Index!B2" display="Index" xr:uid="{60F13FCB-3171-4CD8-958F-3464AAD2F3E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8E3B-77DC-4119-96C8-F5B496C6025E}">
  <sheetPr>
    <outlinePr summaryBelow="0" summaryRight="0"/>
  </sheetPr>
  <dimension ref="A1:Q207"/>
  <sheetViews>
    <sheetView showGridLines="0" topLeftCell="A201"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773</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652</v>
      </c>
      <c r="C7" s="37" t="s">
        <v>653</v>
      </c>
      <c r="D7" s="37" t="s">
        <v>22</v>
      </c>
      <c r="E7" s="38">
        <v>14917</v>
      </c>
      <c r="F7" s="39">
        <v>222.59147400000001</v>
      </c>
      <c r="G7" s="40">
        <v>1.5634950000000002E-2</v>
      </c>
      <c r="H7" s="30" t="s">
        <v>140</v>
      </c>
    </row>
    <row r="8" spans="1:9" x14ac:dyDescent="0.2">
      <c r="A8" s="36">
        <v>2</v>
      </c>
      <c r="B8" s="37" t="s">
        <v>774</v>
      </c>
      <c r="C8" s="37" t="s">
        <v>775</v>
      </c>
      <c r="D8" s="37" t="s">
        <v>776</v>
      </c>
      <c r="E8" s="38">
        <v>6907</v>
      </c>
      <c r="F8" s="39">
        <v>209.69651999999999</v>
      </c>
      <c r="G8" s="40">
        <v>1.472921E-2</v>
      </c>
      <c r="H8" s="30" t="s">
        <v>140</v>
      </c>
    </row>
    <row r="9" spans="1:9" x14ac:dyDescent="0.2">
      <c r="A9" s="36">
        <v>3</v>
      </c>
      <c r="B9" s="37" t="s">
        <v>777</v>
      </c>
      <c r="C9" s="37" t="s">
        <v>778</v>
      </c>
      <c r="D9" s="37" t="s">
        <v>22</v>
      </c>
      <c r="E9" s="38">
        <v>12939</v>
      </c>
      <c r="F9" s="39">
        <v>192.97224600000001</v>
      </c>
      <c r="G9" s="40">
        <v>1.3554480000000001E-2</v>
      </c>
      <c r="H9" s="30" t="s">
        <v>140</v>
      </c>
    </row>
    <row r="10" spans="1:9" x14ac:dyDescent="0.2">
      <c r="A10" s="36">
        <v>4</v>
      </c>
      <c r="B10" s="37" t="s">
        <v>779</v>
      </c>
      <c r="C10" s="37" t="s">
        <v>780</v>
      </c>
      <c r="D10" s="37" t="s">
        <v>22</v>
      </c>
      <c r="E10" s="38">
        <v>84080</v>
      </c>
      <c r="F10" s="39">
        <v>188.145816</v>
      </c>
      <c r="G10" s="40">
        <v>1.321547E-2</v>
      </c>
      <c r="H10" s="30" t="s">
        <v>140</v>
      </c>
    </row>
    <row r="11" spans="1:9" x14ac:dyDescent="0.2">
      <c r="A11" s="36">
        <v>5</v>
      </c>
      <c r="B11" s="37" t="s">
        <v>747</v>
      </c>
      <c r="C11" s="37" t="s">
        <v>748</v>
      </c>
      <c r="D11" s="37" t="s">
        <v>229</v>
      </c>
      <c r="E11" s="38">
        <v>5604</v>
      </c>
      <c r="F11" s="39">
        <v>183.95690400000001</v>
      </c>
      <c r="G11" s="40">
        <v>1.2921240000000001E-2</v>
      </c>
      <c r="H11" s="30" t="s">
        <v>140</v>
      </c>
    </row>
    <row r="12" spans="1:9" x14ac:dyDescent="0.2">
      <c r="A12" s="36">
        <v>6</v>
      </c>
      <c r="B12" s="37" t="s">
        <v>781</v>
      </c>
      <c r="C12" s="37" t="s">
        <v>782</v>
      </c>
      <c r="D12" s="37" t="s">
        <v>287</v>
      </c>
      <c r="E12" s="38">
        <v>983</v>
      </c>
      <c r="F12" s="39">
        <v>183.78167999999999</v>
      </c>
      <c r="G12" s="40">
        <v>1.2908930000000001E-2</v>
      </c>
      <c r="H12" s="30" t="s">
        <v>140</v>
      </c>
    </row>
    <row r="13" spans="1:9" x14ac:dyDescent="0.2">
      <c r="A13" s="36">
        <v>7</v>
      </c>
      <c r="B13" s="37" t="s">
        <v>783</v>
      </c>
      <c r="C13" s="37" t="s">
        <v>784</v>
      </c>
      <c r="D13" s="37" t="s">
        <v>34</v>
      </c>
      <c r="E13" s="38">
        <v>18759</v>
      </c>
      <c r="F13" s="39">
        <v>178.61381850000001</v>
      </c>
      <c r="G13" s="40">
        <v>1.254594E-2</v>
      </c>
      <c r="H13" s="30" t="s">
        <v>140</v>
      </c>
    </row>
    <row r="14" spans="1:9" x14ac:dyDescent="0.2">
      <c r="A14" s="36">
        <v>8</v>
      </c>
      <c r="B14" s="37" t="s">
        <v>123</v>
      </c>
      <c r="C14" s="37" t="s">
        <v>124</v>
      </c>
      <c r="D14" s="37" t="s">
        <v>34</v>
      </c>
      <c r="E14" s="38">
        <v>4683</v>
      </c>
      <c r="F14" s="39">
        <v>172.48893899999999</v>
      </c>
      <c r="G14" s="40">
        <v>1.211572E-2</v>
      </c>
      <c r="H14" s="30" t="s">
        <v>140</v>
      </c>
    </row>
    <row r="15" spans="1:9" x14ac:dyDescent="0.2">
      <c r="A15" s="36">
        <v>9</v>
      </c>
      <c r="B15" s="37" t="s">
        <v>54</v>
      </c>
      <c r="C15" s="37" t="s">
        <v>55</v>
      </c>
      <c r="D15" s="37" t="s">
        <v>56</v>
      </c>
      <c r="E15" s="38">
        <v>9322</v>
      </c>
      <c r="F15" s="39">
        <v>168.74684400000001</v>
      </c>
      <c r="G15" s="40">
        <v>1.185288E-2</v>
      </c>
      <c r="H15" s="30" t="s">
        <v>140</v>
      </c>
    </row>
    <row r="16" spans="1:9" x14ac:dyDescent="0.2">
      <c r="A16" s="36">
        <v>10</v>
      </c>
      <c r="B16" s="37" t="s">
        <v>785</v>
      </c>
      <c r="C16" s="37" t="s">
        <v>786</v>
      </c>
      <c r="D16" s="37" t="s">
        <v>41</v>
      </c>
      <c r="E16" s="38">
        <v>113432</v>
      </c>
      <c r="F16" s="39">
        <v>168.00413520000001</v>
      </c>
      <c r="G16" s="40">
        <v>1.1800710000000001E-2</v>
      </c>
      <c r="H16" s="30" t="s">
        <v>140</v>
      </c>
    </row>
    <row r="17" spans="1:8" x14ac:dyDescent="0.2">
      <c r="A17" s="36">
        <v>11</v>
      </c>
      <c r="B17" s="37" t="s">
        <v>787</v>
      </c>
      <c r="C17" s="37" t="s">
        <v>788</v>
      </c>
      <c r="D17" s="37" t="s">
        <v>112</v>
      </c>
      <c r="E17" s="38">
        <v>17397</v>
      </c>
      <c r="F17" s="39">
        <v>166.1848425</v>
      </c>
      <c r="G17" s="40">
        <v>1.167292E-2</v>
      </c>
      <c r="H17" s="30" t="s">
        <v>140</v>
      </c>
    </row>
    <row r="18" spans="1:8" x14ac:dyDescent="0.2">
      <c r="A18" s="36">
        <v>12</v>
      </c>
      <c r="B18" s="37" t="s">
        <v>341</v>
      </c>
      <c r="C18" s="37" t="s">
        <v>342</v>
      </c>
      <c r="D18" s="37" t="s">
        <v>294</v>
      </c>
      <c r="E18" s="38">
        <v>32380</v>
      </c>
      <c r="F18" s="39">
        <v>164.34469000000001</v>
      </c>
      <c r="G18" s="40">
        <v>1.1543670000000001E-2</v>
      </c>
      <c r="H18" s="30" t="s">
        <v>140</v>
      </c>
    </row>
    <row r="19" spans="1:8" x14ac:dyDescent="0.2">
      <c r="A19" s="36">
        <v>13</v>
      </c>
      <c r="B19" s="37" t="s">
        <v>789</v>
      </c>
      <c r="C19" s="37" t="s">
        <v>790</v>
      </c>
      <c r="D19" s="37" t="s">
        <v>41</v>
      </c>
      <c r="E19" s="38">
        <v>411</v>
      </c>
      <c r="F19" s="39">
        <v>163.989</v>
      </c>
      <c r="G19" s="40">
        <v>1.151868E-2</v>
      </c>
      <c r="H19" s="30" t="s">
        <v>140</v>
      </c>
    </row>
    <row r="20" spans="1:8" ht="25.5" x14ac:dyDescent="0.2">
      <c r="A20" s="36">
        <v>14</v>
      </c>
      <c r="B20" s="37" t="s">
        <v>327</v>
      </c>
      <c r="C20" s="37" t="s">
        <v>328</v>
      </c>
      <c r="D20" s="37" t="s">
        <v>185</v>
      </c>
      <c r="E20" s="38">
        <v>8915</v>
      </c>
      <c r="F20" s="39">
        <v>159.56066999999999</v>
      </c>
      <c r="G20" s="40">
        <v>1.120763E-2</v>
      </c>
      <c r="H20" s="30" t="s">
        <v>140</v>
      </c>
    </row>
    <row r="21" spans="1:8" x14ac:dyDescent="0.2">
      <c r="A21" s="36">
        <v>15</v>
      </c>
      <c r="B21" s="37" t="s">
        <v>99</v>
      </c>
      <c r="C21" s="37" t="s">
        <v>100</v>
      </c>
      <c r="D21" s="37" t="s">
        <v>101</v>
      </c>
      <c r="E21" s="38">
        <v>91511</v>
      </c>
      <c r="F21" s="39">
        <v>158.7349806</v>
      </c>
      <c r="G21" s="40">
        <v>1.1149640000000001E-2</v>
      </c>
      <c r="H21" s="30" t="s">
        <v>140</v>
      </c>
    </row>
    <row r="22" spans="1:8" ht="25.5" x14ac:dyDescent="0.2">
      <c r="A22" s="36">
        <v>16</v>
      </c>
      <c r="B22" s="37" t="s">
        <v>756</v>
      </c>
      <c r="C22" s="37" t="s">
        <v>757</v>
      </c>
      <c r="D22" s="37" t="s">
        <v>208</v>
      </c>
      <c r="E22" s="38">
        <v>14232</v>
      </c>
      <c r="F22" s="39">
        <v>158.34523200000001</v>
      </c>
      <c r="G22" s="40">
        <v>1.112226E-2</v>
      </c>
      <c r="H22" s="30" t="s">
        <v>140</v>
      </c>
    </row>
    <row r="23" spans="1:8" x14ac:dyDescent="0.2">
      <c r="A23" s="36">
        <v>17</v>
      </c>
      <c r="B23" s="37" t="s">
        <v>81</v>
      </c>
      <c r="C23" s="37" t="s">
        <v>82</v>
      </c>
      <c r="D23" s="37" t="s">
        <v>83</v>
      </c>
      <c r="E23" s="38">
        <v>2934</v>
      </c>
      <c r="F23" s="39">
        <v>157.50885600000001</v>
      </c>
      <c r="G23" s="40">
        <v>1.106351E-2</v>
      </c>
      <c r="H23" s="30" t="s">
        <v>140</v>
      </c>
    </row>
    <row r="24" spans="1:8" x14ac:dyDescent="0.2">
      <c r="A24" s="36">
        <v>18</v>
      </c>
      <c r="B24" s="37" t="s">
        <v>77</v>
      </c>
      <c r="C24" s="37" t="s">
        <v>78</v>
      </c>
      <c r="D24" s="37" t="s">
        <v>31</v>
      </c>
      <c r="E24" s="38">
        <v>2735</v>
      </c>
      <c r="F24" s="39">
        <v>154.78732500000001</v>
      </c>
      <c r="G24" s="40">
        <v>1.0872349999999999E-2</v>
      </c>
      <c r="H24" s="30" t="s">
        <v>140</v>
      </c>
    </row>
    <row r="25" spans="1:8" x14ac:dyDescent="0.2">
      <c r="A25" s="36">
        <v>19</v>
      </c>
      <c r="B25" s="37" t="s">
        <v>791</v>
      </c>
      <c r="C25" s="37" t="s">
        <v>792</v>
      </c>
      <c r="D25" s="37" t="s">
        <v>25</v>
      </c>
      <c r="E25" s="38">
        <v>4937</v>
      </c>
      <c r="F25" s="39">
        <v>153.047</v>
      </c>
      <c r="G25" s="40">
        <v>1.075011E-2</v>
      </c>
      <c r="H25" s="30" t="s">
        <v>140</v>
      </c>
    </row>
    <row r="26" spans="1:8" ht="25.5" x14ac:dyDescent="0.2">
      <c r="A26" s="36">
        <v>20</v>
      </c>
      <c r="B26" s="37" t="s">
        <v>644</v>
      </c>
      <c r="C26" s="37" t="s">
        <v>645</v>
      </c>
      <c r="D26" s="37" t="s">
        <v>208</v>
      </c>
      <c r="E26" s="38">
        <v>10411</v>
      </c>
      <c r="F26" s="39">
        <v>152.562794</v>
      </c>
      <c r="G26" s="40">
        <v>1.0716099999999999E-2</v>
      </c>
      <c r="H26" s="30" t="s">
        <v>140</v>
      </c>
    </row>
    <row r="27" spans="1:8" x14ac:dyDescent="0.2">
      <c r="A27" s="36">
        <v>21</v>
      </c>
      <c r="B27" s="37" t="s">
        <v>793</v>
      </c>
      <c r="C27" s="37" t="s">
        <v>794</v>
      </c>
      <c r="D27" s="37" t="s">
        <v>287</v>
      </c>
      <c r="E27" s="38">
        <v>9504</v>
      </c>
      <c r="F27" s="39">
        <v>151.37020799999999</v>
      </c>
      <c r="G27" s="40">
        <v>1.0632330000000001E-2</v>
      </c>
      <c r="H27" s="30" t="s">
        <v>140</v>
      </c>
    </row>
    <row r="28" spans="1:8" x14ac:dyDescent="0.2">
      <c r="A28" s="36">
        <v>22</v>
      </c>
      <c r="B28" s="37" t="s">
        <v>93</v>
      </c>
      <c r="C28" s="37" t="s">
        <v>94</v>
      </c>
      <c r="D28" s="37" t="s">
        <v>34</v>
      </c>
      <c r="E28" s="38">
        <v>4197</v>
      </c>
      <c r="F28" s="39">
        <v>151.08780300000001</v>
      </c>
      <c r="G28" s="40">
        <v>1.06125E-2</v>
      </c>
      <c r="H28" s="30" t="s">
        <v>140</v>
      </c>
    </row>
    <row r="29" spans="1:8" x14ac:dyDescent="0.2">
      <c r="A29" s="36">
        <v>23</v>
      </c>
      <c r="B29" s="37" t="s">
        <v>481</v>
      </c>
      <c r="C29" s="37" t="s">
        <v>482</v>
      </c>
      <c r="D29" s="37" t="s">
        <v>185</v>
      </c>
      <c r="E29" s="38">
        <v>14982</v>
      </c>
      <c r="F29" s="39">
        <v>150.531645</v>
      </c>
      <c r="G29" s="40">
        <v>1.057343E-2</v>
      </c>
      <c r="H29" s="30" t="s">
        <v>140</v>
      </c>
    </row>
    <row r="30" spans="1:8" x14ac:dyDescent="0.2">
      <c r="A30" s="36">
        <v>24</v>
      </c>
      <c r="B30" s="37" t="s">
        <v>795</v>
      </c>
      <c r="C30" s="37" t="s">
        <v>796</v>
      </c>
      <c r="D30" s="37" t="s">
        <v>396</v>
      </c>
      <c r="E30" s="38">
        <v>10706</v>
      </c>
      <c r="F30" s="39">
        <v>150.44071199999999</v>
      </c>
      <c r="G30" s="40">
        <v>1.056704E-2</v>
      </c>
      <c r="H30" s="30" t="s">
        <v>140</v>
      </c>
    </row>
    <row r="31" spans="1:8" x14ac:dyDescent="0.2">
      <c r="A31" s="36">
        <v>25</v>
      </c>
      <c r="B31" s="37" t="s">
        <v>118</v>
      </c>
      <c r="C31" s="37" t="s">
        <v>119</v>
      </c>
      <c r="D31" s="37" t="s">
        <v>120</v>
      </c>
      <c r="E31" s="38">
        <v>21033</v>
      </c>
      <c r="F31" s="39">
        <v>150.16510349999999</v>
      </c>
      <c r="G31" s="40">
        <v>1.054768E-2</v>
      </c>
      <c r="H31" s="30" t="s">
        <v>140</v>
      </c>
    </row>
    <row r="32" spans="1:8" x14ac:dyDescent="0.2">
      <c r="A32" s="36">
        <v>26</v>
      </c>
      <c r="B32" s="37" t="s">
        <v>797</v>
      </c>
      <c r="C32" s="37" t="s">
        <v>798</v>
      </c>
      <c r="D32" s="37" t="s">
        <v>112</v>
      </c>
      <c r="E32" s="38">
        <v>24138</v>
      </c>
      <c r="F32" s="39">
        <v>149.66766899999999</v>
      </c>
      <c r="G32" s="40">
        <v>1.051274E-2</v>
      </c>
      <c r="H32" s="30" t="s">
        <v>140</v>
      </c>
    </row>
    <row r="33" spans="1:8" x14ac:dyDescent="0.2">
      <c r="A33" s="36">
        <v>27</v>
      </c>
      <c r="B33" s="37" t="s">
        <v>713</v>
      </c>
      <c r="C33" s="37" t="s">
        <v>714</v>
      </c>
      <c r="D33" s="37" t="s">
        <v>115</v>
      </c>
      <c r="E33" s="38">
        <v>5666</v>
      </c>
      <c r="F33" s="39">
        <v>149.338762</v>
      </c>
      <c r="G33" s="40">
        <v>1.048964E-2</v>
      </c>
      <c r="H33" s="30" t="s">
        <v>140</v>
      </c>
    </row>
    <row r="34" spans="1:8" x14ac:dyDescent="0.2">
      <c r="A34" s="36">
        <v>28</v>
      </c>
      <c r="B34" s="37" t="s">
        <v>678</v>
      </c>
      <c r="C34" s="37" t="s">
        <v>679</v>
      </c>
      <c r="D34" s="37" t="s">
        <v>28</v>
      </c>
      <c r="E34" s="38">
        <v>3408</v>
      </c>
      <c r="F34" s="39">
        <v>149.311296</v>
      </c>
      <c r="G34" s="40">
        <v>1.0487710000000001E-2</v>
      </c>
      <c r="H34" s="30" t="s">
        <v>140</v>
      </c>
    </row>
    <row r="35" spans="1:8" x14ac:dyDescent="0.2">
      <c r="A35" s="36">
        <v>29</v>
      </c>
      <c r="B35" s="37" t="s">
        <v>51</v>
      </c>
      <c r="C35" s="37" t="s">
        <v>52</v>
      </c>
      <c r="D35" s="37" t="s">
        <v>53</v>
      </c>
      <c r="E35" s="38">
        <v>1713</v>
      </c>
      <c r="F35" s="39">
        <v>148.72265999999999</v>
      </c>
      <c r="G35" s="40">
        <v>1.044637E-2</v>
      </c>
      <c r="H35" s="30" t="s">
        <v>140</v>
      </c>
    </row>
    <row r="36" spans="1:8" x14ac:dyDescent="0.2">
      <c r="A36" s="36">
        <v>30</v>
      </c>
      <c r="B36" s="37" t="s">
        <v>11</v>
      </c>
      <c r="C36" s="37" t="s">
        <v>12</v>
      </c>
      <c r="D36" s="37" t="s">
        <v>13</v>
      </c>
      <c r="E36" s="38">
        <v>3584</v>
      </c>
      <c r="F36" s="39">
        <v>148.49945600000001</v>
      </c>
      <c r="G36" s="40">
        <v>1.0430689999999999E-2</v>
      </c>
      <c r="H36" s="30" t="s">
        <v>140</v>
      </c>
    </row>
    <row r="37" spans="1:8" x14ac:dyDescent="0.2">
      <c r="A37" s="36">
        <v>31</v>
      </c>
      <c r="B37" s="37" t="s">
        <v>261</v>
      </c>
      <c r="C37" s="37" t="s">
        <v>262</v>
      </c>
      <c r="D37" s="37" t="s">
        <v>53</v>
      </c>
      <c r="E37" s="38">
        <v>13026</v>
      </c>
      <c r="F37" s="39">
        <v>147.09610499999999</v>
      </c>
      <c r="G37" s="40">
        <v>1.033212E-2</v>
      </c>
      <c r="H37" s="30" t="s">
        <v>140</v>
      </c>
    </row>
    <row r="38" spans="1:8" x14ac:dyDescent="0.2">
      <c r="A38" s="36">
        <v>32</v>
      </c>
      <c r="B38" s="37" t="s">
        <v>739</v>
      </c>
      <c r="C38" s="37" t="s">
        <v>740</v>
      </c>
      <c r="D38" s="37" t="s">
        <v>229</v>
      </c>
      <c r="E38" s="38">
        <v>3345</v>
      </c>
      <c r="F38" s="39">
        <v>146.534415</v>
      </c>
      <c r="G38" s="40">
        <v>1.029266E-2</v>
      </c>
      <c r="H38" s="30" t="s">
        <v>140</v>
      </c>
    </row>
    <row r="39" spans="1:8" x14ac:dyDescent="0.2">
      <c r="A39" s="36">
        <v>33</v>
      </c>
      <c r="B39" s="37" t="s">
        <v>323</v>
      </c>
      <c r="C39" s="37" t="s">
        <v>324</v>
      </c>
      <c r="D39" s="37" t="s">
        <v>185</v>
      </c>
      <c r="E39" s="38">
        <v>13995</v>
      </c>
      <c r="F39" s="39">
        <v>145.84889250000001</v>
      </c>
      <c r="G39" s="40">
        <v>1.024451E-2</v>
      </c>
      <c r="H39" s="30" t="s">
        <v>140</v>
      </c>
    </row>
    <row r="40" spans="1:8" x14ac:dyDescent="0.2">
      <c r="A40" s="36">
        <v>34</v>
      </c>
      <c r="B40" s="37" t="s">
        <v>799</v>
      </c>
      <c r="C40" s="37" t="s">
        <v>800</v>
      </c>
      <c r="D40" s="37" t="s">
        <v>185</v>
      </c>
      <c r="E40" s="38">
        <v>1362</v>
      </c>
      <c r="F40" s="39">
        <v>144.41285999999999</v>
      </c>
      <c r="G40" s="40">
        <v>1.0143640000000001E-2</v>
      </c>
      <c r="H40" s="30" t="s">
        <v>140</v>
      </c>
    </row>
    <row r="41" spans="1:8" x14ac:dyDescent="0.2">
      <c r="A41" s="36">
        <v>35</v>
      </c>
      <c r="B41" s="37" t="s">
        <v>97</v>
      </c>
      <c r="C41" s="37" t="s">
        <v>98</v>
      </c>
      <c r="D41" s="37" t="s">
        <v>34</v>
      </c>
      <c r="E41" s="38">
        <v>2043</v>
      </c>
      <c r="F41" s="39">
        <v>143.64332999999999</v>
      </c>
      <c r="G41" s="40">
        <v>1.0089590000000001E-2</v>
      </c>
      <c r="H41" s="30" t="s">
        <v>140</v>
      </c>
    </row>
    <row r="42" spans="1:8" x14ac:dyDescent="0.2">
      <c r="A42" s="36">
        <v>36</v>
      </c>
      <c r="B42" s="37" t="s">
        <v>640</v>
      </c>
      <c r="C42" s="37" t="s">
        <v>641</v>
      </c>
      <c r="D42" s="37" t="s">
        <v>246</v>
      </c>
      <c r="E42" s="38">
        <v>40642</v>
      </c>
      <c r="F42" s="39">
        <v>143.14112399999999</v>
      </c>
      <c r="G42" s="40">
        <v>1.005432E-2</v>
      </c>
      <c r="H42" s="30" t="s">
        <v>140</v>
      </c>
    </row>
    <row r="43" spans="1:8" x14ac:dyDescent="0.2">
      <c r="A43" s="36">
        <v>37</v>
      </c>
      <c r="B43" s="37" t="s">
        <v>646</v>
      </c>
      <c r="C43" s="37" t="s">
        <v>647</v>
      </c>
      <c r="D43" s="37" t="s">
        <v>246</v>
      </c>
      <c r="E43" s="38">
        <v>1013</v>
      </c>
      <c r="F43" s="39">
        <v>142.98495</v>
      </c>
      <c r="G43" s="40">
        <v>1.004335E-2</v>
      </c>
      <c r="H43" s="30" t="s">
        <v>140</v>
      </c>
    </row>
    <row r="44" spans="1:8" x14ac:dyDescent="0.2">
      <c r="A44" s="36">
        <v>38</v>
      </c>
      <c r="B44" s="37" t="s">
        <v>625</v>
      </c>
      <c r="C44" s="37" t="s">
        <v>626</v>
      </c>
      <c r="D44" s="37" t="s">
        <v>185</v>
      </c>
      <c r="E44" s="38">
        <v>39280</v>
      </c>
      <c r="F44" s="39">
        <v>142.90064000000001</v>
      </c>
      <c r="G44" s="40">
        <v>1.003742E-2</v>
      </c>
      <c r="H44" s="30" t="s">
        <v>140</v>
      </c>
    </row>
    <row r="45" spans="1:8" x14ac:dyDescent="0.2">
      <c r="A45" s="36">
        <v>39</v>
      </c>
      <c r="B45" s="37" t="s">
        <v>801</v>
      </c>
      <c r="C45" s="37" t="s">
        <v>802</v>
      </c>
      <c r="D45" s="37" t="s">
        <v>188</v>
      </c>
      <c r="E45" s="38">
        <v>5385</v>
      </c>
      <c r="F45" s="39">
        <v>142.87482</v>
      </c>
      <c r="G45" s="40">
        <v>1.003561E-2</v>
      </c>
      <c r="H45" s="30" t="s">
        <v>140</v>
      </c>
    </row>
    <row r="46" spans="1:8" x14ac:dyDescent="0.2">
      <c r="A46" s="36">
        <v>40</v>
      </c>
      <c r="B46" s="37" t="s">
        <v>803</v>
      </c>
      <c r="C46" s="37" t="s">
        <v>804</v>
      </c>
      <c r="D46" s="37" t="s">
        <v>115</v>
      </c>
      <c r="E46" s="38">
        <v>3229</v>
      </c>
      <c r="F46" s="39">
        <v>142.20516000000001</v>
      </c>
      <c r="G46" s="40">
        <v>9.9885700000000004E-3</v>
      </c>
      <c r="H46" s="30" t="s">
        <v>140</v>
      </c>
    </row>
    <row r="47" spans="1:8" x14ac:dyDescent="0.2">
      <c r="A47" s="36">
        <v>41</v>
      </c>
      <c r="B47" s="37" t="s">
        <v>428</v>
      </c>
      <c r="C47" s="37" t="s">
        <v>429</v>
      </c>
      <c r="D47" s="37" t="s">
        <v>48</v>
      </c>
      <c r="E47" s="38">
        <v>10556</v>
      </c>
      <c r="F47" s="39">
        <v>142.05209199999999</v>
      </c>
      <c r="G47" s="40">
        <v>9.9778200000000001E-3</v>
      </c>
      <c r="H47" s="30" t="s">
        <v>140</v>
      </c>
    </row>
    <row r="48" spans="1:8" x14ac:dyDescent="0.2">
      <c r="A48" s="36">
        <v>42</v>
      </c>
      <c r="B48" s="37" t="s">
        <v>290</v>
      </c>
      <c r="C48" s="37" t="s">
        <v>291</v>
      </c>
      <c r="D48" s="37" t="s">
        <v>185</v>
      </c>
      <c r="E48" s="38">
        <v>38613</v>
      </c>
      <c r="F48" s="39">
        <v>141.28496699999999</v>
      </c>
      <c r="G48" s="40">
        <v>9.9239399999999992E-3</v>
      </c>
      <c r="H48" s="30" t="s">
        <v>140</v>
      </c>
    </row>
    <row r="49" spans="1:8" x14ac:dyDescent="0.2">
      <c r="A49" s="36">
        <v>43</v>
      </c>
      <c r="B49" s="37" t="s">
        <v>629</v>
      </c>
      <c r="C49" s="37" t="s">
        <v>630</v>
      </c>
      <c r="D49" s="37" t="s">
        <v>127</v>
      </c>
      <c r="E49" s="38">
        <v>14705</v>
      </c>
      <c r="F49" s="39">
        <v>140.66802999999999</v>
      </c>
      <c r="G49" s="40">
        <v>9.8805999999999998E-3</v>
      </c>
      <c r="H49" s="30" t="s">
        <v>140</v>
      </c>
    </row>
    <row r="50" spans="1:8" x14ac:dyDescent="0.2">
      <c r="A50" s="36">
        <v>44</v>
      </c>
      <c r="B50" s="37" t="s">
        <v>331</v>
      </c>
      <c r="C50" s="37" t="s">
        <v>332</v>
      </c>
      <c r="D50" s="37" t="s">
        <v>229</v>
      </c>
      <c r="E50" s="38">
        <v>53086</v>
      </c>
      <c r="F50" s="39">
        <v>140.46555599999999</v>
      </c>
      <c r="G50" s="40">
        <v>9.8663799999999992E-3</v>
      </c>
      <c r="H50" s="30" t="s">
        <v>140</v>
      </c>
    </row>
    <row r="51" spans="1:8" x14ac:dyDescent="0.2">
      <c r="A51" s="36">
        <v>45</v>
      </c>
      <c r="B51" s="37" t="s">
        <v>49</v>
      </c>
      <c r="C51" s="37" t="s">
        <v>50</v>
      </c>
      <c r="D51" s="37" t="s">
        <v>48</v>
      </c>
      <c r="E51" s="38">
        <v>10086</v>
      </c>
      <c r="F51" s="39">
        <v>138.70267200000001</v>
      </c>
      <c r="G51" s="40">
        <v>9.7425600000000008E-3</v>
      </c>
      <c r="H51" s="30" t="s">
        <v>140</v>
      </c>
    </row>
    <row r="52" spans="1:8" ht="25.5" x14ac:dyDescent="0.2">
      <c r="A52" s="36">
        <v>46</v>
      </c>
      <c r="B52" s="37" t="s">
        <v>654</v>
      </c>
      <c r="C52" s="37" t="s">
        <v>655</v>
      </c>
      <c r="D52" s="37" t="s">
        <v>208</v>
      </c>
      <c r="E52" s="38">
        <v>2094</v>
      </c>
      <c r="F52" s="39">
        <v>137.76426000000001</v>
      </c>
      <c r="G52" s="40">
        <v>9.6766400000000002E-3</v>
      </c>
      <c r="H52" s="30" t="s">
        <v>140</v>
      </c>
    </row>
    <row r="53" spans="1:8" x14ac:dyDescent="0.2">
      <c r="A53" s="36">
        <v>47</v>
      </c>
      <c r="B53" s="37" t="s">
        <v>495</v>
      </c>
      <c r="C53" s="37" t="s">
        <v>496</v>
      </c>
      <c r="D53" s="37" t="s">
        <v>246</v>
      </c>
      <c r="E53" s="38">
        <v>1411</v>
      </c>
      <c r="F53" s="39">
        <v>137.09276</v>
      </c>
      <c r="G53" s="40">
        <v>9.6294799999999993E-3</v>
      </c>
      <c r="H53" s="30" t="s">
        <v>140</v>
      </c>
    </row>
    <row r="54" spans="1:8" ht="25.5" x14ac:dyDescent="0.2">
      <c r="A54" s="36">
        <v>48</v>
      </c>
      <c r="B54" s="37" t="s">
        <v>805</v>
      </c>
      <c r="C54" s="37" t="s">
        <v>806</v>
      </c>
      <c r="D54" s="37" t="s">
        <v>208</v>
      </c>
      <c r="E54" s="38">
        <v>2964</v>
      </c>
      <c r="F54" s="39">
        <v>136.939764</v>
      </c>
      <c r="G54" s="40">
        <v>9.6187300000000007E-3</v>
      </c>
      <c r="H54" s="30" t="s">
        <v>140</v>
      </c>
    </row>
    <row r="55" spans="1:8" x14ac:dyDescent="0.2">
      <c r="A55" s="36">
        <v>49</v>
      </c>
      <c r="B55" s="37" t="s">
        <v>807</v>
      </c>
      <c r="C55" s="37" t="s">
        <v>808</v>
      </c>
      <c r="D55" s="37" t="s">
        <v>25</v>
      </c>
      <c r="E55" s="38">
        <v>542</v>
      </c>
      <c r="F55" s="39">
        <v>136.85499999999999</v>
      </c>
      <c r="G55" s="40">
        <v>9.6127799999999996E-3</v>
      </c>
      <c r="H55" s="30" t="s">
        <v>140</v>
      </c>
    </row>
    <row r="56" spans="1:8" x14ac:dyDescent="0.2">
      <c r="A56" s="36">
        <v>50</v>
      </c>
      <c r="B56" s="37" t="s">
        <v>57</v>
      </c>
      <c r="C56" s="37" t="s">
        <v>58</v>
      </c>
      <c r="D56" s="37" t="s">
        <v>19</v>
      </c>
      <c r="E56" s="38">
        <v>44921</v>
      </c>
      <c r="F56" s="39">
        <v>136.35769550000001</v>
      </c>
      <c r="G56" s="40">
        <v>9.5778400000000007E-3</v>
      </c>
      <c r="H56" s="30" t="s">
        <v>140</v>
      </c>
    </row>
    <row r="57" spans="1:8" x14ac:dyDescent="0.2">
      <c r="A57" s="36">
        <v>51</v>
      </c>
      <c r="B57" s="37" t="s">
        <v>479</v>
      </c>
      <c r="C57" s="37" t="s">
        <v>480</v>
      </c>
      <c r="D57" s="37" t="s">
        <v>48</v>
      </c>
      <c r="E57" s="38">
        <v>34703</v>
      </c>
      <c r="F57" s="39">
        <v>136.12251749999999</v>
      </c>
      <c r="G57" s="40">
        <v>9.5613299999999998E-3</v>
      </c>
      <c r="H57" s="30" t="s">
        <v>140</v>
      </c>
    </row>
    <row r="58" spans="1:8" x14ac:dyDescent="0.2">
      <c r="A58" s="36">
        <v>52</v>
      </c>
      <c r="B58" s="37" t="s">
        <v>724</v>
      </c>
      <c r="C58" s="37" t="s">
        <v>725</v>
      </c>
      <c r="D58" s="37" t="s">
        <v>130</v>
      </c>
      <c r="E58" s="38">
        <v>11076</v>
      </c>
      <c r="F58" s="39">
        <v>135.83606399999999</v>
      </c>
      <c r="G58" s="40">
        <v>9.5411999999999997E-3</v>
      </c>
      <c r="H58" s="30" t="s">
        <v>140</v>
      </c>
    </row>
    <row r="59" spans="1:8" ht="25.5" x14ac:dyDescent="0.2">
      <c r="A59" s="36">
        <v>53</v>
      </c>
      <c r="B59" s="37" t="s">
        <v>809</v>
      </c>
      <c r="C59" s="37" t="s">
        <v>810</v>
      </c>
      <c r="D59" s="37" t="s">
        <v>208</v>
      </c>
      <c r="E59" s="38">
        <v>10006</v>
      </c>
      <c r="F59" s="39">
        <v>135.791426</v>
      </c>
      <c r="G59" s="40">
        <v>9.5380699999999992E-3</v>
      </c>
      <c r="H59" s="30" t="s">
        <v>140</v>
      </c>
    </row>
    <row r="60" spans="1:8" x14ac:dyDescent="0.2">
      <c r="A60" s="36">
        <v>54</v>
      </c>
      <c r="B60" s="37" t="s">
        <v>811</v>
      </c>
      <c r="C60" s="37" t="s">
        <v>812</v>
      </c>
      <c r="D60" s="37" t="s">
        <v>127</v>
      </c>
      <c r="E60" s="38">
        <v>25383</v>
      </c>
      <c r="F60" s="39">
        <v>135.3294645</v>
      </c>
      <c r="G60" s="40">
        <v>9.5056199999999993E-3</v>
      </c>
      <c r="H60" s="30" t="s">
        <v>140</v>
      </c>
    </row>
    <row r="61" spans="1:8" x14ac:dyDescent="0.2">
      <c r="A61" s="36">
        <v>55</v>
      </c>
      <c r="B61" s="37" t="s">
        <v>638</v>
      </c>
      <c r="C61" s="37" t="s">
        <v>639</v>
      </c>
      <c r="D61" s="37" t="s">
        <v>185</v>
      </c>
      <c r="E61" s="38">
        <v>31681</v>
      </c>
      <c r="F61" s="39">
        <v>134.422483</v>
      </c>
      <c r="G61" s="40">
        <v>9.4419099999999995E-3</v>
      </c>
      <c r="H61" s="30" t="s">
        <v>140</v>
      </c>
    </row>
    <row r="62" spans="1:8" x14ac:dyDescent="0.2">
      <c r="A62" s="36">
        <v>56</v>
      </c>
      <c r="B62" s="37" t="s">
        <v>813</v>
      </c>
      <c r="C62" s="37" t="s">
        <v>814</v>
      </c>
      <c r="D62" s="37" t="s">
        <v>815</v>
      </c>
      <c r="E62" s="38">
        <v>5367</v>
      </c>
      <c r="F62" s="39">
        <v>133.99252200000001</v>
      </c>
      <c r="G62" s="40">
        <v>9.4117100000000002E-3</v>
      </c>
      <c r="H62" s="30" t="s">
        <v>140</v>
      </c>
    </row>
    <row r="63" spans="1:8" ht="25.5" x14ac:dyDescent="0.2">
      <c r="A63" s="36">
        <v>57</v>
      </c>
      <c r="B63" s="37" t="s">
        <v>485</v>
      </c>
      <c r="C63" s="37" t="s">
        <v>486</v>
      </c>
      <c r="D63" s="37" t="s">
        <v>208</v>
      </c>
      <c r="E63" s="38">
        <v>7191</v>
      </c>
      <c r="F63" s="39">
        <v>133.93237500000001</v>
      </c>
      <c r="G63" s="40">
        <v>9.4074899999999993E-3</v>
      </c>
      <c r="H63" s="30" t="s">
        <v>140</v>
      </c>
    </row>
    <row r="64" spans="1:8" x14ac:dyDescent="0.2">
      <c r="A64" s="36">
        <v>58</v>
      </c>
      <c r="B64" s="37" t="s">
        <v>477</v>
      </c>
      <c r="C64" s="37" t="s">
        <v>478</v>
      </c>
      <c r="D64" s="37" t="s">
        <v>48</v>
      </c>
      <c r="E64" s="38">
        <v>16620</v>
      </c>
      <c r="F64" s="39">
        <v>132.61929000000001</v>
      </c>
      <c r="G64" s="40">
        <v>9.3152600000000006E-3</v>
      </c>
      <c r="H64" s="30" t="s">
        <v>140</v>
      </c>
    </row>
    <row r="65" spans="1:8" x14ac:dyDescent="0.2">
      <c r="A65" s="36">
        <v>59</v>
      </c>
      <c r="B65" s="37" t="s">
        <v>23</v>
      </c>
      <c r="C65" s="37" t="s">
        <v>24</v>
      </c>
      <c r="D65" s="37" t="s">
        <v>25</v>
      </c>
      <c r="E65" s="38">
        <v>1175</v>
      </c>
      <c r="F65" s="39">
        <v>132.22274999999999</v>
      </c>
      <c r="G65" s="40">
        <v>9.2873999999999995E-3</v>
      </c>
      <c r="H65" s="30" t="s">
        <v>140</v>
      </c>
    </row>
    <row r="66" spans="1:8" x14ac:dyDescent="0.2">
      <c r="A66" s="36">
        <v>60</v>
      </c>
      <c r="B66" s="37" t="s">
        <v>636</v>
      </c>
      <c r="C66" s="37" t="s">
        <v>637</v>
      </c>
      <c r="D66" s="37" t="s">
        <v>25</v>
      </c>
      <c r="E66" s="38">
        <v>31240</v>
      </c>
      <c r="F66" s="39">
        <v>131.78594000000001</v>
      </c>
      <c r="G66" s="40">
        <v>9.2567199999999995E-3</v>
      </c>
      <c r="H66" s="30" t="s">
        <v>140</v>
      </c>
    </row>
    <row r="67" spans="1:8" x14ac:dyDescent="0.2">
      <c r="A67" s="36">
        <v>61</v>
      </c>
      <c r="B67" s="37" t="s">
        <v>661</v>
      </c>
      <c r="C67" s="37" t="s">
        <v>662</v>
      </c>
      <c r="D67" s="37" t="s">
        <v>185</v>
      </c>
      <c r="E67" s="38">
        <v>7387</v>
      </c>
      <c r="F67" s="39">
        <v>131.50337400000001</v>
      </c>
      <c r="G67" s="40">
        <v>9.2368699999999995E-3</v>
      </c>
      <c r="H67" s="30" t="s">
        <v>140</v>
      </c>
    </row>
    <row r="68" spans="1:8" x14ac:dyDescent="0.2">
      <c r="A68" s="36">
        <v>62</v>
      </c>
      <c r="B68" s="37" t="s">
        <v>816</v>
      </c>
      <c r="C68" s="37" t="s">
        <v>817</v>
      </c>
      <c r="D68" s="37" t="s">
        <v>246</v>
      </c>
      <c r="E68" s="38">
        <v>6896</v>
      </c>
      <c r="F68" s="39">
        <v>131.40328</v>
      </c>
      <c r="G68" s="40">
        <v>9.2298399999999996E-3</v>
      </c>
      <c r="H68" s="30" t="s">
        <v>140</v>
      </c>
    </row>
    <row r="69" spans="1:8" x14ac:dyDescent="0.2">
      <c r="A69" s="36">
        <v>63</v>
      </c>
      <c r="B69" s="37" t="s">
        <v>818</v>
      </c>
      <c r="C69" s="37" t="s">
        <v>819</v>
      </c>
      <c r="D69" s="37" t="s">
        <v>246</v>
      </c>
      <c r="E69" s="38">
        <v>1839</v>
      </c>
      <c r="F69" s="39">
        <v>130.08166499999999</v>
      </c>
      <c r="G69" s="40">
        <v>9.1370099999999992E-3</v>
      </c>
      <c r="H69" s="30" t="s">
        <v>140</v>
      </c>
    </row>
    <row r="70" spans="1:8" x14ac:dyDescent="0.2">
      <c r="A70" s="36">
        <v>64</v>
      </c>
      <c r="B70" s="37" t="s">
        <v>14</v>
      </c>
      <c r="C70" s="37" t="s">
        <v>15</v>
      </c>
      <c r="D70" s="37" t="s">
        <v>16</v>
      </c>
      <c r="E70" s="38">
        <v>7005</v>
      </c>
      <c r="F70" s="39">
        <v>129.73259999999999</v>
      </c>
      <c r="G70" s="40">
        <v>9.1124900000000009E-3</v>
      </c>
      <c r="H70" s="30" t="s">
        <v>140</v>
      </c>
    </row>
    <row r="71" spans="1:8" ht="25.5" x14ac:dyDescent="0.2">
      <c r="A71" s="36">
        <v>65</v>
      </c>
      <c r="B71" s="37" t="s">
        <v>421</v>
      </c>
      <c r="C71" s="37" t="s">
        <v>422</v>
      </c>
      <c r="D71" s="37" t="s">
        <v>133</v>
      </c>
      <c r="E71" s="38">
        <v>30622</v>
      </c>
      <c r="F71" s="39">
        <v>129.515749</v>
      </c>
      <c r="G71" s="40">
        <v>9.0972599999999994E-3</v>
      </c>
      <c r="H71" s="30" t="s">
        <v>140</v>
      </c>
    </row>
    <row r="72" spans="1:8" ht="25.5" x14ac:dyDescent="0.2">
      <c r="A72" s="36">
        <v>66</v>
      </c>
      <c r="B72" s="37" t="s">
        <v>491</v>
      </c>
      <c r="C72" s="37" t="s">
        <v>492</v>
      </c>
      <c r="D72" s="37" t="s">
        <v>201</v>
      </c>
      <c r="E72" s="38">
        <v>12003</v>
      </c>
      <c r="F72" s="39">
        <v>129.10426799999999</v>
      </c>
      <c r="G72" s="40">
        <v>9.0683599999999993E-3</v>
      </c>
      <c r="H72" s="30" t="s">
        <v>140</v>
      </c>
    </row>
    <row r="73" spans="1:8" x14ac:dyDescent="0.2">
      <c r="A73" s="36">
        <v>67</v>
      </c>
      <c r="B73" s="37" t="s">
        <v>642</v>
      </c>
      <c r="C73" s="37" t="s">
        <v>643</v>
      </c>
      <c r="D73" s="37" t="s">
        <v>185</v>
      </c>
      <c r="E73" s="38">
        <v>54511</v>
      </c>
      <c r="F73" s="39">
        <v>128.8858084</v>
      </c>
      <c r="G73" s="40">
        <v>9.0530100000000002E-3</v>
      </c>
      <c r="H73" s="30" t="s">
        <v>140</v>
      </c>
    </row>
    <row r="74" spans="1:8" x14ac:dyDescent="0.2">
      <c r="A74" s="36">
        <v>68</v>
      </c>
      <c r="B74" s="37" t="s">
        <v>514</v>
      </c>
      <c r="C74" s="37" t="s">
        <v>515</v>
      </c>
      <c r="D74" s="37" t="s">
        <v>516</v>
      </c>
      <c r="E74" s="38">
        <v>6056</v>
      </c>
      <c r="F74" s="39">
        <v>128.27819199999999</v>
      </c>
      <c r="G74" s="40">
        <v>9.0103400000000004E-3</v>
      </c>
      <c r="H74" s="30" t="s">
        <v>140</v>
      </c>
    </row>
    <row r="75" spans="1:8" x14ac:dyDescent="0.2">
      <c r="A75" s="36">
        <v>69</v>
      </c>
      <c r="B75" s="37" t="s">
        <v>347</v>
      </c>
      <c r="C75" s="37" t="s">
        <v>348</v>
      </c>
      <c r="D75" s="37" t="s">
        <v>48</v>
      </c>
      <c r="E75" s="38">
        <v>47044</v>
      </c>
      <c r="F75" s="39">
        <v>128.14785599999999</v>
      </c>
      <c r="G75" s="40">
        <v>9.0011799999999993E-3</v>
      </c>
      <c r="H75" s="30" t="s">
        <v>140</v>
      </c>
    </row>
    <row r="76" spans="1:8" x14ac:dyDescent="0.2">
      <c r="A76" s="36">
        <v>70</v>
      </c>
      <c r="B76" s="37" t="s">
        <v>820</v>
      </c>
      <c r="C76" s="37" t="s">
        <v>821</v>
      </c>
      <c r="D76" s="37" t="s">
        <v>294</v>
      </c>
      <c r="E76" s="38">
        <v>9465</v>
      </c>
      <c r="F76" s="39">
        <v>127.81536</v>
      </c>
      <c r="G76" s="40">
        <v>8.9778299999999991E-3</v>
      </c>
      <c r="H76" s="30" t="s">
        <v>140</v>
      </c>
    </row>
    <row r="77" spans="1:8" x14ac:dyDescent="0.2">
      <c r="A77" s="36">
        <v>71</v>
      </c>
      <c r="B77" s="37" t="s">
        <v>59</v>
      </c>
      <c r="C77" s="37" t="s">
        <v>60</v>
      </c>
      <c r="D77" s="37" t="s">
        <v>22</v>
      </c>
      <c r="E77" s="38">
        <v>33096</v>
      </c>
      <c r="F77" s="39">
        <v>127.58508</v>
      </c>
      <c r="G77" s="40">
        <v>8.9616499999999998E-3</v>
      </c>
      <c r="H77" s="30" t="s">
        <v>140</v>
      </c>
    </row>
    <row r="78" spans="1:8" x14ac:dyDescent="0.2">
      <c r="A78" s="36">
        <v>72</v>
      </c>
      <c r="B78" s="37" t="s">
        <v>343</v>
      </c>
      <c r="C78" s="37" t="s">
        <v>344</v>
      </c>
      <c r="D78" s="37" t="s">
        <v>246</v>
      </c>
      <c r="E78" s="38">
        <v>4153</v>
      </c>
      <c r="F78" s="39">
        <v>127.447264</v>
      </c>
      <c r="G78" s="40">
        <v>8.9519700000000001E-3</v>
      </c>
      <c r="H78" s="30" t="s">
        <v>140</v>
      </c>
    </row>
    <row r="79" spans="1:8" x14ac:dyDescent="0.2">
      <c r="A79" s="36">
        <v>73</v>
      </c>
      <c r="B79" s="37" t="s">
        <v>705</v>
      </c>
      <c r="C79" s="37" t="s">
        <v>706</v>
      </c>
      <c r="D79" s="37" t="s">
        <v>19</v>
      </c>
      <c r="E79" s="38">
        <v>91411</v>
      </c>
      <c r="F79" s="39">
        <v>127.4086518</v>
      </c>
      <c r="G79" s="40">
        <v>8.9492600000000005E-3</v>
      </c>
      <c r="H79" s="30" t="s">
        <v>140</v>
      </c>
    </row>
    <row r="80" spans="1:8" x14ac:dyDescent="0.2">
      <c r="A80" s="36">
        <v>74</v>
      </c>
      <c r="B80" s="37" t="s">
        <v>656</v>
      </c>
      <c r="C80" s="37" t="s">
        <v>657</v>
      </c>
      <c r="D80" s="37" t="s">
        <v>658</v>
      </c>
      <c r="E80" s="38">
        <v>28926</v>
      </c>
      <c r="F80" s="39">
        <v>126.99960299999999</v>
      </c>
      <c r="G80" s="40">
        <v>8.9205299999999994E-3</v>
      </c>
      <c r="H80" s="30" t="s">
        <v>140</v>
      </c>
    </row>
    <row r="81" spans="1:8" x14ac:dyDescent="0.2">
      <c r="A81" s="36">
        <v>75</v>
      </c>
      <c r="B81" s="37" t="s">
        <v>709</v>
      </c>
      <c r="C81" s="37" t="s">
        <v>710</v>
      </c>
      <c r="D81" s="37" t="s">
        <v>269</v>
      </c>
      <c r="E81" s="38">
        <v>12502</v>
      </c>
      <c r="F81" s="39">
        <v>126.2702</v>
      </c>
      <c r="G81" s="40">
        <v>8.8692900000000002E-3</v>
      </c>
      <c r="H81" s="30" t="s">
        <v>140</v>
      </c>
    </row>
    <row r="82" spans="1:8" x14ac:dyDescent="0.2">
      <c r="A82" s="36">
        <v>76</v>
      </c>
      <c r="B82" s="37" t="s">
        <v>423</v>
      </c>
      <c r="C82" s="37" t="s">
        <v>424</v>
      </c>
      <c r="D82" s="37" t="s">
        <v>48</v>
      </c>
      <c r="E82" s="38">
        <v>73162</v>
      </c>
      <c r="F82" s="39">
        <v>126.1532366</v>
      </c>
      <c r="G82" s="40">
        <v>8.8610800000000003E-3</v>
      </c>
      <c r="H82" s="30" t="s">
        <v>140</v>
      </c>
    </row>
    <row r="83" spans="1:8" x14ac:dyDescent="0.2">
      <c r="A83" s="36">
        <v>77</v>
      </c>
      <c r="B83" s="37" t="s">
        <v>46</v>
      </c>
      <c r="C83" s="37" t="s">
        <v>47</v>
      </c>
      <c r="D83" s="37" t="s">
        <v>48</v>
      </c>
      <c r="E83" s="38">
        <v>12276</v>
      </c>
      <c r="F83" s="39">
        <v>126.06224400000001</v>
      </c>
      <c r="G83" s="40">
        <v>8.8546900000000001E-3</v>
      </c>
      <c r="H83" s="30" t="s">
        <v>140</v>
      </c>
    </row>
    <row r="84" spans="1:8" x14ac:dyDescent="0.2">
      <c r="A84" s="36">
        <v>78</v>
      </c>
      <c r="B84" s="37" t="s">
        <v>822</v>
      </c>
      <c r="C84" s="37" t="s">
        <v>823</v>
      </c>
      <c r="D84" s="37" t="s">
        <v>48</v>
      </c>
      <c r="E84" s="38">
        <v>117170</v>
      </c>
      <c r="F84" s="39">
        <v>125.008673</v>
      </c>
      <c r="G84" s="40">
        <v>8.7806800000000008E-3</v>
      </c>
      <c r="H84" s="30" t="s">
        <v>140</v>
      </c>
    </row>
    <row r="85" spans="1:8" x14ac:dyDescent="0.2">
      <c r="A85" s="36">
        <v>79</v>
      </c>
      <c r="B85" s="37" t="s">
        <v>627</v>
      </c>
      <c r="C85" s="37" t="s">
        <v>628</v>
      </c>
      <c r="D85" s="37" t="s">
        <v>516</v>
      </c>
      <c r="E85" s="38">
        <v>43371</v>
      </c>
      <c r="F85" s="39">
        <v>124.4530845</v>
      </c>
      <c r="G85" s="40">
        <v>8.7416600000000001E-3</v>
      </c>
      <c r="H85" s="30" t="s">
        <v>140</v>
      </c>
    </row>
    <row r="86" spans="1:8" x14ac:dyDescent="0.2">
      <c r="A86" s="36">
        <v>80</v>
      </c>
      <c r="B86" s="37" t="s">
        <v>128</v>
      </c>
      <c r="C86" s="37" t="s">
        <v>129</v>
      </c>
      <c r="D86" s="37" t="s">
        <v>130</v>
      </c>
      <c r="E86" s="38">
        <v>65853</v>
      </c>
      <c r="F86" s="39">
        <v>123.8431518</v>
      </c>
      <c r="G86" s="40">
        <v>8.6988199999999995E-3</v>
      </c>
      <c r="H86" s="30" t="s">
        <v>140</v>
      </c>
    </row>
    <row r="87" spans="1:8" x14ac:dyDescent="0.2">
      <c r="A87" s="36">
        <v>81</v>
      </c>
      <c r="B87" s="37" t="s">
        <v>244</v>
      </c>
      <c r="C87" s="37" t="s">
        <v>245</v>
      </c>
      <c r="D87" s="37" t="s">
        <v>246</v>
      </c>
      <c r="E87" s="38">
        <v>3578</v>
      </c>
      <c r="F87" s="39">
        <v>123.820268</v>
      </c>
      <c r="G87" s="40">
        <v>8.6972100000000004E-3</v>
      </c>
      <c r="H87" s="30" t="s">
        <v>140</v>
      </c>
    </row>
    <row r="88" spans="1:8" x14ac:dyDescent="0.2">
      <c r="A88" s="36">
        <v>82</v>
      </c>
      <c r="B88" s="37" t="s">
        <v>26</v>
      </c>
      <c r="C88" s="37" t="s">
        <v>27</v>
      </c>
      <c r="D88" s="37" t="s">
        <v>28</v>
      </c>
      <c r="E88" s="38">
        <v>29952</v>
      </c>
      <c r="F88" s="39">
        <v>123.342336</v>
      </c>
      <c r="G88" s="40">
        <v>8.6636400000000002E-3</v>
      </c>
      <c r="H88" s="30" t="s">
        <v>140</v>
      </c>
    </row>
    <row r="89" spans="1:8" x14ac:dyDescent="0.2">
      <c r="A89" s="36">
        <v>83</v>
      </c>
      <c r="B89" s="37" t="s">
        <v>691</v>
      </c>
      <c r="C89" s="37" t="s">
        <v>692</v>
      </c>
      <c r="D89" s="37" t="s">
        <v>215</v>
      </c>
      <c r="E89" s="38">
        <v>8756</v>
      </c>
      <c r="F89" s="39">
        <v>122.995532</v>
      </c>
      <c r="G89" s="40">
        <v>8.6392799999999992E-3</v>
      </c>
      <c r="H89" s="30" t="s">
        <v>140</v>
      </c>
    </row>
    <row r="90" spans="1:8" x14ac:dyDescent="0.2">
      <c r="A90" s="36">
        <v>84</v>
      </c>
      <c r="B90" s="37" t="s">
        <v>824</v>
      </c>
      <c r="C90" s="37" t="s">
        <v>825</v>
      </c>
      <c r="D90" s="37" t="s">
        <v>185</v>
      </c>
      <c r="E90" s="38">
        <v>134967</v>
      </c>
      <c r="F90" s="39">
        <v>122.1856251</v>
      </c>
      <c r="G90" s="40">
        <v>8.5823900000000005E-3</v>
      </c>
      <c r="H90" s="30" t="s">
        <v>140</v>
      </c>
    </row>
    <row r="91" spans="1:8" x14ac:dyDescent="0.2">
      <c r="A91" s="36">
        <v>85</v>
      </c>
      <c r="B91" s="37" t="s">
        <v>826</v>
      </c>
      <c r="C91" s="37" t="s">
        <v>827</v>
      </c>
      <c r="D91" s="37" t="s">
        <v>198</v>
      </c>
      <c r="E91" s="38">
        <v>21183</v>
      </c>
      <c r="F91" s="39">
        <v>121.9823055</v>
      </c>
      <c r="G91" s="40">
        <v>8.5681100000000003E-3</v>
      </c>
      <c r="H91" s="30" t="s">
        <v>140</v>
      </c>
    </row>
    <row r="92" spans="1:8" x14ac:dyDescent="0.2">
      <c r="A92" s="36">
        <v>86</v>
      </c>
      <c r="B92" s="37" t="s">
        <v>37</v>
      </c>
      <c r="C92" s="37" t="s">
        <v>38</v>
      </c>
      <c r="D92" s="37" t="s">
        <v>22</v>
      </c>
      <c r="E92" s="38">
        <v>42361</v>
      </c>
      <c r="F92" s="39">
        <v>121.279543</v>
      </c>
      <c r="G92" s="40">
        <v>8.5187500000000003E-3</v>
      </c>
      <c r="H92" s="30" t="s">
        <v>140</v>
      </c>
    </row>
    <row r="93" spans="1:8" x14ac:dyDescent="0.2">
      <c r="A93" s="36">
        <v>87</v>
      </c>
      <c r="B93" s="37" t="s">
        <v>483</v>
      </c>
      <c r="C93" s="37" t="s">
        <v>484</v>
      </c>
      <c r="D93" s="37" t="s">
        <v>185</v>
      </c>
      <c r="E93" s="38">
        <v>4044</v>
      </c>
      <c r="F93" s="39">
        <v>121.210812</v>
      </c>
      <c r="G93" s="40">
        <v>8.5139199999999995E-3</v>
      </c>
      <c r="H93" s="30" t="s">
        <v>140</v>
      </c>
    </row>
    <row r="94" spans="1:8" x14ac:dyDescent="0.2">
      <c r="A94" s="36">
        <v>88</v>
      </c>
      <c r="B94" s="37" t="s">
        <v>745</v>
      </c>
      <c r="C94" s="37" t="s">
        <v>746</v>
      </c>
      <c r="D94" s="37" t="s">
        <v>198</v>
      </c>
      <c r="E94" s="38">
        <v>6861</v>
      </c>
      <c r="F94" s="39">
        <v>121.144677</v>
      </c>
      <c r="G94" s="40">
        <v>8.5092699999999993E-3</v>
      </c>
      <c r="H94" s="30" t="s">
        <v>140</v>
      </c>
    </row>
    <row r="95" spans="1:8" x14ac:dyDescent="0.2">
      <c r="A95" s="36">
        <v>89</v>
      </c>
      <c r="B95" s="37" t="s">
        <v>20</v>
      </c>
      <c r="C95" s="37" t="s">
        <v>21</v>
      </c>
      <c r="D95" s="37" t="s">
        <v>22</v>
      </c>
      <c r="E95" s="38">
        <v>33856</v>
      </c>
      <c r="F95" s="39">
        <v>120.747424</v>
      </c>
      <c r="G95" s="40">
        <v>8.4813700000000002E-3</v>
      </c>
      <c r="H95" s="30" t="s">
        <v>140</v>
      </c>
    </row>
    <row r="96" spans="1:8" x14ac:dyDescent="0.2">
      <c r="A96" s="36">
        <v>90</v>
      </c>
      <c r="B96" s="37" t="s">
        <v>828</v>
      </c>
      <c r="C96" s="37" t="s">
        <v>829</v>
      </c>
      <c r="D96" s="37" t="s">
        <v>48</v>
      </c>
      <c r="E96" s="38">
        <v>94958</v>
      </c>
      <c r="F96" s="39">
        <v>119.1912816</v>
      </c>
      <c r="G96" s="40">
        <v>8.3720700000000006E-3</v>
      </c>
      <c r="H96" s="30" t="s">
        <v>140</v>
      </c>
    </row>
    <row r="97" spans="1:8" x14ac:dyDescent="0.2">
      <c r="A97" s="36">
        <v>91</v>
      </c>
      <c r="B97" s="37" t="s">
        <v>134</v>
      </c>
      <c r="C97" s="37" t="s">
        <v>135</v>
      </c>
      <c r="D97" s="37" t="s">
        <v>130</v>
      </c>
      <c r="E97" s="38">
        <v>11165</v>
      </c>
      <c r="F97" s="39">
        <v>118.36016499999999</v>
      </c>
      <c r="G97" s="40">
        <v>8.3136900000000003E-3</v>
      </c>
      <c r="H97" s="30" t="s">
        <v>140</v>
      </c>
    </row>
    <row r="98" spans="1:8" x14ac:dyDescent="0.2">
      <c r="A98" s="36">
        <v>92</v>
      </c>
      <c r="B98" s="37" t="s">
        <v>699</v>
      </c>
      <c r="C98" s="37" t="s">
        <v>700</v>
      </c>
      <c r="D98" s="37" t="s">
        <v>396</v>
      </c>
      <c r="E98" s="38">
        <v>2289</v>
      </c>
      <c r="F98" s="39">
        <v>117.80338500000001</v>
      </c>
      <c r="G98" s="40">
        <v>8.2745800000000001E-3</v>
      </c>
      <c r="H98" s="30" t="s">
        <v>140</v>
      </c>
    </row>
    <row r="99" spans="1:8" x14ac:dyDescent="0.2">
      <c r="A99" s="36">
        <v>93</v>
      </c>
      <c r="B99" s="37" t="s">
        <v>17</v>
      </c>
      <c r="C99" s="37" t="s">
        <v>18</v>
      </c>
      <c r="D99" s="37" t="s">
        <v>19</v>
      </c>
      <c r="E99" s="38">
        <v>8926</v>
      </c>
      <c r="F99" s="39">
        <v>115.493514</v>
      </c>
      <c r="G99" s="40">
        <v>8.1123299999999992E-3</v>
      </c>
      <c r="H99" s="30" t="s">
        <v>140</v>
      </c>
    </row>
    <row r="100" spans="1:8" x14ac:dyDescent="0.2">
      <c r="A100" s="36">
        <v>94</v>
      </c>
      <c r="B100" s="37" t="s">
        <v>830</v>
      </c>
      <c r="C100" s="37" t="s">
        <v>831</v>
      </c>
      <c r="D100" s="37" t="s">
        <v>215</v>
      </c>
      <c r="E100" s="38">
        <v>66779</v>
      </c>
      <c r="F100" s="39">
        <v>113.7847381</v>
      </c>
      <c r="G100" s="40">
        <v>7.9923100000000007E-3</v>
      </c>
      <c r="H100" s="30" t="s">
        <v>140</v>
      </c>
    </row>
    <row r="101" spans="1:8" x14ac:dyDescent="0.2">
      <c r="A101" s="36">
        <v>95</v>
      </c>
      <c r="B101" s="37" t="s">
        <v>84</v>
      </c>
      <c r="C101" s="37" t="s">
        <v>85</v>
      </c>
      <c r="D101" s="37" t="s">
        <v>86</v>
      </c>
      <c r="E101" s="38">
        <v>46421</v>
      </c>
      <c r="F101" s="39">
        <v>109.042929</v>
      </c>
      <c r="G101" s="40">
        <v>7.6592400000000003E-3</v>
      </c>
      <c r="H101" s="30" t="s">
        <v>140</v>
      </c>
    </row>
    <row r="102" spans="1:8" x14ac:dyDescent="0.2">
      <c r="A102" s="36">
        <v>96</v>
      </c>
      <c r="B102" s="37" t="s">
        <v>711</v>
      </c>
      <c r="C102" s="37" t="s">
        <v>712</v>
      </c>
      <c r="D102" s="37" t="s">
        <v>215</v>
      </c>
      <c r="E102" s="38">
        <v>5191</v>
      </c>
      <c r="F102" s="39">
        <v>105.45516499999999</v>
      </c>
      <c r="G102" s="40">
        <v>7.4072299999999999E-3</v>
      </c>
      <c r="H102" s="30" t="s">
        <v>140</v>
      </c>
    </row>
    <row r="103" spans="1:8" x14ac:dyDescent="0.2">
      <c r="A103" s="36">
        <v>97</v>
      </c>
      <c r="B103" s="37" t="s">
        <v>832</v>
      </c>
      <c r="C103" s="37" t="s">
        <v>833</v>
      </c>
      <c r="D103" s="37" t="s">
        <v>215</v>
      </c>
      <c r="E103" s="38">
        <v>2980</v>
      </c>
      <c r="F103" s="39">
        <v>105.4324</v>
      </c>
      <c r="G103" s="40">
        <v>7.4056299999999999E-3</v>
      </c>
      <c r="H103" s="30" t="s">
        <v>140</v>
      </c>
    </row>
    <row r="104" spans="1:8" x14ac:dyDescent="0.2">
      <c r="A104" s="36">
        <v>98</v>
      </c>
      <c r="B104" s="37" t="s">
        <v>689</v>
      </c>
      <c r="C104" s="37" t="s">
        <v>690</v>
      </c>
      <c r="D104" s="37" t="s">
        <v>215</v>
      </c>
      <c r="E104" s="38">
        <v>9880</v>
      </c>
      <c r="F104" s="39">
        <v>98.839519999999993</v>
      </c>
      <c r="G104" s="40">
        <v>6.9425499999999996E-3</v>
      </c>
      <c r="H104" s="30" t="s">
        <v>140</v>
      </c>
    </row>
    <row r="105" spans="1:8" x14ac:dyDescent="0.2">
      <c r="A105" s="36">
        <v>99</v>
      </c>
      <c r="B105" s="37" t="s">
        <v>493</v>
      </c>
      <c r="C105" s="37" t="s">
        <v>494</v>
      </c>
      <c r="D105" s="37" t="s">
        <v>215</v>
      </c>
      <c r="E105" s="38">
        <v>9173</v>
      </c>
      <c r="F105" s="39">
        <v>98.316214000000002</v>
      </c>
      <c r="G105" s="40">
        <v>6.9057900000000002E-3</v>
      </c>
      <c r="H105" s="30" t="s">
        <v>140</v>
      </c>
    </row>
    <row r="106" spans="1:8" x14ac:dyDescent="0.2">
      <c r="A106" s="36">
        <v>100</v>
      </c>
      <c r="B106" s="37" t="s">
        <v>499</v>
      </c>
      <c r="C106" s="37" t="s">
        <v>500</v>
      </c>
      <c r="D106" s="37" t="s">
        <v>127</v>
      </c>
      <c r="E106" s="38">
        <v>18815</v>
      </c>
      <c r="F106" s="39">
        <v>84.377748999999994</v>
      </c>
      <c r="G106" s="40">
        <v>5.9267399999999998E-3</v>
      </c>
      <c r="H106" s="30" t="s">
        <v>140</v>
      </c>
    </row>
    <row r="107" spans="1:8" x14ac:dyDescent="0.2">
      <c r="A107" s="36">
        <v>101</v>
      </c>
      <c r="B107" s="37" t="s">
        <v>511</v>
      </c>
      <c r="C107" s="37" t="s">
        <v>512</v>
      </c>
      <c r="D107" s="37" t="s">
        <v>513</v>
      </c>
      <c r="E107" s="38">
        <v>19038</v>
      </c>
      <c r="F107" s="39">
        <v>53.449185</v>
      </c>
      <c r="G107" s="40">
        <v>3.7542999999999999E-3</v>
      </c>
      <c r="H107" s="30" t="s">
        <v>140</v>
      </c>
    </row>
    <row r="108" spans="1:8" ht="25.5" x14ac:dyDescent="0.2">
      <c r="A108" s="36">
        <v>102</v>
      </c>
      <c r="B108" s="37" t="s">
        <v>834</v>
      </c>
      <c r="C108" s="37" t="s">
        <v>835</v>
      </c>
      <c r="D108" s="37" t="s">
        <v>22</v>
      </c>
      <c r="E108" s="38">
        <v>18815</v>
      </c>
      <c r="F108" s="39">
        <v>7.5786819999999997</v>
      </c>
      <c r="G108" s="40">
        <v>5.3233000000000002E-4</v>
      </c>
      <c r="H108" s="30" t="s">
        <v>140</v>
      </c>
    </row>
    <row r="109" spans="1:8" x14ac:dyDescent="0.2">
      <c r="A109" s="36">
        <v>103</v>
      </c>
      <c r="B109" s="37" t="s">
        <v>836</v>
      </c>
      <c r="C109" s="37" t="s">
        <v>837</v>
      </c>
      <c r="D109" s="37" t="s">
        <v>130</v>
      </c>
      <c r="E109" s="38">
        <v>18815</v>
      </c>
      <c r="F109" s="39">
        <v>6.634169</v>
      </c>
      <c r="G109" s="40">
        <v>4.6599E-4</v>
      </c>
      <c r="H109" s="30" t="s">
        <v>140</v>
      </c>
    </row>
    <row r="110" spans="1:8" ht="25.5" x14ac:dyDescent="0.2">
      <c r="A110" s="36">
        <v>104</v>
      </c>
      <c r="B110" s="37" t="s">
        <v>838</v>
      </c>
      <c r="C110" s="37" t="s">
        <v>839</v>
      </c>
      <c r="D110" s="37" t="s">
        <v>86</v>
      </c>
      <c r="E110" s="38">
        <v>18815</v>
      </c>
      <c r="F110" s="39">
        <v>6.0659559999999999</v>
      </c>
      <c r="G110" s="40">
        <v>4.2608000000000001E-4</v>
      </c>
      <c r="H110" s="30" t="s">
        <v>140</v>
      </c>
    </row>
    <row r="111" spans="1:8" x14ac:dyDescent="0.2">
      <c r="A111" s="41"/>
      <c r="B111" s="41"/>
      <c r="C111" s="42" t="s">
        <v>139</v>
      </c>
      <c r="D111" s="41"/>
      <c r="E111" s="41" t="s">
        <v>140</v>
      </c>
      <c r="F111" s="43">
        <v>14043.311922700001</v>
      </c>
      <c r="G111" s="44">
        <v>0.98641042000000001</v>
      </c>
      <c r="H111" s="30" t="s">
        <v>140</v>
      </c>
    </row>
    <row r="112" spans="1:8" x14ac:dyDescent="0.2">
      <c r="A112" s="41"/>
      <c r="B112" s="41"/>
      <c r="C112" s="45"/>
      <c r="D112" s="41"/>
      <c r="E112" s="41"/>
      <c r="F112" s="46"/>
      <c r="G112" s="46"/>
      <c r="H112" s="30" t="s">
        <v>140</v>
      </c>
    </row>
    <row r="113" spans="1:8" x14ac:dyDescent="0.2">
      <c r="A113" s="41"/>
      <c r="B113" s="41"/>
      <c r="C113" s="42" t="s">
        <v>141</v>
      </c>
      <c r="D113" s="41"/>
      <c r="E113" s="41"/>
      <c r="F113" s="41"/>
      <c r="G113" s="41"/>
      <c r="H113" s="30" t="s">
        <v>140</v>
      </c>
    </row>
    <row r="114" spans="1:8" x14ac:dyDescent="0.2">
      <c r="A114" s="41"/>
      <c r="B114" s="41"/>
      <c r="C114" s="42" t="s">
        <v>139</v>
      </c>
      <c r="D114" s="41"/>
      <c r="E114" s="41" t="s">
        <v>140</v>
      </c>
      <c r="F114" s="47" t="s">
        <v>142</v>
      </c>
      <c r="G114" s="44">
        <v>0</v>
      </c>
      <c r="H114" s="30" t="s">
        <v>140</v>
      </c>
    </row>
    <row r="115" spans="1:8" x14ac:dyDescent="0.2">
      <c r="A115" s="41"/>
      <c r="B115" s="41"/>
      <c r="C115" s="45"/>
      <c r="D115" s="41"/>
      <c r="E115" s="41"/>
      <c r="F115" s="46"/>
      <c r="G115" s="46"/>
      <c r="H115" s="30" t="s">
        <v>140</v>
      </c>
    </row>
    <row r="116" spans="1:8" x14ac:dyDescent="0.2">
      <c r="A116" s="41"/>
      <c r="B116" s="41"/>
      <c r="C116" s="42" t="s">
        <v>143</v>
      </c>
      <c r="D116" s="41"/>
      <c r="E116" s="41"/>
      <c r="F116" s="41"/>
      <c r="G116" s="41"/>
      <c r="H116" s="30" t="s">
        <v>140</v>
      </c>
    </row>
    <row r="117" spans="1:8" x14ac:dyDescent="0.2">
      <c r="A117" s="41"/>
      <c r="B117" s="41"/>
      <c r="C117" s="42" t="s">
        <v>139</v>
      </c>
      <c r="D117" s="41"/>
      <c r="E117" s="41" t="s">
        <v>140</v>
      </c>
      <c r="F117" s="47" t="s">
        <v>142</v>
      </c>
      <c r="G117" s="44">
        <v>0</v>
      </c>
      <c r="H117" s="30" t="s">
        <v>140</v>
      </c>
    </row>
    <row r="118" spans="1:8" x14ac:dyDescent="0.2">
      <c r="A118" s="41"/>
      <c r="B118" s="41"/>
      <c r="C118" s="45"/>
      <c r="D118" s="41"/>
      <c r="E118" s="41"/>
      <c r="F118" s="46"/>
      <c r="G118" s="46"/>
      <c r="H118" s="30" t="s">
        <v>140</v>
      </c>
    </row>
    <row r="119" spans="1:8" x14ac:dyDescent="0.2">
      <c r="A119" s="41"/>
      <c r="B119" s="41"/>
      <c r="C119" s="42" t="s">
        <v>144</v>
      </c>
      <c r="D119" s="41"/>
      <c r="E119" s="41"/>
      <c r="F119" s="41"/>
      <c r="G119" s="41"/>
      <c r="H119" s="30" t="s">
        <v>140</v>
      </c>
    </row>
    <row r="120" spans="1:8" x14ac:dyDescent="0.2">
      <c r="A120" s="41"/>
      <c r="B120" s="41"/>
      <c r="C120" s="42" t="s">
        <v>139</v>
      </c>
      <c r="D120" s="41"/>
      <c r="E120" s="41" t="s">
        <v>140</v>
      </c>
      <c r="F120" s="47" t="s">
        <v>142</v>
      </c>
      <c r="G120" s="44">
        <v>0</v>
      </c>
      <c r="H120" s="30" t="s">
        <v>140</v>
      </c>
    </row>
    <row r="121" spans="1:8" x14ac:dyDescent="0.2">
      <c r="A121" s="41"/>
      <c r="B121" s="41"/>
      <c r="C121" s="45"/>
      <c r="D121" s="41"/>
      <c r="E121" s="41"/>
      <c r="F121" s="46"/>
      <c r="G121" s="46"/>
      <c r="H121" s="30" t="s">
        <v>140</v>
      </c>
    </row>
    <row r="122" spans="1:8" x14ac:dyDescent="0.2">
      <c r="A122" s="41"/>
      <c r="B122" s="41"/>
      <c r="C122" s="42" t="s">
        <v>145</v>
      </c>
      <c r="D122" s="41"/>
      <c r="E122" s="41"/>
      <c r="F122" s="46"/>
      <c r="G122" s="46"/>
      <c r="H122" s="30" t="s">
        <v>140</v>
      </c>
    </row>
    <row r="123" spans="1:8" x14ac:dyDescent="0.2">
      <c r="A123" s="41"/>
      <c r="B123" s="41"/>
      <c r="C123" s="42" t="s">
        <v>139</v>
      </c>
      <c r="D123" s="41"/>
      <c r="E123" s="41" t="s">
        <v>140</v>
      </c>
      <c r="F123" s="47" t="s">
        <v>142</v>
      </c>
      <c r="G123" s="44">
        <v>0</v>
      </c>
      <c r="H123" s="30" t="s">
        <v>140</v>
      </c>
    </row>
    <row r="124" spans="1:8" x14ac:dyDescent="0.2">
      <c r="A124" s="41"/>
      <c r="B124" s="41"/>
      <c r="C124" s="45"/>
      <c r="D124" s="41"/>
      <c r="E124" s="41"/>
      <c r="F124" s="46"/>
      <c r="G124" s="46"/>
      <c r="H124" s="30" t="s">
        <v>140</v>
      </c>
    </row>
    <row r="125" spans="1:8" x14ac:dyDescent="0.2">
      <c r="A125" s="41"/>
      <c r="B125" s="41"/>
      <c r="C125" s="42" t="s">
        <v>146</v>
      </c>
      <c r="D125" s="41"/>
      <c r="E125" s="41"/>
      <c r="F125" s="46"/>
      <c r="G125" s="46"/>
      <c r="H125" s="30" t="s">
        <v>140</v>
      </c>
    </row>
    <row r="126" spans="1:8" x14ac:dyDescent="0.2">
      <c r="A126" s="41"/>
      <c r="B126" s="41"/>
      <c r="C126" s="42" t="s">
        <v>139</v>
      </c>
      <c r="D126" s="41"/>
      <c r="E126" s="41" t="s">
        <v>140</v>
      </c>
      <c r="F126" s="47" t="s">
        <v>142</v>
      </c>
      <c r="G126" s="44">
        <v>0</v>
      </c>
      <c r="H126" s="30" t="s">
        <v>140</v>
      </c>
    </row>
    <row r="127" spans="1:8" x14ac:dyDescent="0.2">
      <c r="A127" s="41"/>
      <c r="B127" s="41"/>
      <c r="C127" s="45"/>
      <c r="D127" s="41"/>
      <c r="E127" s="41"/>
      <c r="F127" s="46"/>
      <c r="G127" s="46"/>
      <c r="H127" s="30" t="s">
        <v>140</v>
      </c>
    </row>
    <row r="128" spans="1:8" x14ac:dyDescent="0.2">
      <c r="A128" s="41"/>
      <c r="B128" s="41"/>
      <c r="C128" s="42" t="s">
        <v>147</v>
      </c>
      <c r="D128" s="41"/>
      <c r="E128" s="41"/>
      <c r="F128" s="43">
        <v>14043.311922700001</v>
      </c>
      <c r="G128" s="44">
        <v>0.98641042000000001</v>
      </c>
      <c r="H128" s="30" t="s">
        <v>140</v>
      </c>
    </row>
    <row r="129" spans="1:8" x14ac:dyDescent="0.2">
      <c r="A129" s="41"/>
      <c r="B129" s="41"/>
      <c r="C129" s="45"/>
      <c r="D129" s="41"/>
      <c r="E129" s="41"/>
      <c r="F129" s="46"/>
      <c r="G129" s="46"/>
      <c r="H129" s="30" t="s">
        <v>140</v>
      </c>
    </row>
    <row r="130" spans="1:8" x14ac:dyDescent="0.2">
      <c r="A130" s="41"/>
      <c r="B130" s="41"/>
      <c r="C130" s="42" t="s">
        <v>148</v>
      </c>
      <c r="D130" s="41"/>
      <c r="E130" s="41"/>
      <c r="F130" s="46"/>
      <c r="G130" s="46"/>
      <c r="H130" s="30" t="s">
        <v>140</v>
      </c>
    </row>
    <row r="131" spans="1:8" x14ac:dyDescent="0.2">
      <c r="A131" s="41"/>
      <c r="B131" s="41"/>
      <c r="C131" s="42" t="s">
        <v>10</v>
      </c>
      <c r="D131" s="41"/>
      <c r="E131" s="41"/>
      <c r="F131" s="46"/>
      <c r="G131" s="46"/>
      <c r="H131" s="30" t="s">
        <v>140</v>
      </c>
    </row>
    <row r="132" spans="1:8" x14ac:dyDescent="0.2">
      <c r="A132" s="41"/>
      <c r="B132" s="41"/>
      <c r="C132" s="42" t="s">
        <v>139</v>
      </c>
      <c r="D132" s="41"/>
      <c r="E132" s="41" t="s">
        <v>140</v>
      </c>
      <c r="F132" s="47" t="s">
        <v>142</v>
      </c>
      <c r="G132" s="44">
        <v>0</v>
      </c>
      <c r="H132" s="30" t="s">
        <v>140</v>
      </c>
    </row>
    <row r="133" spans="1:8" x14ac:dyDescent="0.2">
      <c r="A133" s="41"/>
      <c r="B133" s="41"/>
      <c r="C133" s="45"/>
      <c r="D133" s="41"/>
      <c r="E133" s="41"/>
      <c r="F133" s="46"/>
      <c r="G133" s="46"/>
      <c r="H133" s="30" t="s">
        <v>140</v>
      </c>
    </row>
    <row r="134" spans="1:8" x14ac:dyDescent="0.2">
      <c r="A134" s="41"/>
      <c r="B134" s="41"/>
      <c r="C134" s="42" t="s">
        <v>149</v>
      </c>
      <c r="D134" s="41"/>
      <c r="E134" s="41"/>
      <c r="F134" s="41"/>
      <c r="G134" s="41"/>
      <c r="H134" s="30" t="s">
        <v>140</v>
      </c>
    </row>
    <row r="135" spans="1:8" x14ac:dyDescent="0.2">
      <c r="A135" s="41"/>
      <c r="B135" s="41"/>
      <c r="C135" s="42" t="s">
        <v>139</v>
      </c>
      <c r="D135" s="41"/>
      <c r="E135" s="41" t="s">
        <v>140</v>
      </c>
      <c r="F135" s="47" t="s">
        <v>142</v>
      </c>
      <c r="G135" s="44">
        <v>0</v>
      </c>
      <c r="H135" s="30" t="s">
        <v>140</v>
      </c>
    </row>
    <row r="136" spans="1:8" x14ac:dyDescent="0.2">
      <c r="A136" s="41"/>
      <c r="B136" s="41"/>
      <c r="C136" s="45"/>
      <c r="D136" s="41"/>
      <c r="E136" s="41"/>
      <c r="F136" s="46"/>
      <c r="G136" s="46"/>
      <c r="H136" s="30" t="s">
        <v>140</v>
      </c>
    </row>
    <row r="137" spans="1:8" x14ac:dyDescent="0.2">
      <c r="A137" s="41"/>
      <c r="B137" s="41"/>
      <c r="C137" s="42" t="s">
        <v>150</v>
      </c>
      <c r="D137" s="41"/>
      <c r="E137" s="41"/>
      <c r="F137" s="41"/>
      <c r="G137" s="41"/>
      <c r="H137" s="30" t="s">
        <v>140</v>
      </c>
    </row>
    <row r="138" spans="1:8" x14ac:dyDescent="0.2">
      <c r="A138" s="41"/>
      <c r="B138" s="41"/>
      <c r="C138" s="42" t="s">
        <v>139</v>
      </c>
      <c r="D138" s="41"/>
      <c r="E138" s="41" t="s">
        <v>140</v>
      </c>
      <c r="F138" s="47" t="s">
        <v>142</v>
      </c>
      <c r="G138" s="44">
        <v>0</v>
      </c>
      <c r="H138" s="30" t="s">
        <v>140</v>
      </c>
    </row>
    <row r="139" spans="1:8" x14ac:dyDescent="0.2">
      <c r="A139" s="41"/>
      <c r="B139" s="41"/>
      <c r="C139" s="45"/>
      <c r="D139" s="41"/>
      <c r="E139" s="41"/>
      <c r="F139" s="46"/>
      <c r="G139" s="46"/>
      <c r="H139" s="30" t="s">
        <v>140</v>
      </c>
    </row>
    <row r="140" spans="1:8" x14ac:dyDescent="0.2">
      <c r="A140" s="41"/>
      <c r="B140" s="41"/>
      <c r="C140" s="42" t="s">
        <v>151</v>
      </c>
      <c r="D140" s="41"/>
      <c r="E140" s="41"/>
      <c r="F140" s="46"/>
      <c r="G140" s="46"/>
      <c r="H140" s="30" t="s">
        <v>140</v>
      </c>
    </row>
    <row r="141" spans="1:8" x14ac:dyDescent="0.2">
      <c r="A141" s="41"/>
      <c r="B141" s="41"/>
      <c r="C141" s="42" t="s">
        <v>139</v>
      </c>
      <c r="D141" s="41"/>
      <c r="E141" s="41" t="s">
        <v>140</v>
      </c>
      <c r="F141" s="47" t="s">
        <v>142</v>
      </c>
      <c r="G141" s="44">
        <v>0</v>
      </c>
      <c r="H141" s="30" t="s">
        <v>140</v>
      </c>
    </row>
    <row r="142" spans="1:8" x14ac:dyDescent="0.2">
      <c r="A142" s="41"/>
      <c r="B142" s="41"/>
      <c r="C142" s="45"/>
      <c r="D142" s="41"/>
      <c r="E142" s="41"/>
      <c r="F142" s="46"/>
      <c r="G142" s="46"/>
      <c r="H142" s="30" t="s">
        <v>140</v>
      </c>
    </row>
    <row r="143" spans="1:8" x14ac:dyDescent="0.2">
      <c r="A143" s="41"/>
      <c r="B143" s="41"/>
      <c r="C143" s="42" t="s">
        <v>152</v>
      </c>
      <c r="D143" s="41"/>
      <c r="E143" s="41"/>
      <c r="F143" s="43">
        <v>0</v>
      </c>
      <c r="G143" s="44">
        <v>0</v>
      </c>
      <c r="H143" s="30" t="s">
        <v>140</v>
      </c>
    </row>
    <row r="144" spans="1:8" x14ac:dyDescent="0.2">
      <c r="A144" s="41"/>
      <c r="B144" s="41"/>
      <c r="C144" s="45"/>
      <c r="D144" s="41"/>
      <c r="E144" s="41"/>
      <c r="F144" s="46"/>
      <c r="G144" s="46"/>
      <c r="H144" s="30" t="s">
        <v>140</v>
      </c>
    </row>
    <row r="145" spans="1:8" x14ac:dyDescent="0.2">
      <c r="A145" s="41"/>
      <c r="B145" s="41"/>
      <c r="C145" s="42" t="s">
        <v>153</v>
      </c>
      <c r="D145" s="41"/>
      <c r="E145" s="41"/>
      <c r="F145" s="46"/>
      <c r="G145" s="46"/>
      <c r="H145" s="30" t="s">
        <v>140</v>
      </c>
    </row>
    <row r="146" spans="1:8" x14ac:dyDescent="0.2">
      <c r="A146" s="41"/>
      <c r="B146" s="41"/>
      <c r="C146" s="42" t="s">
        <v>154</v>
      </c>
      <c r="D146" s="41"/>
      <c r="E146" s="41"/>
      <c r="F146" s="46"/>
      <c r="G146" s="46"/>
      <c r="H146" s="30" t="s">
        <v>140</v>
      </c>
    </row>
    <row r="147" spans="1:8" x14ac:dyDescent="0.2">
      <c r="A147" s="41"/>
      <c r="B147" s="41"/>
      <c r="C147" s="42" t="s">
        <v>139</v>
      </c>
      <c r="D147" s="41"/>
      <c r="E147" s="41" t="s">
        <v>140</v>
      </c>
      <c r="F147" s="47" t="s">
        <v>142</v>
      </c>
      <c r="G147" s="44">
        <v>0</v>
      </c>
      <c r="H147" s="30" t="s">
        <v>140</v>
      </c>
    </row>
    <row r="148" spans="1:8" x14ac:dyDescent="0.2">
      <c r="A148" s="41"/>
      <c r="B148" s="41"/>
      <c r="C148" s="45"/>
      <c r="D148" s="41"/>
      <c r="E148" s="41"/>
      <c r="F148" s="46"/>
      <c r="G148" s="46"/>
      <c r="H148" s="30" t="s">
        <v>140</v>
      </c>
    </row>
    <row r="149" spans="1:8" x14ac:dyDescent="0.2">
      <c r="A149" s="41"/>
      <c r="B149" s="41"/>
      <c r="C149" s="42" t="s">
        <v>155</v>
      </c>
      <c r="D149" s="41"/>
      <c r="E149" s="41"/>
      <c r="F149" s="46"/>
      <c r="G149" s="46"/>
      <c r="H149" s="30" t="s">
        <v>140</v>
      </c>
    </row>
    <row r="150" spans="1:8" x14ac:dyDescent="0.2">
      <c r="A150" s="41"/>
      <c r="B150" s="41"/>
      <c r="C150" s="42" t="s">
        <v>139</v>
      </c>
      <c r="D150" s="41"/>
      <c r="E150" s="41" t="s">
        <v>140</v>
      </c>
      <c r="F150" s="47" t="s">
        <v>142</v>
      </c>
      <c r="G150" s="44">
        <v>0</v>
      </c>
      <c r="H150" s="30" t="s">
        <v>140</v>
      </c>
    </row>
    <row r="151" spans="1:8" x14ac:dyDescent="0.2">
      <c r="A151" s="41"/>
      <c r="B151" s="41"/>
      <c r="C151" s="45"/>
      <c r="D151" s="41"/>
      <c r="E151" s="41"/>
      <c r="F151" s="46"/>
      <c r="G151" s="46"/>
      <c r="H151" s="30" t="s">
        <v>140</v>
      </c>
    </row>
    <row r="152" spans="1:8" x14ac:dyDescent="0.2">
      <c r="A152" s="41"/>
      <c r="B152" s="41"/>
      <c r="C152" s="42" t="s">
        <v>156</v>
      </c>
      <c r="D152" s="41"/>
      <c r="E152" s="41"/>
      <c r="F152" s="46"/>
      <c r="G152" s="46"/>
      <c r="H152" s="30" t="s">
        <v>140</v>
      </c>
    </row>
    <row r="153" spans="1:8" x14ac:dyDescent="0.2">
      <c r="A153" s="41"/>
      <c r="B153" s="41"/>
      <c r="C153" s="42" t="s">
        <v>139</v>
      </c>
      <c r="D153" s="41"/>
      <c r="E153" s="41" t="s">
        <v>140</v>
      </c>
      <c r="F153" s="47" t="s">
        <v>142</v>
      </c>
      <c r="G153" s="44">
        <v>0</v>
      </c>
      <c r="H153" s="30" t="s">
        <v>140</v>
      </c>
    </row>
    <row r="154" spans="1:8" x14ac:dyDescent="0.2">
      <c r="A154" s="41"/>
      <c r="B154" s="41"/>
      <c r="C154" s="45"/>
      <c r="D154" s="41"/>
      <c r="E154" s="41"/>
      <c r="F154" s="46"/>
      <c r="G154" s="46"/>
      <c r="H154" s="30" t="s">
        <v>140</v>
      </c>
    </row>
    <row r="155" spans="1:8" x14ac:dyDescent="0.2">
      <c r="A155" s="41"/>
      <c r="B155" s="41"/>
      <c r="C155" s="42" t="s">
        <v>157</v>
      </c>
      <c r="D155" s="41"/>
      <c r="E155" s="41"/>
      <c r="F155" s="46"/>
      <c r="G155" s="46"/>
      <c r="H155" s="30" t="s">
        <v>140</v>
      </c>
    </row>
    <row r="156" spans="1:8" x14ac:dyDescent="0.2">
      <c r="A156" s="36">
        <v>1</v>
      </c>
      <c r="B156" s="37"/>
      <c r="C156" s="37" t="s">
        <v>158</v>
      </c>
      <c r="D156" s="37"/>
      <c r="E156" s="48"/>
      <c r="F156" s="39">
        <v>181.93335899900001</v>
      </c>
      <c r="G156" s="40">
        <v>1.277911E-2</v>
      </c>
      <c r="H156" s="30">
        <v>5.42</v>
      </c>
    </row>
    <row r="157" spans="1:8" x14ac:dyDescent="0.2">
      <c r="A157" s="41"/>
      <c r="B157" s="41"/>
      <c r="C157" s="42" t="s">
        <v>139</v>
      </c>
      <c r="D157" s="41"/>
      <c r="E157" s="41" t="s">
        <v>140</v>
      </c>
      <c r="F157" s="43">
        <v>181.93335899900001</v>
      </c>
      <c r="G157" s="44">
        <v>1.277911E-2</v>
      </c>
      <c r="H157" s="30" t="s">
        <v>140</v>
      </c>
    </row>
    <row r="158" spans="1:8" x14ac:dyDescent="0.2">
      <c r="A158" s="41"/>
      <c r="B158" s="41"/>
      <c r="C158" s="45"/>
      <c r="D158" s="41"/>
      <c r="E158" s="41"/>
      <c r="F158" s="46"/>
      <c r="G158" s="46"/>
      <c r="H158" s="30" t="s">
        <v>140</v>
      </c>
    </row>
    <row r="159" spans="1:8" x14ac:dyDescent="0.2">
      <c r="A159" s="41"/>
      <c r="B159" s="41"/>
      <c r="C159" s="42" t="s">
        <v>159</v>
      </c>
      <c r="D159" s="41"/>
      <c r="E159" s="41"/>
      <c r="F159" s="43">
        <v>181.93335899900001</v>
      </c>
      <c r="G159" s="44">
        <v>1.277911E-2</v>
      </c>
      <c r="H159" s="30" t="s">
        <v>140</v>
      </c>
    </row>
    <row r="160" spans="1:8" x14ac:dyDescent="0.2">
      <c r="A160" s="41"/>
      <c r="B160" s="41"/>
      <c r="C160" s="46"/>
      <c r="D160" s="41"/>
      <c r="E160" s="41"/>
      <c r="F160" s="41"/>
      <c r="G160" s="41"/>
      <c r="H160" s="30" t="s">
        <v>140</v>
      </c>
    </row>
    <row r="161" spans="1:10" x14ac:dyDescent="0.2">
      <c r="A161" s="41"/>
      <c r="B161" s="41"/>
      <c r="C161" s="42" t="s">
        <v>160</v>
      </c>
      <c r="D161" s="41"/>
      <c r="E161" s="41"/>
      <c r="F161" s="41"/>
      <c r="G161" s="41"/>
      <c r="H161" s="30" t="s">
        <v>140</v>
      </c>
    </row>
    <row r="162" spans="1:10" x14ac:dyDescent="0.2">
      <c r="A162" s="41"/>
      <c r="B162" s="41"/>
      <c r="C162" s="42" t="s">
        <v>161</v>
      </c>
      <c r="D162" s="41"/>
      <c r="E162" s="41"/>
      <c r="F162" s="41"/>
      <c r="G162" s="41"/>
      <c r="H162" s="30" t="s">
        <v>140</v>
      </c>
    </row>
    <row r="163" spans="1:10" x14ac:dyDescent="0.2">
      <c r="A163" s="41"/>
      <c r="B163" s="41"/>
      <c r="C163" s="42" t="s">
        <v>139</v>
      </c>
      <c r="D163" s="41"/>
      <c r="E163" s="41" t="s">
        <v>140</v>
      </c>
      <c r="F163" s="47" t="s">
        <v>142</v>
      </c>
      <c r="G163" s="44">
        <v>0</v>
      </c>
      <c r="H163" s="30" t="s">
        <v>140</v>
      </c>
    </row>
    <row r="164" spans="1:10" x14ac:dyDescent="0.2">
      <c r="A164" s="41"/>
      <c r="B164" s="41"/>
      <c r="C164" s="45"/>
      <c r="D164" s="41"/>
      <c r="E164" s="41"/>
      <c r="F164" s="46"/>
      <c r="G164" s="46"/>
      <c r="H164" s="30" t="s">
        <v>140</v>
      </c>
    </row>
    <row r="165" spans="1:10" x14ac:dyDescent="0.2">
      <c r="A165" s="41"/>
      <c r="B165" s="41"/>
      <c r="C165" s="42" t="s">
        <v>162</v>
      </c>
      <c r="D165" s="41"/>
      <c r="E165" s="41"/>
      <c r="F165" s="41"/>
      <c r="G165" s="41"/>
      <c r="H165" s="30" t="s">
        <v>140</v>
      </c>
    </row>
    <row r="166" spans="1:10" x14ac:dyDescent="0.2">
      <c r="A166" s="41"/>
      <c r="B166" s="41"/>
      <c r="C166" s="42" t="s">
        <v>163</v>
      </c>
      <c r="D166" s="41"/>
      <c r="E166" s="41"/>
      <c r="F166" s="41"/>
      <c r="G166" s="41"/>
      <c r="H166" s="30" t="s">
        <v>140</v>
      </c>
    </row>
    <row r="167" spans="1:10" x14ac:dyDescent="0.2">
      <c r="A167" s="41"/>
      <c r="B167" s="41"/>
      <c r="C167" s="42" t="s">
        <v>139</v>
      </c>
      <c r="D167" s="41"/>
      <c r="E167" s="41" t="s">
        <v>140</v>
      </c>
      <c r="F167" s="47" t="s">
        <v>142</v>
      </c>
      <c r="G167" s="44">
        <v>0</v>
      </c>
      <c r="H167" s="30" t="s">
        <v>140</v>
      </c>
    </row>
    <row r="168" spans="1:10" x14ac:dyDescent="0.2">
      <c r="A168" s="41"/>
      <c r="B168" s="41"/>
      <c r="C168" s="45"/>
      <c r="D168" s="41"/>
      <c r="E168" s="41"/>
      <c r="F168" s="46"/>
      <c r="G168" s="46"/>
      <c r="H168" s="30" t="s">
        <v>140</v>
      </c>
    </row>
    <row r="169" spans="1:10" x14ac:dyDescent="0.2">
      <c r="A169" s="41"/>
      <c r="B169" s="41"/>
      <c r="C169" s="42" t="s">
        <v>164</v>
      </c>
      <c r="D169" s="41"/>
      <c r="E169" s="41"/>
      <c r="F169" s="46"/>
      <c r="G169" s="46"/>
      <c r="H169" s="30" t="s">
        <v>140</v>
      </c>
    </row>
    <row r="170" spans="1:10" x14ac:dyDescent="0.2">
      <c r="A170" s="41"/>
      <c r="B170" s="41"/>
      <c r="C170" s="42" t="s">
        <v>139</v>
      </c>
      <c r="D170" s="41"/>
      <c r="E170" s="41" t="s">
        <v>140</v>
      </c>
      <c r="F170" s="47" t="s">
        <v>142</v>
      </c>
      <c r="G170" s="44">
        <v>0</v>
      </c>
      <c r="H170" s="30" t="s">
        <v>140</v>
      </c>
    </row>
    <row r="171" spans="1:10" x14ac:dyDescent="0.2">
      <c r="A171" s="41"/>
      <c r="B171" s="41"/>
      <c r="C171" s="45"/>
      <c r="D171" s="41"/>
      <c r="E171" s="41"/>
      <c r="F171" s="46"/>
      <c r="G171" s="46"/>
      <c r="H171" s="30" t="s">
        <v>140</v>
      </c>
    </row>
    <row r="172" spans="1:10" x14ac:dyDescent="0.2">
      <c r="A172" s="48"/>
      <c r="B172" s="37"/>
      <c r="C172" s="37" t="s">
        <v>165</v>
      </c>
      <c r="D172" s="37"/>
      <c r="E172" s="48"/>
      <c r="F172" s="39">
        <v>11.53899356</v>
      </c>
      <c r="G172" s="40">
        <v>8.1050999999999996E-4</v>
      </c>
      <c r="H172" s="30" t="s">
        <v>140</v>
      </c>
    </row>
    <row r="173" spans="1:10" x14ac:dyDescent="0.2">
      <c r="A173" s="45"/>
      <c r="B173" s="45"/>
      <c r="C173" s="42" t="s">
        <v>166</v>
      </c>
      <c r="D173" s="46"/>
      <c r="E173" s="46"/>
      <c r="F173" s="43">
        <v>14236.784275259</v>
      </c>
      <c r="G173" s="49">
        <v>1.00000004</v>
      </c>
      <c r="H173" s="30" t="s">
        <v>140</v>
      </c>
    </row>
    <row r="174" spans="1:10" x14ac:dyDescent="0.2">
      <c r="A174" s="50"/>
      <c r="B174" s="50"/>
      <c r="C174" s="51"/>
      <c r="D174" s="52"/>
      <c r="E174" s="52"/>
      <c r="F174" s="53"/>
      <c r="G174" s="54"/>
      <c r="H174" s="55"/>
    </row>
    <row r="175" spans="1:10" x14ac:dyDescent="0.2">
      <c r="A175" s="50"/>
      <c r="B175" s="213" t="s">
        <v>934</v>
      </c>
      <c r="C175" s="213"/>
      <c r="D175" s="213"/>
      <c r="E175" s="213"/>
      <c r="F175" s="213"/>
      <c r="G175" s="213"/>
      <c r="H175" s="213"/>
      <c r="J175" s="57"/>
    </row>
    <row r="176" spans="1:10" x14ac:dyDescent="0.2">
      <c r="A176" s="50"/>
      <c r="B176" s="213" t="s">
        <v>935</v>
      </c>
      <c r="C176" s="213"/>
      <c r="D176" s="213"/>
      <c r="E176" s="213"/>
      <c r="F176" s="213"/>
      <c r="G176" s="213"/>
      <c r="H176" s="213"/>
      <c r="J176" s="57"/>
    </row>
    <row r="177" spans="1:17" x14ac:dyDescent="0.2">
      <c r="A177" s="50"/>
      <c r="B177" s="213" t="s">
        <v>936</v>
      </c>
      <c r="C177" s="213"/>
      <c r="D177" s="213"/>
      <c r="E177" s="213"/>
      <c r="F177" s="213"/>
      <c r="G177" s="213"/>
      <c r="H177" s="213"/>
      <c r="J177" s="57"/>
    </row>
    <row r="178" spans="1:17" s="59" customFormat="1" ht="52.5" customHeight="1" x14ac:dyDescent="0.25">
      <c r="A178" s="58"/>
      <c r="B178" s="214" t="s">
        <v>937</v>
      </c>
      <c r="C178" s="214"/>
      <c r="D178" s="214"/>
      <c r="E178" s="214"/>
      <c r="F178" s="214"/>
      <c r="G178" s="214"/>
      <c r="H178" s="214"/>
      <c r="I178"/>
      <c r="J178" s="57"/>
      <c r="K178"/>
      <c r="L178"/>
      <c r="M178"/>
      <c r="N178"/>
      <c r="O178"/>
      <c r="P178"/>
      <c r="Q178"/>
    </row>
    <row r="179" spans="1:17" x14ac:dyDescent="0.2">
      <c r="A179" s="50"/>
      <c r="B179" s="213" t="s">
        <v>938</v>
      </c>
      <c r="C179" s="213"/>
      <c r="D179" s="213"/>
      <c r="E179" s="213"/>
      <c r="F179" s="213"/>
      <c r="G179" s="213"/>
      <c r="H179" s="213"/>
      <c r="J179" s="57"/>
    </row>
    <row r="180" spans="1:17" x14ac:dyDescent="0.2">
      <c r="A180" s="50"/>
      <c r="B180" s="50"/>
      <c r="C180" s="50"/>
      <c r="D180" s="52"/>
      <c r="E180" s="52"/>
      <c r="F180" s="52"/>
      <c r="G180" s="52"/>
    </row>
    <row r="181" spans="1:17" x14ac:dyDescent="0.2">
      <c r="A181" s="50"/>
      <c r="B181" s="222" t="s">
        <v>167</v>
      </c>
      <c r="C181" s="223"/>
      <c r="D181" s="224"/>
      <c r="E181" s="60"/>
      <c r="F181" s="52"/>
      <c r="G181" s="52"/>
    </row>
    <row r="182" spans="1:17" ht="27.75" customHeight="1" x14ac:dyDescent="0.2">
      <c r="A182" s="50"/>
      <c r="B182" s="220" t="s">
        <v>168</v>
      </c>
      <c r="C182" s="221"/>
      <c r="D182" s="29" t="s">
        <v>169</v>
      </c>
      <c r="E182" s="60"/>
      <c r="F182" s="52"/>
      <c r="G182" s="52"/>
    </row>
    <row r="183" spans="1:17" x14ac:dyDescent="0.2">
      <c r="A183" s="50"/>
      <c r="B183" s="220" t="s">
        <v>940</v>
      </c>
      <c r="C183" s="221"/>
      <c r="D183" s="29" t="s">
        <v>169</v>
      </c>
      <c r="E183" s="60"/>
      <c r="F183" s="52"/>
      <c r="G183" s="52"/>
    </row>
    <row r="184" spans="1:17" x14ac:dyDescent="0.2">
      <c r="A184" s="50"/>
      <c r="B184" s="220" t="s">
        <v>170</v>
      </c>
      <c r="C184" s="221"/>
      <c r="D184" s="61" t="s">
        <v>140</v>
      </c>
      <c r="E184" s="60"/>
      <c r="F184" s="52"/>
      <c r="G184" s="52"/>
    </row>
    <row r="185" spans="1:17" x14ac:dyDescent="0.2">
      <c r="A185" s="62"/>
      <c r="B185" s="63" t="s">
        <v>140</v>
      </c>
      <c r="C185" s="63" t="s">
        <v>941</v>
      </c>
      <c r="D185" s="63" t="s">
        <v>171</v>
      </c>
      <c r="E185" s="62"/>
      <c r="F185" s="62"/>
      <c r="G185" s="62"/>
      <c r="H185" s="62"/>
      <c r="J185" s="57"/>
    </row>
    <row r="186" spans="1:17" x14ac:dyDescent="0.2">
      <c r="A186" s="62"/>
      <c r="B186" s="64" t="s">
        <v>172</v>
      </c>
      <c r="C186" s="65">
        <v>46173</v>
      </c>
      <c r="D186" s="65">
        <v>46203</v>
      </c>
      <c r="E186" s="62"/>
      <c r="F186" s="62"/>
      <c r="G186" s="62"/>
      <c r="J186" s="57"/>
    </row>
    <row r="187" spans="1:17" x14ac:dyDescent="0.2">
      <c r="A187" s="66"/>
      <c r="B187" s="32" t="s">
        <v>173</v>
      </c>
      <c r="C187" s="67">
        <v>191.00360000000001</v>
      </c>
      <c r="D187" s="67">
        <v>191.67529999999999</v>
      </c>
      <c r="E187" s="66"/>
      <c r="F187" s="68"/>
      <c r="G187" s="69"/>
    </row>
    <row r="188" spans="1:17" x14ac:dyDescent="0.2">
      <c r="A188" s="66"/>
      <c r="B188" s="32" t="s">
        <v>942</v>
      </c>
      <c r="C188" s="67">
        <v>77.991100000000003</v>
      </c>
      <c r="D188" s="67">
        <v>78.265299999999996</v>
      </c>
      <c r="E188" s="66"/>
      <c r="F188" s="68"/>
      <c r="G188" s="69"/>
    </row>
    <row r="189" spans="1:17" x14ac:dyDescent="0.2">
      <c r="A189" s="66"/>
      <c r="B189" s="32" t="s">
        <v>175</v>
      </c>
      <c r="C189" s="67">
        <v>180.55019999999999</v>
      </c>
      <c r="D189" s="67">
        <v>181.11359999999999</v>
      </c>
      <c r="E189" s="66"/>
      <c r="F189" s="68"/>
      <c r="G189" s="69"/>
    </row>
    <row r="190" spans="1:17" x14ac:dyDescent="0.2">
      <c r="A190" s="66"/>
      <c r="B190" s="32" t="s">
        <v>943</v>
      </c>
      <c r="C190" s="67">
        <v>73.700999999999993</v>
      </c>
      <c r="D190" s="67">
        <v>73.930999999999997</v>
      </c>
      <c r="E190" s="66"/>
      <c r="F190" s="68"/>
      <c r="G190" s="69"/>
    </row>
    <row r="191" spans="1:17" x14ac:dyDescent="0.2">
      <c r="A191" s="66"/>
      <c r="B191" s="66"/>
      <c r="C191" s="66"/>
      <c r="D191" s="66"/>
      <c r="E191" s="66"/>
      <c r="F191" s="66"/>
      <c r="G191" s="66"/>
    </row>
    <row r="192" spans="1:17" x14ac:dyDescent="0.2">
      <c r="A192" s="66"/>
      <c r="B192" s="260" t="s">
        <v>177</v>
      </c>
      <c r="C192" s="261"/>
      <c r="D192" s="42" t="s">
        <v>169</v>
      </c>
      <c r="E192" s="66"/>
      <c r="F192" s="66"/>
      <c r="G192" s="66"/>
    </row>
    <row r="193" spans="1:10" x14ac:dyDescent="0.2">
      <c r="A193" s="62"/>
      <c r="B193" s="111"/>
      <c r="C193" s="111"/>
      <c r="D193" s="112"/>
      <c r="E193" s="62"/>
      <c r="F193" s="56"/>
      <c r="G193" s="73"/>
    </row>
    <row r="194" spans="1:10" x14ac:dyDescent="0.2">
      <c r="A194" s="62"/>
      <c r="B194" s="220" t="s">
        <v>178</v>
      </c>
      <c r="C194" s="221"/>
      <c r="D194" s="29" t="s">
        <v>169</v>
      </c>
      <c r="E194" s="71"/>
      <c r="F194" s="62"/>
      <c r="G194" s="62"/>
    </row>
    <row r="195" spans="1:10" x14ac:dyDescent="0.2">
      <c r="A195" s="62"/>
      <c r="B195" s="220" t="s">
        <v>179</v>
      </c>
      <c r="C195" s="221"/>
      <c r="D195" s="29" t="s">
        <v>169</v>
      </c>
      <c r="E195" s="71"/>
      <c r="F195" s="62"/>
      <c r="G195" s="62"/>
    </row>
    <row r="196" spans="1:10" x14ac:dyDescent="0.2">
      <c r="A196" s="62"/>
      <c r="B196" s="220" t="s">
        <v>180</v>
      </c>
      <c r="C196" s="221"/>
      <c r="D196" s="29" t="s">
        <v>169</v>
      </c>
      <c r="E196" s="71"/>
      <c r="F196" s="62"/>
      <c r="G196" s="62"/>
    </row>
    <row r="197" spans="1:10" x14ac:dyDescent="0.2">
      <c r="A197" s="62"/>
      <c r="B197" s="220" t="s">
        <v>181</v>
      </c>
      <c r="C197" s="221"/>
      <c r="D197" s="72">
        <v>0.2086316506073507</v>
      </c>
      <c r="E197" s="62"/>
      <c r="F197" s="56"/>
      <c r="G197" s="73"/>
    </row>
    <row r="199" spans="1:10" x14ac:dyDescent="0.2">
      <c r="B199" s="212" t="s">
        <v>945</v>
      </c>
      <c r="C199" s="212"/>
    </row>
    <row r="201" spans="1:10" ht="153.75" customHeight="1" x14ac:dyDescent="0.2"/>
    <row r="203" spans="1:10" x14ac:dyDescent="0.2">
      <c r="B203" s="74" t="s">
        <v>946</v>
      </c>
      <c r="C203" s="75"/>
      <c r="D203" s="74"/>
    </row>
    <row r="204" spans="1:10" x14ac:dyDescent="0.2">
      <c r="B204" s="74" t="s">
        <v>1145</v>
      </c>
      <c r="D204" s="74"/>
    </row>
    <row r="205" spans="1:10" ht="165" customHeight="1" x14ac:dyDescent="0.2"/>
    <row r="207" spans="1:10" x14ac:dyDescent="0.2">
      <c r="J207" s="27"/>
    </row>
  </sheetData>
  <mergeCells count="18">
    <mergeCell ref="B194:C194"/>
    <mergeCell ref="B195:C195"/>
    <mergeCell ref="B196:C196"/>
    <mergeCell ref="B197:C197"/>
    <mergeCell ref="B199:C199"/>
    <mergeCell ref="A1:H1"/>
    <mergeCell ref="A2:H2"/>
    <mergeCell ref="A3:H3"/>
    <mergeCell ref="B175:H175"/>
    <mergeCell ref="B176:H176"/>
    <mergeCell ref="B183:C183"/>
    <mergeCell ref="B184:C184"/>
    <mergeCell ref="B192:C192"/>
    <mergeCell ref="B177:H177"/>
    <mergeCell ref="B178:H178"/>
    <mergeCell ref="B179:H179"/>
    <mergeCell ref="B181:D181"/>
    <mergeCell ref="B182:C182"/>
  </mergeCells>
  <hyperlinks>
    <hyperlink ref="I1" location="Index!B2" display="Index" xr:uid="{F8F52394-0664-444B-A841-2135DA889038}"/>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AD5BC-5C8F-4F0D-8ABD-1CE5739739FE}">
  <sheetPr>
    <outlinePr summaryBelow="0" summaryRight="0"/>
  </sheetPr>
  <dimension ref="A1:Q164"/>
  <sheetViews>
    <sheetView showGridLines="0" topLeftCell="A149" workbookViewId="0">
      <selection sqref="A1:H1"/>
    </sheetView>
  </sheetViews>
  <sheetFormatPr defaultRowHeight="12.75" x14ac:dyDescent="0.2"/>
  <cols>
    <col min="1" max="1" width="5.85546875" bestFit="1" customWidth="1"/>
    <col min="2" max="2" width="19.570312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840</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1178500</v>
      </c>
      <c r="F7" s="39">
        <v>9403.8407499999994</v>
      </c>
      <c r="G7" s="40">
        <v>7.3425000000000004E-2</v>
      </c>
      <c r="H7" s="30" t="s">
        <v>140</v>
      </c>
    </row>
    <row r="8" spans="1:9" x14ac:dyDescent="0.2">
      <c r="A8" s="36">
        <v>2</v>
      </c>
      <c r="B8" s="37" t="s">
        <v>49</v>
      </c>
      <c r="C8" s="37" t="s">
        <v>50</v>
      </c>
      <c r="D8" s="37" t="s">
        <v>48</v>
      </c>
      <c r="E8" s="38">
        <v>590500</v>
      </c>
      <c r="F8" s="39">
        <v>8120.5559999999996</v>
      </c>
      <c r="G8" s="40">
        <v>6.3405139999999999E-2</v>
      </c>
      <c r="H8" s="30" t="s">
        <v>140</v>
      </c>
    </row>
    <row r="9" spans="1:9" x14ac:dyDescent="0.2">
      <c r="A9" s="36">
        <v>3</v>
      </c>
      <c r="B9" s="37" t="s">
        <v>428</v>
      </c>
      <c r="C9" s="37" t="s">
        <v>429</v>
      </c>
      <c r="D9" s="37" t="s">
        <v>48</v>
      </c>
      <c r="E9" s="38">
        <v>437000</v>
      </c>
      <c r="F9" s="39">
        <v>5880.7089999999998</v>
      </c>
      <c r="G9" s="40">
        <v>4.5916459999999999E-2</v>
      </c>
      <c r="H9" s="30" t="s">
        <v>140</v>
      </c>
    </row>
    <row r="10" spans="1:9" x14ac:dyDescent="0.2">
      <c r="A10" s="36">
        <v>4</v>
      </c>
      <c r="B10" s="37" t="s">
        <v>14</v>
      </c>
      <c r="C10" s="37" t="s">
        <v>15</v>
      </c>
      <c r="D10" s="37" t="s">
        <v>16</v>
      </c>
      <c r="E10" s="38">
        <v>269000</v>
      </c>
      <c r="F10" s="39">
        <v>4981.88</v>
      </c>
      <c r="G10" s="40">
        <v>3.8898420000000003E-2</v>
      </c>
      <c r="H10" s="30" t="s">
        <v>140</v>
      </c>
    </row>
    <row r="11" spans="1:9" x14ac:dyDescent="0.2">
      <c r="A11" s="36">
        <v>5</v>
      </c>
      <c r="B11" s="37" t="s">
        <v>46</v>
      </c>
      <c r="C11" s="37" t="s">
        <v>47</v>
      </c>
      <c r="D11" s="37" t="s">
        <v>48</v>
      </c>
      <c r="E11" s="38">
        <v>470000</v>
      </c>
      <c r="F11" s="39">
        <v>4826.43</v>
      </c>
      <c r="G11" s="40">
        <v>3.7684670000000003E-2</v>
      </c>
      <c r="H11" s="30" t="s">
        <v>140</v>
      </c>
    </row>
    <row r="12" spans="1:9" x14ac:dyDescent="0.2">
      <c r="A12" s="36">
        <v>6</v>
      </c>
      <c r="B12" s="37" t="s">
        <v>29</v>
      </c>
      <c r="C12" s="37" t="s">
        <v>30</v>
      </c>
      <c r="D12" s="37" t="s">
        <v>31</v>
      </c>
      <c r="E12" s="38">
        <v>196140</v>
      </c>
      <c r="F12" s="39">
        <v>4636.7496000000001</v>
      </c>
      <c r="G12" s="40">
        <v>3.6203649999999997E-2</v>
      </c>
      <c r="H12" s="30" t="s">
        <v>140</v>
      </c>
    </row>
    <row r="13" spans="1:9" x14ac:dyDescent="0.2">
      <c r="A13" s="36">
        <v>7</v>
      </c>
      <c r="B13" s="37" t="s">
        <v>11</v>
      </c>
      <c r="C13" s="37" t="s">
        <v>12</v>
      </c>
      <c r="D13" s="37" t="s">
        <v>13</v>
      </c>
      <c r="E13" s="38">
        <v>111828</v>
      </c>
      <c r="F13" s="39">
        <v>4633.4813519999998</v>
      </c>
      <c r="G13" s="40">
        <v>3.6178130000000003E-2</v>
      </c>
      <c r="H13" s="30" t="s">
        <v>140</v>
      </c>
    </row>
    <row r="14" spans="1:9" x14ac:dyDescent="0.2">
      <c r="A14" s="36">
        <v>8</v>
      </c>
      <c r="B14" s="37" t="s">
        <v>17</v>
      </c>
      <c r="C14" s="37" t="s">
        <v>18</v>
      </c>
      <c r="D14" s="37" t="s">
        <v>19</v>
      </c>
      <c r="E14" s="38">
        <v>346500</v>
      </c>
      <c r="F14" s="39">
        <v>4483.3635000000004</v>
      </c>
      <c r="G14" s="40">
        <v>3.5006009999999997E-2</v>
      </c>
      <c r="H14" s="30" t="s">
        <v>140</v>
      </c>
    </row>
    <row r="15" spans="1:9" x14ac:dyDescent="0.2">
      <c r="A15" s="36">
        <v>9</v>
      </c>
      <c r="B15" s="37" t="s">
        <v>689</v>
      </c>
      <c r="C15" s="37" t="s">
        <v>690</v>
      </c>
      <c r="D15" s="37" t="s">
        <v>215</v>
      </c>
      <c r="E15" s="38">
        <v>373828</v>
      </c>
      <c r="F15" s="39">
        <v>3739.7753120000002</v>
      </c>
      <c r="G15" s="40">
        <v>2.9200090000000001E-2</v>
      </c>
      <c r="H15" s="30" t="s">
        <v>140</v>
      </c>
    </row>
    <row r="16" spans="1:9" x14ac:dyDescent="0.2">
      <c r="A16" s="36">
        <v>10</v>
      </c>
      <c r="B16" s="37" t="s">
        <v>479</v>
      </c>
      <c r="C16" s="37" t="s">
        <v>480</v>
      </c>
      <c r="D16" s="37" t="s">
        <v>48</v>
      </c>
      <c r="E16" s="38">
        <v>950000</v>
      </c>
      <c r="F16" s="39">
        <v>3726.375</v>
      </c>
      <c r="G16" s="40">
        <v>2.909546E-2</v>
      </c>
      <c r="H16" s="30" t="s">
        <v>140</v>
      </c>
    </row>
    <row r="17" spans="1:8" x14ac:dyDescent="0.2">
      <c r="A17" s="36">
        <v>11</v>
      </c>
      <c r="B17" s="37" t="s">
        <v>23</v>
      </c>
      <c r="C17" s="37" t="s">
        <v>24</v>
      </c>
      <c r="D17" s="37" t="s">
        <v>25</v>
      </c>
      <c r="E17" s="38">
        <v>27000</v>
      </c>
      <c r="F17" s="39">
        <v>3038.31</v>
      </c>
      <c r="G17" s="40">
        <v>2.3723060000000001E-2</v>
      </c>
      <c r="H17" s="30" t="s">
        <v>140</v>
      </c>
    </row>
    <row r="18" spans="1:8" x14ac:dyDescent="0.2">
      <c r="A18" s="36">
        <v>12</v>
      </c>
      <c r="B18" s="37" t="s">
        <v>343</v>
      </c>
      <c r="C18" s="37" t="s">
        <v>344</v>
      </c>
      <c r="D18" s="37" t="s">
        <v>246</v>
      </c>
      <c r="E18" s="38">
        <v>91418</v>
      </c>
      <c r="F18" s="39">
        <v>2805.4355839999998</v>
      </c>
      <c r="G18" s="40">
        <v>2.1904779999999999E-2</v>
      </c>
      <c r="H18" s="30" t="s">
        <v>140</v>
      </c>
    </row>
    <row r="19" spans="1:8" x14ac:dyDescent="0.2">
      <c r="A19" s="36">
        <v>13</v>
      </c>
      <c r="B19" s="37" t="s">
        <v>841</v>
      </c>
      <c r="C19" s="37" t="s">
        <v>842</v>
      </c>
      <c r="D19" s="37" t="s">
        <v>246</v>
      </c>
      <c r="E19" s="38">
        <v>14000</v>
      </c>
      <c r="F19" s="39">
        <v>2601.1999999999998</v>
      </c>
      <c r="G19" s="40">
        <v>2.0310120000000001E-2</v>
      </c>
      <c r="H19" s="30" t="s">
        <v>140</v>
      </c>
    </row>
    <row r="20" spans="1:8" x14ac:dyDescent="0.2">
      <c r="A20" s="36">
        <v>14</v>
      </c>
      <c r="B20" s="37" t="s">
        <v>627</v>
      </c>
      <c r="C20" s="37" t="s">
        <v>628</v>
      </c>
      <c r="D20" s="37" t="s">
        <v>516</v>
      </c>
      <c r="E20" s="38">
        <v>866000</v>
      </c>
      <c r="F20" s="39">
        <v>2484.9870000000001</v>
      </c>
      <c r="G20" s="40">
        <v>1.940273E-2</v>
      </c>
      <c r="H20" s="30" t="s">
        <v>140</v>
      </c>
    </row>
    <row r="21" spans="1:8" ht="25.5" x14ac:dyDescent="0.2">
      <c r="A21" s="36">
        <v>15</v>
      </c>
      <c r="B21" s="37" t="s">
        <v>644</v>
      </c>
      <c r="C21" s="37" t="s">
        <v>645</v>
      </c>
      <c r="D21" s="37" t="s">
        <v>208</v>
      </c>
      <c r="E21" s="38">
        <v>169000</v>
      </c>
      <c r="F21" s="39">
        <v>2476.5259999999998</v>
      </c>
      <c r="G21" s="40">
        <v>1.9336659999999999E-2</v>
      </c>
      <c r="H21" s="30" t="s">
        <v>140</v>
      </c>
    </row>
    <row r="22" spans="1:8" x14ac:dyDescent="0.2">
      <c r="A22" s="36">
        <v>16</v>
      </c>
      <c r="B22" s="37" t="s">
        <v>77</v>
      </c>
      <c r="C22" s="37" t="s">
        <v>78</v>
      </c>
      <c r="D22" s="37" t="s">
        <v>31</v>
      </c>
      <c r="E22" s="38">
        <v>43000</v>
      </c>
      <c r="F22" s="39">
        <v>2433.585</v>
      </c>
      <c r="G22" s="40">
        <v>1.9001379999999998E-2</v>
      </c>
      <c r="H22" s="30" t="s">
        <v>140</v>
      </c>
    </row>
    <row r="23" spans="1:8" x14ac:dyDescent="0.2">
      <c r="A23" s="36">
        <v>17</v>
      </c>
      <c r="B23" s="37" t="s">
        <v>20</v>
      </c>
      <c r="C23" s="37" t="s">
        <v>21</v>
      </c>
      <c r="D23" s="37" t="s">
        <v>22</v>
      </c>
      <c r="E23" s="38">
        <v>628000</v>
      </c>
      <c r="F23" s="39">
        <v>2239.7620000000002</v>
      </c>
      <c r="G23" s="40">
        <v>1.748802E-2</v>
      </c>
      <c r="H23" s="30" t="s">
        <v>140</v>
      </c>
    </row>
    <row r="24" spans="1:8" x14ac:dyDescent="0.2">
      <c r="A24" s="36">
        <v>18</v>
      </c>
      <c r="B24" s="37" t="s">
        <v>259</v>
      </c>
      <c r="C24" s="37" t="s">
        <v>260</v>
      </c>
      <c r="D24" s="37" t="s">
        <v>48</v>
      </c>
      <c r="E24" s="38">
        <v>241000</v>
      </c>
      <c r="F24" s="39">
        <v>2227.3220000000001</v>
      </c>
      <c r="G24" s="40">
        <v>1.7390889999999999E-2</v>
      </c>
      <c r="H24" s="30" t="s">
        <v>140</v>
      </c>
    </row>
    <row r="25" spans="1:8" x14ac:dyDescent="0.2">
      <c r="A25" s="36">
        <v>19</v>
      </c>
      <c r="B25" s="37" t="s">
        <v>331</v>
      </c>
      <c r="C25" s="37" t="s">
        <v>332</v>
      </c>
      <c r="D25" s="37" t="s">
        <v>229</v>
      </c>
      <c r="E25" s="38">
        <v>780000</v>
      </c>
      <c r="F25" s="39">
        <v>2063.88</v>
      </c>
      <c r="G25" s="40">
        <v>1.6114730000000001E-2</v>
      </c>
      <c r="H25" s="30" t="s">
        <v>140</v>
      </c>
    </row>
    <row r="26" spans="1:8" x14ac:dyDescent="0.2">
      <c r="A26" s="36">
        <v>20</v>
      </c>
      <c r="B26" s="37" t="s">
        <v>108</v>
      </c>
      <c r="C26" s="37" t="s">
        <v>109</v>
      </c>
      <c r="D26" s="37" t="s">
        <v>34</v>
      </c>
      <c r="E26" s="38">
        <v>377526</v>
      </c>
      <c r="F26" s="39">
        <v>2015.233788</v>
      </c>
      <c r="G26" s="40">
        <v>1.57349E-2</v>
      </c>
      <c r="H26" s="30" t="s">
        <v>140</v>
      </c>
    </row>
    <row r="27" spans="1:8" x14ac:dyDescent="0.2">
      <c r="A27" s="36">
        <v>21</v>
      </c>
      <c r="B27" s="37" t="s">
        <v>99</v>
      </c>
      <c r="C27" s="37" t="s">
        <v>100</v>
      </c>
      <c r="D27" s="37" t="s">
        <v>101</v>
      </c>
      <c r="E27" s="38">
        <v>1114500</v>
      </c>
      <c r="F27" s="39">
        <v>1933.2117000000001</v>
      </c>
      <c r="G27" s="40">
        <v>1.509448E-2</v>
      </c>
      <c r="H27" s="30" t="s">
        <v>140</v>
      </c>
    </row>
    <row r="28" spans="1:8" ht="25.5" x14ac:dyDescent="0.2">
      <c r="A28" s="36">
        <v>22</v>
      </c>
      <c r="B28" s="37" t="s">
        <v>238</v>
      </c>
      <c r="C28" s="37" t="s">
        <v>239</v>
      </c>
      <c r="D28" s="37" t="s">
        <v>208</v>
      </c>
      <c r="E28" s="38">
        <v>34000</v>
      </c>
      <c r="F28" s="39">
        <v>1893.8</v>
      </c>
      <c r="G28" s="40">
        <v>1.478675E-2</v>
      </c>
      <c r="H28" s="30" t="s">
        <v>140</v>
      </c>
    </row>
    <row r="29" spans="1:8" x14ac:dyDescent="0.2">
      <c r="A29" s="36">
        <v>23</v>
      </c>
      <c r="B29" s="37" t="s">
        <v>81</v>
      </c>
      <c r="C29" s="37" t="s">
        <v>82</v>
      </c>
      <c r="D29" s="37" t="s">
        <v>83</v>
      </c>
      <c r="E29" s="38">
        <v>34000</v>
      </c>
      <c r="F29" s="39">
        <v>1825.2560000000001</v>
      </c>
      <c r="G29" s="40">
        <v>1.425156E-2</v>
      </c>
      <c r="H29" s="30" t="s">
        <v>140</v>
      </c>
    </row>
    <row r="30" spans="1:8" ht="25.5" x14ac:dyDescent="0.2">
      <c r="A30" s="36">
        <v>24</v>
      </c>
      <c r="B30" s="37" t="s">
        <v>756</v>
      </c>
      <c r="C30" s="37" t="s">
        <v>757</v>
      </c>
      <c r="D30" s="37" t="s">
        <v>208</v>
      </c>
      <c r="E30" s="38">
        <v>163000</v>
      </c>
      <c r="F30" s="39">
        <v>1813.538</v>
      </c>
      <c r="G30" s="40">
        <v>1.416007E-2</v>
      </c>
      <c r="H30" s="30" t="s">
        <v>140</v>
      </c>
    </row>
    <row r="31" spans="1:8" ht="25.5" x14ac:dyDescent="0.2">
      <c r="A31" s="36">
        <v>25</v>
      </c>
      <c r="B31" s="37" t="s">
        <v>421</v>
      </c>
      <c r="C31" s="37" t="s">
        <v>422</v>
      </c>
      <c r="D31" s="37" t="s">
        <v>133</v>
      </c>
      <c r="E31" s="38">
        <v>407000</v>
      </c>
      <c r="F31" s="39">
        <v>1721.4065000000001</v>
      </c>
      <c r="G31" s="40">
        <v>1.344071E-2</v>
      </c>
      <c r="H31" s="30" t="s">
        <v>140</v>
      </c>
    </row>
    <row r="32" spans="1:8" x14ac:dyDescent="0.2">
      <c r="A32" s="36">
        <v>26</v>
      </c>
      <c r="B32" s="37" t="s">
        <v>820</v>
      </c>
      <c r="C32" s="37" t="s">
        <v>821</v>
      </c>
      <c r="D32" s="37" t="s">
        <v>294</v>
      </c>
      <c r="E32" s="38">
        <v>127000</v>
      </c>
      <c r="F32" s="39">
        <v>1715.008</v>
      </c>
      <c r="G32" s="40">
        <v>1.339075E-2</v>
      </c>
      <c r="H32" s="30" t="s">
        <v>140</v>
      </c>
    </row>
    <row r="33" spans="1:8" x14ac:dyDescent="0.2">
      <c r="A33" s="36">
        <v>27</v>
      </c>
      <c r="B33" s="37" t="s">
        <v>91</v>
      </c>
      <c r="C33" s="37" t="s">
        <v>92</v>
      </c>
      <c r="D33" s="37" t="s">
        <v>83</v>
      </c>
      <c r="E33" s="38">
        <v>340500</v>
      </c>
      <c r="F33" s="39">
        <v>1607.33025</v>
      </c>
      <c r="G33" s="40">
        <v>1.255E-2</v>
      </c>
      <c r="H33" s="30" t="s">
        <v>140</v>
      </c>
    </row>
    <row r="34" spans="1:8" x14ac:dyDescent="0.2">
      <c r="A34" s="36">
        <v>28</v>
      </c>
      <c r="B34" s="37" t="s">
        <v>337</v>
      </c>
      <c r="C34" s="37" t="s">
        <v>338</v>
      </c>
      <c r="D34" s="37" t="s">
        <v>276</v>
      </c>
      <c r="E34" s="38">
        <v>112757</v>
      </c>
      <c r="F34" s="39">
        <v>1600.585615</v>
      </c>
      <c r="G34" s="40">
        <v>1.2497339999999999E-2</v>
      </c>
      <c r="H34" s="30" t="s">
        <v>140</v>
      </c>
    </row>
    <row r="35" spans="1:8" x14ac:dyDescent="0.2">
      <c r="A35" s="36">
        <v>29</v>
      </c>
      <c r="B35" s="37" t="s">
        <v>44</v>
      </c>
      <c r="C35" s="37" t="s">
        <v>45</v>
      </c>
      <c r="D35" s="37" t="s">
        <v>34</v>
      </c>
      <c r="E35" s="38">
        <v>30352</v>
      </c>
      <c r="F35" s="39">
        <v>1566.01144</v>
      </c>
      <c r="G35" s="40">
        <v>1.2227389999999999E-2</v>
      </c>
      <c r="H35" s="30" t="s">
        <v>140</v>
      </c>
    </row>
    <row r="36" spans="1:8" x14ac:dyDescent="0.2">
      <c r="A36" s="36">
        <v>30</v>
      </c>
      <c r="B36" s="37" t="s">
        <v>843</v>
      </c>
      <c r="C36" s="37" t="s">
        <v>844</v>
      </c>
      <c r="D36" s="37" t="s">
        <v>25</v>
      </c>
      <c r="E36" s="38">
        <v>247000</v>
      </c>
      <c r="F36" s="39">
        <v>1496.4494999999999</v>
      </c>
      <c r="G36" s="40">
        <v>1.168425E-2</v>
      </c>
      <c r="H36" s="30" t="s">
        <v>140</v>
      </c>
    </row>
    <row r="37" spans="1:8" x14ac:dyDescent="0.2">
      <c r="A37" s="36">
        <v>31</v>
      </c>
      <c r="B37" s="37" t="s">
        <v>678</v>
      </c>
      <c r="C37" s="37" t="s">
        <v>679</v>
      </c>
      <c r="D37" s="37" t="s">
        <v>28</v>
      </c>
      <c r="E37" s="38">
        <v>34150</v>
      </c>
      <c r="F37" s="39">
        <v>1496.1797999999999</v>
      </c>
      <c r="G37" s="40">
        <v>1.1682140000000001E-2</v>
      </c>
      <c r="H37" s="30" t="s">
        <v>140</v>
      </c>
    </row>
    <row r="38" spans="1:8" x14ac:dyDescent="0.2">
      <c r="A38" s="36">
        <v>32</v>
      </c>
      <c r="B38" s="37" t="s">
        <v>636</v>
      </c>
      <c r="C38" s="37" t="s">
        <v>637</v>
      </c>
      <c r="D38" s="37" t="s">
        <v>25</v>
      </c>
      <c r="E38" s="38">
        <v>338000</v>
      </c>
      <c r="F38" s="39">
        <v>1425.8530000000001</v>
      </c>
      <c r="G38" s="40">
        <v>1.113303E-2</v>
      </c>
      <c r="H38" s="30" t="s">
        <v>140</v>
      </c>
    </row>
    <row r="39" spans="1:8" x14ac:dyDescent="0.2">
      <c r="A39" s="36">
        <v>33</v>
      </c>
      <c r="B39" s="37" t="s">
        <v>307</v>
      </c>
      <c r="C39" s="37" t="s">
        <v>308</v>
      </c>
      <c r="D39" s="37" t="s">
        <v>120</v>
      </c>
      <c r="E39" s="38">
        <v>1278000</v>
      </c>
      <c r="F39" s="39">
        <v>1423.3086000000001</v>
      </c>
      <c r="G39" s="40">
        <v>1.111316E-2</v>
      </c>
      <c r="H39" s="30" t="s">
        <v>140</v>
      </c>
    </row>
    <row r="40" spans="1:8" x14ac:dyDescent="0.2">
      <c r="A40" s="36">
        <v>34</v>
      </c>
      <c r="B40" s="37" t="s">
        <v>493</v>
      </c>
      <c r="C40" s="37" t="s">
        <v>494</v>
      </c>
      <c r="D40" s="37" t="s">
        <v>215</v>
      </c>
      <c r="E40" s="38">
        <v>132000</v>
      </c>
      <c r="F40" s="39">
        <v>1414.7760000000001</v>
      </c>
      <c r="G40" s="40">
        <v>1.1046540000000001E-2</v>
      </c>
      <c r="H40" s="30" t="s">
        <v>140</v>
      </c>
    </row>
    <row r="41" spans="1:8" x14ac:dyDescent="0.2">
      <c r="A41" s="36">
        <v>35</v>
      </c>
      <c r="B41" s="37" t="s">
        <v>303</v>
      </c>
      <c r="C41" s="37" t="s">
        <v>304</v>
      </c>
      <c r="D41" s="37" t="s">
        <v>53</v>
      </c>
      <c r="E41" s="38">
        <v>268333</v>
      </c>
      <c r="F41" s="39">
        <v>1409.821582</v>
      </c>
      <c r="G41" s="40">
        <v>1.100786E-2</v>
      </c>
      <c r="H41" s="30" t="s">
        <v>140</v>
      </c>
    </row>
    <row r="42" spans="1:8" x14ac:dyDescent="0.2">
      <c r="A42" s="36">
        <v>36</v>
      </c>
      <c r="B42" s="37" t="s">
        <v>455</v>
      </c>
      <c r="C42" s="37" t="s">
        <v>456</v>
      </c>
      <c r="D42" s="37" t="s">
        <v>41</v>
      </c>
      <c r="E42" s="38">
        <v>39500</v>
      </c>
      <c r="F42" s="39">
        <v>1375.627</v>
      </c>
      <c r="G42" s="40">
        <v>1.074087E-2</v>
      </c>
      <c r="H42" s="30" t="s">
        <v>140</v>
      </c>
    </row>
    <row r="43" spans="1:8" x14ac:dyDescent="0.2">
      <c r="A43" s="36">
        <v>37</v>
      </c>
      <c r="B43" s="37" t="s">
        <v>277</v>
      </c>
      <c r="C43" s="37" t="s">
        <v>278</v>
      </c>
      <c r="D43" s="37" t="s">
        <v>269</v>
      </c>
      <c r="E43" s="38">
        <v>336928</v>
      </c>
      <c r="F43" s="39">
        <v>1362.1999040000001</v>
      </c>
      <c r="G43" s="40">
        <v>1.0636029999999999E-2</v>
      </c>
      <c r="H43" s="30" t="s">
        <v>140</v>
      </c>
    </row>
    <row r="44" spans="1:8" x14ac:dyDescent="0.2">
      <c r="A44" s="36">
        <v>38</v>
      </c>
      <c r="B44" s="37" t="s">
        <v>711</v>
      </c>
      <c r="C44" s="37" t="s">
        <v>712</v>
      </c>
      <c r="D44" s="37" t="s">
        <v>215</v>
      </c>
      <c r="E44" s="38">
        <v>67000</v>
      </c>
      <c r="F44" s="39">
        <v>1361.105</v>
      </c>
      <c r="G44" s="40">
        <v>1.062748E-2</v>
      </c>
      <c r="H44" s="30" t="s">
        <v>140</v>
      </c>
    </row>
    <row r="45" spans="1:8" x14ac:dyDescent="0.2">
      <c r="A45" s="36">
        <v>39</v>
      </c>
      <c r="B45" s="37" t="s">
        <v>423</v>
      </c>
      <c r="C45" s="37" t="s">
        <v>424</v>
      </c>
      <c r="D45" s="37" t="s">
        <v>48</v>
      </c>
      <c r="E45" s="38">
        <v>769572</v>
      </c>
      <c r="F45" s="39">
        <v>1326.9729996000001</v>
      </c>
      <c r="G45" s="40">
        <v>1.0360980000000001E-2</v>
      </c>
      <c r="H45" s="30" t="s">
        <v>140</v>
      </c>
    </row>
    <row r="46" spans="1:8" x14ac:dyDescent="0.2">
      <c r="A46" s="36">
        <v>40</v>
      </c>
      <c r="B46" s="37" t="s">
        <v>301</v>
      </c>
      <c r="C46" s="37" t="s">
        <v>302</v>
      </c>
      <c r="D46" s="37" t="s">
        <v>229</v>
      </c>
      <c r="E46" s="38">
        <v>545000</v>
      </c>
      <c r="F46" s="39">
        <v>1304.4575</v>
      </c>
      <c r="G46" s="40">
        <v>1.018518E-2</v>
      </c>
      <c r="H46" s="30" t="s">
        <v>140</v>
      </c>
    </row>
    <row r="47" spans="1:8" x14ac:dyDescent="0.2">
      <c r="A47" s="36">
        <v>41</v>
      </c>
      <c r="B47" s="37" t="s">
        <v>128</v>
      </c>
      <c r="C47" s="37" t="s">
        <v>129</v>
      </c>
      <c r="D47" s="37" t="s">
        <v>130</v>
      </c>
      <c r="E47" s="38">
        <v>691000</v>
      </c>
      <c r="F47" s="39">
        <v>1299.4946</v>
      </c>
      <c r="G47" s="40">
        <v>1.014643E-2</v>
      </c>
      <c r="H47" s="30" t="s">
        <v>140</v>
      </c>
    </row>
    <row r="48" spans="1:8" x14ac:dyDescent="0.2">
      <c r="A48" s="36">
        <v>42</v>
      </c>
      <c r="B48" s="37" t="s">
        <v>196</v>
      </c>
      <c r="C48" s="37" t="s">
        <v>197</v>
      </c>
      <c r="D48" s="37" t="s">
        <v>198</v>
      </c>
      <c r="E48" s="38">
        <v>81500</v>
      </c>
      <c r="F48" s="39">
        <v>1290.96</v>
      </c>
      <c r="G48" s="40">
        <v>1.007979E-2</v>
      </c>
      <c r="H48" s="30" t="s">
        <v>140</v>
      </c>
    </row>
    <row r="49" spans="1:8" x14ac:dyDescent="0.2">
      <c r="A49" s="36">
        <v>43</v>
      </c>
      <c r="B49" s="37" t="s">
        <v>244</v>
      </c>
      <c r="C49" s="37" t="s">
        <v>245</v>
      </c>
      <c r="D49" s="37" t="s">
        <v>246</v>
      </c>
      <c r="E49" s="38">
        <v>37000</v>
      </c>
      <c r="F49" s="39">
        <v>1280.422</v>
      </c>
      <c r="G49" s="40">
        <v>9.9975099999999994E-3</v>
      </c>
      <c r="H49" s="30" t="s">
        <v>140</v>
      </c>
    </row>
    <row r="50" spans="1:8" x14ac:dyDescent="0.2">
      <c r="A50" s="36">
        <v>44</v>
      </c>
      <c r="B50" s="37" t="s">
        <v>183</v>
      </c>
      <c r="C50" s="37" t="s">
        <v>184</v>
      </c>
      <c r="D50" s="37" t="s">
        <v>185</v>
      </c>
      <c r="E50" s="38">
        <v>405000</v>
      </c>
      <c r="F50" s="39">
        <v>1278.99</v>
      </c>
      <c r="G50" s="40">
        <v>9.9863299999999999E-3</v>
      </c>
      <c r="H50" s="30" t="s">
        <v>140</v>
      </c>
    </row>
    <row r="51" spans="1:8" x14ac:dyDescent="0.2">
      <c r="A51" s="36">
        <v>45</v>
      </c>
      <c r="B51" s="37" t="s">
        <v>845</v>
      </c>
      <c r="C51" s="37" t="s">
        <v>846</v>
      </c>
      <c r="D51" s="37" t="s">
        <v>115</v>
      </c>
      <c r="E51" s="38">
        <v>153000</v>
      </c>
      <c r="F51" s="39">
        <v>1243.2014999999999</v>
      </c>
      <c r="G51" s="40">
        <v>9.7068899999999993E-3</v>
      </c>
      <c r="H51" s="30" t="s">
        <v>140</v>
      </c>
    </row>
    <row r="52" spans="1:8" x14ac:dyDescent="0.2">
      <c r="A52" s="36">
        <v>46</v>
      </c>
      <c r="B52" s="37" t="s">
        <v>113</v>
      </c>
      <c r="C52" s="37" t="s">
        <v>114</v>
      </c>
      <c r="D52" s="37" t="s">
        <v>115</v>
      </c>
      <c r="E52" s="38">
        <v>16450</v>
      </c>
      <c r="F52" s="39">
        <v>1238.6849999999999</v>
      </c>
      <c r="G52" s="40">
        <v>9.6716300000000005E-3</v>
      </c>
      <c r="H52" s="30" t="s">
        <v>140</v>
      </c>
    </row>
    <row r="53" spans="1:8" x14ac:dyDescent="0.2">
      <c r="A53" s="36">
        <v>47</v>
      </c>
      <c r="B53" s="37" t="s">
        <v>236</v>
      </c>
      <c r="C53" s="37" t="s">
        <v>237</v>
      </c>
      <c r="D53" s="37" t="s">
        <v>120</v>
      </c>
      <c r="E53" s="38">
        <v>293500</v>
      </c>
      <c r="F53" s="39">
        <v>1225.6559999999999</v>
      </c>
      <c r="G53" s="40">
        <v>9.5698999999999992E-3</v>
      </c>
      <c r="H53" s="30" t="s">
        <v>140</v>
      </c>
    </row>
    <row r="54" spans="1:8" ht="25.5" x14ac:dyDescent="0.2">
      <c r="A54" s="36">
        <v>48</v>
      </c>
      <c r="B54" s="37" t="s">
        <v>220</v>
      </c>
      <c r="C54" s="37" t="s">
        <v>221</v>
      </c>
      <c r="D54" s="37" t="s">
        <v>188</v>
      </c>
      <c r="E54" s="38">
        <v>113000</v>
      </c>
      <c r="F54" s="39">
        <v>1214.298</v>
      </c>
      <c r="G54" s="40">
        <v>9.4812100000000003E-3</v>
      </c>
      <c r="H54" s="30" t="s">
        <v>140</v>
      </c>
    </row>
    <row r="55" spans="1:8" x14ac:dyDescent="0.2">
      <c r="A55" s="36">
        <v>49</v>
      </c>
      <c r="B55" s="37" t="s">
        <v>272</v>
      </c>
      <c r="C55" s="37" t="s">
        <v>273</v>
      </c>
      <c r="D55" s="37" t="s">
        <v>188</v>
      </c>
      <c r="E55" s="38">
        <v>568000</v>
      </c>
      <c r="F55" s="39">
        <v>1147.7575999999999</v>
      </c>
      <c r="G55" s="40">
        <v>8.9616699999999997E-3</v>
      </c>
      <c r="H55" s="30" t="s">
        <v>140</v>
      </c>
    </row>
    <row r="56" spans="1:8" x14ac:dyDescent="0.2">
      <c r="A56" s="36">
        <v>50</v>
      </c>
      <c r="B56" s="37" t="s">
        <v>89</v>
      </c>
      <c r="C56" s="37" t="s">
        <v>90</v>
      </c>
      <c r="D56" s="37" t="s">
        <v>22</v>
      </c>
      <c r="E56" s="38">
        <v>77000</v>
      </c>
      <c r="F56" s="39">
        <v>1089.473</v>
      </c>
      <c r="G56" s="40">
        <v>8.5065799999999997E-3</v>
      </c>
      <c r="H56" s="30" t="s">
        <v>140</v>
      </c>
    </row>
    <row r="57" spans="1:8" x14ac:dyDescent="0.2">
      <c r="A57" s="36">
        <v>51</v>
      </c>
      <c r="B57" s="37" t="s">
        <v>42</v>
      </c>
      <c r="C57" s="37" t="s">
        <v>43</v>
      </c>
      <c r="D57" s="37" t="s">
        <v>13</v>
      </c>
      <c r="E57" s="38">
        <v>76000</v>
      </c>
      <c r="F57" s="39">
        <v>1041.2760000000001</v>
      </c>
      <c r="G57" s="40">
        <v>8.1302600000000003E-3</v>
      </c>
      <c r="H57" s="30" t="s">
        <v>140</v>
      </c>
    </row>
    <row r="58" spans="1:8" x14ac:dyDescent="0.2">
      <c r="A58" s="36">
        <v>52</v>
      </c>
      <c r="B58" s="37" t="s">
        <v>487</v>
      </c>
      <c r="C58" s="37" t="s">
        <v>488</v>
      </c>
      <c r="D58" s="37" t="s">
        <v>41</v>
      </c>
      <c r="E58" s="38">
        <v>111000</v>
      </c>
      <c r="F58" s="39">
        <v>934.56449999999995</v>
      </c>
      <c r="G58" s="40">
        <v>7.2970600000000002E-3</v>
      </c>
      <c r="H58" s="30" t="s">
        <v>140</v>
      </c>
    </row>
    <row r="59" spans="1:8" x14ac:dyDescent="0.2">
      <c r="A59" s="36">
        <v>53</v>
      </c>
      <c r="B59" s="37" t="s">
        <v>832</v>
      </c>
      <c r="C59" s="37" t="s">
        <v>833</v>
      </c>
      <c r="D59" s="37" t="s">
        <v>215</v>
      </c>
      <c r="E59" s="38">
        <v>23600</v>
      </c>
      <c r="F59" s="39">
        <v>834.96799999999996</v>
      </c>
      <c r="G59" s="40">
        <v>6.5194099999999998E-3</v>
      </c>
      <c r="H59" s="30" t="s">
        <v>140</v>
      </c>
    </row>
    <row r="60" spans="1:8" x14ac:dyDescent="0.2">
      <c r="A60" s="36">
        <v>54</v>
      </c>
      <c r="B60" s="37" t="s">
        <v>373</v>
      </c>
      <c r="C60" s="37" t="s">
        <v>374</v>
      </c>
      <c r="D60" s="37" t="s">
        <v>112</v>
      </c>
      <c r="E60" s="38">
        <v>118794</v>
      </c>
      <c r="F60" s="39">
        <v>594.74216100000001</v>
      </c>
      <c r="G60" s="40">
        <v>4.6437400000000004E-3</v>
      </c>
      <c r="H60" s="30" t="s">
        <v>140</v>
      </c>
    </row>
    <row r="61" spans="1:8" x14ac:dyDescent="0.2">
      <c r="A61" s="41"/>
      <c r="B61" s="41"/>
      <c r="C61" s="42" t="s">
        <v>139</v>
      </c>
      <c r="D61" s="41"/>
      <c r="E61" s="41" t="s">
        <v>140</v>
      </c>
      <c r="F61" s="43">
        <f>SUM(F7:F60)</f>
        <v>125606.7886376</v>
      </c>
      <c r="G61" s="44">
        <f>SUM(G7:G60)</f>
        <v>0.98073528000000021</v>
      </c>
      <c r="H61" s="30" t="s">
        <v>140</v>
      </c>
    </row>
    <row r="62" spans="1:8" x14ac:dyDescent="0.2">
      <c r="A62" s="41"/>
      <c r="B62" s="41"/>
      <c r="C62" s="45"/>
      <c r="D62" s="41"/>
      <c r="E62" s="41"/>
      <c r="F62" s="46"/>
      <c r="G62" s="46"/>
      <c r="H62" s="30" t="s">
        <v>140</v>
      </c>
    </row>
    <row r="63" spans="1:8" x14ac:dyDescent="0.2">
      <c r="A63" s="41"/>
      <c r="B63" s="41"/>
      <c r="C63" s="42" t="s">
        <v>141</v>
      </c>
      <c r="D63" s="41"/>
      <c r="E63" s="41"/>
      <c r="F63" s="41"/>
      <c r="G63" s="41"/>
      <c r="H63" s="30" t="s">
        <v>140</v>
      </c>
    </row>
    <row r="64" spans="1:8" x14ac:dyDescent="0.2">
      <c r="A64" s="41"/>
      <c r="B64" s="41"/>
      <c r="C64" s="42" t="s">
        <v>139</v>
      </c>
      <c r="D64" s="41"/>
      <c r="E64" s="41" t="s">
        <v>140</v>
      </c>
      <c r="F64" s="47" t="s">
        <v>142</v>
      </c>
      <c r="G64" s="44">
        <v>0</v>
      </c>
      <c r="H64" s="30" t="s">
        <v>140</v>
      </c>
    </row>
    <row r="65" spans="1:8" x14ac:dyDescent="0.2">
      <c r="A65" s="41"/>
      <c r="B65" s="41"/>
      <c r="C65" s="45"/>
      <c r="D65" s="41"/>
      <c r="E65" s="41"/>
      <c r="F65" s="46"/>
      <c r="G65" s="46"/>
      <c r="H65" s="30" t="s">
        <v>140</v>
      </c>
    </row>
    <row r="66" spans="1:8" x14ac:dyDescent="0.2">
      <c r="A66" s="41"/>
      <c r="B66" s="41"/>
      <c r="C66" s="42" t="s">
        <v>143</v>
      </c>
      <c r="D66" s="41"/>
      <c r="E66" s="41"/>
      <c r="F66" s="41"/>
      <c r="G66" s="41"/>
      <c r="H66" s="30" t="s">
        <v>140</v>
      </c>
    </row>
    <row r="67" spans="1:8" x14ac:dyDescent="0.2">
      <c r="A67" s="36">
        <v>1</v>
      </c>
      <c r="B67" s="37" t="s">
        <v>519</v>
      </c>
      <c r="C67" s="32" t="s">
        <v>1004</v>
      </c>
      <c r="D67" s="37" t="s">
        <v>120</v>
      </c>
      <c r="E67" s="38">
        <v>374002</v>
      </c>
      <c r="F67" s="39">
        <v>60.700524600000001</v>
      </c>
      <c r="G67" s="40">
        <v>4.7395E-4</v>
      </c>
      <c r="H67" s="30" t="s">
        <v>140</v>
      </c>
    </row>
    <row r="68" spans="1:8" x14ac:dyDescent="0.2">
      <c r="A68" s="36">
        <v>2</v>
      </c>
      <c r="B68" s="37" t="s">
        <v>771</v>
      </c>
      <c r="C68" s="32" t="s">
        <v>1139</v>
      </c>
      <c r="D68" s="37"/>
      <c r="E68" s="38">
        <v>200000</v>
      </c>
      <c r="F68" s="39">
        <v>1.9999999999999999E-6</v>
      </c>
      <c r="G68" s="48" t="s">
        <v>138</v>
      </c>
      <c r="H68" s="30" t="s">
        <v>140</v>
      </c>
    </row>
    <row r="69" spans="1:8" x14ac:dyDescent="0.2">
      <c r="A69" s="41"/>
      <c r="B69" s="41"/>
      <c r="C69" s="42" t="s">
        <v>139</v>
      </c>
      <c r="D69" s="41"/>
      <c r="E69" s="41" t="s">
        <v>140</v>
      </c>
      <c r="F69" s="43">
        <f>SUM(F67:F68)</f>
        <v>60.700526600000003</v>
      </c>
      <c r="G69" s="44">
        <f>SUM(G67:G68)</f>
        <v>4.7395E-4</v>
      </c>
      <c r="H69" s="30" t="s">
        <v>140</v>
      </c>
    </row>
    <row r="70" spans="1:8" x14ac:dyDescent="0.2">
      <c r="A70" s="41"/>
      <c r="B70" s="41"/>
      <c r="C70" s="45"/>
      <c r="D70" s="41"/>
      <c r="E70" s="41"/>
      <c r="F70" s="46"/>
      <c r="G70" s="46"/>
      <c r="H70" s="30" t="s">
        <v>140</v>
      </c>
    </row>
    <row r="71" spans="1:8" x14ac:dyDescent="0.2">
      <c r="A71" s="41"/>
      <c r="B71" s="41"/>
      <c r="C71" s="42" t="s">
        <v>144</v>
      </c>
      <c r="D71" s="41"/>
      <c r="E71" s="41"/>
      <c r="F71" s="41"/>
      <c r="G71" s="41"/>
      <c r="H71" s="30" t="s">
        <v>140</v>
      </c>
    </row>
    <row r="72" spans="1:8" x14ac:dyDescent="0.2">
      <c r="A72" s="41"/>
      <c r="B72" s="41"/>
      <c r="C72" s="42" t="s">
        <v>139</v>
      </c>
      <c r="D72" s="41"/>
      <c r="E72" s="41" t="s">
        <v>140</v>
      </c>
      <c r="F72" s="47" t="s">
        <v>142</v>
      </c>
      <c r="G72" s="44">
        <v>0</v>
      </c>
      <c r="H72" s="30" t="s">
        <v>140</v>
      </c>
    </row>
    <row r="73" spans="1:8" x14ac:dyDescent="0.2">
      <c r="A73" s="41"/>
      <c r="B73" s="41"/>
      <c r="C73" s="45"/>
      <c r="D73" s="41"/>
      <c r="E73" s="41"/>
      <c r="F73" s="46"/>
      <c r="G73" s="46"/>
      <c r="H73" s="30" t="s">
        <v>140</v>
      </c>
    </row>
    <row r="74" spans="1:8" x14ac:dyDescent="0.2">
      <c r="A74" s="41"/>
      <c r="B74" s="41"/>
      <c r="C74" s="42" t="s">
        <v>145</v>
      </c>
      <c r="D74" s="41"/>
      <c r="E74" s="41"/>
      <c r="F74" s="46"/>
      <c r="G74" s="46"/>
      <c r="H74" s="30" t="s">
        <v>140</v>
      </c>
    </row>
    <row r="75" spans="1:8" x14ac:dyDescent="0.2">
      <c r="A75" s="41"/>
      <c r="B75" s="41"/>
      <c r="C75" s="42" t="s">
        <v>139</v>
      </c>
      <c r="D75" s="41"/>
      <c r="E75" s="41" t="s">
        <v>140</v>
      </c>
      <c r="F75" s="47" t="s">
        <v>142</v>
      </c>
      <c r="G75" s="44">
        <v>0</v>
      </c>
      <c r="H75" s="30" t="s">
        <v>140</v>
      </c>
    </row>
    <row r="76" spans="1:8" x14ac:dyDescent="0.2">
      <c r="A76" s="41"/>
      <c r="B76" s="41"/>
      <c r="C76" s="45"/>
      <c r="D76" s="41"/>
      <c r="E76" s="41"/>
      <c r="F76" s="46"/>
      <c r="G76" s="46"/>
      <c r="H76" s="30" t="s">
        <v>140</v>
      </c>
    </row>
    <row r="77" spans="1:8" x14ac:dyDescent="0.2">
      <c r="A77" s="41"/>
      <c r="B77" s="41"/>
      <c r="C77" s="42" t="s">
        <v>146</v>
      </c>
      <c r="D77" s="41"/>
      <c r="E77" s="41"/>
      <c r="F77" s="46"/>
      <c r="G77" s="46"/>
      <c r="H77" s="30" t="s">
        <v>140</v>
      </c>
    </row>
    <row r="78" spans="1:8" x14ac:dyDescent="0.2">
      <c r="A78" s="41"/>
      <c r="B78" s="41"/>
      <c r="C78" s="42" t="s">
        <v>139</v>
      </c>
      <c r="D78" s="41"/>
      <c r="E78" s="41" t="s">
        <v>140</v>
      </c>
      <c r="F78" s="47" t="s">
        <v>142</v>
      </c>
      <c r="G78" s="44">
        <v>0</v>
      </c>
      <c r="H78" s="30" t="s">
        <v>140</v>
      </c>
    </row>
    <row r="79" spans="1:8" x14ac:dyDescent="0.2">
      <c r="A79" s="41"/>
      <c r="B79" s="41"/>
      <c r="C79" s="45"/>
      <c r="D79" s="41"/>
      <c r="E79" s="41"/>
      <c r="F79" s="46"/>
      <c r="G79" s="46"/>
      <c r="H79" s="30" t="s">
        <v>140</v>
      </c>
    </row>
    <row r="80" spans="1:8" x14ac:dyDescent="0.2">
      <c r="A80" s="41"/>
      <c r="B80" s="41"/>
      <c r="C80" s="42" t="s">
        <v>147</v>
      </c>
      <c r="D80" s="41"/>
      <c r="E80" s="41"/>
      <c r="F80" s="43">
        <v>125667.4891642</v>
      </c>
      <c r="G80" s="44">
        <v>0.98120923000000004</v>
      </c>
      <c r="H80" s="30" t="s">
        <v>140</v>
      </c>
    </row>
    <row r="81" spans="1:8" x14ac:dyDescent="0.2">
      <c r="A81" s="41"/>
      <c r="B81" s="41"/>
      <c r="C81" s="45"/>
      <c r="D81" s="41"/>
      <c r="E81" s="41"/>
      <c r="F81" s="46"/>
      <c r="G81" s="46"/>
      <c r="H81" s="30" t="s">
        <v>140</v>
      </c>
    </row>
    <row r="82" spans="1:8" x14ac:dyDescent="0.2">
      <c r="A82" s="41"/>
      <c r="B82" s="41"/>
      <c r="C82" s="42" t="s">
        <v>148</v>
      </c>
      <c r="D82" s="41"/>
      <c r="E82" s="41"/>
      <c r="F82" s="46"/>
      <c r="G82" s="46"/>
      <c r="H82" s="30" t="s">
        <v>140</v>
      </c>
    </row>
    <row r="83" spans="1:8" x14ac:dyDescent="0.2">
      <c r="A83" s="41"/>
      <c r="B83" s="41"/>
      <c r="C83" s="42" t="s">
        <v>10</v>
      </c>
      <c r="D83" s="41"/>
      <c r="E83" s="41"/>
      <c r="F83" s="46"/>
      <c r="G83" s="46"/>
      <c r="H83" s="30" t="s">
        <v>140</v>
      </c>
    </row>
    <row r="84" spans="1:8" x14ac:dyDescent="0.2">
      <c r="A84" s="41"/>
      <c r="B84" s="41"/>
      <c r="C84" s="42" t="s">
        <v>139</v>
      </c>
      <c r="D84" s="41"/>
      <c r="E84" s="41" t="s">
        <v>140</v>
      </c>
      <c r="F84" s="47" t="s">
        <v>142</v>
      </c>
      <c r="G84" s="44">
        <v>0</v>
      </c>
      <c r="H84" s="30" t="s">
        <v>140</v>
      </c>
    </row>
    <row r="85" spans="1:8" x14ac:dyDescent="0.2">
      <c r="A85" s="41"/>
      <c r="B85" s="41"/>
      <c r="C85" s="45"/>
      <c r="D85" s="41"/>
      <c r="E85" s="41"/>
      <c r="F85" s="46"/>
      <c r="G85" s="46"/>
      <c r="H85" s="30" t="s">
        <v>140</v>
      </c>
    </row>
    <row r="86" spans="1:8" x14ac:dyDescent="0.2">
      <c r="A86" s="41"/>
      <c r="B86" s="41"/>
      <c r="C86" s="42" t="s">
        <v>149</v>
      </c>
      <c r="D86" s="41"/>
      <c r="E86" s="41"/>
      <c r="F86" s="41"/>
      <c r="G86" s="41"/>
      <c r="H86" s="30" t="s">
        <v>140</v>
      </c>
    </row>
    <row r="87" spans="1:8" x14ac:dyDescent="0.2">
      <c r="A87" s="41"/>
      <c r="B87" s="41"/>
      <c r="C87" s="42" t="s">
        <v>139</v>
      </c>
      <c r="D87" s="41"/>
      <c r="E87" s="41" t="s">
        <v>140</v>
      </c>
      <c r="F87" s="47" t="s">
        <v>142</v>
      </c>
      <c r="G87" s="44">
        <v>0</v>
      </c>
      <c r="H87" s="30" t="s">
        <v>140</v>
      </c>
    </row>
    <row r="88" spans="1:8" x14ac:dyDescent="0.2">
      <c r="A88" s="41"/>
      <c r="B88" s="41"/>
      <c r="C88" s="45"/>
      <c r="D88" s="41"/>
      <c r="E88" s="41"/>
      <c r="F88" s="46"/>
      <c r="G88" s="46"/>
      <c r="H88" s="30" t="s">
        <v>140</v>
      </c>
    </row>
    <row r="89" spans="1:8" x14ac:dyDescent="0.2">
      <c r="A89" s="41"/>
      <c r="B89" s="41"/>
      <c r="C89" s="42" t="s">
        <v>150</v>
      </c>
      <c r="D89" s="41"/>
      <c r="E89" s="41"/>
      <c r="F89" s="41"/>
      <c r="G89" s="41"/>
      <c r="H89" s="30" t="s">
        <v>140</v>
      </c>
    </row>
    <row r="90" spans="1:8" x14ac:dyDescent="0.2">
      <c r="A90" s="41"/>
      <c r="B90" s="41"/>
      <c r="C90" s="42" t="s">
        <v>139</v>
      </c>
      <c r="D90" s="41"/>
      <c r="E90" s="41" t="s">
        <v>140</v>
      </c>
      <c r="F90" s="47" t="s">
        <v>142</v>
      </c>
      <c r="G90" s="44">
        <v>0</v>
      </c>
      <c r="H90" s="30" t="s">
        <v>140</v>
      </c>
    </row>
    <row r="91" spans="1:8" x14ac:dyDescent="0.2">
      <c r="A91" s="41"/>
      <c r="B91" s="41"/>
      <c r="C91" s="45"/>
      <c r="D91" s="41"/>
      <c r="E91" s="41"/>
      <c r="F91" s="46"/>
      <c r="G91" s="46"/>
      <c r="H91" s="30" t="s">
        <v>140</v>
      </c>
    </row>
    <row r="92" spans="1:8" x14ac:dyDescent="0.2">
      <c r="A92" s="41"/>
      <c r="B92" s="41"/>
      <c r="C92" s="42" t="s">
        <v>151</v>
      </c>
      <c r="D92" s="41"/>
      <c r="E92" s="41"/>
      <c r="F92" s="46"/>
      <c r="G92" s="46"/>
      <c r="H92" s="30" t="s">
        <v>140</v>
      </c>
    </row>
    <row r="93" spans="1:8" x14ac:dyDescent="0.2">
      <c r="A93" s="41"/>
      <c r="B93" s="41"/>
      <c r="C93" s="42" t="s">
        <v>139</v>
      </c>
      <c r="D93" s="41"/>
      <c r="E93" s="41" t="s">
        <v>140</v>
      </c>
      <c r="F93" s="47" t="s">
        <v>142</v>
      </c>
      <c r="G93" s="44">
        <v>0</v>
      </c>
      <c r="H93" s="30" t="s">
        <v>140</v>
      </c>
    </row>
    <row r="94" spans="1:8" x14ac:dyDescent="0.2">
      <c r="A94" s="41"/>
      <c r="B94" s="41"/>
      <c r="C94" s="45"/>
      <c r="D94" s="41"/>
      <c r="E94" s="41"/>
      <c r="F94" s="46"/>
      <c r="G94" s="46"/>
      <c r="H94" s="30" t="s">
        <v>140</v>
      </c>
    </row>
    <row r="95" spans="1:8" x14ac:dyDescent="0.2">
      <c r="A95" s="41"/>
      <c r="B95" s="41"/>
      <c r="C95" s="42" t="s">
        <v>152</v>
      </c>
      <c r="D95" s="41"/>
      <c r="E95" s="41"/>
      <c r="F95" s="43">
        <v>0</v>
      </c>
      <c r="G95" s="44">
        <v>0</v>
      </c>
      <c r="H95" s="30" t="s">
        <v>140</v>
      </c>
    </row>
    <row r="96" spans="1:8" x14ac:dyDescent="0.2">
      <c r="A96" s="41"/>
      <c r="B96" s="41"/>
      <c r="C96" s="45"/>
      <c r="D96" s="41"/>
      <c r="E96" s="41"/>
      <c r="F96" s="46"/>
      <c r="G96" s="46"/>
      <c r="H96" s="30" t="s">
        <v>140</v>
      </c>
    </row>
    <row r="97" spans="1:8" x14ac:dyDescent="0.2">
      <c r="A97" s="41"/>
      <c r="B97" s="41"/>
      <c r="C97" s="42" t="s">
        <v>153</v>
      </c>
      <c r="D97" s="41"/>
      <c r="E97" s="41"/>
      <c r="F97" s="46"/>
      <c r="G97" s="46"/>
      <c r="H97" s="30" t="s">
        <v>140</v>
      </c>
    </row>
    <row r="98" spans="1:8" x14ac:dyDescent="0.2">
      <c r="A98" s="41"/>
      <c r="B98" s="41"/>
      <c r="C98" s="42" t="s">
        <v>154</v>
      </c>
      <c r="D98" s="41"/>
      <c r="E98" s="41"/>
      <c r="F98" s="46"/>
      <c r="G98" s="46"/>
      <c r="H98" s="30" t="s">
        <v>140</v>
      </c>
    </row>
    <row r="99" spans="1:8" x14ac:dyDescent="0.2">
      <c r="A99" s="41"/>
      <c r="B99" s="41"/>
      <c r="C99" s="42" t="s">
        <v>139</v>
      </c>
      <c r="D99" s="41"/>
      <c r="E99" s="41" t="s">
        <v>140</v>
      </c>
      <c r="F99" s="47" t="s">
        <v>142</v>
      </c>
      <c r="G99" s="44">
        <v>0</v>
      </c>
      <c r="H99" s="30" t="s">
        <v>140</v>
      </c>
    </row>
    <row r="100" spans="1:8" x14ac:dyDescent="0.2">
      <c r="A100" s="41"/>
      <c r="B100" s="41"/>
      <c r="C100" s="45"/>
      <c r="D100" s="41"/>
      <c r="E100" s="41"/>
      <c r="F100" s="46"/>
      <c r="G100" s="46"/>
      <c r="H100" s="30" t="s">
        <v>140</v>
      </c>
    </row>
    <row r="101" spans="1:8" x14ac:dyDescent="0.2">
      <c r="A101" s="41"/>
      <c r="B101" s="41"/>
      <c r="C101" s="42" t="s">
        <v>155</v>
      </c>
      <c r="D101" s="41"/>
      <c r="E101" s="41"/>
      <c r="F101" s="46"/>
      <c r="G101" s="46"/>
      <c r="H101" s="30" t="s">
        <v>140</v>
      </c>
    </row>
    <row r="102" spans="1:8" x14ac:dyDescent="0.2">
      <c r="A102" s="41"/>
      <c r="B102" s="41"/>
      <c r="C102" s="42" t="s">
        <v>139</v>
      </c>
      <c r="D102" s="41"/>
      <c r="E102" s="41" t="s">
        <v>140</v>
      </c>
      <c r="F102" s="47" t="s">
        <v>142</v>
      </c>
      <c r="G102" s="44">
        <v>0</v>
      </c>
      <c r="H102" s="30" t="s">
        <v>140</v>
      </c>
    </row>
    <row r="103" spans="1:8" x14ac:dyDescent="0.2">
      <c r="A103" s="41"/>
      <c r="B103" s="41"/>
      <c r="C103" s="45"/>
      <c r="D103" s="41"/>
      <c r="E103" s="41"/>
      <c r="F103" s="46"/>
      <c r="G103" s="46"/>
      <c r="H103" s="30" t="s">
        <v>140</v>
      </c>
    </row>
    <row r="104" spans="1:8" x14ac:dyDescent="0.2">
      <c r="A104" s="41"/>
      <c r="B104" s="41"/>
      <c r="C104" s="42" t="s">
        <v>156</v>
      </c>
      <c r="D104" s="41"/>
      <c r="E104" s="41"/>
      <c r="F104" s="46"/>
      <c r="G104" s="46"/>
      <c r="H104" s="30" t="s">
        <v>140</v>
      </c>
    </row>
    <row r="105" spans="1:8" x14ac:dyDescent="0.2">
      <c r="A105" s="41"/>
      <c r="B105" s="41"/>
      <c r="C105" s="42" t="s">
        <v>139</v>
      </c>
      <c r="D105" s="41"/>
      <c r="E105" s="41" t="s">
        <v>140</v>
      </c>
      <c r="F105" s="47" t="s">
        <v>142</v>
      </c>
      <c r="G105" s="44">
        <v>0</v>
      </c>
      <c r="H105" s="30" t="s">
        <v>140</v>
      </c>
    </row>
    <row r="106" spans="1:8" x14ac:dyDescent="0.2">
      <c r="A106" s="41"/>
      <c r="B106" s="41"/>
      <c r="C106" s="45"/>
      <c r="D106" s="41"/>
      <c r="E106" s="41"/>
      <c r="F106" s="46"/>
      <c r="G106" s="46"/>
      <c r="H106" s="30" t="s">
        <v>140</v>
      </c>
    </row>
    <row r="107" spans="1:8" x14ac:dyDescent="0.2">
      <c r="A107" s="41"/>
      <c r="B107" s="41"/>
      <c r="C107" s="42" t="s">
        <v>157</v>
      </c>
      <c r="D107" s="41"/>
      <c r="E107" s="41"/>
      <c r="F107" s="46"/>
      <c r="G107" s="46"/>
      <c r="H107" s="30" t="s">
        <v>140</v>
      </c>
    </row>
    <row r="108" spans="1:8" x14ac:dyDescent="0.2">
      <c r="A108" s="36">
        <v>1</v>
      </c>
      <c r="B108" s="37"/>
      <c r="C108" s="37" t="s">
        <v>158</v>
      </c>
      <c r="D108" s="37"/>
      <c r="E108" s="48"/>
      <c r="F108" s="39">
        <v>2399.816925006</v>
      </c>
      <c r="G108" s="40">
        <v>1.8737719999999999E-2</v>
      </c>
      <c r="H108" s="30">
        <v>5.42</v>
      </c>
    </row>
    <row r="109" spans="1:8" x14ac:dyDescent="0.2">
      <c r="A109" s="41"/>
      <c r="B109" s="41"/>
      <c r="C109" s="42" t="s">
        <v>139</v>
      </c>
      <c r="D109" s="41"/>
      <c r="E109" s="41" t="s">
        <v>140</v>
      </c>
      <c r="F109" s="43">
        <v>2399.816925006</v>
      </c>
      <c r="G109" s="44">
        <v>1.8737719999999999E-2</v>
      </c>
      <c r="H109" s="30" t="s">
        <v>140</v>
      </c>
    </row>
    <row r="110" spans="1:8" x14ac:dyDescent="0.2">
      <c r="A110" s="41"/>
      <c r="B110" s="41"/>
      <c r="C110" s="45"/>
      <c r="D110" s="41"/>
      <c r="E110" s="41"/>
      <c r="F110" s="46"/>
      <c r="G110" s="46"/>
      <c r="H110" s="30" t="s">
        <v>140</v>
      </c>
    </row>
    <row r="111" spans="1:8" x14ac:dyDescent="0.2">
      <c r="A111" s="41"/>
      <c r="B111" s="41"/>
      <c r="C111" s="42" t="s">
        <v>159</v>
      </c>
      <c r="D111" s="41"/>
      <c r="E111" s="41"/>
      <c r="F111" s="43">
        <v>2399.816925006</v>
      </c>
      <c r="G111" s="44">
        <v>1.8737719999999999E-2</v>
      </c>
      <c r="H111" s="30" t="s">
        <v>140</v>
      </c>
    </row>
    <row r="112" spans="1:8" x14ac:dyDescent="0.2">
      <c r="A112" s="41"/>
      <c r="B112" s="41"/>
      <c r="C112" s="46"/>
      <c r="D112" s="41"/>
      <c r="E112" s="41"/>
      <c r="F112" s="41"/>
      <c r="G112" s="41"/>
      <c r="H112" s="30" t="s">
        <v>140</v>
      </c>
    </row>
    <row r="113" spans="1:10" x14ac:dyDescent="0.2">
      <c r="A113" s="41"/>
      <c r="B113" s="41"/>
      <c r="C113" s="42" t="s">
        <v>160</v>
      </c>
      <c r="D113" s="41"/>
      <c r="E113" s="41"/>
      <c r="F113" s="41"/>
      <c r="G113" s="41"/>
      <c r="H113" s="30" t="s">
        <v>140</v>
      </c>
    </row>
    <row r="114" spans="1:10" x14ac:dyDescent="0.2">
      <c r="A114" s="41"/>
      <c r="B114" s="41"/>
      <c r="C114" s="42" t="s">
        <v>161</v>
      </c>
      <c r="D114" s="41"/>
      <c r="E114" s="41"/>
      <c r="F114" s="41"/>
      <c r="G114" s="41"/>
      <c r="H114" s="30" t="s">
        <v>140</v>
      </c>
    </row>
    <row r="115" spans="1:10" x14ac:dyDescent="0.2">
      <c r="A115" s="41"/>
      <c r="B115" s="41"/>
      <c r="C115" s="42" t="s">
        <v>139</v>
      </c>
      <c r="D115" s="41"/>
      <c r="E115" s="41" t="s">
        <v>140</v>
      </c>
      <c r="F115" s="47" t="s">
        <v>142</v>
      </c>
      <c r="G115" s="44">
        <v>0</v>
      </c>
      <c r="H115" s="30" t="s">
        <v>140</v>
      </c>
    </row>
    <row r="116" spans="1:10" x14ac:dyDescent="0.2">
      <c r="A116" s="41"/>
      <c r="B116" s="41"/>
      <c r="C116" s="45"/>
      <c r="D116" s="41"/>
      <c r="E116" s="41"/>
      <c r="F116" s="46"/>
      <c r="G116" s="46"/>
      <c r="H116" s="30" t="s">
        <v>140</v>
      </c>
    </row>
    <row r="117" spans="1:10" x14ac:dyDescent="0.2">
      <c r="A117" s="41"/>
      <c r="B117" s="41"/>
      <c r="C117" s="42" t="s">
        <v>162</v>
      </c>
      <c r="D117" s="41"/>
      <c r="E117" s="41"/>
      <c r="F117" s="41"/>
      <c r="G117" s="41"/>
      <c r="H117" s="30" t="s">
        <v>140</v>
      </c>
    </row>
    <row r="118" spans="1:10" x14ac:dyDescent="0.2">
      <c r="A118" s="41"/>
      <c r="B118" s="41"/>
      <c r="C118" s="42" t="s">
        <v>163</v>
      </c>
      <c r="D118" s="41"/>
      <c r="E118" s="41"/>
      <c r="F118" s="41"/>
      <c r="G118" s="41"/>
      <c r="H118" s="30" t="s">
        <v>140</v>
      </c>
    </row>
    <row r="119" spans="1:10" x14ac:dyDescent="0.2">
      <c r="A119" s="41"/>
      <c r="B119" s="41"/>
      <c r="C119" s="42" t="s">
        <v>139</v>
      </c>
      <c r="D119" s="41"/>
      <c r="E119" s="41" t="s">
        <v>140</v>
      </c>
      <c r="F119" s="47" t="s">
        <v>142</v>
      </c>
      <c r="G119" s="44">
        <v>0</v>
      </c>
      <c r="H119" s="30" t="s">
        <v>140</v>
      </c>
    </row>
    <row r="120" spans="1:10" x14ac:dyDescent="0.2">
      <c r="A120" s="41"/>
      <c r="B120" s="41"/>
      <c r="C120" s="45"/>
      <c r="D120" s="41"/>
      <c r="E120" s="41"/>
      <c r="F120" s="46"/>
      <c r="G120" s="46"/>
      <c r="H120" s="30" t="s">
        <v>140</v>
      </c>
    </row>
    <row r="121" spans="1:10" x14ac:dyDescent="0.2">
      <c r="A121" s="41"/>
      <c r="B121" s="41"/>
      <c r="C121" s="42" t="s">
        <v>164</v>
      </c>
      <c r="D121" s="41"/>
      <c r="E121" s="41"/>
      <c r="F121" s="46"/>
      <c r="G121" s="46"/>
      <c r="H121" s="30" t="s">
        <v>140</v>
      </c>
    </row>
    <row r="122" spans="1:10" x14ac:dyDescent="0.2">
      <c r="A122" s="41"/>
      <c r="B122" s="41"/>
      <c r="C122" s="42" t="s">
        <v>139</v>
      </c>
      <c r="D122" s="41"/>
      <c r="E122" s="41" t="s">
        <v>140</v>
      </c>
      <c r="F122" s="47" t="s">
        <v>142</v>
      </c>
      <c r="G122" s="44">
        <v>0</v>
      </c>
      <c r="H122" s="30" t="s">
        <v>140</v>
      </c>
    </row>
    <row r="123" spans="1:10" x14ac:dyDescent="0.2">
      <c r="A123" s="41"/>
      <c r="B123" s="37"/>
      <c r="C123" s="37"/>
      <c r="D123" s="42"/>
      <c r="E123" s="41"/>
      <c r="F123" s="37"/>
      <c r="G123" s="48"/>
      <c r="H123" s="30" t="s">
        <v>140</v>
      </c>
    </row>
    <row r="124" spans="1:10" x14ac:dyDescent="0.2">
      <c r="A124" s="48"/>
      <c r="B124" s="37"/>
      <c r="C124" s="37" t="s">
        <v>165</v>
      </c>
      <c r="D124" s="37"/>
      <c r="E124" s="48"/>
      <c r="F124" s="39">
        <v>6.7997901199999999</v>
      </c>
      <c r="G124" s="40">
        <v>5.3090000000000002E-5</v>
      </c>
      <c r="H124" s="30" t="s">
        <v>140</v>
      </c>
    </row>
    <row r="125" spans="1:10" x14ac:dyDescent="0.2">
      <c r="A125" s="45"/>
      <c r="B125" s="45"/>
      <c r="C125" s="42" t="s">
        <v>166</v>
      </c>
      <c r="D125" s="46"/>
      <c r="E125" s="46"/>
      <c r="F125" s="43">
        <v>128074.105879326</v>
      </c>
      <c r="G125" s="49">
        <v>1.00000004</v>
      </c>
      <c r="H125" s="30" t="s">
        <v>140</v>
      </c>
    </row>
    <row r="126" spans="1:10" x14ac:dyDescent="0.2">
      <c r="A126" s="50"/>
      <c r="B126" s="50"/>
      <c r="C126" s="51"/>
      <c r="D126" s="52"/>
      <c r="E126" s="52"/>
      <c r="F126" s="53"/>
      <c r="G126" s="54"/>
      <c r="H126" s="55"/>
    </row>
    <row r="127" spans="1:10" x14ac:dyDescent="0.2">
      <c r="A127" s="50"/>
      <c r="B127" s="213" t="s">
        <v>934</v>
      </c>
      <c r="C127" s="213"/>
      <c r="D127" s="213"/>
      <c r="E127" s="213"/>
      <c r="F127" s="213"/>
      <c r="G127" s="213"/>
      <c r="H127" s="213"/>
      <c r="J127" s="57"/>
    </row>
    <row r="128" spans="1:10" x14ac:dyDescent="0.2">
      <c r="A128" s="50"/>
      <c r="B128" s="213" t="s">
        <v>935</v>
      </c>
      <c r="C128" s="213"/>
      <c r="D128" s="213"/>
      <c r="E128" s="213"/>
      <c r="F128" s="213"/>
      <c r="G128" s="213"/>
      <c r="H128" s="213"/>
      <c r="J128" s="57"/>
    </row>
    <row r="129" spans="1:17" x14ac:dyDescent="0.2">
      <c r="A129" s="50"/>
      <c r="B129" s="213" t="s">
        <v>936</v>
      </c>
      <c r="C129" s="213"/>
      <c r="D129" s="213"/>
      <c r="E129" s="213"/>
      <c r="F129" s="213"/>
      <c r="G129" s="213"/>
      <c r="H129" s="213"/>
      <c r="J129" s="57"/>
    </row>
    <row r="130" spans="1:17" s="59" customFormat="1" ht="52.5" customHeight="1" x14ac:dyDescent="0.25">
      <c r="A130" s="58"/>
      <c r="B130" s="214" t="s">
        <v>937</v>
      </c>
      <c r="C130" s="214"/>
      <c r="D130" s="214"/>
      <c r="E130" s="214"/>
      <c r="F130" s="214"/>
      <c r="G130" s="214"/>
      <c r="H130" s="214"/>
      <c r="I130"/>
      <c r="J130" s="57"/>
      <c r="K130"/>
      <c r="L130"/>
      <c r="M130"/>
      <c r="N130"/>
      <c r="O130"/>
      <c r="P130"/>
      <c r="Q130"/>
    </row>
    <row r="131" spans="1:17" x14ac:dyDescent="0.2">
      <c r="A131" s="50"/>
      <c r="B131" s="213" t="s">
        <v>938</v>
      </c>
      <c r="C131" s="213"/>
      <c r="D131" s="213"/>
      <c r="E131" s="213"/>
      <c r="F131" s="213"/>
      <c r="G131" s="213"/>
      <c r="H131" s="213"/>
      <c r="J131" s="57"/>
    </row>
    <row r="132" spans="1:17" x14ac:dyDescent="0.2">
      <c r="A132" s="50"/>
      <c r="B132" s="50"/>
      <c r="C132" s="50"/>
      <c r="D132" s="52"/>
      <c r="E132" s="52"/>
      <c r="F132" s="52"/>
      <c r="G132" s="52"/>
    </row>
    <row r="133" spans="1:17" x14ac:dyDescent="0.2">
      <c r="A133" s="50"/>
      <c r="B133" s="222" t="s">
        <v>167</v>
      </c>
      <c r="C133" s="223"/>
      <c r="D133" s="224"/>
      <c r="E133" s="60"/>
      <c r="F133" s="52"/>
      <c r="G133" s="52"/>
    </row>
    <row r="134" spans="1:17" ht="27.75" customHeight="1" x14ac:dyDescent="0.2">
      <c r="A134" s="50"/>
      <c r="B134" s="220" t="s">
        <v>168</v>
      </c>
      <c r="C134" s="221"/>
      <c r="D134" s="29" t="s">
        <v>1014</v>
      </c>
      <c r="E134" s="60"/>
      <c r="F134" s="52"/>
      <c r="G134" s="52"/>
    </row>
    <row r="135" spans="1:17" x14ac:dyDescent="0.2">
      <c r="A135" s="50"/>
      <c r="B135" s="220" t="s">
        <v>940</v>
      </c>
      <c r="C135" s="221"/>
      <c r="D135" s="29" t="str">
        <f>"Rs. "&amp;TEXT(F69,"0.00")&amp;" lacs/ "&amp;IF(ROUND((G69*100),2) = 0,"#",(TEXT((G69*100),"0.00")&amp;"%"))</f>
        <v>Rs. 60.70 lacs/ 0.05%</v>
      </c>
      <c r="E135" s="60"/>
      <c r="F135" s="52"/>
      <c r="G135" s="52"/>
    </row>
    <row r="136" spans="1:17" x14ac:dyDescent="0.2">
      <c r="A136" s="50"/>
      <c r="B136" s="220" t="s">
        <v>170</v>
      </c>
      <c r="C136" s="221"/>
      <c r="D136" s="61" t="s">
        <v>140</v>
      </c>
      <c r="E136" s="60"/>
      <c r="F136" s="52"/>
      <c r="G136" s="52"/>
    </row>
    <row r="137" spans="1:17" x14ac:dyDescent="0.2">
      <c r="A137" s="62"/>
      <c r="B137" s="63" t="s">
        <v>140</v>
      </c>
      <c r="C137" s="63" t="s">
        <v>941</v>
      </c>
      <c r="D137" s="63" t="s">
        <v>171</v>
      </c>
      <c r="E137" s="62"/>
      <c r="F137" s="62"/>
      <c r="G137" s="62"/>
      <c r="H137" s="62"/>
      <c r="J137" s="57"/>
    </row>
    <row r="138" spans="1:17" x14ac:dyDescent="0.2">
      <c r="A138" s="62"/>
      <c r="B138" s="64" t="s">
        <v>172</v>
      </c>
      <c r="C138" s="65">
        <v>46173</v>
      </c>
      <c r="D138" s="65">
        <v>46203</v>
      </c>
      <c r="E138" s="62"/>
      <c r="F138" s="62"/>
      <c r="G138" s="62"/>
      <c r="J138" s="57"/>
    </row>
    <row r="139" spans="1:17" x14ac:dyDescent="0.2">
      <c r="A139" s="66"/>
      <c r="B139" s="37" t="s">
        <v>173</v>
      </c>
      <c r="C139" s="67">
        <v>519.80889999999999</v>
      </c>
      <c r="D139" s="67">
        <v>529.05510000000004</v>
      </c>
      <c r="E139" s="66"/>
      <c r="F139" s="68"/>
      <c r="G139" s="69"/>
    </row>
    <row r="140" spans="1:17" x14ac:dyDescent="0.2">
      <c r="A140" s="66"/>
      <c r="B140" s="37" t="s">
        <v>942</v>
      </c>
      <c r="C140" s="67">
        <v>497.78550000000001</v>
      </c>
      <c r="D140" s="67">
        <v>506.63990000000001</v>
      </c>
      <c r="E140" s="66"/>
      <c r="F140" s="68"/>
      <c r="G140" s="69"/>
    </row>
    <row r="141" spans="1:17" x14ac:dyDescent="0.2">
      <c r="A141" s="66"/>
      <c r="B141" s="37" t="s">
        <v>175</v>
      </c>
      <c r="C141" s="67">
        <v>483.87209999999999</v>
      </c>
      <c r="D141" s="67">
        <v>492.26580000000001</v>
      </c>
      <c r="E141" s="66"/>
      <c r="F141" s="68"/>
      <c r="G141" s="69"/>
    </row>
    <row r="142" spans="1:17" x14ac:dyDescent="0.2">
      <c r="A142" s="66"/>
      <c r="B142" s="37" t="s">
        <v>943</v>
      </c>
      <c r="C142" s="67">
        <v>371.9581</v>
      </c>
      <c r="D142" s="67">
        <v>378.41030000000001</v>
      </c>
      <c r="E142" s="66"/>
      <c r="F142" s="68"/>
      <c r="G142" s="69"/>
    </row>
    <row r="143" spans="1:17" x14ac:dyDescent="0.2">
      <c r="A143" s="66"/>
      <c r="B143" s="66"/>
      <c r="C143" s="66"/>
      <c r="D143" s="66"/>
      <c r="E143" s="66"/>
      <c r="F143" s="66"/>
      <c r="G143" s="66"/>
    </row>
    <row r="144" spans="1:17" x14ac:dyDescent="0.2">
      <c r="A144" s="66"/>
      <c r="B144" s="260" t="s">
        <v>177</v>
      </c>
      <c r="C144" s="261"/>
      <c r="D144" s="42" t="s">
        <v>169</v>
      </c>
      <c r="E144" s="66"/>
      <c r="F144" s="66"/>
      <c r="G144" s="66"/>
    </row>
    <row r="145" spans="1:7" x14ac:dyDescent="0.2">
      <c r="A145" s="62"/>
      <c r="B145" s="70"/>
      <c r="C145" s="70"/>
      <c r="D145" s="70"/>
      <c r="E145" s="62"/>
      <c r="F145" s="62"/>
      <c r="G145" s="62"/>
    </row>
    <row r="146" spans="1:7" x14ac:dyDescent="0.2">
      <c r="A146" s="62"/>
      <c r="B146" s="220" t="s">
        <v>178</v>
      </c>
      <c r="C146" s="221"/>
      <c r="D146" s="29" t="s">
        <v>169</v>
      </c>
      <c r="E146" s="71"/>
      <c r="F146" s="62"/>
      <c r="G146" s="62"/>
    </row>
    <row r="147" spans="1:7" x14ac:dyDescent="0.2">
      <c r="A147" s="62"/>
      <c r="B147" s="220" t="s">
        <v>179</v>
      </c>
      <c r="C147" s="221"/>
      <c r="D147" s="29" t="s">
        <v>169</v>
      </c>
      <c r="E147" s="71"/>
      <c r="F147" s="62"/>
      <c r="G147" s="62"/>
    </row>
    <row r="148" spans="1:7" x14ac:dyDescent="0.2">
      <c r="A148" s="62"/>
      <c r="B148" s="220" t="s">
        <v>180</v>
      </c>
      <c r="C148" s="221"/>
      <c r="D148" s="29" t="s">
        <v>169</v>
      </c>
      <c r="E148" s="71"/>
      <c r="F148" s="62"/>
      <c r="G148" s="62"/>
    </row>
    <row r="149" spans="1:7" x14ac:dyDescent="0.2">
      <c r="A149" s="62"/>
      <c r="B149" s="220" t="s">
        <v>181</v>
      </c>
      <c r="C149" s="221"/>
      <c r="D149" s="72">
        <v>0.44434581242725107</v>
      </c>
      <c r="E149" s="62"/>
      <c r="F149" s="56"/>
      <c r="G149" s="73"/>
    </row>
    <row r="151" spans="1:7" ht="13.5" x14ac:dyDescent="0.25">
      <c r="B151" s="115" t="s">
        <v>1210</v>
      </c>
      <c r="C151" s="116"/>
      <c r="D151" s="116"/>
      <c r="E151" s="12"/>
      <c r="F151" s="13"/>
    </row>
    <row r="152" spans="1:7" ht="67.5" x14ac:dyDescent="0.25">
      <c r="B152" s="117" t="s">
        <v>1119</v>
      </c>
      <c r="C152" s="117" t="s">
        <v>1120</v>
      </c>
      <c r="D152" s="117" t="s">
        <v>1121</v>
      </c>
      <c r="E152" s="117" t="s">
        <v>1122</v>
      </c>
      <c r="F152" s="117" t="s">
        <v>1123</v>
      </c>
    </row>
    <row r="153" spans="1:7" ht="13.5" x14ac:dyDescent="0.2">
      <c r="B153" s="118" t="s">
        <v>1146</v>
      </c>
      <c r="C153" s="119" t="s">
        <v>1125</v>
      </c>
      <c r="D153" s="14">
        <v>0</v>
      </c>
      <c r="E153" s="15">
        <v>0</v>
      </c>
      <c r="F153" s="120">
        <v>0.54925000000000002</v>
      </c>
    </row>
    <row r="155" spans="1:7" x14ac:dyDescent="0.2">
      <c r="B155" s="212" t="s">
        <v>945</v>
      </c>
      <c r="C155" s="212"/>
    </row>
    <row r="157" spans="1:7" ht="153.75" customHeight="1" x14ac:dyDescent="0.2"/>
    <row r="160" spans="1:7" x14ac:dyDescent="0.2">
      <c r="B160" s="74" t="s">
        <v>946</v>
      </c>
      <c r="C160" s="75"/>
      <c r="D160" s="74"/>
    </row>
    <row r="161" spans="2:10" x14ac:dyDescent="0.2">
      <c r="B161" s="74" t="s">
        <v>1147</v>
      </c>
      <c r="D161" s="74"/>
    </row>
    <row r="162" spans="2:10" ht="165" customHeight="1" x14ac:dyDescent="0.2"/>
    <row r="164" spans="2:10" x14ac:dyDescent="0.2">
      <c r="J164" s="27"/>
    </row>
  </sheetData>
  <mergeCells count="18">
    <mergeCell ref="B146:C146"/>
    <mergeCell ref="B147:C147"/>
    <mergeCell ref="B148:C148"/>
    <mergeCell ref="B149:C149"/>
    <mergeCell ref="B155:C155"/>
    <mergeCell ref="A1:H1"/>
    <mergeCell ref="A2:H2"/>
    <mergeCell ref="A3:H3"/>
    <mergeCell ref="B127:H127"/>
    <mergeCell ref="B128:H128"/>
    <mergeCell ref="B135:C135"/>
    <mergeCell ref="B136:C136"/>
    <mergeCell ref="B144:C144"/>
    <mergeCell ref="B129:H129"/>
    <mergeCell ref="B130:H130"/>
    <mergeCell ref="B131:H131"/>
    <mergeCell ref="B133:D133"/>
    <mergeCell ref="B134:C134"/>
  </mergeCells>
  <hyperlinks>
    <hyperlink ref="I1" location="Index!B2" display="Index" xr:uid="{3A572D6D-A62E-4677-A312-7A9BB87CE6BC}"/>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D8F8-7A09-4DD9-9D07-CF83C6B0F7DF}">
  <sheetPr>
    <outlinePr summaryBelow="0" summaryRight="0"/>
  </sheetPr>
  <dimension ref="A1:Q140"/>
  <sheetViews>
    <sheetView showGridLines="0" topLeftCell="A132"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847</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14</v>
      </c>
      <c r="C7" s="37" t="s">
        <v>15</v>
      </c>
      <c r="D7" s="37" t="s">
        <v>16</v>
      </c>
      <c r="E7" s="38">
        <v>662373</v>
      </c>
      <c r="F7" s="39">
        <v>12267.14796</v>
      </c>
      <c r="G7" s="40">
        <v>8.6253150000000001E-2</v>
      </c>
      <c r="H7" s="30" t="s">
        <v>140</v>
      </c>
    </row>
    <row r="8" spans="1:9" x14ac:dyDescent="0.2">
      <c r="A8" s="36">
        <v>2</v>
      </c>
      <c r="B8" s="37" t="s">
        <v>331</v>
      </c>
      <c r="C8" s="37" t="s">
        <v>332</v>
      </c>
      <c r="D8" s="37" t="s">
        <v>229</v>
      </c>
      <c r="E8" s="38">
        <v>4263545</v>
      </c>
      <c r="F8" s="39">
        <v>11281.34007</v>
      </c>
      <c r="G8" s="40">
        <v>7.9321710000000004E-2</v>
      </c>
      <c r="H8" s="30" t="s">
        <v>140</v>
      </c>
    </row>
    <row r="9" spans="1:9" x14ac:dyDescent="0.2">
      <c r="A9" s="36">
        <v>3</v>
      </c>
      <c r="B9" s="37" t="s">
        <v>343</v>
      </c>
      <c r="C9" s="37" t="s">
        <v>344</v>
      </c>
      <c r="D9" s="37" t="s">
        <v>246</v>
      </c>
      <c r="E9" s="38">
        <v>336803</v>
      </c>
      <c r="F9" s="39">
        <v>10335.810464</v>
      </c>
      <c r="G9" s="40">
        <v>7.2673470000000004E-2</v>
      </c>
      <c r="H9" s="30" t="s">
        <v>140</v>
      </c>
    </row>
    <row r="10" spans="1:9" x14ac:dyDescent="0.2">
      <c r="A10" s="36">
        <v>4</v>
      </c>
      <c r="B10" s="37" t="s">
        <v>803</v>
      </c>
      <c r="C10" s="37" t="s">
        <v>804</v>
      </c>
      <c r="D10" s="37" t="s">
        <v>115</v>
      </c>
      <c r="E10" s="38">
        <v>212692</v>
      </c>
      <c r="F10" s="39">
        <v>9366.9556799999991</v>
      </c>
      <c r="G10" s="40">
        <v>6.5861230000000007E-2</v>
      </c>
      <c r="H10" s="30" t="s">
        <v>140</v>
      </c>
    </row>
    <row r="11" spans="1:9" x14ac:dyDescent="0.2">
      <c r="A11" s="36">
        <v>5</v>
      </c>
      <c r="B11" s="37" t="s">
        <v>627</v>
      </c>
      <c r="C11" s="37" t="s">
        <v>628</v>
      </c>
      <c r="D11" s="37" t="s">
        <v>516</v>
      </c>
      <c r="E11" s="38">
        <v>2789487</v>
      </c>
      <c r="F11" s="39">
        <v>8004.4329465000001</v>
      </c>
      <c r="G11" s="40">
        <v>5.6281020000000001E-2</v>
      </c>
      <c r="H11" s="30" t="s">
        <v>140</v>
      </c>
    </row>
    <row r="12" spans="1:9" x14ac:dyDescent="0.2">
      <c r="A12" s="36">
        <v>6</v>
      </c>
      <c r="B12" s="37" t="s">
        <v>51</v>
      </c>
      <c r="C12" s="37" t="s">
        <v>52</v>
      </c>
      <c r="D12" s="37" t="s">
        <v>53</v>
      </c>
      <c r="E12" s="38">
        <v>85724</v>
      </c>
      <c r="F12" s="39">
        <v>7442.5576799999999</v>
      </c>
      <c r="G12" s="40">
        <v>5.2330340000000003E-2</v>
      </c>
      <c r="H12" s="30" t="s">
        <v>140</v>
      </c>
    </row>
    <row r="13" spans="1:9" x14ac:dyDescent="0.2">
      <c r="A13" s="36">
        <v>7</v>
      </c>
      <c r="B13" s="37" t="s">
        <v>795</v>
      </c>
      <c r="C13" s="37" t="s">
        <v>796</v>
      </c>
      <c r="D13" s="37" t="s">
        <v>396</v>
      </c>
      <c r="E13" s="38">
        <v>431406</v>
      </c>
      <c r="F13" s="39">
        <v>6062.1171119999999</v>
      </c>
      <c r="G13" s="40">
        <v>4.262415E-2</v>
      </c>
      <c r="H13" s="30" t="s">
        <v>140</v>
      </c>
    </row>
    <row r="14" spans="1:9" x14ac:dyDescent="0.2">
      <c r="A14" s="36">
        <v>8</v>
      </c>
      <c r="B14" s="37" t="s">
        <v>81</v>
      </c>
      <c r="C14" s="37" t="s">
        <v>82</v>
      </c>
      <c r="D14" s="37" t="s">
        <v>83</v>
      </c>
      <c r="E14" s="38">
        <v>97824</v>
      </c>
      <c r="F14" s="39">
        <v>5251.5836159999999</v>
      </c>
      <c r="G14" s="40">
        <v>3.6925100000000002E-2</v>
      </c>
      <c r="H14" s="30" t="s">
        <v>140</v>
      </c>
    </row>
    <row r="15" spans="1:9" x14ac:dyDescent="0.2">
      <c r="A15" s="36">
        <v>9</v>
      </c>
      <c r="B15" s="37" t="s">
        <v>39</v>
      </c>
      <c r="C15" s="37" t="s">
        <v>40</v>
      </c>
      <c r="D15" s="37" t="s">
        <v>41</v>
      </c>
      <c r="E15" s="38">
        <v>235207</v>
      </c>
      <c r="F15" s="39">
        <v>5216.8912600000003</v>
      </c>
      <c r="G15" s="40">
        <v>3.6681169999999999E-2</v>
      </c>
      <c r="H15" s="30" t="s">
        <v>140</v>
      </c>
    </row>
    <row r="16" spans="1:9" x14ac:dyDescent="0.2">
      <c r="A16" s="36">
        <v>10</v>
      </c>
      <c r="B16" s="37" t="s">
        <v>244</v>
      </c>
      <c r="C16" s="37" t="s">
        <v>245</v>
      </c>
      <c r="D16" s="37" t="s">
        <v>246</v>
      </c>
      <c r="E16" s="38">
        <v>138262</v>
      </c>
      <c r="F16" s="39">
        <v>4784.6947719999998</v>
      </c>
      <c r="G16" s="40">
        <v>3.3642289999999998E-2</v>
      </c>
      <c r="H16" s="30" t="s">
        <v>140</v>
      </c>
    </row>
    <row r="17" spans="1:8" x14ac:dyDescent="0.2">
      <c r="A17" s="36">
        <v>11</v>
      </c>
      <c r="B17" s="37" t="s">
        <v>747</v>
      </c>
      <c r="C17" s="37" t="s">
        <v>748</v>
      </c>
      <c r="D17" s="37" t="s">
        <v>229</v>
      </c>
      <c r="E17" s="38">
        <v>134985</v>
      </c>
      <c r="F17" s="39">
        <v>4431.0176099999999</v>
      </c>
      <c r="G17" s="40">
        <v>3.1155510000000001E-2</v>
      </c>
      <c r="H17" s="30" t="s">
        <v>140</v>
      </c>
    </row>
    <row r="18" spans="1:8" x14ac:dyDescent="0.2">
      <c r="A18" s="36">
        <v>12</v>
      </c>
      <c r="B18" s="37" t="s">
        <v>495</v>
      </c>
      <c r="C18" s="37" t="s">
        <v>496</v>
      </c>
      <c r="D18" s="37" t="s">
        <v>246</v>
      </c>
      <c r="E18" s="38">
        <v>41222</v>
      </c>
      <c r="F18" s="39">
        <v>4005.12952</v>
      </c>
      <c r="G18" s="40">
        <v>2.816099E-2</v>
      </c>
      <c r="H18" s="30" t="s">
        <v>140</v>
      </c>
    </row>
    <row r="19" spans="1:8" x14ac:dyDescent="0.2">
      <c r="A19" s="36">
        <v>13</v>
      </c>
      <c r="B19" s="37" t="s">
        <v>514</v>
      </c>
      <c r="C19" s="37" t="s">
        <v>515</v>
      </c>
      <c r="D19" s="37" t="s">
        <v>516</v>
      </c>
      <c r="E19" s="38">
        <v>184952</v>
      </c>
      <c r="F19" s="39">
        <v>3917.653264</v>
      </c>
      <c r="G19" s="40">
        <v>2.754593E-2</v>
      </c>
      <c r="H19" s="30" t="s">
        <v>140</v>
      </c>
    </row>
    <row r="20" spans="1:8" x14ac:dyDescent="0.2">
      <c r="A20" s="36">
        <v>14</v>
      </c>
      <c r="B20" s="37" t="s">
        <v>341</v>
      </c>
      <c r="C20" s="37" t="s">
        <v>342</v>
      </c>
      <c r="D20" s="37" t="s">
        <v>294</v>
      </c>
      <c r="E20" s="38">
        <v>649871</v>
      </c>
      <c r="F20" s="39">
        <v>3298.4202605</v>
      </c>
      <c r="G20" s="40">
        <v>2.3191960000000001E-2</v>
      </c>
      <c r="H20" s="30" t="s">
        <v>140</v>
      </c>
    </row>
    <row r="21" spans="1:8" x14ac:dyDescent="0.2">
      <c r="A21" s="36">
        <v>15</v>
      </c>
      <c r="B21" s="37" t="s">
        <v>236</v>
      </c>
      <c r="C21" s="37" t="s">
        <v>237</v>
      </c>
      <c r="D21" s="37" t="s">
        <v>120</v>
      </c>
      <c r="E21" s="38">
        <v>730782</v>
      </c>
      <c r="F21" s="39">
        <v>3051.7456320000001</v>
      </c>
      <c r="G21" s="40">
        <v>2.1457529999999999E-2</v>
      </c>
      <c r="H21" s="30" t="s">
        <v>140</v>
      </c>
    </row>
    <row r="22" spans="1:8" x14ac:dyDescent="0.2">
      <c r="A22" s="36">
        <v>16</v>
      </c>
      <c r="B22" s="37" t="s">
        <v>845</v>
      </c>
      <c r="C22" s="37" t="s">
        <v>846</v>
      </c>
      <c r="D22" s="37" t="s">
        <v>115</v>
      </c>
      <c r="E22" s="38">
        <v>366881</v>
      </c>
      <c r="F22" s="39">
        <v>2981.0915654999999</v>
      </c>
      <c r="G22" s="40">
        <v>2.0960739999999999E-2</v>
      </c>
      <c r="H22" s="30" t="s">
        <v>140</v>
      </c>
    </row>
    <row r="23" spans="1:8" x14ac:dyDescent="0.2">
      <c r="A23" s="36">
        <v>17</v>
      </c>
      <c r="B23" s="37" t="s">
        <v>699</v>
      </c>
      <c r="C23" s="37" t="s">
        <v>700</v>
      </c>
      <c r="D23" s="37" t="s">
        <v>396</v>
      </c>
      <c r="E23" s="38">
        <v>57677</v>
      </c>
      <c r="F23" s="39">
        <v>2968.3468050000001</v>
      </c>
      <c r="G23" s="40">
        <v>2.0871130000000002E-2</v>
      </c>
      <c r="H23" s="30" t="s">
        <v>140</v>
      </c>
    </row>
    <row r="24" spans="1:8" x14ac:dyDescent="0.2">
      <c r="A24" s="36">
        <v>18</v>
      </c>
      <c r="B24" s="37" t="s">
        <v>646</v>
      </c>
      <c r="C24" s="37" t="s">
        <v>647</v>
      </c>
      <c r="D24" s="37" t="s">
        <v>246</v>
      </c>
      <c r="E24" s="38">
        <v>20252</v>
      </c>
      <c r="F24" s="39">
        <v>2858.5698000000002</v>
      </c>
      <c r="G24" s="40">
        <v>2.0099260000000001E-2</v>
      </c>
      <c r="H24" s="30" t="s">
        <v>140</v>
      </c>
    </row>
    <row r="25" spans="1:8" x14ac:dyDescent="0.2">
      <c r="A25" s="36">
        <v>19</v>
      </c>
      <c r="B25" s="37" t="s">
        <v>265</v>
      </c>
      <c r="C25" s="37" t="s">
        <v>266</v>
      </c>
      <c r="D25" s="37" t="s">
        <v>226</v>
      </c>
      <c r="E25" s="38">
        <v>247522</v>
      </c>
      <c r="F25" s="39">
        <v>2825.4636300000002</v>
      </c>
      <c r="G25" s="40">
        <v>1.9866490000000001E-2</v>
      </c>
      <c r="H25" s="30" t="s">
        <v>140</v>
      </c>
    </row>
    <row r="26" spans="1:8" x14ac:dyDescent="0.2">
      <c r="A26" s="36">
        <v>20</v>
      </c>
      <c r="B26" s="37" t="s">
        <v>820</v>
      </c>
      <c r="C26" s="37" t="s">
        <v>821</v>
      </c>
      <c r="D26" s="37" t="s">
        <v>294</v>
      </c>
      <c r="E26" s="38">
        <v>202634</v>
      </c>
      <c r="F26" s="39">
        <v>2736.3695360000002</v>
      </c>
      <c r="G26" s="40">
        <v>1.9240050000000002E-2</v>
      </c>
      <c r="H26" s="30" t="s">
        <v>140</v>
      </c>
    </row>
    <row r="27" spans="1:8" x14ac:dyDescent="0.2">
      <c r="A27" s="36">
        <v>21</v>
      </c>
      <c r="B27" s="37" t="s">
        <v>713</v>
      </c>
      <c r="C27" s="37" t="s">
        <v>714</v>
      </c>
      <c r="D27" s="37" t="s">
        <v>115</v>
      </c>
      <c r="E27" s="38">
        <v>96237</v>
      </c>
      <c r="F27" s="39">
        <v>2536.5186090000002</v>
      </c>
      <c r="G27" s="40">
        <v>1.7834849999999999E-2</v>
      </c>
      <c r="H27" s="30" t="s">
        <v>140</v>
      </c>
    </row>
    <row r="28" spans="1:8" x14ac:dyDescent="0.2">
      <c r="A28" s="36">
        <v>22</v>
      </c>
      <c r="B28" s="37" t="s">
        <v>369</v>
      </c>
      <c r="C28" s="37" t="s">
        <v>370</v>
      </c>
      <c r="D28" s="37" t="s">
        <v>120</v>
      </c>
      <c r="E28" s="38">
        <v>1403115</v>
      </c>
      <c r="F28" s="39">
        <v>2535.9900510000002</v>
      </c>
      <c r="G28" s="40">
        <v>1.7831130000000001E-2</v>
      </c>
      <c r="H28" s="30" t="s">
        <v>140</v>
      </c>
    </row>
    <row r="29" spans="1:8" ht="25.5" x14ac:dyDescent="0.2">
      <c r="A29" s="36">
        <v>23</v>
      </c>
      <c r="B29" s="37" t="s">
        <v>421</v>
      </c>
      <c r="C29" s="37" t="s">
        <v>422</v>
      </c>
      <c r="D29" s="37" t="s">
        <v>133</v>
      </c>
      <c r="E29" s="38">
        <v>540587</v>
      </c>
      <c r="F29" s="39">
        <v>2286.4127165</v>
      </c>
      <c r="G29" s="40">
        <v>1.6076300000000002E-2</v>
      </c>
      <c r="H29" s="30" t="s">
        <v>140</v>
      </c>
    </row>
    <row r="30" spans="1:8" x14ac:dyDescent="0.2">
      <c r="A30" s="36">
        <v>24</v>
      </c>
      <c r="B30" s="37" t="s">
        <v>362</v>
      </c>
      <c r="C30" s="37" t="s">
        <v>363</v>
      </c>
      <c r="D30" s="37" t="s">
        <v>115</v>
      </c>
      <c r="E30" s="38">
        <v>133862</v>
      </c>
      <c r="F30" s="39">
        <v>2133.76028</v>
      </c>
      <c r="G30" s="40">
        <v>1.5002959999999999E-2</v>
      </c>
      <c r="H30" s="30" t="s">
        <v>140</v>
      </c>
    </row>
    <row r="31" spans="1:8" x14ac:dyDescent="0.2">
      <c r="A31" s="36">
        <v>25</v>
      </c>
      <c r="B31" s="37" t="s">
        <v>848</v>
      </c>
      <c r="C31" s="37" t="s">
        <v>849</v>
      </c>
      <c r="D31" s="37" t="s">
        <v>396</v>
      </c>
      <c r="E31" s="38">
        <v>302635</v>
      </c>
      <c r="F31" s="39">
        <v>1969.3972624999999</v>
      </c>
      <c r="G31" s="40">
        <v>1.384729E-2</v>
      </c>
      <c r="H31" s="30" t="s">
        <v>140</v>
      </c>
    </row>
    <row r="32" spans="1:8" x14ac:dyDescent="0.2">
      <c r="A32" s="36">
        <v>26</v>
      </c>
      <c r="B32" s="37" t="s">
        <v>451</v>
      </c>
      <c r="C32" s="37" t="s">
        <v>452</v>
      </c>
      <c r="D32" s="37" t="s">
        <v>229</v>
      </c>
      <c r="E32" s="38">
        <v>1521522</v>
      </c>
      <c r="F32" s="39">
        <v>1852.1487305999999</v>
      </c>
      <c r="G32" s="40">
        <v>1.3022890000000001E-2</v>
      </c>
      <c r="H32" s="30" t="s">
        <v>140</v>
      </c>
    </row>
    <row r="33" spans="1:8" ht="25.5" x14ac:dyDescent="0.2">
      <c r="A33" s="36">
        <v>27</v>
      </c>
      <c r="B33" s="37" t="s">
        <v>220</v>
      </c>
      <c r="C33" s="37" t="s">
        <v>221</v>
      </c>
      <c r="D33" s="37" t="s">
        <v>188</v>
      </c>
      <c r="E33" s="38">
        <v>129575</v>
      </c>
      <c r="F33" s="39">
        <v>1392.4129499999999</v>
      </c>
      <c r="G33" s="40">
        <v>9.7903799999999996E-3</v>
      </c>
      <c r="H33" s="30" t="s">
        <v>140</v>
      </c>
    </row>
    <row r="34" spans="1:8" x14ac:dyDescent="0.2">
      <c r="A34" s="36">
        <v>28</v>
      </c>
      <c r="B34" s="37" t="s">
        <v>311</v>
      </c>
      <c r="C34" s="37" t="s">
        <v>312</v>
      </c>
      <c r="D34" s="37" t="s">
        <v>115</v>
      </c>
      <c r="E34" s="38">
        <v>271000</v>
      </c>
      <c r="F34" s="39">
        <v>1382.3710000000001</v>
      </c>
      <c r="G34" s="40">
        <v>9.7197700000000008E-3</v>
      </c>
      <c r="H34" s="30" t="s">
        <v>140</v>
      </c>
    </row>
    <row r="35" spans="1:8" x14ac:dyDescent="0.2">
      <c r="A35" s="36">
        <v>29</v>
      </c>
      <c r="B35" s="37" t="s">
        <v>762</v>
      </c>
      <c r="C35" s="37" t="s">
        <v>763</v>
      </c>
      <c r="D35" s="37" t="s">
        <v>269</v>
      </c>
      <c r="E35" s="38">
        <v>17791</v>
      </c>
      <c r="F35" s="39">
        <v>1366.259845</v>
      </c>
      <c r="G35" s="40">
        <v>9.6064900000000005E-3</v>
      </c>
      <c r="H35" s="30" t="s">
        <v>140</v>
      </c>
    </row>
    <row r="36" spans="1:8" x14ac:dyDescent="0.2">
      <c r="A36" s="36">
        <v>30</v>
      </c>
      <c r="B36" s="37" t="s">
        <v>337</v>
      </c>
      <c r="C36" s="37" t="s">
        <v>338</v>
      </c>
      <c r="D36" s="37" t="s">
        <v>276</v>
      </c>
      <c r="E36" s="38">
        <v>95023</v>
      </c>
      <c r="F36" s="39">
        <v>1348.8514849999999</v>
      </c>
      <c r="G36" s="40">
        <v>9.4840900000000006E-3</v>
      </c>
      <c r="H36" s="30" t="s">
        <v>140</v>
      </c>
    </row>
    <row r="37" spans="1:8" x14ac:dyDescent="0.2">
      <c r="A37" s="36">
        <v>31</v>
      </c>
      <c r="B37" s="37" t="s">
        <v>739</v>
      </c>
      <c r="C37" s="37" t="s">
        <v>740</v>
      </c>
      <c r="D37" s="37" t="s">
        <v>229</v>
      </c>
      <c r="E37" s="38">
        <v>24227</v>
      </c>
      <c r="F37" s="39">
        <v>1061.312189</v>
      </c>
      <c r="G37" s="40">
        <v>7.4623299999999997E-3</v>
      </c>
      <c r="H37" s="30" t="s">
        <v>140</v>
      </c>
    </row>
    <row r="38" spans="1:8" x14ac:dyDescent="0.2">
      <c r="A38" s="36">
        <v>32</v>
      </c>
      <c r="B38" s="37" t="s">
        <v>457</v>
      </c>
      <c r="C38" s="37" t="s">
        <v>458</v>
      </c>
      <c r="D38" s="37" t="s">
        <v>407</v>
      </c>
      <c r="E38" s="38">
        <v>61416</v>
      </c>
      <c r="F38" s="39">
        <v>723.050568</v>
      </c>
      <c r="G38" s="40">
        <v>5.0839400000000003E-3</v>
      </c>
      <c r="H38" s="30" t="s">
        <v>140</v>
      </c>
    </row>
    <row r="39" spans="1:8" x14ac:dyDescent="0.2">
      <c r="A39" s="36">
        <v>33</v>
      </c>
      <c r="B39" s="37" t="s">
        <v>850</v>
      </c>
      <c r="C39" s="37" t="s">
        <v>851</v>
      </c>
      <c r="D39" s="37" t="s">
        <v>407</v>
      </c>
      <c r="E39" s="38">
        <v>1706</v>
      </c>
      <c r="F39" s="39">
        <v>705.7722</v>
      </c>
      <c r="G39" s="40">
        <v>4.9624500000000002E-3</v>
      </c>
      <c r="H39" s="30" t="s">
        <v>140</v>
      </c>
    </row>
    <row r="40" spans="1:8" x14ac:dyDescent="0.2">
      <c r="A40" s="36">
        <v>34</v>
      </c>
      <c r="B40" s="37" t="s">
        <v>263</v>
      </c>
      <c r="C40" s="37" t="s">
        <v>264</v>
      </c>
      <c r="D40" s="37" t="s">
        <v>115</v>
      </c>
      <c r="E40" s="38">
        <v>45069</v>
      </c>
      <c r="F40" s="39">
        <v>699.47087999999997</v>
      </c>
      <c r="G40" s="40">
        <v>4.9181399999999997E-3</v>
      </c>
      <c r="H40" s="30" t="s">
        <v>140</v>
      </c>
    </row>
    <row r="41" spans="1:8" x14ac:dyDescent="0.2">
      <c r="A41" s="36">
        <v>35</v>
      </c>
      <c r="B41" s="37" t="s">
        <v>224</v>
      </c>
      <c r="C41" s="37" t="s">
        <v>225</v>
      </c>
      <c r="D41" s="37" t="s">
        <v>226</v>
      </c>
      <c r="E41" s="38">
        <v>42925</v>
      </c>
      <c r="F41" s="39">
        <v>699.07655</v>
      </c>
      <c r="G41" s="40">
        <v>4.9153699999999996E-3</v>
      </c>
      <c r="H41" s="30" t="s">
        <v>140</v>
      </c>
    </row>
    <row r="42" spans="1:8" x14ac:dyDescent="0.2">
      <c r="A42" s="36">
        <v>36</v>
      </c>
      <c r="B42" s="37" t="s">
        <v>816</v>
      </c>
      <c r="C42" s="37" t="s">
        <v>817</v>
      </c>
      <c r="D42" s="37" t="s">
        <v>246</v>
      </c>
      <c r="E42" s="38">
        <v>34932</v>
      </c>
      <c r="F42" s="39">
        <v>665.62926000000004</v>
      </c>
      <c r="G42" s="40">
        <v>4.6801899999999999E-3</v>
      </c>
      <c r="H42" s="30" t="s">
        <v>140</v>
      </c>
    </row>
    <row r="43" spans="1:8" x14ac:dyDescent="0.2">
      <c r="A43" s="36">
        <v>37</v>
      </c>
      <c r="B43" s="37" t="s">
        <v>209</v>
      </c>
      <c r="C43" s="37" t="s">
        <v>210</v>
      </c>
      <c r="D43" s="37" t="s">
        <v>53</v>
      </c>
      <c r="E43" s="38">
        <v>2352</v>
      </c>
      <c r="F43" s="39">
        <v>22.507463999999999</v>
      </c>
      <c r="G43" s="40">
        <v>1.5825999999999999E-4</v>
      </c>
      <c r="H43" s="30" t="s">
        <v>140</v>
      </c>
    </row>
    <row r="44" spans="1:8" x14ac:dyDescent="0.2">
      <c r="A44" s="41"/>
      <c r="B44" s="41"/>
      <c r="C44" s="42" t="s">
        <v>139</v>
      </c>
      <c r="D44" s="41"/>
      <c r="E44" s="41" t="s">
        <v>140</v>
      </c>
      <c r="F44" s="43">
        <v>136468.28122410001</v>
      </c>
      <c r="G44" s="44">
        <v>0.95954004999999998</v>
      </c>
      <c r="H44" s="30" t="s">
        <v>140</v>
      </c>
    </row>
    <row r="45" spans="1:8" x14ac:dyDescent="0.2">
      <c r="A45" s="41"/>
      <c r="B45" s="41"/>
      <c r="C45" s="45"/>
      <c r="D45" s="41"/>
      <c r="E45" s="41"/>
      <c r="F45" s="46"/>
      <c r="G45" s="46"/>
      <c r="H45" s="30" t="s">
        <v>140</v>
      </c>
    </row>
    <row r="46" spans="1:8" x14ac:dyDescent="0.2">
      <c r="A46" s="41"/>
      <c r="B46" s="41"/>
      <c r="C46" s="42" t="s">
        <v>141</v>
      </c>
      <c r="D46" s="41"/>
      <c r="E46" s="41"/>
      <c r="F46" s="41"/>
      <c r="G46" s="41"/>
      <c r="H46" s="30" t="s">
        <v>140</v>
      </c>
    </row>
    <row r="47" spans="1:8" x14ac:dyDescent="0.2">
      <c r="A47" s="41"/>
      <c r="B47" s="41"/>
      <c r="C47" s="42" t="s">
        <v>139</v>
      </c>
      <c r="D47" s="41"/>
      <c r="E47" s="41" t="s">
        <v>140</v>
      </c>
      <c r="F47" s="47" t="s">
        <v>142</v>
      </c>
      <c r="G47" s="44">
        <v>0</v>
      </c>
      <c r="H47" s="30" t="s">
        <v>140</v>
      </c>
    </row>
    <row r="48" spans="1:8" x14ac:dyDescent="0.2">
      <c r="A48" s="41"/>
      <c r="B48" s="41"/>
      <c r="C48" s="45"/>
      <c r="D48" s="41"/>
      <c r="E48" s="41"/>
      <c r="F48" s="46"/>
      <c r="G48" s="46"/>
      <c r="H48" s="30" t="s">
        <v>140</v>
      </c>
    </row>
    <row r="49" spans="1:8" x14ac:dyDescent="0.2">
      <c r="A49" s="41"/>
      <c r="B49" s="41"/>
      <c r="C49" s="42" t="s">
        <v>143</v>
      </c>
      <c r="D49" s="41"/>
      <c r="E49" s="41"/>
      <c r="F49" s="41"/>
      <c r="G49" s="41"/>
      <c r="H49" s="30" t="s">
        <v>140</v>
      </c>
    </row>
    <row r="50" spans="1:8" x14ac:dyDescent="0.2">
      <c r="A50" s="41"/>
      <c r="B50" s="41"/>
      <c r="C50" s="42" t="s">
        <v>139</v>
      </c>
      <c r="D50" s="41"/>
      <c r="E50" s="41" t="s">
        <v>140</v>
      </c>
      <c r="F50" s="47" t="s">
        <v>142</v>
      </c>
      <c r="G50" s="44">
        <v>0</v>
      </c>
      <c r="H50" s="30" t="s">
        <v>140</v>
      </c>
    </row>
    <row r="51" spans="1:8" x14ac:dyDescent="0.2">
      <c r="A51" s="41"/>
      <c r="B51" s="41"/>
      <c r="C51" s="45"/>
      <c r="D51" s="41"/>
      <c r="E51" s="41"/>
      <c r="F51" s="46"/>
      <c r="G51" s="46"/>
      <c r="H51" s="30" t="s">
        <v>140</v>
      </c>
    </row>
    <row r="52" spans="1:8" x14ac:dyDescent="0.2">
      <c r="A52" s="41"/>
      <c r="B52" s="41"/>
      <c r="C52" s="42" t="s">
        <v>144</v>
      </c>
      <c r="D52" s="41"/>
      <c r="E52" s="41"/>
      <c r="F52" s="41"/>
      <c r="G52" s="41"/>
      <c r="H52" s="30" t="s">
        <v>140</v>
      </c>
    </row>
    <row r="53" spans="1:8" x14ac:dyDescent="0.2">
      <c r="A53" s="41"/>
      <c r="B53" s="41"/>
      <c r="C53" s="42" t="s">
        <v>139</v>
      </c>
      <c r="D53" s="41"/>
      <c r="E53" s="41" t="s">
        <v>140</v>
      </c>
      <c r="F53" s="47" t="s">
        <v>142</v>
      </c>
      <c r="G53" s="44">
        <v>0</v>
      </c>
      <c r="H53" s="30" t="s">
        <v>140</v>
      </c>
    </row>
    <row r="54" spans="1:8" x14ac:dyDescent="0.2">
      <c r="A54" s="41"/>
      <c r="B54" s="41"/>
      <c r="C54" s="45"/>
      <c r="D54" s="41"/>
      <c r="E54" s="41"/>
      <c r="F54" s="46"/>
      <c r="G54" s="46"/>
      <c r="H54" s="30" t="s">
        <v>140</v>
      </c>
    </row>
    <row r="55" spans="1:8" x14ac:dyDescent="0.2">
      <c r="A55" s="41"/>
      <c r="B55" s="41"/>
      <c r="C55" s="42" t="s">
        <v>145</v>
      </c>
      <c r="D55" s="41"/>
      <c r="E55" s="41"/>
      <c r="F55" s="46"/>
      <c r="G55" s="46"/>
      <c r="H55" s="30" t="s">
        <v>140</v>
      </c>
    </row>
    <row r="56" spans="1:8" x14ac:dyDescent="0.2">
      <c r="A56" s="41"/>
      <c r="B56" s="41"/>
      <c r="C56" s="42" t="s">
        <v>139</v>
      </c>
      <c r="D56" s="41"/>
      <c r="E56" s="41" t="s">
        <v>140</v>
      </c>
      <c r="F56" s="47" t="s">
        <v>142</v>
      </c>
      <c r="G56" s="44">
        <v>0</v>
      </c>
      <c r="H56" s="30" t="s">
        <v>140</v>
      </c>
    </row>
    <row r="57" spans="1:8" x14ac:dyDescent="0.2">
      <c r="A57" s="41"/>
      <c r="B57" s="41"/>
      <c r="C57" s="45"/>
      <c r="D57" s="41"/>
      <c r="E57" s="41"/>
      <c r="F57" s="46"/>
      <c r="G57" s="46"/>
      <c r="H57" s="30" t="s">
        <v>140</v>
      </c>
    </row>
    <row r="58" spans="1:8" x14ac:dyDescent="0.2">
      <c r="A58" s="41"/>
      <c r="B58" s="41"/>
      <c r="C58" s="42" t="s">
        <v>146</v>
      </c>
      <c r="D58" s="41"/>
      <c r="E58" s="41"/>
      <c r="F58" s="46"/>
      <c r="G58" s="46"/>
      <c r="H58" s="30" t="s">
        <v>140</v>
      </c>
    </row>
    <row r="59" spans="1:8" x14ac:dyDescent="0.2">
      <c r="A59" s="41"/>
      <c r="B59" s="41"/>
      <c r="C59" s="42" t="s">
        <v>139</v>
      </c>
      <c r="D59" s="41"/>
      <c r="E59" s="41" t="s">
        <v>140</v>
      </c>
      <c r="F59" s="47" t="s">
        <v>142</v>
      </c>
      <c r="G59" s="44">
        <v>0</v>
      </c>
      <c r="H59" s="30" t="s">
        <v>140</v>
      </c>
    </row>
    <row r="60" spans="1:8" x14ac:dyDescent="0.2">
      <c r="A60" s="41"/>
      <c r="B60" s="41"/>
      <c r="C60" s="45"/>
      <c r="D60" s="41"/>
      <c r="E60" s="41"/>
      <c r="F60" s="46"/>
      <c r="G60" s="46"/>
      <c r="H60" s="30" t="s">
        <v>140</v>
      </c>
    </row>
    <row r="61" spans="1:8" x14ac:dyDescent="0.2">
      <c r="A61" s="41"/>
      <c r="B61" s="41"/>
      <c r="C61" s="42" t="s">
        <v>147</v>
      </c>
      <c r="D61" s="41"/>
      <c r="E61" s="41"/>
      <c r="F61" s="43">
        <v>136468.28122410001</v>
      </c>
      <c r="G61" s="44">
        <v>0.95954004999999998</v>
      </c>
      <c r="H61" s="30" t="s">
        <v>140</v>
      </c>
    </row>
    <row r="62" spans="1:8" x14ac:dyDescent="0.2">
      <c r="A62" s="41"/>
      <c r="B62" s="41"/>
      <c r="C62" s="45"/>
      <c r="D62" s="41"/>
      <c r="E62" s="41"/>
      <c r="F62" s="46"/>
      <c r="G62" s="46"/>
      <c r="H62" s="30" t="s">
        <v>140</v>
      </c>
    </row>
    <row r="63" spans="1:8" x14ac:dyDescent="0.2">
      <c r="A63" s="41"/>
      <c r="B63" s="41"/>
      <c r="C63" s="42" t="s">
        <v>148</v>
      </c>
      <c r="D63" s="41"/>
      <c r="E63" s="41"/>
      <c r="F63" s="46"/>
      <c r="G63" s="46"/>
      <c r="H63" s="30" t="s">
        <v>140</v>
      </c>
    </row>
    <row r="64" spans="1:8" x14ac:dyDescent="0.2">
      <c r="A64" s="41"/>
      <c r="B64" s="41"/>
      <c r="C64" s="42" t="s">
        <v>10</v>
      </c>
      <c r="D64" s="41"/>
      <c r="E64" s="41"/>
      <c r="F64" s="46"/>
      <c r="G64" s="46"/>
      <c r="H64" s="30" t="s">
        <v>140</v>
      </c>
    </row>
    <row r="65" spans="1:8" x14ac:dyDescent="0.2">
      <c r="A65" s="41"/>
      <c r="B65" s="41"/>
      <c r="C65" s="42" t="s">
        <v>139</v>
      </c>
      <c r="D65" s="41"/>
      <c r="E65" s="41" t="s">
        <v>140</v>
      </c>
      <c r="F65" s="47" t="s">
        <v>142</v>
      </c>
      <c r="G65" s="44">
        <v>0</v>
      </c>
      <c r="H65" s="30" t="s">
        <v>140</v>
      </c>
    </row>
    <row r="66" spans="1:8" x14ac:dyDescent="0.2">
      <c r="A66" s="41"/>
      <c r="B66" s="41"/>
      <c r="C66" s="45"/>
      <c r="D66" s="41"/>
      <c r="E66" s="41"/>
      <c r="F66" s="46"/>
      <c r="G66" s="46"/>
      <c r="H66" s="30" t="s">
        <v>140</v>
      </c>
    </row>
    <row r="67" spans="1:8" x14ac:dyDescent="0.2">
      <c r="A67" s="41"/>
      <c r="B67" s="41"/>
      <c r="C67" s="42" t="s">
        <v>149</v>
      </c>
      <c r="D67" s="41"/>
      <c r="E67" s="41"/>
      <c r="F67" s="41"/>
      <c r="G67" s="41"/>
      <c r="H67" s="30" t="s">
        <v>140</v>
      </c>
    </row>
    <row r="68" spans="1:8" x14ac:dyDescent="0.2">
      <c r="A68" s="41"/>
      <c r="B68" s="41"/>
      <c r="C68" s="42" t="s">
        <v>139</v>
      </c>
      <c r="D68" s="41"/>
      <c r="E68" s="41" t="s">
        <v>140</v>
      </c>
      <c r="F68" s="47" t="s">
        <v>142</v>
      </c>
      <c r="G68" s="44">
        <v>0</v>
      </c>
      <c r="H68" s="30" t="s">
        <v>140</v>
      </c>
    </row>
    <row r="69" spans="1:8" x14ac:dyDescent="0.2">
      <c r="A69" s="41"/>
      <c r="B69" s="41"/>
      <c r="C69" s="45"/>
      <c r="D69" s="41"/>
      <c r="E69" s="41"/>
      <c r="F69" s="46"/>
      <c r="G69" s="46"/>
      <c r="H69" s="30" t="s">
        <v>140</v>
      </c>
    </row>
    <row r="70" spans="1:8" x14ac:dyDescent="0.2">
      <c r="A70" s="41"/>
      <c r="B70" s="41"/>
      <c r="C70" s="42" t="s">
        <v>150</v>
      </c>
      <c r="D70" s="41"/>
      <c r="E70" s="41"/>
      <c r="F70" s="41"/>
      <c r="G70" s="41"/>
      <c r="H70" s="30" t="s">
        <v>140</v>
      </c>
    </row>
    <row r="71" spans="1:8" x14ac:dyDescent="0.2">
      <c r="A71" s="41"/>
      <c r="B71" s="41"/>
      <c r="C71" s="42" t="s">
        <v>139</v>
      </c>
      <c r="D71" s="41"/>
      <c r="E71" s="41" t="s">
        <v>140</v>
      </c>
      <c r="F71" s="47" t="s">
        <v>142</v>
      </c>
      <c r="G71" s="44">
        <v>0</v>
      </c>
      <c r="H71" s="30" t="s">
        <v>140</v>
      </c>
    </row>
    <row r="72" spans="1:8" x14ac:dyDescent="0.2">
      <c r="A72" s="41"/>
      <c r="B72" s="41"/>
      <c r="C72" s="45"/>
      <c r="D72" s="41"/>
      <c r="E72" s="41"/>
      <c r="F72" s="46"/>
      <c r="G72" s="46"/>
      <c r="H72" s="30" t="s">
        <v>140</v>
      </c>
    </row>
    <row r="73" spans="1:8" x14ac:dyDescent="0.2">
      <c r="A73" s="41"/>
      <c r="B73" s="41"/>
      <c r="C73" s="42" t="s">
        <v>151</v>
      </c>
      <c r="D73" s="41"/>
      <c r="E73" s="41"/>
      <c r="F73" s="46"/>
      <c r="G73" s="46"/>
      <c r="H73" s="30" t="s">
        <v>140</v>
      </c>
    </row>
    <row r="74" spans="1:8" x14ac:dyDescent="0.2">
      <c r="A74" s="41"/>
      <c r="B74" s="41"/>
      <c r="C74" s="42" t="s">
        <v>139</v>
      </c>
      <c r="D74" s="41"/>
      <c r="E74" s="41" t="s">
        <v>140</v>
      </c>
      <c r="F74" s="47" t="s">
        <v>142</v>
      </c>
      <c r="G74" s="44">
        <v>0</v>
      </c>
      <c r="H74" s="30" t="s">
        <v>140</v>
      </c>
    </row>
    <row r="75" spans="1:8" x14ac:dyDescent="0.2">
      <c r="A75" s="41"/>
      <c r="B75" s="41"/>
      <c r="C75" s="45"/>
      <c r="D75" s="41"/>
      <c r="E75" s="41"/>
      <c r="F75" s="46"/>
      <c r="G75" s="46"/>
      <c r="H75" s="30" t="s">
        <v>140</v>
      </c>
    </row>
    <row r="76" spans="1:8" x14ac:dyDescent="0.2">
      <c r="A76" s="41"/>
      <c r="B76" s="41"/>
      <c r="C76" s="42" t="s">
        <v>152</v>
      </c>
      <c r="D76" s="41"/>
      <c r="E76" s="41"/>
      <c r="F76" s="43">
        <v>0</v>
      </c>
      <c r="G76" s="44">
        <v>0</v>
      </c>
      <c r="H76" s="30" t="s">
        <v>140</v>
      </c>
    </row>
    <row r="77" spans="1:8" x14ac:dyDescent="0.2">
      <c r="A77" s="41"/>
      <c r="B77" s="41"/>
      <c r="C77" s="45"/>
      <c r="D77" s="41"/>
      <c r="E77" s="41"/>
      <c r="F77" s="46"/>
      <c r="G77" s="46"/>
      <c r="H77" s="30" t="s">
        <v>140</v>
      </c>
    </row>
    <row r="78" spans="1:8" x14ac:dyDescent="0.2">
      <c r="A78" s="41"/>
      <c r="B78" s="41"/>
      <c r="C78" s="42" t="s">
        <v>153</v>
      </c>
      <c r="D78" s="41"/>
      <c r="E78" s="41"/>
      <c r="F78" s="46"/>
      <c r="G78" s="46"/>
      <c r="H78" s="30" t="s">
        <v>140</v>
      </c>
    </row>
    <row r="79" spans="1:8" x14ac:dyDescent="0.2">
      <c r="A79" s="41"/>
      <c r="B79" s="41"/>
      <c r="C79" s="42" t="s">
        <v>154</v>
      </c>
      <c r="D79" s="41"/>
      <c r="E79" s="41"/>
      <c r="F79" s="46"/>
      <c r="G79" s="46"/>
      <c r="H79" s="30" t="s">
        <v>140</v>
      </c>
    </row>
    <row r="80" spans="1:8" x14ac:dyDescent="0.2">
      <c r="A80" s="41"/>
      <c r="B80" s="41"/>
      <c r="C80" s="42" t="s">
        <v>139</v>
      </c>
      <c r="D80" s="41"/>
      <c r="E80" s="41" t="s">
        <v>140</v>
      </c>
      <c r="F80" s="47" t="s">
        <v>142</v>
      </c>
      <c r="G80" s="44">
        <v>0</v>
      </c>
      <c r="H80" s="30" t="s">
        <v>140</v>
      </c>
    </row>
    <row r="81" spans="1:8" x14ac:dyDescent="0.2">
      <c r="A81" s="41"/>
      <c r="B81" s="41"/>
      <c r="C81" s="45"/>
      <c r="D81" s="41"/>
      <c r="E81" s="41"/>
      <c r="F81" s="46"/>
      <c r="G81" s="46"/>
      <c r="H81" s="30" t="s">
        <v>140</v>
      </c>
    </row>
    <row r="82" spans="1:8" x14ac:dyDescent="0.2">
      <c r="A82" s="41"/>
      <c r="B82" s="41"/>
      <c r="C82" s="42" t="s">
        <v>155</v>
      </c>
      <c r="D82" s="41"/>
      <c r="E82" s="41"/>
      <c r="F82" s="46"/>
      <c r="G82" s="46"/>
      <c r="H82" s="30" t="s">
        <v>140</v>
      </c>
    </row>
    <row r="83" spans="1:8" x14ac:dyDescent="0.2">
      <c r="A83" s="41"/>
      <c r="B83" s="41"/>
      <c r="C83" s="42" t="s">
        <v>139</v>
      </c>
      <c r="D83" s="41"/>
      <c r="E83" s="41" t="s">
        <v>140</v>
      </c>
      <c r="F83" s="47" t="s">
        <v>142</v>
      </c>
      <c r="G83" s="44">
        <v>0</v>
      </c>
      <c r="H83" s="30" t="s">
        <v>140</v>
      </c>
    </row>
    <row r="84" spans="1:8" x14ac:dyDescent="0.2">
      <c r="A84" s="41"/>
      <c r="B84" s="41"/>
      <c r="C84" s="45"/>
      <c r="D84" s="41"/>
      <c r="E84" s="41"/>
      <c r="F84" s="46"/>
      <c r="G84" s="46"/>
      <c r="H84" s="30" t="s">
        <v>140</v>
      </c>
    </row>
    <row r="85" spans="1:8" x14ac:dyDescent="0.2">
      <c r="A85" s="41"/>
      <c r="B85" s="41"/>
      <c r="C85" s="42" t="s">
        <v>156</v>
      </c>
      <c r="D85" s="41"/>
      <c r="E85" s="41"/>
      <c r="F85" s="46"/>
      <c r="G85" s="46"/>
      <c r="H85" s="30" t="s">
        <v>140</v>
      </c>
    </row>
    <row r="86" spans="1:8" x14ac:dyDescent="0.2">
      <c r="A86" s="41"/>
      <c r="B86" s="41"/>
      <c r="C86" s="42" t="s">
        <v>139</v>
      </c>
      <c r="D86" s="41"/>
      <c r="E86" s="41" t="s">
        <v>140</v>
      </c>
      <c r="F86" s="47" t="s">
        <v>142</v>
      </c>
      <c r="G86" s="44">
        <v>0</v>
      </c>
      <c r="H86" s="30" t="s">
        <v>140</v>
      </c>
    </row>
    <row r="87" spans="1:8" x14ac:dyDescent="0.2">
      <c r="A87" s="41"/>
      <c r="B87" s="41"/>
      <c r="C87" s="45"/>
      <c r="D87" s="41"/>
      <c r="E87" s="41"/>
      <c r="F87" s="46"/>
      <c r="G87" s="46"/>
      <c r="H87" s="30" t="s">
        <v>140</v>
      </c>
    </row>
    <row r="88" spans="1:8" x14ac:dyDescent="0.2">
      <c r="A88" s="41"/>
      <c r="B88" s="41"/>
      <c r="C88" s="42" t="s">
        <v>157</v>
      </c>
      <c r="D88" s="41"/>
      <c r="E88" s="41"/>
      <c r="F88" s="46"/>
      <c r="G88" s="46"/>
      <c r="H88" s="30" t="s">
        <v>140</v>
      </c>
    </row>
    <row r="89" spans="1:8" x14ac:dyDescent="0.2">
      <c r="A89" s="36">
        <v>1</v>
      </c>
      <c r="B89" s="37"/>
      <c r="C89" s="37" t="s">
        <v>158</v>
      </c>
      <c r="D89" s="37"/>
      <c r="E89" s="48"/>
      <c r="F89" s="39">
        <v>3446.6113049979999</v>
      </c>
      <c r="G89" s="40">
        <v>2.4233919999999999E-2</v>
      </c>
      <c r="H89" s="30">
        <v>5.42</v>
      </c>
    </row>
    <row r="90" spans="1:8" x14ac:dyDescent="0.2">
      <c r="A90" s="41"/>
      <c r="B90" s="41"/>
      <c r="C90" s="42" t="s">
        <v>139</v>
      </c>
      <c r="D90" s="41"/>
      <c r="E90" s="41" t="s">
        <v>140</v>
      </c>
      <c r="F90" s="43">
        <v>3446.6113049979999</v>
      </c>
      <c r="G90" s="44">
        <v>2.4233919999999999E-2</v>
      </c>
      <c r="H90" s="30" t="s">
        <v>140</v>
      </c>
    </row>
    <row r="91" spans="1:8" x14ac:dyDescent="0.2">
      <c r="A91" s="41"/>
      <c r="B91" s="41"/>
      <c r="C91" s="45"/>
      <c r="D91" s="41"/>
      <c r="E91" s="41"/>
      <c r="F91" s="46"/>
      <c r="G91" s="46"/>
      <c r="H91" s="30" t="s">
        <v>140</v>
      </c>
    </row>
    <row r="92" spans="1:8" x14ac:dyDescent="0.2">
      <c r="A92" s="41"/>
      <c r="B92" s="41"/>
      <c r="C92" s="42" t="s">
        <v>159</v>
      </c>
      <c r="D92" s="41"/>
      <c r="E92" s="41"/>
      <c r="F92" s="43">
        <v>3446.6113049979999</v>
      </c>
      <c r="G92" s="44">
        <v>2.4233919999999999E-2</v>
      </c>
      <c r="H92" s="30" t="s">
        <v>140</v>
      </c>
    </row>
    <row r="93" spans="1:8" x14ac:dyDescent="0.2">
      <c r="A93" s="41"/>
      <c r="B93" s="41"/>
      <c r="C93" s="46"/>
      <c r="D93" s="41"/>
      <c r="E93" s="41"/>
      <c r="F93" s="41"/>
      <c r="G93" s="41"/>
      <c r="H93" s="30" t="s">
        <v>140</v>
      </c>
    </row>
    <row r="94" spans="1:8" x14ac:dyDescent="0.2">
      <c r="A94" s="41"/>
      <c r="B94" s="41"/>
      <c r="C94" s="42" t="s">
        <v>160</v>
      </c>
      <c r="D94" s="41"/>
      <c r="E94" s="41"/>
      <c r="F94" s="41"/>
      <c r="G94" s="41"/>
      <c r="H94" s="30" t="s">
        <v>140</v>
      </c>
    </row>
    <row r="95" spans="1:8" x14ac:dyDescent="0.2">
      <c r="A95" s="41"/>
      <c r="B95" s="41"/>
      <c r="C95" s="42" t="s">
        <v>161</v>
      </c>
      <c r="D95" s="41"/>
      <c r="E95" s="41"/>
      <c r="F95" s="41"/>
      <c r="G95" s="41"/>
      <c r="H95" s="30" t="s">
        <v>140</v>
      </c>
    </row>
    <row r="96" spans="1:8" x14ac:dyDescent="0.2">
      <c r="A96" s="41"/>
      <c r="B96" s="41"/>
      <c r="C96" s="42" t="s">
        <v>139</v>
      </c>
      <c r="D96" s="41"/>
      <c r="E96" s="41" t="s">
        <v>140</v>
      </c>
      <c r="F96" s="47" t="s">
        <v>142</v>
      </c>
      <c r="G96" s="44">
        <v>0</v>
      </c>
      <c r="H96" s="30" t="s">
        <v>140</v>
      </c>
    </row>
    <row r="97" spans="1:17" x14ac:dyDescent="0.2">
      <c r="A97" s="41"/>
      <c r="B97" s="41"/>
      <c r="C97" s="45"/>
      <c r="D97" s="41"/>
      <c r="E97" s="41"/>
      <c r="F97" s="46"/>
      <c r="G97" s="46"/>
      <c r="H97" s="30" t="s">
        <v>140</v>
      </c>
    </row>
    <row r="98" spans="1:17" x14ac:dyDescent="0.2">
      <c r="A98" s="41"/>
      <c r="B98" s="41"/>
      <c r="C98" s="42" t="s">
        <v>162</v>
      </c>
      <c r="D98" s="41"/>
      <c r="E98" s="41"/>
      <c r="F98" s="41"/>
      <c r="G98" s="41"/>
      <c r="H98" s="30" t="s">
        <v>140</v>
      </c>
    </row>
    <row r="99" spans="1:17" x14ac:dyDescent="0.2">
      <c r="A99" s="41"/>
      <c r="B99" s="41"/>
      <c r="C99" s="42" t="s">
        <v>163</v>
      </c>
      <c r="D99" s="41"/>
      <c r="E99" s="41"/>
      <c r="F99" s="41"/>
      <c r="G99" s="41"/>
      <c r="H99" s="30" t="s">
        <v>140</v>
      </c>
    </row>
    <row r="100" spans="1:17" x14ac:dyDescent="0.2">
      <c r="A100" s="41"/>
      <c r="B100" s="41"/>
      <c r="C100" s="42" t="s">
        <v>139</v>
      </c>
      <c r="D100" s="41"/>
      <c r="E100" s="41" t="s">
        <v>140</v>
      </c>
      <c r="F100" s="47" t="s">
        <v>142</v>
      </c>
      <c r="G100" s="44">
        <v>0</v>
      </c>
      <c r="H100" s="30" t="s">
        <v>140</v>
      </c>
    </row>
    <row r="101" spans="1:17" x14ac:dyDescent="0.2">
      <c r="A101" s="41"/>
      <c r="B101" s="41"/>
      <c r="C101" s="45"/>
      <c r="D101" s="41"/>
      <c r="E101" s="41"/>
      <c r="F101" s="46"/>
      <c r="G101" s="46"/>
      <c r="H101" s="30" t="s">
        <v>140</v>
      </c>
    </row>
    <row r="102" spans="1:17" x14ac:dyDescent="0.2">
      <c r="A102" s="41"/>
      <c r="B102" s="41"/>
      <c r="C102" s="42" t="s">
        <v>164</v>
      </c>
      <c r="D102" s="41"/>
      <c r="E102" s="41"/>
      <c r="F102" s="46"/>
      <c r="G102" s="46"/>
      <c r="H102" s="30" t="s">
        <v>140</v>
      </c>
    </row>
    <row r="103" spans="1:17" x14ac:dyDescent="0.2">
      <c r="A103" s="41"/>
      <c r="B103" s="41"/>
      <c r="C103" s="42" t="s">
        <v>139</v>
      </c>
      <c r="D103" s="41"/>
      <c r="E103" s="41" t="s">
        <v>140</v>
      </c>
      <c r="F103" s="47" t="s">
        <v>142</v>
      </c>
      <c r="G103" s="44">
        <v>0</v>
      </c>
      <c r="H103" s="30" t="s">
        <v>140</v>
      </c>
    </row>
    <row r="104" spans="1:17" x14ac:dyDescent="0.2">
      <c r="A104" s="41"/>
      <c r="B104" s="41"/>
      <c r="C104" s="45"/>
      <c r="D104" s="41"/>
      <c r="E104" s="41"/>
      <c r="F104" s="46"/>
      <c r="G104" s="46"/>
      <c r="H104" s="30" t="s">
        <v>140</v>
      </c>
    </row>
    <row r="105" spans="1:17" x14ac:dyDescent="0.2">
      <c r="A105" s="48"/>
      <c r="B105" s="37"/>
      <c r="C105" s="37" t="s">
        <v>319</v>
      </c>
      <c r="D105" s="37"/>
      <c r="E105" s="48"/>
      <c r="F105" s="39">
        <v>2299.9997868</v>
      </c>
      <c r="G105" s="40">
        <v>1.6171830000000002E-2</v>
      </c>
      <c r="H105" s="30" t="s">
        <v>140</v>
      </c>
    </row>
    <row r="106" spans="1:17" x14ac:dyDescent="0.2">
      <c r="A106" s="48"/>
      <c r="B106" s="37"/>
      <c r="C106" s="37" t="s">
        <v>165</v>
      </c>
      <c r="D106" s="37"/>
      <c r="E106" s="48"/>
      <c r="F106" s="39">
        <v>7.7150406900000004</v>
      </c>
      <c r="G106" s="40">
        <v>5.4249999999999997E-5</v>
      </c>
      <c r="H106" s="30" t="s">
        <v>140</v>
      </c>
    </row>
    <row r="107" spans="1:17" x14ac:dyDescent="0.2">
      <c r="A107" s="45"/>
      <c r="B107" s="45"/>
      <c r="C107" s="42" t="s">
        <v>166</v>
      </c>
      <c r="D107" s="46"/>
      <c r="E107" s="46"/>
      <c r="F107" s="43">
        <v>142222.60735658801</v>
      </c>
      <c r="G107" s="49">
        <v>1.0000000499999999</v>
      </c>
      <c r="H107" s="30" t="s">
        <v>140</v>
      </c>
    </row>
    <row r="108" spans="1:17" x14ac:dyDescent="0.2">
      <c r="A108" s="50"/>
      <c r="B108" s="50"/>
      <c r="C108" s="51"/>
      <c r="D108" s="52"/>
      <c r="E108" s="52"/>
      <c r="F108" s="53"/>
      <c r="G108" s="54"/>
      <c r="H108" s="55"/>
    </row>
    <row r="109" spans="1:17" x14ac:dyDescent="0.2">
      <c r="A109" s="50"/>
      <c r="B109" s="213" t="s">
        <v>934</v>
      </c>
      <c r="C109" s="213"/>
      <c r="D109" s="213"/>
      <c r="E109" s="213"/>
      <c r="F109" s="213"/>
      <c r="G109" s="213"/>
      <c r="H109" s="213"/>
      <c r="J109" s="57"/>
    </row>
    <row r="110" spans="1:17" x14ac:dyDescent="0.2">
      <c r="A110" s="50"/>
      <c r="B110" s="213" t="s">
        <v>935</v>
      </c>
      <c r="C110" s="213"/>
      <c r="D110" s="213"/>
      <c r="E110" s="213"/>
      <c r="F110" s="213"/>
      <c r="G110" s="213"/>
      <c r="H110" s="213"/>
      <c r="J110" s="57"/>
    </row>
    <row r="111" spans="1:17" x14ac:dyDescent="0.2">
      <c r="A111" s="50"/>
      <c r="B111" s="213" t="s">
        <v>936</v>
      </c>
      <c r="C111" s="213"/>
      <c r="D111" s="213"/>
      <c r="E111" s="213"/>
      <c r="F111" s="213"/>
      <c r="G111" s="213"/>
      <c r="H111" s="213"/>
      <c r="J111" s="57"/>
    </row>
    <row r="112" spans="1:17" s="59" customFormat="1" ht="52.5" customHeight="1" x14ac:dyDescent="0.25">
      <c r="A112" s="58"/>
      <c r="B112" s="214" t="s">
        <v>937</v>
      </c>
      <c r="C112" s="214"/>
      <c r="D112" s="214"/>
      <c r="E112" s="214"/>
      <c r="F112" s="214"/>
      <c r="G112" s="214"/>
      <c r="H112" s="214"/>
      <c r="I112"/>
      <c r="J112" s="57"/>
      <c r="K112"/>
      <c r="L112"/>
      <c r="M112"/>
      <c r="N112"/>
      <c r="O112"/>
      <c r="P112"/>
      <c r="Q112"/>
    </row>
    <row r="113" spans="1:10" x14ac:dyDescent="0.2">
      <c r="A113" s="50"/>
      <c r="B113" s="213" t="s">
        <v>938</v>
      </c>
      <c r="C113" s="213"/>
      <c r="D113" s="213"/>
      <c r="E113" s="213"/>
      <c r="F113" s="213"/>
      <c r="G113" s="213"/>
      <c r="H113" s="213"/>
      <c r="J113" s="57"/>
    </row>
    <row r="114" spans="1:10" x14ac:dyDescent="0.2">
      <c r="A114" s="50"/>
      <c r="B114" s="50"/>
      <c r="C114" s="50"/>
      <c r="D114" s="52"/>
      <c r="E114" s="52"/>
      <c r="F114" s="52"/>
      <c r="G114" s="52"/>
    </row>
    <row r="115" spans="1:10" x14ac:dyDescent="0.2">
      <c r="A115" s="50"/>
      <c r="B115" s="222" t="s">
        <v>167</v>
      </c>
      <c r="C115" s="223"/>
      <c r="D115" s="224"/>
      <c r="E115" s="60"/>
      <c r="F115" s="52"/>
      <c r="G115" s="52"/>
    </row>
    <row r="116" spans="1:10" ht="27.75" customHeight="1" x14ac:dyDescent="0.2">
      <c r="A116" s="50"/>
      <c r="B116" s="220" t="s">
        <v>168</v>
      </c>
      <c r="C116" s="221"/>
      <c r="D116" s="29" t="s">
        <v>169</v>
      </c>
      <c r="E116" s="60"/>
      <c r="F116" s="52"/>
      <c r="G116" s="52"/>
    </row>
    <row r="117" spans="1:10" x14ac:dyDescent="0.2">
      <c r="A117" s="50"/>
      <c r="B117" s="220" t="s">
        <v>940</v>
      </c>
      <c r="C117" s="221"/>
      <c r="D117" s="29" t="s">
        <v>169</v>
      </c>
      <c r="E117" s="60"/>
      <c r="F117" s="52"/>
      <c r="G117" s="52"/>
    </row>
    <row r="118" spans="1:10" x14ac:dyDescent="0.2">
      <c r="A118" s="50"/>
      <c r="B118" s="220" t="s">
        <v>170</v>
      </c>
      <c r="C118" s="221"/>
      <c r="D118" s="61" t="s">
        <v>140</v>
      </c>
      <c r="E118" s="60"/>
      <c r="F118" s="52"/>
      <c r="G118" s="52"/>
    </row>
    <row r="119" spans="1:10" x14ac:dyDescent="0.2">
      <c r="A119" s="62"/>
      <c r="B119" s="63" t="s">
        <v>140</v>
      </c>
      <c r="C119" s="63" t="s">
        <v>941</v>
      </c>
      <c r="D119" s="63" t="s">
        <v>171</v>
      </c>
      <c r="E119" s="62"/>
      <c r="F119" s="62"/>
      <c r="G119" s="62"/>
      <c r="H119" s="62"/>
      <c r="J119" s="57"/>
    </row>
    <row r="120" spans="1:10" x14ac:dyDescent="0.2">
      <c r="A120" s="62"/>
      <c r="B120" s="64" t="s">
        <v>172</v>
      </c>
      <c r="C120" s="65">
        <v>46173</v>
      </c>
      <c r="D120" s="65">
        <v>46203</v>
      </c>
      <c r="E120" s="62"/>
      <c r="F120" s="62"/>
      <c r="G120" s="62"/>
      <c r="J120" s="57"/>
    </row>
    <row r="121" spans="1:10" x14ac:dyDescent="0.2">
      <c r="A121" s="66"/>
      <c r="B121" s="32" t="s">
        <v>173</v>
      </c>
      <c r="C121" s="67">
        <v>96.749099999999999</v>
      </c>
      <c r="D121" s="67">
        <v>99.620800000000003</v>
      </c>
      <c r="E121" s="66"/>
      <c r="F121" s="68"/>
      <c r="G121" s="69"/>
    </row>
    <row r="122" spans="1:10" x14ac:dyDescent="0.2">
      <c r="A122" s="66"/>
      <c r="B122" s="32" t="s">
        <v>942</v>
      </c>
      <c r="C122" s="67">
        <v>25.728300000000001</v>
      </c>
      <c r="D122" s="67">
        <v>26.492000000000001</v>
      </c>
      <c r="E122" s="66"/>
      <c r="F122" s="68"/>
      <c r="G122" s="69"/>
    </row>
    <row r="123" spans="1:10" x14ac:dyDescent="0.2">
      <c r="A123" s="66"/>
      <c r="B123" s="32" t="s">
        <v>175</v>
      </c>
      <c r="C123" s="67">
        <v>87.570800000000006</v>
      </c>
      <c r="D123" s="67">
        <v>90.105199999999996</v>
      </c>
      <c r="E123" s="66"/>
      <c r="F123" s="68"/>
      <c r="G123" s="69"/>
    </row>
    <row r="124" spans="1:10" x14ac:dyDescent="0.2">
      <c r="A124" s="66"/>
      <c r="B124" s="32" t="s">
        <v>943</v>
      </c>
      <c r="C124" s="67">
        <v>22.8873</v>
      </c>
      <c r="D124" s="67">
        <v>23.549700000000001</v>
      </c>
      <c r="E124" s="66"/>
      <c r="F124" s="68"/>
      <c r="G124" s="69"/>
    </row>
    <row r="125" spans="1:10" x14ac:dyDescent="0.2">
      <c r="A125" s="66"/>
      <c r="B125" s="66"/>
      <c r="C125" s="66"/>
      <c r="D125" s="66"/>
      <c r="E125" s="66"/>
      <c r="F125" s="66"/>
      <c r="G125" s="66"/>
    </row>
    <row r="126" spans="1:10" x14ac:dyDescent="0.2">
      <c r="A126" s="66"/>
      <c r="B126" s="260" t="s">
        <v>177</v>
      </c>
      <c r="C126" s="261"/>
      <c r="D126" s="42" t="s">
        <v>169</v>
      </c>
      <c r="E126" s="66"/>
      <c r="F126" s="66"/>
      <c r="G126" s="66"/>
    </row>
    <row r="127" spans="1:10" x14ac:dyDescent="0.2">
      <c r="A127" s="66"/>
      <c r="B127" s="70"/>
      <c r="C127" s="70"/>
      <c r="D127" s="70"/>
      <c r="E127" s="66"/>
      <c r="F127" s="66"/>
      <c r="G127" s="66"/>
    </row>
    <row r="128" spans="1:10" x14ac:dyDescent="0.2">
      <c r="A128" s="62"/>
      <c r="B128" s="220" t="s">
        <v>178</v>
      </c>
      <c r="C128" s="221"/>
      <c r="D128" s="29" t="s">
        <v>169</v>
      </c>
      <c r="E128" s="71"/>
      <c r="F128" s="62"/>
      <c r="G128" s="62"/>
    </row>
    <row r="129" spans="1:7" x14ac:dyDescent="0.2">
      <c r="A129" s="62"/>
      <c r="B129" s="220" t="s">
        <v>179</v>
      </c>
      <c r="C129" s="221"/>
      <c r="D129" s="29" t="s">
        <v>169</v>
      </c>
      <c r="E129" s="71"/>
      <c r="F129" s="62"/>
      <c r="G129" s="62"/>
    </row>
    <row r="130" spans="1:7" ht="17.100000000000001" customHeight="1" x14ac:dyDescent="0.2">
      <c r="A130" s="62"/>
      <c r="B130" s="220" t="s">
        <v>180</v>
      </c>
      <c r="C130" s="221"/>
      <c r="D130" s="29" t="s">
        <v>169</v>
      </c>
      <c r="E130" s="71"/>
      <c r="F130" s="62"/>
      <c r="G130" s="62"/>
    </row>
    <row r="131" spans="1:7" ht="17.100000000000001" customHeight="1" x14ac:dyDescent="0.2">
      <c r="A131" s="62"/>
      <c r="B131" s="220" t="s">
        <v>181</v>
      </c>
      <c r="C131" s="221"/>
      <c r="D131" s="72">
        <v>0.57824765651473331</v>
      </c>
      <c r="E131" s="62"/>
      <c r="F131" s="56"/>
      <c r="G131" s="73"/>
    </row>
    <row r="133" spans="1:7" x14ac:dyDescent="0.2">
      <c r="B133" s="212" t="s">
        <v>945</v>
      </c>
      <c r="C133" s="212"/>
    </row>
    <row r="135" spans="1:7" ht="153.75" customHeight="1" x14ac:dyDescent="0.2"/>
    <row r="138" spans="1:7" x14ac:dyDescent="0.2">
      <c r="B138" s="74" t="s">
        <v>946</v>
      </c>
      <c r="C138" s="75"/>
      <c r="D138" s="74"/>
    </row>
    <row r="139" spans="1:7" x14ac:dyDescent="0.2">
      <c r="B139" s="74" t="s">
        <v>1148</v>
      </c>
      <c r="D139" s="74"/>
    </row>
    <row r="140" spans="1:7" ht="165" customHeight="1" x14ac:dyDescent="0.2"/>
  </sheetData>
  <mergeCells count="18">
    <mergeCell ref="B128:C128"/>
    <mergeCell ref="B129:C129"/>
    <mergeCell ref="B130:C130"/>
    <mergeCell ref="B131:C131"/>
    <mergeCell ref="B133:C133"/>
    <mergeCell ref="A1:H1"/>
    <mergeCell ref="A2:H2"/>
    <mergeCell ref="A3:H3"/>
    <mergeCell ref="B109:H109"/>
    <mergeCell ref="B110:H110"/>
    <mergeCell ref="B117:C117"/>
    <mergeCell ref="B118:C118"/>
    <mergeCell ref="B126:C126"/>
    <mergeCell ref="B111:H111"/>
    <mergeCell ref="B112:H112"/>
    <mergeCell ref="B113:H113"/>
    <mergeCell ref="B115:D115"/>
    <mergeCell ref="B116:C116"/>
  </mergeCells>
  <hyperlinks>
    <hyperlink ref="I1" location="Index!B2" display="Index" xr:uid="{69A2999B-514F-46CC-BA97-7E2775201D09}"/>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7D722-0A63-4F5F-9A5D-220473B9000E}">
  <sheetPr>
    <outlinePr summaryBelow="0" summaryRight="0"/>
  </sheetPr>
  <dimension ref="A1:Q213"/>
  <sheetViews>
    <sheetView showGridLines="0" topLeftCell="A153"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11.4257812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852</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14</v>
      </c>
      <c r="C7" s="37" t="s">
        <v>15</v>
      </c>
      <c r="D7" s="37" t="s">
        <v>16</v>
      </c>
      <c r="E7" s="38">
        <v>1570793</v>
      </c>
      <c r="F7" s="39">
        <v>29091.086360000001</v>
      </c>
      <c r="G7" s="40">
        <v>5.896063E-2</v>
      </c>
      <c r="H7" s="30" t="s">
        <v>140</v>
      </c>
    </row>
    <row r="8" spans="1:9" x14ac:dyDescent="0.2">
      <c r="A8" s="36">
        <v>2</v>
      </c>
      <c r="B8" s="37" t="s">
        <v>477</v>
      </c>
      <c r="C8" s="37" t="s">
        <v>478</v>
      </c>
      <c r="D8" s="37" t="s">
        <v>48</v>
      </c>
      <c r="E8" s="38">
        <v>3555508</v>
      </c>
      <c r="F8" s="39">
        <v>28371.176085999999</v>
      </c>
      <c r="G8" s="40">
        <v>5.7501549999999998E-2</v>
      </c>
      <c r="H8" s="30" t="s">
        <v>140</v>
      </c>
    </row>
    <row r="9" spans="1:9" x14ac:dyDescent="0.2">
      <c r="A9" s="36">
        <v>3</v>
      </c>
      <c r="B9" s="37" t="s">
        <v>331</v>
      </c>
      <c r="C9" s="37" t="s">
        <v>332</v>
      </c>
      <c r="D9" s="37" t="s">
        <v>229</v>
      </c>
      <c r="E9" s="38">
        <v>9532898</v>
      </c>
      <c r="F9" s="39">
        <v>25224.048107999999</v>
      </c>
      <c r="G9" s="40">
        <v>5.1123080000000001E-2</v>
      </c>
      <c r="H9" s="30" t="s">
        <v>140</v>
      </c>
    </row>
    <row r="10" spans="1:9" x14ac:dyDescent="0.2">
      <c r="A10" s="36">
        <v>4</v>
      </c>
      <c r="B10" s="37" t="s">
        <v>428</v>
      </c>
      <c r="C10" s="37" t="s">
        <v>429</v>
      </c>
      <c r="D10" s="37" t="s">
        <v>48</v>
      </c>
      <c r="E10" s="38">
        <v>1823721</v>
      </c>
      <c r="F10" s="39">
        <v>24541.813496999999</v>
      </c>
      <c r="G10" s="40">
        <v>4.9740350000000003E-2</v>
      </c>
      <c r="H10" s="30" t="s">
        <v>140</v>
      </c>
    </row>
    <row r="11" spans="1:9" x14ac:dyDescent="0.2">
      <c r="A11" s="36">
        <v>5</v>
      </c>
      <c r="B11" s="37" t="s">
        <v>17</v>
      </c>
      <c r="C11" s="37" t="s">
        <v>18</v>
      </c>
      <c r="D11" s="37" t="s">
        <v>19</v>
      </c>
      <c r="E11" s="38">
        <v>1616287</v>
      </c>
      <c r="F11" s="39">
        <v>20913.137492999998</v>
      </c>
      <c r="G11" s="40">
        <v>4.2385899999999997E-2</v>
      </c>
      <c r="H11" s="30" t="s">
        <v>140</v>
      </c>
    </row>
    <row r="12" spans="1:9" x14ac:dyDescent="0.2">
      <c r="A12" s="36">
        <v>6</v>
      </c>
      <c r="B12" s="37" t="s">
        <v>54</v>
      </c>
      <c r="C12" s="37" t="s">
        <v>55</v>
      </c>
      <c r="D12" s="37" t="s">
        <v>56</v>
      </c>
      <c r="E12" s="38">
        <v>1090073</v>
      </c>
      <c r="F12" s="39">
        <v>19732.501445999998</v>
      </c>
      <c r="G12" s="40">
        <v>3.9993029999999999E-2</v>
      </c>
      <c r="H12" s="30" t="s">
        <v>140</v>
      </c>
    </row>
    <row r="13" spans="1:9" x14ac:dyDescent="0.2">
      <c r="A13" s="36">
        <v>7</v>
      </c>
      <c r="B13" s="37" t="s">
        <v>81</v>
      </c>
      <c r="C13" s="37" t="s">
        <v>82</v>
      </c>
      <c r="D13" s="37" t="s">
        <v>83</v>
      </c>
      <c r="E13" s="38">
        <v>301092</v>
      </c>
      <c r="F13" s="39">
        <v>16163.822928</v>
      </c>
      <c r="G13" s="40">
        <v>3.276018E-2</v>
      </c>
      <c r="H13" s="30" t="s">
        <v>140</v>
      </c>
    </row>
    <row r="14" spans="1:9" x14ac:dyDescent="0.2">
      <c r="A14" s="36">
        <v>8</v>
      </c>
      <c r="B14" s="37" t="s">
        <v>333</v>
      </c>
      <c r="C14" s="37" t="s">
        <v>334</v>
      </c>
      <c r="D14" s="37" t="s">
        <v>215</v>
      </c>
      <c r="E14" s="38">
        <v>1702927</v>
      </c>
      <c r="F14" s="39">
        <v>15311.868120499999</v>
      </c>
      <c r="G14" s="40">
        <v>3.103347E-2</v>
      </c>
      <c r="H14" s="30" t="s">
        <v>140</v>
      </c>
    </row>
    <row r="15" spans="1:9" x14ac:dyDescent="0.2">
      <c r="A15" s="36">
        <v>9</v>
      </c>
      <c r="B15" s="37" t="s">
        <v>51</v>
      </c>
      <c r="C15" s="37" t="s">
        <v>52</v>
      </c>
      <c r="D15" s="37" t="s">
        <v>53</v>
      </c>
      <c r="E15" s="38">
        <v>164533</v>
      </c>
      <c r="F15" s="39">
        <v>14284.75506</v>
      </c>
      <c r="G15" s="40">
        <v>2.895176E-2</v>
      </c>
      <c r="H15" s="30" t="s">
        <v>140</v>
      </c>
    </row>
    <row r="16" spans="1:9" x14ac:dyDescent="0.2">
      <c r="A16" s="36">
        <v>10</v>
      </c>
      <c r="B16" s="37" t="s">
        <v>49</v>
      </c>
      <c r="C16" s="37" t="s">
        <v>50</v>
      </c>
      <c r="D16" s="37" t="s">
        <v>48</v>
      </c>
      <c r="E16" s="38">
        <v>982972</v>
      </c>
      <c r="F16" s="39">
        <v>13517.830943999999</v>
      </c>
      <c r="G16" s="40">
        <v>2.7397390000000001E-2</v>
      </c>
      <c r="H16" s="30" t="s">
        <v>140</v>
      </c>
    </row>
    <row r="17" spans="1:8" x14ac:dyDescent="0.2">
      <c r="A17" s="36">
        <v>11</v>
      </c>
      <c r="B17" s="37" t="s">
        <v>323</v>
      </c>
      <c r="C17" s="37" t="s">
        <v>324</v>
      </c>
      <c r="D17" s="37" t="s">
        <v>185</v>
      </c>
      <c r="E17" s="38">
        <v>1286643</v>
      </c>
      <c r="F17" s="39">
        <v>13408.750024499999</v>
      </c>
      <c r="G17" s="40">
        <v>2.7176309999999999E-2</v>
      </c>
      <c r="H17" s="30" t="s">
        <v>140</v>
      </c>
    </row>
    <row r="18" spans="1:8" x14ac:dyDescent="0.2">
      <c r="A18" s="36">
        <v>12</v>
      </c>
      <c r="B18" s="37" t="s">
        <v>354</v>
      </c>
      <c r="C18" s="37" t="s">
        <v>355</v>
      </c>
      <c r="D18" s="37" t="s">
        <v>53</v>
      </c>
      <c r="E18" s="38">
        <v>1639820</v>
      </c>
      <c r="F18" s="39">
        <v>12863.56799</v>
      </c>
      <c r="G18" s="40">
        <v>2.6071359999999998E-2</v>
      </c>
      <c r="H18" s="30" t="s">
        <v>140</v>
      </c>
    </row>
    <row r="19" spans="1:8" x14ac:dyDescent="0.2">
      <c r="A19" s="36">
        <v>13</v>
      </c>
      <c r="B19" s="37" t="s">
        <v>803</v>
      </c>
      <c r="C19" s="37" t="s">
        <v>804</v>
      </c>
      <c r="D19" s="37" t="s">
        <v>115</v>
      </c>
      <c r="E19" s="38">
        <v>275874</v>
      </c>
      <c r="F19" s="39">
        <v>12149.490959999999</v>
      </c>
      <c r="G19" s="40">
        <v>2.4624099999999999E-2</v>
      </c>
      <c r="H19" s="30" t="s">
        <v>140</v>
      </c>
    </row>
    <row r="20" spans="1:8" x14ac:dyDescent="0.2">
      <c r="A20" s="36">
        <v>14</v>
      </c>
      <c r="B20" s="37" t="s">
        <v>661</v>
      </c>
      <c r="C20" s="37" t="s">
        <v>662</v>
      </c>
      <c r="D20" s="37" t="s">
        <v>185</v>
      </c>
      <c r="E20" s="38">
        <v>677831</v>
      </c>
      <c r="F20" s="39">
        <v>12066.747461999999</v>
      </c>
      <c r="G20" s="40">
        <v>2.4456390000000001E-2</v>
      </c>
      <c r="H20" s="30" t="s">
        <v>140</v>
      </c>
    </row>
    <row r="21" spans="1:8" x14ac:dyDescent="0.2">
      <c r="A21" s="36">
        <v>15</v>
      </c>
      <c r="B21" s="37" t="s">
        <v>382</v>
      </c>
      <c r="C21" s="37" t="s">
        <v>383</v>
      </c>
      <c r="D21" s="37" t="s">
        <v>185</v>
      </c>
      <c r="E21" s="38">
        <v>1145939</v>
      </c>
      <c r="F21" s="39">
        <v>11899.430576000001</v>
      </c>
      <c r="G21" s="40">
        <v>2.4117280000000001E-2</v>
      </c>
      <c r="H21" s="30" t="s">
        <v>140</v>
      </c>
    </row>
    <row r="22" spans="1:8" x14ac:dyDescent="0.2">
      <c r="A22" s="36">
        <v>16</v>
      </c>
      <c r="B22" s="37" t="s">
        <v>380</v>
      </c>
      <c r="C22" s="37" t="s">
        <v>381</v>
      </c>
      <c r="D22" s="37" t="s">
        <v>185</v>
      </c>
      <c r="E22" s="38">
        <v>661187</v>
      </c>
      <c r="F22" s="39">
        <v>10955.207403</v>
      </c>
      <c r="G22" s="40">
        <v>2.2203569999999999E-2</v>
      </c>
      <c r="H22" s="30" t="s">
        <v>140</v>
      </c>
    </row>
    <row r="23" spans="1:8" x14ac:dyDescent="0.2">
      <c r="A23" s="36">
        <v>17</v>
      </c>
      <c r="B23" s="37" t="s">
        <v>305</v>
      </c>
      <c r="C23" s="37" t="s">
        <v>306</v>
      </c>
      <c r="D23" s="37" t="s">
        <v>229</v>
      </c>
      <c r="E23" s="38">
        <v>1070215</v>
      </c>
      <c r="F23" s="39">
        <v>10466.7027</v>
      </c>
      <c r="G23" s="40">
        <v>2.1213490000000002E-2</v>
      </c>
      <c r="H23" s="30" t="s">
        <v>140</v>
      </c>
    </row>
    <row r="24" spans="1:8" x14ac:dyDescent="0.2">
      <c r="A24" s="36">
        <v>18</v>
      </c>
      <c r="B24" s="37" t="s">
        <v>213</v>
      </c>
      <c r="C24" s="37" t="s">
        <v>214</v>
      </c>
      <c r="D24" s="37" t="s">
        <v>215</v>
      </c>
      <c r="E24" s="38">
        <v>682973</v>
      </c>
      <c r="F24" s="39">
        <v>10010.335261</v>
      </c>
      <c r="G24" s="40">
        <v>2.0288540000000001E-2</v>
      </c>
      <c r="H24" s="30" t="s">
        <v>140</v>
      </c>
    </row>
    <row r="25" spans="1:8" x14ac:dyDescent="0.2">
      <c r="A25" s="36">
        <v>19</v>
      </c>
      <c r="B25" s="37" t="s">
        <v>401</v>
      </c>
      <c r="C25" s="37" t="s">
        <v>402</v>
      </c>
      <c r="D25" s="37" t="s">
        <v>185</v>
      </c>
      <c r="E25" s="38">
        <v>635015</v>
      </c>
      <c r="F25" s="39">
        <v>9657.3081199999997</v>
      </c>
      <c r="G25" s="40">
        <v>1.957304E-2</v>
      </c>
      <c r="H25" s="30" t="s">
        <v>140</v>
      </c>
    </row>
    <row r="26" spans="1:8" x14ac:dyDescent="0.2">
      <c r="A26" s="36">
        <v>20</v>
      </c>
      <c r="B26" s="37" t="s">
        <v>337</v>
      </c>
      <c r="C26" s="37" t="s">
        <v>338</v>
      </c>
      <c r="D26" s="37" t="s">
        <v>276</v>
      </c>
      <c r="E26" s="38">
        <v>638579</v>
      </c>
      <c r="F26" s="39">
        <v>9064.6289049999996</v>
      </c>
      <c r="G26" s="40">
        <v>1.8371820000000001E-2</v>
      </c>
      <c r="H26" s="30" t="s">
        <v>140</v>
      </c>
    </row>
    <row r="27" spans="1:8" x14ac:dyDescent="0.2">
      <c r="A27" s="36">
        <v>21</v>
      </c>
      <c r="B27" s="37" t="s">
        <v>87</v>
      </c>
      <c r="C27" s="37" t="s">
        <v>88</v>
      </c>
      <c r="D27" s="37" t="s">
        <v>16</v>
      </c>
      <c r="E27" s="38">
        <v>2158174</v>
      </c>
      <c r="F27" s="39">
        <v>8453.5675580000006</v>
      </c>
      <c r="G27" s="40">
        <v>1.7133349999999999E-2</v>
      </c>
      <c r="H27" s="30" t="s">
        <v>140</v>
      </c>
    </row>
    <row r="28" spans="1:8" x14ac:dyDescent="0.2">
      <c r="A28" s="36">
        <v>22</v>
      </c>
      <c r="B28" s="37" t="s">
        <v>265</v>
      </c>
      <c r="C28" s="37" t="s">
        <v>266</v>
      </c>
      <c r="D28" s="37" t="s">
        <v>226</v>
      </c>
      <c r="E28" s="38">
        <v>726081</v>
      </c>
      <c r="F28" s="39">
        <v>8288.2146150000008</v>
      </c>
      <c r="G28" s="40">
        <v>1.6798219999999999E-2</v>
      </c>
      <c r="H28" s="30" t="s">
        <v>140</v>
      </c>
    </row>
    <row r="29" spans="1:8" x14ac:dyDescent="0.2">
      <c r="A29" s="36">
        <v>23</v>
      </c>
      <c r="B29" s="37" t="s">
        <v>467</v>
      </c>
      <c r="C29" s="37" t="s">
        <v>468</v>
      </c>
      <c r="D29" s="37" t="s">
        <v>48</v>
      </c>
      <c r="E29" s="38">
        <v>3768018</v>
      </c>
      <c r="F29" s="39">
        <v>7693.5391523999997</v>
      </c>
      <c r="G29" s="40">
        <v>1.559295E-2</v>
      </c>
      <c r="H29" s="30" t="s">
        <v>140</v>
      </c>
    </row>
    <row r="30" spans="1:8" x14ac:dyDescent="0.2">
      <c r="A30" s="36">
        <v>24</v>
      </c>
      <c r="B30" s="37" t="s">
        <v>479</v>
      </c>
      <c r="C30" s="37" t="s">
        <v>480</v>
      </c>
      <c r="D30" s="37" t="s">
        <v>48</v>
      </c>
      <c r="E30" s="38">
        <v>1877791</v>
      </c>
      <c r="F30" s="39">
        <v>7365.6351974999998</v>
      </c>
      <c r="G30" s="40">
        <v>1.492837E-2</v>
      </c>
      <c r="H30" s="30" t="s">
        <v>140</v>
      </c>
    </row>
    <row r="31" spans="1:8" x14ac:dyDescent="0.2">
      <c r="A31" s="36">
        <v>25</v>
      </c>
      <c r="B31" s="37" t="s">
        <v>335</v>
      </c>
      <c r="C31" s="37" t="s">
        <v>336</v>
      </c>
      <c r="D31" s="37" t="s">
        <v>188</v>
      </c>
      <c r="E31" s="38">
        <v>2047480</v>
      </c>
      <c r="F31" s="39">
        <v>6769.99262</v>
      </c>
      <c r="G31" s="40">
        <v>1.372115E-2</v>
      </c>
      <c r="H31" s="30" t="s">
        <v>140</v>
      </c>
    </row>
    <row r="32" spans="1:8" x14ac:dyDescent="0.2">
      <c r="A32" s="36">
        <v>26</v>
      </c>
      <c r="B32" s="37" t="s">
        <v>91</v>
      </c>
      <c r="C32" s="37" t="s">
        <v>92</v>
      </c>
      <c r="D32" s="37" t="s">
        <v>83</v>
      </c>
      <c r="E32" s="38">
        <v>1343146</v>
      </c>
      <c r="F32" s="39">
        <v>6340.3206929999997</v>
      </c>
      <c r="G32" s="40">
        <v>1.28503E-2</v>
      </c>
      <c r="H32" s="30" t="s">
        <v>140</v>
      </c>
    </row>
    <row r="33" spans="1:8" x14ac:dyDescent="0.2">
      <c r="A33" s="36">
        <v>27</v>
      </c>
      <c r="B33" s="37" t="s">
        <v>224</v>
      </c>
      <c r="C33" s="37" t="s">
        <v>225</v>
      </c>
      <c r="D33" s="37" t="s">
        <v>226</v>
      </c>
      <c r="E33" s="38">
        <v>369830</v>
      </c>
      <c r="F33" s="39">
        <v>6023.0513799999999</v>
      </c>
      <c r="G33" s="40">
        <v>1.2207279999999999E-2</v>
      </c>
      <c r="H33" s="30" t="s">
        <v>140</v>
      </c>
    </row>
    <row r="34" spans="1:8" x14ac:dyDescent="0.2">
      <c r="A34" s="36">
        <v>28</v>
      </c>
      <c r="B34" s="37" t="s">
        <v>388</v>
      </c>
      <c r="C34" s="37" t="s">
        <v>389</v>
      </c>
      <c r="D34" s="37" t="s">
        <v>246</v>
      </c>
      <c r="E34" s="38">
        <v>1353240</v>
      </c>
      <c r="F34" s="39">
        <v>5922.4548599999998</v>
      </c>
      <c r="G34" s="40">
        <v>1.2003389999999999E-2</v>
      </c>
      <c r="H34" s="30" t="s">
        <v>140</v>
      </c>
    </row>
    <row r="35" spans="1:8" x14ac:dyDescent="0.2">
      <c r="A35" s="36">
        <v>29</v>
      </c>
      <c r="B35" s="37" t="s">
        <v>204</v>
      </c>
      <c r="C35" s="37" t="s">
        <v>205</v>
      </c>
      <c r="D35" s="37" t="s">
        <v>112</v>
      </c>
      <c r="E35" s="38">
        <v>297297</v>
      </c>
      <c r="F35" s="39">
        <v>5793.1293420000002</v>
      </c>
      <c r="G35" s="40">
        <v>1.174128E-2</v>
      </c>
      <c r="H35" s="30" t="s">
        <v>140</v>
      </c>
    </row>
    <row r="36" spans="1:8" x14ac:dyDescent="0.2">
      <c r="A36" s="36">
        <v>30</v>
      </c>
      <c r="B36" s="37" t="s">
        <v>339</v>
      </c>
      <c r="C36" s="37" t="s">
        <v>340</v>
      </c>
      <c r="D36" s="37" t="s">
        <v>48</v>
      </c>
      <c r="E36" s="38">
        <v>9476160</v>
      </c>
      <c r="F36" s="39">
        <v>5595.6724800000002</v>
      </c>
      <c r="G36" s="40">
        <v>1.134108E-2</v>
      </c>
      <c r="H36" s="30" t="s">
        <v>140</v>
      </c>
    </row>
    <row r="37" spans="1:8" x14ac:dyDescent="0.2">
      <c r="A37" s="36">
        <v>31</v>
      </c>
      <c r="B37" s="37" t="s">
        <v>447</v>
      </c>
      <c r="C37" s="37" t="s">
        <v>448</v>
      </c>
      <c r="D37" s="37" t="s">
        <v>115</v>
      </c>
      <c r="E37" s="38">
        <v>1639084</v>
      </c>
      <c r="F37" s="39">
        <v>5412.2553680000001</v>
      </c>
      <c r="G37" s="40">
        <v>1.0969339999999999E-2</v>
      </c>
      <c r="H37" s="30" t="s">
        <v>140</v>
      </c>
    </row>
    <row r="38" spans="1:8" x14ac:dyDescent="0.2">
      <c r="A38" s="36">
        <v>32</v>
      </c>
      <c r="B38" s="37" t="s">
        <v>295</v>
      </c>
      <c r="C38" s="37" t="s">
        <v>296</v>
      </c>
      <c r="D38" s="37" t="s">
        <v>120</v>
      </c>
      <c r="E38" s="38">
        <v>663825</v>
      </c>
      <c r="F38" s="39">
        <v>5409.5099250000003</v>
      </c>
      <c r="G38" s="40">
        <v>1.0963779999999999E-2</v>
      </c>
      <c r="H38" s="30" t="s">
        <v>140</v>
      </c>
    </row>
    <row r="39" spans="1:8" x14ac:dyDescent="0.2">
      <c r="A39" s="36">
        <v>33</v>
      </c>
      <c r="B39" s="37" t="s">
        <v>329</v>
      </c>
      <c r="C39" s="37" t="s">
        <v>330</v>
      </c>
      <c r="D39" s="37" t="s">
        <v>185</v>
      </c>
      <c r="E39" s="38">
        <v>1061963</v>
      </c>
      <c r="F39" s="39">
        <v>5363.9751130000004</v>
      </c>
      <c r="G39" s="40">
        <v>1.0871489999999999E-2</v>
      </c>
      <c r="H39" s="30" t="s">
        <v>140</v>
      </c>
    </row>
    <row r="40" spans="1:8" x14ac:dyDescent="0.2">
      <c r="A40" s="36">
        <v>34</v>
      </c>
      <c r="B40" s="37" t="s">
        <v>369</v>
      </c>
      <c r="C40" s="37" t="s">
        <v>370</v>
      </c>
      <c r="D40" s="37" t="s">
        <v>120</v>
      </c>
      <c r="E40" s="38">
        <v>2799984</v>
      </c>
      <c r="F40" s="39">
        <v>5060.6910816</v>
      </c>
      <c r="G40" s="40">
        <v>1.02568E-2</v>
      </c>
      <c r="H40" s="30" t="s">
        <v>140</v>
      </c>
    </row>
    <row r="41" spans="1:8" x14ac:dyDescent="0.2">
      <c r="A41" s="36">
        <v>35</v>
      </c>
      <c r="B41" s="37" t="s">
        <v>754</v>
      </c>
      <c r="C41" s="37" t="s">
        <v>755</v>
      </c>
      <c r="D41" s="37" t="s">
        <v>53</v>
      </c>
      <c r="E41" s="38">
        <v>825004</v>
      </c>
      <c r="F41" s="39">
        <v>4456.2591060000004</v>
      </c>
      <c r="G41" s="40">
        <v>9.0317699999999997E-3</v>
      </c>
      <c r="H41" s="30" t="s">
        <v>140</v>
      </c>
    </row>
    <row r="42" spans="1:8" x14ac:dyDescent="0.2">
      <c r="A42" s="36">
        <v>36</v>
      </c>
      <c r="B42" s="37" t="s">
        <v>104</v>
      </c>
      <c r="C42" s="37" t="s">
        <v>105</v>
      </c>
      <c r="D42" s="37" t="s">
        <v>16</v>
      </c>
      <c r="E42" s="38">
        <v>300424</v>
      </c>
      <c r="F42" s="39">
        <v>4455.2879199999998</v>
      </c>
      <c r="G42" s="40">
        <v>9.0297999999999993E-3</v>
      </c>
      <c r="H42" s="30" t="s">
        <v>140</v>
      </c>
    </row>
    <row r="43" spans="1:8" x14ac:dyDescent="0.2">
      <c r="A43" s="36">
        <v>37</v>
      </c>
      <c r="B43" s="37" t="s">
        <v>366</v>
      </c>
      <c r="C43" s="37" t="s">
        <v>367</v>
      </c>
      <c r="D43" s="37" t="s">
        <v>368</v>
      </c>
      <c r="E43" s="38">
        <v>1066170</v>
      </c>
      <c r="F43" s="39">
        <v>4416.6092250000002</v>
      </c>
      <c r="G43" s="40">
        <v>8.9514E-3</v>
      </c>
      <c r="H43" s="30" t="s">
        <v>140</v>
      </c>
    </row>
    <row r="44" spans="1:8" x14ac:dyDescent="0.2">
      <c r="A44" s="36">
        <v>38</v>
      </c>
      <c r="B44" s="37" t="s">
        <v>445</v>
      </c>
      <c r="C44" s="37" t="s">
        <v>446</v>
      </c>
      <c r="D44" s="37" t="s">
        <v>198</v>
      </c>
      <c r="E44" s="38">
        <v>1169277</v>
      </c>
      <c r="F44" s="39">
        <v>4274.2920734999998</v>
      </c>
      <c r="G44" s="40">
        <v>8.6629600000000008E-3</v>
      </c>
      <c r="H44" s="30" t="s">
        <v>140</v>
      </c>
    </row>
    <row r="45" spans="1:8" x14ac:dyDescent="0.2">
      <c r="A45" s="36">
        <v>39</v>
      </c>
      <c r="B45" s="37" t="s">
        <v>356</v>
      </c>
      <c r="C45" s="37" t="s">
        <v>357</v>
      </c>
      <c r="D45" s="37" t="s">
        <v>48</v>
      </c>
      <c r="E45" s="38">
        <v>1211462</v>
      </c>
      <c r="F45" s="39">
        <v>4117.1536070000002</v>
      </c>
      <c r="G45" s="40">
        <v>8.3444799999999996E-3</v>
      </c>
      <c r="H45" s="30" t="s">
        <v>140</v>
      </c>
    </row>
    <row r="46" spans="1:8" x14ac:dyDescent="0.2">
      <c r="A46" s="36">
        <v>40</v>
      </c>
      <c r="B46" s="37" t="s">
        <v>439</v>
      </c>
      <c r="C46" s="37" t="s">
        <v>440</v>
      </c>
      <c r="D46" s="37" t="s">
        <v>188</v>
      </c>
      <c r="E46" s="38">
        <v>130000</v>
      </c>
      <c r="F46" s="39">
        <v>3892.46</v>
      </c>
      <c r="G46" s="40">
        <v>7.8890799999999997E-3</v>
      </c>
      <c r="H46" s="30" t="s">
        <v>140</v>
      </c>
    </row>
    <row r="47" spans="1:8" x14ac:dyDescent="0.2">
      <c r="A47" s="36">
        <v>41</v>
      </c>
      <c r="B47" s="37" t="s">
        <v>358</v>
      </c>
      <c r="C47" s="37" t="s">
        <v>359</v>
      </c>
      <c r="D47" s="37" t="s">
        <v>48</v>
      </c>
      <c r="E47" s="38">
        <v>4947897</v>
      </c>
      <c r="F47" s="39">
        <v>3731.2091277</v>
      </c>
      <c r="G47" s="40">
        <v>7.5622600000000003E-3</v>
      </c>
      <c r="H47" s="30" t="s">
        <v>140</v>
      </c>
    </row>
    <row r="48" spans="1:8" x14ac:dyDescent="0.2">
      <c r="A48" s="36">
        <v>42</v>
      </c>
      <c r="B48" s="37" t="s">
        <v>441</v>
      </c>
      <c r="C48" s="37" t="s">
        <v>442</v>
      </c>
      <c r="D48" s="37" t="s">
        <v>185</v>
      </c>
      <c r="E48" s="38">
        <v>1282788</v>
      </c>
      <c r="F48" s="39">
        <v>3585.39246</v>
      </c>
      <c r="G48" s="40">
        <v>7.2667299999999999E-3</v>
      </c>
      <c r="H48" s="30" t="s">
        <v>140</v>
      </c>
    </row>
    <row r="49" spans="1:8" x14ac:dyDescent="0.2">
      <c r="A49" s="36">
        <v>43</v>
      </c>
      <c r="B49" s="37" t="s">
        <v>463</v>
      </c>
      <c r="C49" s="37" t="s">
        <v>464</v>
      </c>
      <c r="D49" s="37" t="s">
        <v>188</v>
      </c>
      <c r="E49" s="38">
        <v>372949</v>
      </c>
      <c r="F49" s="39">
        <v>3487.4460989999998</v>
      </c>
      <c r="G49" s="40">
        <v>7.0682100000000001E-3</v>
      </c>
      <c r="H49" s="30" t="s">
        <v>140</v>
      </c>
    </row>
    <row r="50" spans="1:8" x14ac:dyDescent="0.2">
      <c r="A50" s="36">
        <v>44</v>
      </c>
      <c r="B50" s="37" t="s">
        <v>377</v>
      </c>
      <c r="C50" s="37" t="s">
        <v>378</v>
      </c>
      <c r="D50" s="37" t="s">
        <v>379</v>
      </c>
      <c r="E50" s="38">
        <v>352255</v>
      </c>
      <c r="F50" s="39">
        <v>3387.4602074999998</v>
      </c>
      <c r="G50" s="40">
        <v>6.8655699999999997E-3</v>
      </c>
      <c r="H50" s="30" t="s">
        <v>140</v>
      </c>
    </row>
    <row r="51" spans="1:8" x14ac:dyDescent="0.2">
      <c r="A51" s="36">
        <v>45</v>
      </c>
      <c r="B51" s="37" t="s">
        <v>209</v>
      </c>
      <c r="C51" s="37" t="s">
        <v>210</v>
      </c>
      <c r="D51" s="37" t="s">
        <v>53</v>
      </c>
      <c r="E51" s="38">
        <v>331338</v>
      </c>
      <c r="F51" s="39">
        <v>3170.7389910000002</v>
      </c>
      <c r="G51" s="40">
        <v>6.4263300000000001E-3</v>
      </c>
      <c r="H51" s="30" t="s">
        <v>140</v>
      </c>
    </row>
    <row r="52" spans="1:8" x14ac:dyDescent="0.2">
      <c r="A52" s="36">
        <v>46</v>
      </c>
      <c r="B52" s="37" t="s">
        <v>625</v>
      </c>
      <c r="C52" s="37" t="s">
        <v>626</v>
      </c>
      <c r="D52" s="37" t="s">
        <v>185</v>
      </c>
      <c r="E52" s="38">
        <v>722625</v>
      </c>
      <c r="F52" s="39">
        <v>2628.9097499999998</v>
      </c>
      <c r="G52" s="40">
        <v>5.3281700000000001E-3</v>
      </c>
      <c r="H52" s="30" t="s">
        <v>140</v>
      </c>
    </row>
    <row r="53" spans="1:8" x14ac:dyDescent="0.2">
      <c r="A53" s="36">
        <v>47</v>
      </c>
      <c r="B53" s="37" t="s">
        <v>408</v>
      </c>
      <c r="C53" s="37" t="s">
        <v>409</v>
      </c>
      <c r="D53" s="37" t="s">
        <v>276</v>
      </c>
      <c r="E53" s="38">
        <v>1096915</v>
      </c>
      <c r="F53" s="39">
        <v>2576.653335</v>
      </c>
      <c r="G53" s="40">
        <v>5.2222600000000003E-3</v>
      </c>
      <c r="H53" s="30" t="s">
        <v>140</v>
      </c>
    </row>
    <row r="54" spans="1:8" x14ac:dyDescent="0.2">
      <c r="A54" s="36">
        <v>48</v>
      </c>
      <c r="B54" s="37" t="s">
        <v>832</v>
      </c>
      <c r="C54" s="37" t="s">
        <v>833</v>
      </c>
      <c r="D54" s="37" t="s">
        <v>215</v>
      </c>
      <c r="E54" s="38">
        <v>64105</v>
      </c>
      <c r="F54" s="39">
        <v>2268.0349000000001</v>
      </c>
      <c r="G54" s="40">
        <v>4.5967600000000001E-3</v>
      </c>
      <c r="H54" s="30" t="s">
        <v>140</v>
      </c>
    </row>
    <row r="55" spans="1:8" x14ac:dyDescent="0.2">
      <c r="A55" s="36">
        <v>49</v>
      </c>
      <c r="B55" s="37" t="s">
        <v>397</v>
      </c>
      <c r="C55" s="37" t="s">
        <v>398</v>
      </c>
      <c r="D55" s="37" t="s">
        <v>120</v>
      </c>
      <c r="E55" s="38">
        <v>445320</v>
      </c>
      <c r="F55" s="39">
        <v>2177.16948</v>
      </c>
      <c r="G55" s="40">
        <v>4.4126E-3</v>
      </c>
      <c r="H55" s="30" t="s">
        <v>140</v>
      </c>
    </row>
    <row r="56" spans="1:8" x14ac:dyDescent="0.2">
      <c r="A56" s="36">
        <v>50</v>
      </c>
      <c r="B56" s="37" t="s">
        <v>689</v>
      </c>
      <c r="C56" s="37" t="s">
        <v>690</v>
      </c>
      <c r="D56" s="37" t="s">
        <v>215</v>
      </c>
      <c r="E56" s="38">
        <v>121357</v>
      </c>
      <c r="F56" s="39">
        <v>1214.0554279999999</v>
      </c>
      <c r="G56" s="40">
        <v>2.4605999999999999E-3</v>
      </c>
      <c r="H56" s="30" t="s">
        <v>140</v>
      </c>
    </row>
    <row r="57" spans="1:8" x14ac:dyDescent="0.2">
      <c r="A57" s="36">
        <v>51</v>
      </c>
      <c r="B57" s="37" t="s">
        <v>853</v>
      </c>
      <c r="C57" s="37" t="s">
        <v>854</v>
      </c>
      <c r="D57" s="37" t="s">
        <v>198</v>
      </c>
      <c r="E57" s="38">
        <v>181425</v>
      </c>
      <c r="F57" s="39">
        <v>885.26328750000005</v>
      </c>
      <c r="G57" s="40">
        <v>1.79422E-3</v>
      </c>
      <c r="H57" s="30" t="s">
        <v>140</v>
      </c>
    </row>
    <row r="58" spans="1:8" x14ac:dyDescent="0.2">
      <c r="A58" s="36">
        <v>52</v>
      </c>
      <c r="B58" s="37" t="s">
        <v>301</v>
      </c>
      <c r="C58" s="37" t="s">
        <v>302</v>
      </c>
      <c r="D58" s="37" t="s">
        <v>229</v>
      </c>
      <c r="E58" s="38">
        <v>354103</v>
      </c>
      <c r="F58" s="39">
        <v>847.54553050000004</v>
      </c>
      <c r="G58" s="40">
        <v>1.71777E-3</v>
      </c>
      <c r="H58" s="30" t="s">
        <v>140</v>
      </c>
    </row>
    <row r="59" spans="1:8" x14ac:dyDescent="0.2">
      <c r="A59" s="41"/>
      <c r="B59" s="41"/>
      <c r="C59" s="42" t="s">
        <v>139</v>
      </c>
      <c r="D59" s="41"/>
      <c r="E59" s="41" t="s">
        <v>140</v>
      </c>
      <c r="F59" s="43">
        <v>464758.15935720003</v>
      </c>
      <c r="G59" s="44">
        <v>0.94195298999999999</v>
      </c>
      <c r="H59" s="30" t="s">
        <v>140</v>
      </c>
    </row>
    <row r="60" spans="1:8" x14ac:dyDescent="0.2">
      <c r="A60" s="41"/>
      <c r="B60" s="41"/>
      <c r="C60" s="45"/>
      <c r="D60" s="41"/>
      <c r="E60" s="41"/>
      <c r="F60" s="46"/>
      <c r="G60" s="46"/>
      <c r="H60" s="30" t="s">
        <v>140</v>
      </c>
    </row>
    <row r="61" spans="1:8" x14ac:dyDescent="0.2">
      <c r="A61" s="41"/>
      <c r="B61" s="41"/>
      <c r="C61" s="42" t="s">
        <v>141</v>
      </c>
      <c r="D61" s="41"/>
      <c r="E61" s="41"/>
      <c r="F61" s="41"/>
      <c r="G61" s="41"/>
      <c r="H61" s="30" t="s">
        <v>140</v>
      </c>
    </row>
    <row r="62" spans="1:8" x14ac:dyDescent="0.2">
      <c r="A62" s="36">
        <v>1</v>
      </c>
      <c r="B62" s="37" t="s">
        <v>855</v>
      </c>
      <c r="C62" s="37" t="s">
        <v>1149</v>
      </c>
      <c r="D62" s="37" t="s">
        <v>120</v>
      </c>
      <c r="E62" s="38">
        <v>74187</v>
      </c>
      <c r="F62" s="39">
        <v>3739.8414319489998</v>
      </c>
      <c r="G62" s="40">
        <v>7.5797599999999996E-3</v>
      </c>
      <c r="H62" s="30" t="s">
        <v>140</v>
      </c>
    </row>
    <row r="63" spans="1:8" x14ac:dyDescent="0.2">
      <c r="A63" s="41"/>
      <c r="B63" s="41"/>
      <c r="C63" s="42" t="s">
        <v>139</v>
      </c>
      <c r="D63" s="41"/>
      <c r="E63" s="41" t="s">
        <v>140</v>
      </c>
      <c r="F63" s="43">
        <v>3739.8414319489998</v>
      </c>
      <c r="G63" s="44">
        <v>7.5797599999999996E-3</v>
      </c>
      <c r="H63" s="30" t="s">
        <v>140</v>
      </c>
    </row>
    <row r="64" spans="1:8" x14ac:dyDescent="0.2">
      <c r="A64" s="41"/>
      <c r="B64" s="41"/>
      <c r="C64" s="45"/>
      <c r="D64" s="41"/>
      <c r="E64" s="41"/>
      <c r="F64" s="46"/>
      <c r="G64" s="46"/>
      <c r="H64" s="30" t="s">
        <v>140</v>
      </c>
    </row>
    <row r="65" spans="1:8" x14ac:dyDescent="0.2">
      <c r="A65" s="41"/>
      <c r="B65" s="41"/>
      <c r="C65" s="42" t="s">
        <v>143</v>
      </c>
      <c r="D65" s="41"/>
      <c r="E65" s="41"/>
      <c r="F65" s="41"/>
      <c r="G65" s="41"/>
      <c r="H65" s="30" t="s">
        <v>140</v>
      </c>
    </row>
    <row r="66" spans="1:8" x14ac:dyDescent="0.2">
      <c r="A66" s="41"/>
      <c r="B66" s="41"/>
      <c r="C66" s="42" t="s">
        <v>139</v>
      </c>
      <c r="D66" s="41"/>
      <c r="E66" s="41" t="s">
        <v>140</v>
      </c>
      <c r="F66" s="47" t="s">
        <v>142</v>
      </c>
      <c r="G66" s="44">
        <v>0</v>
      </c>
      <c r="H66" s="30" t="s">
        <v>140</v>
      </c>
    </row>
    <row r="67" spans="1:8" x14ac:dyDescent="0.2">
      <c r="A67" s="41"/>
      <c r="B67" s="41"/>
      <c r="C67" s="45"/>
      <c r="D67" s="41"/>
      <c r="E67" s="41"/>
      <c r="F67" s="46"/>
      <c r="G67" s="46"/>
      <c r="H67" s="30" t="s">
        <v>140</v>
      </c>
    </row>
    <row r="68" spans="1:8" x14ac:dyDescent="0.2">
      <c r="A68" s="41"/>
      <c r="B68" s="41"/>
      <c r="C68" s="42" t="s">
        <v>144</v>
      </c>
      <c r="D68" s="41"/>
      <c r="E68" s="41"/>
      <c r="F68" s="41"/>
      <c r="G68" s="41"/>
      <c r="H68" s="30" t="s">
        <v>140</v>
      </c>
    </row>
    <row r="69" spans="1:8" x14ac:dyDescent="0.2">
      <c r="A69" s="41"/>
      <c r="B69" s="41"/>
      <c r="C69" s="42" t="s">
        <v>139</v>
      </c>
      <c r="D69" s="41"/>
      <c r="E69" s="41" t="s">
        <v>140</v>
      </c>
      <c r="F69" s="47" t="s">
        <v>142</v>
      </c>
      <c r="G69" s="44">
        <v>0</v>
      </c>
      <c r="H69" s="30" t="s">
        <v>140</v>
      </c>
    </row>
    <row r="70" spans="1:8" x14ac:dyDescent="0.2">
      <c r="A70" s="41"/>
      <c r="B70" s="41"/>
      <c r="C70" s="45"/>
      <c r="D70" s="41"/>
      <c r="E70" s="41"/>
      <c r="F70" s="46"/>
      <c r="G70" s="46"/>
      <c r="H70" s="30" t="s">
        <v>140</v>
      </c>
    </row>
    <row r="71" spans="1:8" x14ac:dyDescent="0.2">
      <c r="A71" s="41"/>
      <c r="B71" s="41"/>
      <c r="C71" s="42" t="s">
        <v>145</v>
      </c>
      <c r="D71" s="41"/>
      <c r="E71" s="41"/>
      <c r="F71" s="46"/>
      <c r="G71" s="46"/>
      <c r="H71" s="30" t="s">
        <v>140</v>
      </c>
    </row>
    <row r="72" spans="1:8" x14ac:dyDescent="0.2">
      <c r="A72" s="41"/>
      <c r="B72" s="41"/>
      <c r="C72" s="42" t="s">
        <v>139</v>
      </c>
      <c r="D72" s="41"/>
      <c r="E72" s="41" t="s">
        <v>140</v>
      </c>
      <c r="F72" s="47" t="s">
        <v>142</v>
      </c>
      <c r="G72" s="44">
        <v>0</v>
      </c>
      <c r="H72" s="30" t="s">
        <v>140</v>
      </c>
    </row>
    <row r="73" spans="1:8" x14ac:dyDescent="0.2">
      <c r="A73" s="41"/>
      <c r="B73" s="41"/>
      <c r="C73" s="45"/>
      <c r="D73" s="41"/>
      <c r="E73" s="41"/>
      <c r="F73" s="46"/>
      <c r="G73" s="46"/>
      <c r="H73" s="30" t="s">
        <v>140</v>
      </c>
    </row>
    <row r="74" spans="1:8" x14ac:dyDescent="0.2">
      <c r="A74" s="41"/>
      <c r="B74" s="41"/>
      <c r="C74" s="42" t="s">
        <v>146</v>
      </c>
      <c r="D74" s="41"/>
      <c r="E74" s="41"/>
      <c r="F74" s="46"/>
      <c r="G74" s="46"/>
      <c r="H74" s="30" t="s">
        <v>140</v>
      </c>
    </row>
    <row r="75" spans="1:8" x14ac:dyDescent="0.2">
      <c r="A75" s="36">
        <v>1</v>
      </c>
      <c r="B75" s="37"/>
      <c r="C75" s="37" t="s">
        <v>1152</v>
      </c>
      <c r="D75" s="37" t="s">
        <v>520</v>
      </c>
      <c r="E75" s="38">
        <v>7350</v>
      </c>
      <c r="F75" s="39">
        <v>261.5718</v>
      </c>
      <c r="G75" s="40">
        <v>5.3014000000000002E-4</v>
      </c>
      <c r="H75" s="30"/>
    </row>
    <row r="76" spans="1:8" x14ac:dyDescent="0.2">
      <c r="A76" s="41"/>
      <c r="B76" s="41"/>
      <c r="C76" s="42" t="s">
        <v>139</v>
      </c>
      <c r="D76" s="41"/>
      <c r="E76" s="41" t="s">
        <v>140</v>
      </c>
      <c r="F76" s="43">
        <v>261.5718</v>
      </c>
      <c r="G76" s="44">
        <v>5.3014000000000002E-4</v>
      </c>
      <c r="H76" s="30" t="s">
        <v>140</v>
      </c>
    </row>
    <row r="77" spans="1:8" x14ac:dyDescent="0.2">
      <c r="A77" s="41"/>
      <c r="B77" s="41"/>
      <c r="C77" s="45"/>
      <c r="D77" s="41"/>
      <c r="E77" s="41"/>
      <c r="F77" s="46"/>
      <c r="G77" s="46"/>
      <c r="H77" s="30" t="s">
        <v>140</v>
      </c>
    </row>
    <row r="78" spans="1:8" x14ac:dyDescent="0.2">
      <c r="A78" s="41"/>
      <c r="B78" s="41"/>
      <c r="C78" s="42" t="s">
        <v>147</v>
      </c>
      <c r="D78" s="41"/>
      <c r="E78" s="41"/>
      <c r="F78" s="43">
        <v>468759.572589149</v>
      </c>
      <c r="G78" s="44">
        <v>0.95006288999999999</v>
      </c>
      <c r="H78" s="30" t="s">
        <v>140</v>
      </c>
    </row>
    <row r="79" spans="1:8" x14ac:dyDescent="0.2">
      <c r="A79" s="41"/>
      <c r="B79" s="41"/>
      <c r="C79" s="45"/>
      <c r="D79" s="41"/>
      <c r="E79" s="41"/>
      <c r="F79" s="46"/>
      <c r="G79" s="46"/>
      <c r="H79" s="30" t="s">
        <v>140</v>
      </c>
    </row>
    <row r="80" spans="1:8" x14ac:dyDescent="0.2">
      <c r="A80" s="41"/>
      <c r="B80" s="41"/>
      <c r="C80" s="42" t="s">
        <v>148</v>
      </c>
      <c r="D80" s="41"/>
      <c r="E80" s="41"/>
      <c r="F80" s="46"/>
      <c r="G80" s="46"/>
      <c r="H80" s="30" t="s">
        <v>140</v>
      </c>
    </row>
    <row r="81" spans="1:8" x14ac:dyDescent="0.2">
      <c r="A81" s="41"/>
      <c r="B81" s="41"/>
      <c r="C81" s="42" t="s">
        <v>10</v>
      </c>
      <c r="D81" s="41"/>
      <c r="E81" s="41"/>
      <c r="F81" s="46"/>
      <c r="G81" s="46"/>
      <c r="H81" s="30" t="s">
        <v>140</v>
      </c>
    </row>
    <row r="82" spans="1:8" x14ac:dyDescent="0.2">
      <c r="A82" s="41"/>
      <c r="B82" s="41"/>
      <c r="C82" s="42" t="s">
        <v>139</v>
      </c>
      <c r="D82" s="41"/>
      <c r="E82" s="41" t="s">
        <v>140</v>
      </c>
      <c r="F82" s="47" t="s">
        <v>142</v>
      </c>
      <c r="G82" s="44">
        <v>0</v>
      </c>
      <c r="H82" s="30" t="s">
        <v>140</v>
      </c>
    </row>
    <row r="83" spans="1:8" x14ac:dyDescent="0.2">
      <c r="A83" s="41"/>
      <c r="B83" s="41"/>
      <c r="C83" s="45"/>
      <c r="D83" s="41"/>
      <c r="E83" s="41"/>
      <c r="F83" s="46"/>
      <c r="G83" s="46"/>
      <c r="H83" s="30" t="s">
        <v>140</v>
      </c>
    </row>
    <row r="84" spans="1:8" x14ac:dyDescent="0.2">
      <c r="A84" s="41"/>
      <c r="B84" s="41"/>
      <c r="C84" s="42" t="s">
        <v>149</v>
      </c>
      <c r="D84" s="41"/>
      <c r="E84" s="41"/>
      <c r="F84" s="41"/>
      <c r="G84" s="41"/>
      <c r="H84" s="30" t="s">
        <v>140</v>
      </c>
    </row>
    <row r="85" spans="1:8" x14ac:dyDescent="0.2">
      <c r="A85" s="41"/>
      <c r="B85" s="41"/>
      <c r="C85" s="42" t="s">
        <v>139</v>
      </c>
      <c r="D85" s="41"/>
      <c r="E85" s="41" t="s">
        <v>140</v>
      </c>
      <c r="F85" s="47" t="s">
        <v>142</v>
      </c>
      <c r="G85" s="44">
        <v>0</v>
      </c>
      <c r="H85" s="30" t="s">
        <v>140</v>
      </c>
    </row>
    <row r="86" spans="1:8" x14ac:dyDescent="0.2">
      <c r="A86" s="41"/>
      <c r="B86" s="41"/>
      <c r="C86" s="45"/>
      <c r="D86" s="41"/>
      <c r="E86" s="41"/>
      <c r="F86" s="46"/>
      <c r="G86" s="46"/>
      <c r="H86" s="30" t="s">
        <v>140</v>
      </c>
    </row>
    <row r="87" spans="1:8" x14ac:dyDescent="0.2">
      <c r="A87" s="41"/>
      <c r="B87" s="41"/>
      <c r="C87" s="42" t="s">
        <v>150</v>
      </c>
      <c r="D87" s="41"/>
      <c r="E87" s="41"/>
      <c r="F87" s="41"/>
      <c r="G87" s="41"/>
      <c r="H87" s="30" t="s">
        <v>140</v>
      </c>
    </row>
    <row r="88" spans="1:8" x14ac:dyDescent="0.2">
      <c r="A88" s="41"/>
      <c r="B88" s="41"/>
      <c r="C88" s="42" t="s">
        <v>139</v>
      </c>
      <c r="D88" s="41"/>
      <c r="E88" s="41" t="s">
        <v>140</v>
      </c>
      <c r="F88" s="47" t="s">
        <v>142</v>
      </c>
      <c r="G88" s="44">
        <v>0</v>
      </c>
      <c r="H88" s="30" t="s">
        <v>140</v>
      </c>
    </row>
    <row r="89" spans="1:8" x14ac:dyDescent="0.2">
      <c r="A89" s="41"/>
      <c r="B89" s="41"/>
      <c r="C89" s="45"/>
      <c r="D89" s="41"/>
      <c r="E89" s="41"/>
      <c r="F89" s="46"/>
      <c r="G89" s="46"/>
      <c r="H89" s="30" t="s">
        <v>140</v>
      </c>
    </row>
    <row r="90" spans="1:8" x14ac:dyDescent="0.2">
      <c r="A90" s="41"/>
      <c r="B90" s="41"/>
      <c r="C90" s="42" t="s">
        <v>151</v>
      </c>
      <c r="D90" s="41"/>
      <c r="E90" s="41"/>
      <c r="F90" s="46"/>
      <c r="G90" s="46"/>
      <c r="H90" s="30" t="s">
        <v>140</v>
      </c>
    </row>
    <row r="91" spans="1:8" x14ac:dyDescent="0.2">
      <c r="A91" s="41"/>
      <c r="B91" s="41"/>
      <c r="C91" s="42" t="s">
        <v>139</v>
      </c>
      <c r="D91" s="41"/>
      <c r="E91" s="41" t="s">
        <v>140</v>
      </c>
      <c r="F91" s="47" t="s">
        <v>142</v>
      </c>
      <c r="G91" s="44">
        <v>0</v>
      </c>
      <c r="H91" s="30" t="s">
        <v>140</v>
      </c>
    </row>
    <row r="92" spans="1:8" x14ac:dyDescent="0.2">
      <c r="A92" s="41"/>
      <c r="B92" s="41"/>
      <c r="C92" s="45"/>
      <c r="D92" s="41"/>
      <c r="E92" s="41"/>
      <c r="F92" s="46"/>
      <c r="G92" s="46"/>
      <c r="H92" s="30" t="s">
        <v>140</v>
      </c>
    </row>
    <row r="93" spans="1:8" x14ac:dyDescent="0.2">
      <c r="A93" s="41"/>
      <c r="B93" s="41"/>
      <c r="C93" s="42" t="s">
        <v>152</v>
      </c>
      <c r="D93" s="41"/>
      <c r="E93" s="41"/>
      <c r="F93" s="43">
        <v>0</v>
      </c>
      <c r="G93" s="44">
        <v>0</v>
      </c>
      <c r="H93" s="30" t="s">
        <v>140</v>
      </c>
    </row>
    <row r="94" spans="1:8" x14ac:dyDescent="0.2">
      <c r="A94" s="41"/>
      <c r="B94" s="41"/>
      <c r="C94" s="45"/>
      <c r="D94" s="41"/>
      <c r="E94" s="41"/>
      <c r="F94" s="46"/>
      <c r="G94" s="46"/>
      <c r="H94" s="30" t="s">
        <v>140</v>
      </c>
    </row>
    <row r="95" spans="1:8" x14ac:dyDescent="0.2">
      <c r="A95" s="41"/>
      <c r="B95" s="41"/>
      <c r="C95" s="42" t="s">
        <v>153</v>
      </c>
      <c r="D95" s="41"/>
      <c r="E95" s="41"/>
      <c r="F95" s="46"/>
      <c r="G95" s="46"/>
      <c r="H95" s="30" t="s">
        <v>140</v>
      </c>
    </row>
    <row r="96" spans="1:8" x14ac:dyDescent="0.2">
      <c r="A96" s="41"/>
      <c r="B96" s="41"/>
      <c r="C96" s="42" t="s">
        <v>154</v>
      </c>
      <c r="D96" s="41"/>
      <c r="E96" s="41"/>
      <c r="F96" s="46"/>
      <c r="G96" s="46"/>
      <c r="H96" s="30" t="s">
        <v>140</v>
      </c>
    </row>
    <row r="97" spans="1:8" x14ac:dyDescent="0.2">
      <c r="A97" s="41"/>
      <c r="B97" s="41"/>
      <c r="C97" s="42" t="s">
        <v>139</v>
      </c>
      <c r="D97" s="41"/>
      <c r="E97" s="41" t="s">
        <v>140</v>
      </c>
      <c r="F97" s="47" t="s">
        <v>142</v>
      </c>
      <c r="G97" s="44">
        <v>0</v>
      </c>
      <c r="H97" s="30" t="s">
        <v>140</v>
      </c>
    </row>
    <row r="98" spans="1:8" x14ac:dyDescent="0.2">
      <c r="A98" s="41"/>
      <c r="B98" s="41"/>
      <c r="C98" s="45"/>
      <c r="D98" s="41"/>
      <c r="E98" s="41"/>
      <c r="F98" s="46"/>
      <c r="G98" s="46"/>
      <c r="H98" s="30" t="s">
        <v>140</v>
      </c>
    </row>
    <row r="99" spans="1:8" x14ac:dyDescent="0.2">
      <c r="A99" s="41"/>
      <c r="B99" s="41"/>
      <c r="C99" s="42" t="s">
        <v>155</v>
      </c>
      <c r="D99" s="41"/>
      <c r="E99" s="41"/>
      <c r="F99" s="46"/>
      <c r="G99" s="46"/>
      <c r="H99" s="30" t="s">
        <v>140</v>
      </c>
    </row>
    <row r="100" spans="1:8" x14ac:dyDescent="0.2">
      <c r="A100" s="41"/>
      <c r="B100" s="41"/>
      <c r="C100" s="42" t="s">
        <v>139</v>
      </c>
      <c r="D100" s="41"/>
      <c r="E100" s="41" t="s">
        <v>140</v>
      </c>
      <c r="F100" s="47" t="s">
        <v>142</v>
      </c>
      <c r="G100" s="44">
        <v>0</v>
      </c>
      <c r="H100" s="30" t="s">
        <v>140</v>
      </c>
    </row>
    <row r="101" spans="1:8" x14ac:dyDescent="0.2">
      <c r="A101" s="41"/>
      <c r="B101" s="41"/>
      <c r="C101" s="45"/>
      <c r="D101" s="41"/>
      <c r="E101" s="41"/>
      <c r="F101" s="46"/>
      <c r="G101" s="46"/>
      <c r="H101" s="30" t="s">
        <v>140</v>
      </c>
    </row>
    <row r="102" spans="1:8" x14ac:dyDescent="0.2">
      <c r="A102" s="41"/>
      <c r="B102" s="41"/>
      <c r="C102" s="42" t="s">
        <v>156</v>
      </c>
      <c r="D102" s="41"/>
      <c r="E102" s="41"/>
      <c r="F102" s="46"/>
      <c r="G102" s="46"/>
      <c r="H102" s="30" t="s">
        <v>140</v>
      </c>
    </row>
    <row r="103" spans="1:8" x14ac:dyDescent="0.2">
      <c r="A103" s="36">
        <v>1</v>
      </c>
      <c r="B103" s="37" t="s">
        <v>473</v>
      </c>
      <c r="C103" s="37" t="s">
        <v>474</v>
      </c>
      <c r="D103" s="37" t="s">
        <v>475</v>
      </c>
      <c r="E103" s="38">
        <v>5000000</v>
      </c>
      <c r="F103" s="39">
        <v>4764.7250000000004</v>
      </c>
      <c r="G103" s="40">
        <v>9.6569499999999992E-3</v>
      </c>
      <c r="H103" s="30">
        <v>5.58</v>
      </c>
    </row>
    <row r="104" spans="1:8" x14ac:dyDescent="0.2">
      <c r="A104" s="41"/>
      <c r="B104" s="41"/>
      <c r="C104" s="42" t="s">
        <v>139</v>
      </c>
      <c r="D104" s="41"/>
      <c r="E104" s="41" t="s">
        <v>140</v>
      </c>
      <c r="F104" s="43">
        <v>4764.7250000000004</v>
      </c>
      <c r="G104" s="44">
        <v>9.6569499999999992E-3</v>
      </c>
      <c r="H104" s="30" t="s">
        <v>140</v>
      </c>
    </row>
    <row r="105" spans="1:8" x14ac:dyDescent="0.2">
      <c r="A105" s="41"/>
      <c r="B105" s="41"/>
      <c r="C105" s="45"/>
      <c r="D105" s="41"/>
      <c r="E105" s="41"/>
      <c r="F105" s="46"/>
      <c r="G105" s="46"/>
      <c r="H105" s="30" t="s">
        <v>140</v>
      </c>
    </row>
    <row r="106" spans="1:8" x14ac:dyDescent="0.2">
      <c r="A106" s="41"/>
      <c r="B106" s="41"/>
      <c r="C106" s="42" t="s">
        <v>157</v>
      </c>
      <c r="D106" s="41"/>
      <c r="E106" s="41"/>
      <c r="F106" s="46"/>
      <c r="G106" s="46"/>
      <c r="H106" s="30" t="s">
        <v>140</v>
      </c>
    </row>
    <row r="107" spans="1:8" x14ac:dyDescent="0.2">
      <c r="A107" s="36">
        <v>1</v>
      </c>
      <c r="B107" s="37"/>
      <c r="C107" s="37" t="s">
        <v>158</v>
      </c>
      <c r="D107" s="37"/>
      <c r="E107" s="48"/>
      <c r="F107" s="39">
        <v>13198.563138011999</v>
      </c>
      <c r="G107" s="40">
        <v>2.6750309999999999E-2</v>
      </c>
      <c r="H107" s="30">
        <v>5.42</v>
      </c>
    </row>
    <row r="108" spans="1:8" x14ac:dyDescent="0.2">
      <c r="A108" s="41"/>
      <c r="B108" s="41"/>
      <c r="C108" s="42" t="s">
        <v>139</v>
      </c>
      <c r="D108" s="41"/>
      <c r="E108" s="41" t="s">
        <v>140</v>
      </c>
      <c r="F108" s="43">
        <v>13198.563138011999</v>
      </c>
      <c r="G108" s="44">
        <v>2.6750309999999999E-2</v>
      </c>
      <c r="H108" s="30" t="s">
        <v>140</v>
      </c>
    </row>
    <row r="109" spans="1:8" x14ac:dyDescent="0.2">
      <c r="A109" s="41"/>
      <c r="B109" s="41"/>
      <c r="C109" s="45"/>
      <c r="D109" s="41"/>
      <c r="E109" s="41"/>
      <c r="F109" s="46"/>
      <c r="G109" s="46"/>
      <c r="H109" s="30" t="s">
        <v>140</v>
      </c>
    </row>
    <row r="110" spans="1:8" x14ac:dyDescent="0.2">
      <c r="A110" s="41"/>
      <c r="B110" s="41"/>
      <c r="C110" s="42" t="s">
        <v>159</v>
      </c>
      <c r="D110" s="41"/>
      <c r="E110" s="41"/>
      <c r="F110" s="43">
        <v>17963.288138012002</v>
      </c>
      <c r="G110" s="44">
        <v>3.6407259999999997E-2</v>
      </c>
      <c r="H110" s="30" t="s">
        <v>140</v>
      </c>
    </row>
    <row r="111" spans="1:8" x14ac:dyDescent="0.2">
      <c r="A111" s="41"/>
      <c r="B111" s="41"/>
      <c r="C111" s="46"/>
      <c r="D111" s="41"/>
      <c r="E111" s="41"/>
      <c r="F111" s="41"/>
      <c r="G111" s="41"/>
      <c r="H111" s="30" t="s">
        <v>140</v>
      </c>
    </row>
    <row r="112" spans="1:8" x14ac:dyDescent="0.2">
      <c r="A112" s="41"/>
      <c r="B112" s="41"/>
      <c r="C112" s="42" t="s">
        <v>160</v>
      </c>
      <c r="D112" s="41"/>
      <c r="E112" s="41"/>
      <c r="F112" s="41"/>
      <c r="G112" s="41"/>
      <c r="H112" s="30" t="s">
        <v>140</v>
      </c>
    </row>
    <row r="113" spans="1:10" x14ac:dyDescent="0.2">
      <c r="A113" s="41"/>
      <c r="B113" s="41"/>
      <c r="C113" s="42" t="s">
        <v>161</v>
      </c>
      <c r="D113" s="41"/>
      <c r="E113" s="41"/>
      <c r="F113" s="41"/>
      <c r="G113" s="41"/>
      <c r="H113" s="30" t="s">
        <v>140</v>
      </c>
    </row>
    <row r="114" spans="1:10" x14ac:dyDescent="0.2">
      <c r="A114" s="36">
        <v>1</v>
      </c>
      <c r="B114" s="37" t="s">
        <v>317</v>
      </c>
      <c r="C114" s="37" t="s">
        <v>318</v>
      </c>
      <c r="D114" s="37"/>
      <c r="E114" s="100">
        <v>302771.91899999999</v>
      </c>
      <c r="F114" s="39">
        <v>7504.3879143730001</v>
      </c>
      <c r="G114" s="40">
        <v>1.520959E-2</v>
      </c>
      <c r="H114" s="30" t="s">
        <v>140</v>
      </c>
    </row>
    <row r="115" spans="1:10" x14ac:dyDescent="0.2">
      <c r="A115" s="41"/>
      <c r="B115" s="41"/>
      <c r="C115" s="42" t="s">
        <v>139</v>
      </c>
      <c r="D115" s="41"/>
      <c r="E115" s="41" t="s">
        <v>140</v>
      </c>
      <c r="F115" s="43">
        <v>7504.3879143730001</v>
      </c>
      <c r="G115" s="44">
        <v>1.520959E-2</v>
      </c>
      <c r="H115" s="30" t="s">
        <v>140</v>
      </c>
    </row>
    <row r="116" spans="1:10" x14ac:dyDescent="0.2">
      <c r="A116" s="41"/>
      <c r="B116" s="41"/>
      <c r="C116" s="45"/>
      <c r="D116" s="41"/>
      <c r="E116" s="41"/>
      <c r="F116" s="46"/>
      <c r="G116" s="46"/>
      <c r="H116" s="30" t="s">
        <v>140</v>
      </c>
    </row>
    <row r="117" spans="1:10" x14ac:dyDescent="0.2">
      <c r="A117" s="41"/>
      <c r="B117" s="41"/>
      <c r="C117" s="42" t="s">
        <v>162</v>
      </c>
      <c r="D117" s="41"/>
      <c r="E117" s="41"/>
      <c r="F117" s="41"/>
      <c r="G117" s="41"/>
      <c r="H117" s="30" t="s">
        <v>140</v>
      </c>
    </row>
    <row r="118" spans="1:10" x14ac:dyDescent="0.2">
      <c r="A118" s="41"/>
      <c r="B118" s="41"/>
      <c r="C118" s="42" t="s">
        <v>163</v>
      </c>
      <c r="D118" s="41"/>
      <c r="E118" s="41"/>
      <c r="F118" s="41"/>
      <c r="G118" s="41"/>
      <c r="H118" s="30" t="s">
        <v>140</v>
      </c>
    </row>
    <row r="119" spans="1:10" x14ac:dyDescent="0.2">
      <c r="A119" s="41"/>
      <c r="B119" s="41"/>
      <c r="C119" s="42" t="s">
        <v>139</v>
      </c>
      <c r="D119" s="41"/>
      <c r="E119" s="41" t="s">
        <v>140</v>
      </c>
      <c r="F119" s="47" t="s">
        <v>142</v>
      </c>
      <c r="G119" s="44">
        <v>0</v>
      </c>
      <c r="H119" s="30" t="s">
        <v>140</v>
      </c>
    </row>
    <row r="120" spans="1:10" x14ac:dyDescent="0.2">
      <c r="A120" s="41"/>
      <c r="B120" s="41"/>
      <c r="C120" s="45"/>
      <c r="D120" s="41"/>
      <c r="E120" s="41"/>
      <c r="F120" s="46"/>
      <c r="G120" s="46"/>
      <c r="H120" s="30" t="s">
        <v>140</v>
      </c>
    </row>
    <row r="121" spans="1:10" x14ac:dyDescent="0.2">
      <c r="A121" s="41"/>
      <c r="B121" s="41"/>
      <c r="C121" s="42" t="s">
        <v>164</v>
      </c>
      <c r="D121" s="41"/>
      <c r="E121" s="41"/>
      <c r="F121" s="46"/>
      <c r="G121" s="46"/>
      <c r="H121" s="30" t="s">
        <v>140</v>
      </c>
    </row>
    <row r="122" spans="1:10" x14ac:dyDescent="0.2">
      <c r="A122" s="41"/>
      <c r="B122" s="41"/>
      <c r="C122" s="42" t="s">
        <v>139</v>
      </c>
      <c r="D122" s="41"/>
      <c r="E122" s="41" t="s">
        <v>140</v>
      </c>
      <c r="F122" s="47" t="s">
        <v>142</v>
      </c>
      <c r="G122" s="44">
        <v>0</v>
      </c>
      <c r="H122" s="30" t="s">
        <v>140</v>
      </c>
    </row>
    <row r="123" spans="1:10" x14ac:dyDescent="0.2">
      <c r="A123" s="41"/>
      <c r="B123" s="41"/>
      <c r="C123" s="45"/>
      <c r="D123" s="41"/>
      <c r="E123" s="41"/>
      <c r="F123" s="46"/>
      <c r="G123" s="46"/>
      <c r="H123" s="30" t="s">
        <v>140</v>
      </c>
    </row>
    <row r="124" spans="1:10" x14ac:dyDescent="0.2">
      <c r="A124" s="48"/>
      <c r="B124" s="37"/>
      <c r="C124" s="37" t="s">
        <v>319</v>
      </c>
      <c r="D124" s="37"/>
      <c r="E124" s="48"/>
      <c r="F124" s="39">
        <v>25.000562800000001</v>
      </c>
      <c r="G124" s="40">
        <v>5.0670000000000001E-5</v>
      </c>
      <c r="H124" s="30" t="s">
        <v>140</v>
      </c>
    </row>
    <row r="125" spans="1:10" x14ac:dyDescent="0.2">
      <c r="A125" s="48"/>
      <c r="B125" s="37"/>
      <c r="C125" s="37" t="s">
        <v>165</v>
      </c>
      <c r="D125" s="37"/>
      <c r="E125" s="48"/>
      <c r="F125" s="39">
        <v>-853.76993648999996</v>
      </c>
      <c r="G125" s="40">
        <v>-1.7303900000000001E-3</v>
      </c>
      <c r="H125" s="30" t="s">
        <v>140</v>
      </c>
    </row>
    <row r="126" spans="1:10" x14ac:dyDescent="0.2">
      <c r="A126" s="45"/>
      <c r="B126" s="45"/>
      <c r="C126" s="42" t="s">
        <v>166</v>
      </c>
      <c r="D126" s="46"/>
      <c r="E126" s="46"/>
      <c r="F126" s="43">
        <v>493398.479267844</v>
      </c>
      <c r="G126" s="49">
        <v>1.0000000200000001</v>
      </c>
      <c r="H126" s="30" t="s">
        <v>140</v>
      </c>
    </row>
    <row r="127" spans="1:10" x14ac:dyDescent="0.2">
      <c r="A127" s="50"/>
      <c r="B127" s="50"/>
      <c r="C127" s="51"/>
      <c r="D127" s="52"/>
      <c r="E127" s="52"/>
      <c r="F127" s="53"/>
      <c r="G127" s="54"/>
      <c r="H127" s="55"/>
    </row>
    <row r="128" spans="1:10" x14ac:dyDescent="0.2">
      <c r="A128" s="50"/>
      <c r="B128" s="213" t="s">
        <v>934</v>
      </c>
      <c r="C128" s="213"/>
      <c r="D128" s="213"/>
      <c r="E128" s="213"/>
      <c r="F128" s="213"/>
      <c r="G128" s="213"/>
      <c r="H128" s="213"/>
      <c r="J128" s="57"/>
    </row>
    <row r="129" spans="1:17" x14ac:dyDescent="0.2">
      <c r="A129" s="50"/>
      <c r="B129" s="213" t="s">
        <v>935</v>
      </c>
      <c r="C129" s="213"/>
      <c r="D129" s="213"/>
      <c r="E129" s="213"/>
      <c r="F129" s="213"/>
      <c r="G129" s="213"/>
      <c r="H129" s="213"/>
      <c r="J129" s="57"/>
    </row>
    <row r="130" spans="1:17" x14ac:dyDescent="0.2">
      <c r="A130" s="50"/>
      <c r="B130" s="213" t="s">
        <v>936</v>
      </c>
      <c r="C130" s="213"/>
      <c r="D130" s="213"/>
      <c r="E130" s="213"/>
      <c r="F130" s="213"/>
      <c r="G130" s="213"/>
      <c r="H130" s="213"/>
      <c r="J130" s="57"/>
    </row>
    <row r="131" spans="1:17" s="59" customFormat="1" ht="52.5" customHeight="1" x14ac:dyDescent="0.25">
      <c r="A131" s="58"/>
      <c r="B131" s="214" t="s">
        <v>937</v>
      </c>
      <c r="C131" s="214"/>
      <c r="D131" s="214"/>
      <c r="E131" s="214"/>
      <c r="F131" s="214"/>
      <c r="G131" s="214"/>
      <c r="H131" s="214"/>
      <c r="I131"/>
      <c r="J131" s="57"/>
      <c r="K131"/>
      <c r="L131"/>
      <c r="M131"/>
      <c r="N131"/>
      <c r="O131"/>
      <c r="P131"/>
      <c r="Q131"/>
    </row>
    <row r="132" spans="1:17" x14ac:dyDescent="0.2">
      <c r="A132" s="50"/>
      <c r="B132" s="213" t="s">
        <v>938</v>
      </c>
      <c r="C132" s="213"/>
      <c r="D132" s="213"/>
      <c r="E132" s="213"/>
      <c r="F132" s="213"/>
      <c r="G132" s="213"/>
      <c r="H132" s="213"/>
      <c r="J132" s="57"/>
    </row>
    <row r="133" spans="1:17" x14ac:dyDescent="0.2">
      <c r="A133" s="50"/>
      <c r="B133" s="50"/>
      <c r="C133" s="50"/>
      <c r="D133" s="52"/>
      <c r="E133" s="52"/>
      <c r="F133" s="52"/>
      <c r="G133" s="52"/>
    </row>
    <row r="134" spans="1:17" x14ac:dyDescent="0.2">
      <c r="A134" s="50"/>
      <c r="B134" s="222" t="s">
        <v>167</v>
      </c>
      <c r="C134" s="223"/>
      <c r="D134" s="224"/>
      <c r="E134" s="60"/>
      <c r="F134" s="52"/>
      <c r="G134" s="52"/>
    </row>
    <row r="135" spans="1:17" ht="27.75" customHeight="1" x14ac:dyDescent="0.2">
      <c r="A135" s="50"/>
      <c r="B135" s="220" t="s">
        <v>168</v>
      </c>
      <c r="C135" s="221"/>
      <c r="D135" s="29" t="s">
        <v>169</v>
      </c>
      <c r="E135" s="60"/>
      <c r="F135" s="52"/>
      <c r="G135" s="52"/>
    </row>
    <row r="136" spans="1:17" x14ac:dyDescent="0.2">
      <c r="A136" s="50"/>
      <c r="B136" s="220" t="s">
        <v>940</v>
      </c>
      <c r="C136" s="221"/>
      <c r="D136" s="29" t="s">
        <v>169</v>
      </c>
      <c r="E136" s="60"/>
      <c r="F136" s="52"/>
      <c r="G136" s="52"/>
    </row>
    <row r="137" spans="1:17" x14ac:dyDescent="0.2">
      <c r="A137" s="50"/>
      <c r="B137" s="220" t="s">
        <v>170</v>
      </c>
      <c r="C137" s="221"/>
      <c r="D137" s="61" t="s">
        <v>140</v>
      </c>
      <c r="E137" s="60"/>
      <c r="F137" s="52"/>
      <c r="G137" s="52"/>
    </row>
    <row r="138" spans="1:17" x14ac:dyDescent="0.2">
      <c r="A138" s="62"/>
      <c r="B138" s="63" t="s">
        <v>140</v>
      </c>
      <c r="C138" s="63" t="s">
        <v>941</v>
      </c>
      <c r="D138" s="63" t="s">
        <v>171</v>
      </c>
      <c r="E138" s="62"/>
      <c r="F138" s="62"/>
      <c r="G138" s="62"/>
      <c r="H138" s="62"/>
      <c r="J138" s="57"/>
    </row>
    <row r="139" spans="1:17" x14ac:dyDescent="0.2">
      <c r="A139" s="62"/>
      <c r="B139" s="64" t="s">
        <v>172</v>
      </c>
      <c r="C139" s="65">
        <v>46173</v>
      </c>
      <c r="D139" s="65">
        <v>46203</v>
      </c>
      <c r="E139" s="62"/>
      <c r="F139" s="62"/>
      <c r="G139" s="62"/>
      <c r="J139" s="57"/>
    </row>
    <row r="140" spans="1:17" x14ac:dyDescent="0.2">
      <c r="A140" s="66"/>
      <c r="B140" s="32" t="s">
        <v>173</v>
      </c>
      <c r="C140" s="67">
        <v>37.024999999999999</v>
      </c>
      <c r="D140" s="67">
        <v>38.4953</v>
      </c>
      <c r="E140" s="66"/>
      <c r="F140" s="68"/>
      <c r="G140" s="69"/>
    </row>
    <row r="141" spans="1:17" x14ac:dyDescent="0.2">
      <c r="A141" s="66"/>
      <c r="B141" s="32" t="s">
        <v>942</v>
      </c>
      <c r="C141" s="67">
        <v>22.051300000000001</v>
      </c>
      <c r="D141" s="67">
        <v>22.927</v>
      </c>
      <c r="E141" s="66"/>
      <c r="F141" s="68"/>
      <c r="G141" s="69"/>
    </row>
    <row r="142" spans="1:17" x14ac:dyDescent="0.2">
      <c r="A142" s="66"/>
      <c r="B142" s="32" t="s">
        <v>175</v>
      </c>
      <c r="C142" s="67">
        <v>33.865299999999998</v>
      </c>
      <c r="D142" s="67">
        <v>35.177900000000001</v>
      </c>
      <c r="E142" s="66"/>
      <c r="F142" s="68"/>
      <c r="G142" s="69"/>
    </row>
    <row r="143" spans="1:17" x14ac:dyDescent="0.2">
      <c r="A143" s="66"/>
      <c r="B143" s="32" t="s">
        <v>943</v>
      </c>
      <c r="C143" s="67">
        <v>20.1312</v>
      </c>
      <c r="D143" s="67">
        <v>20.9116</v>
      </c>
      <c r="E143" s="66"/>
      <c r="F143" s="68"/>
      <c r="G143" s="69"/>
    </row>
    <row r="144" spans="1:17" x14ac:dyDescent="0.2">
      <c r="A144" s="66"/>
      <c r="B144" s="66"/>
      <c r="C144" s="66"/>
      <c r="D144" s="66"/>
      <c r="E144" s="66"/>
      <c r="F144" s="66"/>
      <c r="G144" s="66"/>
    </row>
    <row r="145" spans="1:8" x14ac:dyDescent="0.2">
      <c r="A145" s="66"/>
      <c r="B145" s="260" t="s">
        <v>177</v>
      </c>
      <c r="C145" s="261"/>
      <c r="D145" s="42" t="s">
        <v>169</v>
      </c>
      <c r="E145" s="66"/>
      <c r="F145" s="66"/>
      <c r="G145" s="66"/>
    </row>
    <row r="146" spans="1:8" x14ac:dyDescent="0.2">
      <c r="A146" s="62"/>
      <c r="B146" s="70"/>
      <c r="C146" s="70"/>
      <c r="D146" s="70"/>
      <c r="E146" s="62"/>
      <c r="F146" s="62"/>
      <c r="G146" s="62"/>
    </row>
    <row r="147" spans="1:8" x14ac:dyDescent="0.2">
      <c r="A147" s="62"/>
      <c r="B147" s="220" t="s">
        <v>178</v>
      </c>
      <c r="C147" s="221"/>
      <c r="D147" s="29" t="s">
        <v>169</v>
      </c>
      <c r="E147" s="62"/>
      <c r="F147" s="62"/>
      <c r="G147" s="62"/>
      <c r="H147" s="62"/>
    </row>
    <row r="148" spans="1:8" ht="27" customHeight="1" x14ac:dyDescent="0.2">
      <c r="A148" s="62"/>
      <c r="B148" s="220" t="s">
        <v>179</v>
      </c>
      <c r="C148" s="221"/>
      <c r="D148" s="113" t="str">
        <f>"Rs. "&amp;TEXT(F63,"0.00")&amp;" Lacs"</f>
        <v>Rs. 3739.84 Lacs</v>
      </c>
      <c r="E148" s="71"/>
      <c r="F148" s="62"/>
      <c r="G148" s="62"/>
      <c r="H148" s="62"/>
    </row>
    <row r="149" spans="1:8" x14ac:dyDescent="0.2">
      <c r="A149" s="62"/>
      <c r="B149" s="220" t="s">
        <v>180</v>
      </c>
      <c r="C149" s="221"/>
      <c r="D149" s="29" t="s">
        <v>169</v>
      </c>
      <c r="E149" s="71"/>
      <c r="F149" s="62"/>
      <c r="G149" s="62"/>
      <c r="H149" s="62"/>
    </row>
    <row r="150" spans="1:8" x14ac:dyDescent="0.2">
      <c r="A150" s="62"/>
      <c r="B150" s="220" t="s">
        <v>181</v>
      </c>
      <c r="C150" s="221"/>
      <c r="D150" s="72">
        <v>0.28635523300377042</v>
      </c>
      <c r="E150" s="62"/>
      <c r="F150" s="56"/>
      <c r="G150" s="73"/>
      <c r="H150" s="73"/>
    </row>
    <row r="152" spans="1:8" x14ac:dyDescent="0.2">
      <c r="B152" s="212" t="s">
        <v>945</v>
      </c>
      <c r="C152" s="212"/>
    </row>
    <row r="154" spans="1:8" ht="153.75" customHeight="1" x14ac:dyDescent="0.2"/>
    <row r="157" spans="1:8" x14ac:dyDescent="0.2">
      <c r="B157" s="74" t="s">
        <v>946</v>
      </c>
      <c r="C157" s="75"/>
      <c r="D157" s="74" t="s">
        <v>950</v>
      </c>
    </row>
    <row r="158" spans="1:8" x14ac:dyDescent="0.2">
      <c r="B158" s="74" t="s">
        <v>1150</v>
      </c>
      <c r="D158" s="74" t="s">
        <v>1151</v>
      </c>
    </row>
    <row r="159" spans="1:8" x14ac:dyDescent="0.2">
      <c r="B159" s="114"/>
    </row>
    <row r="160" spans="1:8" ht="165" customHeight="1" x14ac:dyDescent="0.2"/>
    <row r="162" spans="1:6" ht="12.75" customHeight="1" x14ac:dyDescent="0.2"/>
    <row r="164" spans="1:6" ht="13.5" x14ac:dyDescent="0.25">
      <c r="A164" s="76"/>
      <c r="B164" s="76"/>
      <c r="C164" s="76"/>
      <c r="D164" s="76"/>
      <c r="E164" s="76"/>
      <c r="F164" s="77" t="s">
        <v>1017</v>
      </c>
    </row>
    <row r="165" spans="1:6" ht="13.5" x14ac:dyDescent="0.25">
      <c r="A165" s="227" t="s">
        <v>1213</v>
      </c>
      <c r="B165" s="227"/>
      <c r="C165" s="227"/>
      <c r="D165" s="227"/>
      <c r="E165" s="227"/>
      <c r="F165" s="227"/>
    </row>
    <row r="166" spans="1:6" ht="13.5" x14ac:dyDescent="0.25">
      <c r="A166" s="227" t="s">
        <v>1214</v>
      </c>
      <c r="B166" s="227"/>
      <c r="C166" s="227"/>
      <c r="D166" s="227"/>
      <c r="E166" s="227"/>
      <c r="F166" s="227"/>
    </row>
    <row r="167" spans="1:6" ht="13.5" x14ac:dyDescent="0.25">
      <c r="A167" s="77"/>
      <c r="B167" s="77"/>
      <c r="C167" s="77"/>
      <c r="D167" s="77"/>
      <c r="E167" s="77"/>
      <c r="F167" s="77"/>
    </row>
    <row r="168" spans="1:6" ht="13.5" x14ac:dyDescent="0.25">
      <c r="A168" s="227" t="s">
        <v>1215</v>
      </c>
      <c r="B168" s="227"/>
      <c r="C168" s="227"/>
      <c r="D168" s="227"/>
      <c r="E168" s="227"/>
      <c r="F168" s="227"/>
    </row>
    <row r="169" spans="1:6" ht="13.5" x14ac:dyDescent="0.25">
      <c r="A169" s="77" t="s">
        <v>1216</v>
      </c>
      <c r="B169" s="76"/>
      <c r="C169" s="76"/>
      <c r="D169" s="76"/>
      <c r="E169" s="76"/>
      <c r="F169" s="76"/>
    </row>
    <row r="170" spans="1:6" ht="13.5" x14ac:dyDescent="0.25">
      <c r="A170" s="76"/>
      <c r="B170" s="76"/>
      <c r="C170" s="76"/>
      <c r="D170" s="76"/>
      <c r="E170" s="76"/>
      <c r="F170" s="76"/>
    </row>
    <row r="171" spans="1:6" ht="13.5" x14ac:dyDescent="0.25">
      <c r="A171" s="77" t="s">
        <v>1224</v>
      </c>
      <c r="B171" s="76"/>
      <c r="C171" s="76"/>
      <c r="D171" s="79"/>
      <c r="E171" s="79"/>
      <c r="F171" s="79"/>
    </row>
    <row r="172" spans="1:6" ht="13.5" x14ac:dyDescent="0.25">
      <c r="A172" s="76"/>
      <c r="B172" s="76"/>
      <c r="C172" s="76"/>
      <c r="D172" s="76"/>
      <c r="E172" s="76"/>
      <c r="F172" s="76"/>
    </row>
    <row r="173" spans="1:6" ht="13.5" x14ac:dyDescent="0.25">
      <c r="A173" s="77" t="s">
        <v>1259</v>
      </c>
      <c r="B173" s="76"/>
      <c r="C173" s="76"/>
      <c r="D173" s="76"/>
      <c r="E173" s="76"/>
      <c r="F173" s="76"/>
    </row>
    <row r="174" spans="1:6" ht="13.5" x14ac:dyDescent="0.25">
      <c r="A174" s="80"/>
      <c r="B174" s="81"/>
      <c r="C174" s="81"/>
      <c r="D174" s="76"/>
      <c r="E174" s="76"/>
      <c r="F174" s="82"/>
    </row>
    <row r="175" spans="1:6" ht="13.5" x14ac:dyDescent="0.25">
      <c r="A175" s="77" t="s">
        <v>1250</v>
      </c>
      <c r="B175" s="81"/>
      <c r="C175" s="76"/>
      <c r="D175" s="76"/>
      <c r="E175" s="76"/>
      <c r="F175" s="76"/>
    </row>
    <row r="176" spans="1:6" ht="13.5" x14ac:dyDescent="0.25">
      <c r="A176" s="80"/>
      <c r="B176" s="81"/>
      <c r="C176" s="76"/>
      <c r="D176" s="76"/>
      <c r="E176" s="76"/>
      <c r="F176" s="76"/>
    </row>
    <row r="177" spans="1:6" ht="54" x14ac:dyDescent="0.2">
      <c r="A177" s="83" t="s">
        <v>1217</v>
      </c>
      <c r="B177" s="83" t="s">
        <v>1218</v>
      </c>
      <c r="C177" s="83" t="s">
        <v>1219</v>
      </c>
      <c r="D177" s="84" t="s">
        <v>1220</v>
      </c>
      <c r="E177" s="84" t="s">
        <v>1221</v>
      </c>
      <c r="F177" s="84" t="s">
        <v>1222</v>
      </c>
    </row>
    <row r="178" spans="1:6" ht="13.5" x14ac:dyDescent="0.2">
      <c r="A178" s="85" t="s">
        <v>852</v>
      </c>
      <c r="B178" s="85" t="s">
        <v>1152</v>
      </c>
      <c r="C178" s="86" t="s">
        <v>1251</v>
      </c>
      <c r="D178" s="87">
        <v>3738.53</v>
      </c>
      <c r="E178" s="87">
        <v>3558.8</v>
      </c>
      <c r="F178" s="87">
        <v>55.804287000000002</v>
      </c>
    </row>
    <row r="179" spans="1:6" ht="13.5" x14ac:dyDescent="0.25">
      <c r="A179" s="80"/>
      <c r="B179" s="81"/>
      <c r="C179" s="76"/>
      <c r="D179" s="76"/>
      <c r="E179" s="76"/>
      <c r="F179" s="76"/>
    </row>
    <row r="180" spans="1:6" ht="13.5" x14ac:dyDescent="0.25">
      <c r="A180" s="77" t="s">
        <v>1255</v>
      </c>
      <c r="B180" s="76"/>
      <c r="C180" s="76"/>
      <c r="D180" s="76"/>
      <c r="E180" s="76"/>
      <c r="F180" s="76"/>
    </row>
    <row r="181" spans="1:6" ht="13.5" x14ac:dyDescent="0.25">
      <c r="A181" s="76"/>
      <c r="B181" s="76"/>
      <c r="C181" s="76"/>
      <c r="D181" s="76"/>
      <c r="E181" s="76"/>
      <c r="F181" s="76"/>
    </row>
    <row r="182" spans="1:6" ht="13.5" x14ac:dyDescent="0.25">
      <c r="A182" s="88" t="s">
        <v>1217</v>
      </c>
      <c r="B182" s="88" t="s">
        <v>1225</v>
      </c>
      <c r="C182" s="76"/>
      <c r="D182" s="76"/>
      <c r="E182" s="76"/>
      <c r="F182" s="76"/>
    </row>
    <row r="183" spans="1:6" ht="13.5" x14ac:dyDescent="0.25">
      <c r="A183" s="89" t="s">
        <v>852</v>
      </c>
      <c r="B183" s="90">
        <v>5.3013999999999999E-2</v>
      </c>
      <c r="C183" s="76"/>
      <c r="D183" s="76"/>
      <c r="E183" s="76"/>
      <c r="F183" s="76"/>
    </row>
    <row r="184" spans="1:6" ht="13.5" x14ac:dyDescent="0.25">
      <c r="A184" s="80"/>
      <c r="B184" s="81"/>
      <c r="C184" s="76"/>
      <c r="D184" s="76"/>
      <c r="E184" s="76"/>
      <c r="F184" s="76"/>
    </row>
    <row r="185" spans="1:6" ht="13.5" x14ac:dyDescent="0.25">
      <c r="A185" s="77" t="s">
        <v>1232</v>
      </c>
      <c r="B185" s="76"/>
      <c r="C185" s="76"/>
      <c r="D185" s="76"/>
      <c r="E185" s="76"/>
      <c r="F185" s="76"/>
    </row>
    <row r="186" spans="1:6" ht="13.5" x14ac:dyDescent="0.25">
      <c r="A186" s="77"/>
      <c r="B186" s="76"/>
      <c r="C186" s="76"/>
      <c r="D186" s="76"/>
      <c r="E186" s="76"/>
      <c r="F186" s="76"/>
    </row>
    <row r="187" spans="1:6" ht="108" x14ac:dyDescent="0.2">
      <c r="A187" s="83" t="s">
        <v>1217</v>
      </c>
      <c r="B187" s="84" t="s">
        <v>1227</v>
      </c>
      <c r="C187" s="84" t="s">
        <v>1228</v>
      </c>
      <c r="D187" s="84" t="s">
        <v>1229</v>
      </c>
      <c r="E187" s="84" t="s">
        <v>1233</v>
      </c>
      <c r="F187" s="84" t="s">
        <v>1231</v>
      </c>
    </row>
    <row r="188" spans="1:6" ht="13.5" x14ac:dyDescent="0.2">
      <c r="A188" s="24" t="s">
        <v>852</v>
      </c>
      <c r="B188" s="91">
        <v>1121</v>
      </c>
      <c r="C188" s="91">
        <v>1121</v>
      </c>
      <c r="D188" s="91">
        <v>7456.75</v>
      </c>
      <c r="E188" s="91">
        <v>7391.63</v>
      </c>
      <c r="F188" s="91">
        <v>-65.119999999999891</v>
      </c>
    </row>
    <row r="189" spans="1:6" ht="13.5" x14ac:dyDescent="0.25">
      <c r="A189" s="76"/>
      <c r="B189" s="92"/>
      <c r="C189" s="92"/>
      <c r="D189" s="82"/>
      <c r="E189" s="82"/>
      <c r="F189" s="82"/>
    </row>
    <row r="190" spans="1:6" ht="13.5" x14ac:dyDescent="0.25">
      <c r="A190" s="77" t="s">
        <v>1234</v>
      </c>
      <c r="B190" s="76"/>
      <c r="C190" s="93"/>
      <c r="D190" s="76"/>
      <c r="E190" s="76"/>
      <c r="F190" s="76"/>
    </row>
    <row r="191" spans="1:6" ht="13.5" x14ac:dyDescent="0.25">
      <c r="A191" s="76"/>
      <c r="B191" s="76"/>
      <c r="C191" s="93"/>
      <c r="D191" s="93"/>
      <c r="E191" s="94"/>
      <c r="F191" s="94"/>
    </row>
    <row r="192" spans="1:6" ht="13.5" x14ac:dyDescent="0.25">
      <c r="A192" s="77" t="s">
        <v>1235</v>
      </c>
      <c r="B192" s="76"/>
      <c r="C192" s="76"/>
      <c r="D192" s="76"/>
      <c r="E192" s="76"/>
      <c r="F192" s="76" t="s">
        <v>1236</v>
      </c>
    </row>
    <row r="193" spans="1:6" ht="13.5" x14ac:dyDescent="0.25">
      <c r="A193" s="77"/>
      <c r="B193" s="76"/>
      <c r="C193" s="76"/>
      <c r="D193" s="76"/>
      <c r="E193" s="76"/>
      <c r="F193" s="76"/>
    </row>
    <row r="194" spans="1:6" ht="13.5" x14ac:dyDescent="0.25">
      <c r="A194" s="77" t="s">
        <v>1237</v>
      </c>
      <c r="B194" s="76"/>
      <c r="C194" s="76"/>
      <c r="D194" s="76"/>
      <c r="E194" s="76"/>
      <c r="F194" s="76"/>
    </row>
    <row r="195" spans="1:6" ht="13.5" x14ac:dyDescent="0.25">
      <c r="A195" s="76"/>
      <c r="B195" s="76"/>
      <c r="C195" s="76"/>
      <c r="D195" s="76"/>
      <c r="E195" s="76"/>
      <c r="F195" s="76"/>
    </row>
    <row r="196" spans="1:6" ht="13.5" x14ac:dyDescent="0.25">
      <c r="A196" s="77" t="s">
        <v>1238</v>
      </c>
      <c r="B196" s="76"/>
      <c r="C196" s="76"/>
      <c r="D196" s="76"/>
      <c r="E196" s="76"/>
      <c r="F196" s="76"/>
    </row>
    <row r="197" spans="1:6" ht="13.5" x14ac:dyDescent="0.25">
      <c r="A197" s="76"/>
      <c r="B197" s="76"/>
      <c r="C197" s="76"/>
      <c r="D197" s="76"/>
      <c r="E197" s="76"/>
      <c r="F197" s="76"/>
    </row>
    <row r="198" spans="1:6" ht="13.5" x14ac:dyDescent="0.25">
      <c r="A198" s="77" t="s">
        <v>1239</v>
      </c>
      <c r="B198" s="76"/>
      <c r="C198" s="76"/>
      <c r="D198" s="76"/>
      <c r="E198" s="76"/>
      <c r="F198" s="76"/>
    </row>
    <row r="199" spans="1:6" ht="13.5" x14ac:dyDescent="0.25">
      <c r="A199" s="77"/>
      <c r="B199" s="76"/>
      <c r="C199" s="76"/>
      <c r="D199" s="76"/>
      <c r="E199" s="76"/>
      <c r="F199" s="76"/>
    </row>
    <row r="200" spans="1:6" ht="13.5" x14ac:dyDescent="0.25">
      <c r="A200" s="77" t="s">
        <v>1240</v>
      </c>
      <c r="B200" s="76"/>
      <c r="C200" s="76"/>
      <c r="D200" s="76"/>
      <c r="E200" s="76"/>
      <c r="F200" s="76"/>
    </row>
    <row r="201" spans="1:6" ht="13.5" x14ac:dyDescent="0.25">
      <c r="A201" s="76"/>
      <c r="B201" s="76"/>
      <c r="C201" s="76"/>
      <c r="D201" s="76"/>
      <c r="E201" s="76"/>
      <c r="F201" s="76"/>
    </row>
    <row r="202" spans="1:6" ht="13.5" x14ac:dyDescent="0.25">
      <c r="A202" s="77" t="s">
        <v>1248</v>
      </c>
      <c r="B202" s="76"/>
      <c r="C202" s="76"/>
      <c r="D202" s="76"/>
      <c r="E202" s="76"/>
      <c r="F202" s="76"/>
    </row>
    <row r="203" spans="1:6" ht="13.5" x14ac:dyDescent="0.25">
      <c r="A203" s="76"/>
      <c r="B203" s="76"/>
      <c r="C203" s="76"/>
      <c r="D203" s="95"/>
      <c r="E203" s="76"/>
      <c r="F203" s="76"/>
    </row>
    <row r="204" spans="1:6" ht="13.5" x14ac:dyDescent="0.25">
      <c r="A204" s="77" t="s">
        <v>1241</v>
      </c>
      <c r="B204" s="76"/>
      <c r="C204" s="76"/>
      <c r="D204" s="95"/>
      <c r="E204" s="76"/>
      <c r="F204" s="96"/>
    </row>
    <row r="205" spans="1:6" ht="13.5" x14ac:dyDescent="0.25">
      <c r="A205" s="76"/>
      <c r="B205" s="76"/>
      <c r="C205" s="76"/>
      <c r="D205" s="95"/>
      <c r="E205" s="76"/>
      <c r="F205" s="76"/>
    </row>
    <row r="206" spans="1:6" ht="13.5" x14ac:dyDescent="0.25">
      <c r="A206" s="77" t="s">
        <v>1242</v>
      </c>
      <c r="B206" s="76"/>
      <c r="C206" s="76"/>
      <c r="D206" s="95"/>
      <c r="E206" s="76"/>
      <c r="F206" s="76"/>
    </row>
    <row r="207" spans="1:6" ht="13.5" x14ac:dyDescent="0.25">
      <c r="A207" s="77"/>
      <c r="B207" s="76"/>
      <c r="C207" s="76"/>
      <c r="D207" s="95"/>
      <c r="E207" s="76"/>
      <c r="F207" s="76"/>
    </row>
    <row r="208" spans="1:6" ht="13.5" x14ac:dyDescent="0.25">
      <c r="A208" s="77" t="s">
        <v>1243</v>
      </c>
      <c r="B208" s="76"/>
      <c r="C208" s="76"/>
      <c r="D208" s="95"/>
      <c r="E208" s="76"/>
      <c r="F208" s="76"/>
    </row>
    <row r="209" spans="1:6" ht="13.5" x14ac:dyDescent="0.25">
      <c r="A209" s="76"/>
      <c r="B209" s="76"/>
      <c r="C209" s="76"/>
      <c r="D209" s="95"/>
      <c r="E209" s="76"/>
      <c r="F209" s="76"/>
    </row>
    <row r="210" spans="1:6" ht="13.5" x14ac:dyDescent="0.25">
      <c r="A210" s="77" t="s">
        <v>1244</v>
      </c>
      <c r="B210" s="76"/>
      <c r="C210" s="76"/>
      <c r="D210" s="95"/>
      <c r="E210" s="76"/>
      <c r="F210" s="76"/>
    </row>
    <row r="211" spans="1:6" ht="13.5" x14ac:dyDescent="0.25">
      <c r="A211" s="76"/>
      <c r="B211" s="76"/>
      <c r="C211" s="76"/>
      <c r="D211" s="95"/>
      <c r="E211" s="76"/>
      <c r="F211" s="76"/>
    </row>
    <row r="212" spans="1:6" ht="13.5" x14ac:dyDescent="0.25">
      <c r="A212" s="77" t="s">
        <v>1245</v>
      </c>
      <c r="B212" s="76"/>
      <c r="C212" s="76"/>
      <c r="D212" s="76"/>
      <c r="E212" s="76"/>
      <c r="F212" s="76"/>
    </row>
    <row r="213" spans="1:6" ht="13.5" x14ac:dyDescent="0.25">
      <c r="A213" s="76"/>
      <c r="B213" s="76"/>
      <c r="C213" s="76"/>
      <c r="D213" s="76"/>
      <c r="E213" s="76"/>
      <c r="F213" s="76"/>
    </row>
  </sheetData>
  <mergeCells count="21">
    <mergeCell ref="A1:H1"/>
    <mergeCell ref="A2:H2"/>
    <mergeCell ref="A3:H3"/>
    <mergeCell ref="B128:H128"/>
    <mergeCell ref="B129:H129"/>
    <mergeCell ref="B130:H130"/>
    <mergeCell ref="B131:H131"/>
    <mergeCell ref="B132:H132"/>
    <mergeCell ref="B134:D134"/>
    <mergeCell ref="B135:C135"/>
    <mergeCell ref="A168:F168"/>
    <mergeCell ref="B136:C136"/>
    <mergeCell ref="B137:C137"/>
    <mergeCell ref="B145:C145"/>
    <mergeCell ref="A165:F165"/>
    <mergeCell ref="A166:F166"/>
    <mergeCell ref="B147:C147"/>
    <mergeCell ref="B148:C148"/>
    <mergeCell ref="B149:C149"/>
    <mergeCell ref="B150:C150"/>
    <mergeCell ref="B152:C152"/>
  </mergeCells>
  <hyperlinks>
    <hyperlink ref="I1" location="Index!B2" display="Index" xr:uid="{0FC34EE1-591D-499F-B2C1-66C32039B909}"/>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A427-EA5A-4F69-9ACF-5ABC85ADA2D9}">
  <sheetPr>
    <outlinePr summaryBelow="0" summaryRight="0"/>
  </sheetPr>
  <dimension ref="A1:Q154"/>
  <sheetViews>
    <sheetView showGridLines="0" topLeftCell="A129"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856</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1229500</v>
      </c>
      <c r="F7" s="39">
        <v>9810.7952499999992</v>
      </c>
      <c r="G7" s="40">
        <v>7.5449000000000002E-2</v>
      </c>
      <c r="H7" s="30" t="s">
        <v>140</v>
      </c>
    </row>
    <row r="8" spans="1:9" x14ac:dyDescent="0.2">
      <c r="A8" s="36">
        <v>2</v>
      </c>
      <c r="B8" s="37" t="s">
        <v>49</v>
      </c>
      <c r="C8" s="37" t="s">
        <v>50</v>
      </c>
      <c r="D8" s="37" t="s">
        <v>48</v>
      </c>
      <c r="E8" s="38">
        <v>529000</v>
      </c>
      <c r="F8" s="39">
        <v>7274.808</v>
      </c>
      <c r="G8" s="40">
        <v>5.5946219999999998E-2</v>
      </c>
      <c r="H8" s="30" t="s">
        <v>140</v>
      </c>
    </row>
    <row r="9" spans="1:9" x14ac:dyDescent="0.2">
      <c r="A9" s="36">
        <v>3</v>
      </c>
      <c r="B9" s="37" t="s">
        <v>17</v>
      </c>
      <c r="C9" s="37" t="s">
        <v>18</v>
      </c>
      <c r="D9" s="37" t="s">
        <v>19</v>
      </c>
      <c r="E9" s="38">
        <v>545000</v>
      </c>
      <c r="F9" s="39">
        <v>7051.7550000000001</v>
      </c>
      <c r="G9" s="40">
        <v>5.4230859999999999E-2</v>
      </c>
      <c r="H9" s="30" t="s">
        <v>140</v>
      </c>
    </row>
    <row r="10" spans="1:9" x14ac:dyDescent="0.2">
      <c r="A10" s="36">
        <v>4</v>
      </c>
      <c r="B10" s="37" t="s">
        <v>428</v>
      </c>
      <c r="C10" s="37" t="s">
        <v>429</v>
      </c>
      <c r="D10" s="37" t="s">
        <v>48</v>
      </c>
      <c r="E10" s="38">
        <v>500000</v>
      </c>
      <c r="F10" s="39">
        <v>6728.5</v>
      </c>
      <c r="G10" s="40">
        <v>5.1744890000000002E-2</v>
      </c>
      <c r="H10" s="30" t="s">
        <v>140</v>
      </c>
    </row>
    <row r="11" spans="1:9" x14ac:dyDescent="0.2">
      <c r="A11" s="36">
        <v>5</v>
      </c>
      <c r="B11" s="37" t="s">
        <v>29</v>
      </c>
      <c r="C11" s="37" t="s">
        <v>30</v>
      </c>
      <c r="D11" s="37" t="s">
        <v>31</v>
      </c>
      <c r="E11" s="38">
        <v>256337</v>
      </c>
      <c r="F11" s="39">
        <v>6059.8066799999997</v>
      </c>
      <c r="G11" s="40">
        <v>4.6602369999999997E-2</v>
      </c>
      <c r="H11" s="30" t="s">
        <v>140</v>
      </c>
    </row>
    <row r="12" spans="1:9" x14ac:dyDescent="0.2">
      <c r="A12" s="36">
        <v>6</v>
      </c>
      <c r="B12" s="37" t="s">
        <v>46</v>
      </c>
      <c r="C12" s="37" t="s">
        <v>47</v>
      </c>
      <c r="D12" s="37" t="s">
        <v>48</v>
      </c>
      <c r="E12" s="38">
        <v>530000</v>
      </c>
      <c r="F12" s="39">
        <v>5442.57</v>
      </c>
      <c r="G12" s="40">
        <v>4.1855570000000002E-2</v>
      </c>
      <c r="H12" s="30" t="s">
        <v>140</v>
      </c>
    </row>
    <row r="13" spans="1:9" x14ac:dyDescent="0.2">
      <c r="A13" s="36">
        <v>7</v>
      </c>
      <c r="B13" s="37" t="s">
        <v>14</v>
      </c>
      <c r="C13" s="37" t="s">
        <v>15</v>
      </c>
      <c r="D13" s="37" t="s">
        <v>16</v>
      </c>
      <c r="E13" s="38">
        <v>240000</v>
      </c>
      <c r="F13" s="39">
        <v>4444.8</v>
      </c>
      <c r="G13" s="40">
        <v>3.4182320000000002E-2</v>
      </c>
      <c r="H13" s="30" t="s">
        <v>140</v>
      </c>
    </row>
    <row r="14" spans="1:9" x14ac:dyDescent="0.2">
      <c r="A14" s="36">
        <v>8</v>
      </c>
      <c r="B14" s="37" t="s">
        <v>20</v>
      </c>
      <c r="C14" s="37" t="s">
        <v>21</v>
      </c>
      <c r="D14" s="37" t="s">
        <v>22</v>
      </c>
      <c r="E14" s="38">
        <v>1215766</v>
      </c>
      <c r="F14" s="39">
        <v>4336.0294389999999</v>
      </c>
      <c r="G14" s="40">
        <v>3.334583E-2</v>
      </c>
      <c r="H14" s="30" t="s">
        <v>140</v>
      </c>
    </row>
    <row r="15" spans="1:9" x14ac:dyDescent="0.2">
      <c r="A15" s="36">
        <v>9</v>
      </c>
      <c r="B15" s="37" t="s">
        <v>11</v>
      </c>
      <c r="C15" s="37" t="s">
        <v>12</v>
      </c>
      <c r="D15" s="37" t="s">
        <v>13</v>
      </c>
      <c r="E15" s="38">
        <v>103000</v>
      </c>
      <c r="F15" s="39">
        <v>4267.7020000000002</v>
      </c>
      <c r="G15" s="40">
        <v>3.282036E-2</v>
      </c>
      <c r="H15" s="30" t="s">
        <v>140</v>
      </c>
    </row>
    <row r="16" spans="1:9" x14ac:dyDescent="0.2">
      <c r="A16" s="36">
        <v>10</v>
      </c>
      <c r="B16" s="37" t="s">
        <v>689</v>
      </c>
      <c r="C16" s="37" t="s">
        <v>690</v>
      </c>
      <c r="D16" s="37" t="s">
        <v>215</v>
      </c>
      <c r="E16" s="38">
        <v>400000</v>
      </c>
      <c r="F16" s="39">
        <v>4001.6</v>
      </c>
      <c r="G16" s="40">
        <v>3.0773930000000001E-2</v>
      </c>
      <c r="H16" s="30" t="s">
        <v>140</v>
      </c>
    </row>
    <row r="17" spans="1:8" x14ac:dyDescent="0.2">
      <c r="A17" s="36">
        <v>11</v>
      </c>
      <c r="B17" s="37" t="s">
        <v>841</v>
      </c>
      <c r="C17" s="37" t="s">
        <v>842</v>
      </c>
      <c r="D17" s="37" t="s">
        <v>246</v>
      </c>
      <c r="E17" s="38">
        <v>19735</v>
      </c>
      <c r="F17" s="39">
        <v>3666.7629999999999</v>
      </c>
      <c r="G17" s="40">
        <v>2.8198899999999999E-2</v>
      </c>
      <c r="H17" s="30" t="s">
        <v>140</v>
      </c>
    </row>
    <row r="18" spans="1:8" x14ac:dyDescent="0.2">
      <c r="A18" s="36">
        <v>12</v>
      </c>
      <c r="B18" s="37" t="s">
        <v>627</v>
      </c>
      <c r="C18" s="37" t="s">
        <v>628</v>
      </c>
      <c r="D18" s="37" t="s">
        <v>516</v>
      </c>
      <c r="E18" s="38">
        <v>1210000</v>
      </c>
      <c r="F18" s="39">
        <v>3472.0949999999998</v>
      </c>
      <c r="G18" s="40">
        <v>2.6701820000000001E-2</v>
      </c>
      <c r="H18" s="30" t="s">
        <v>140</v>
      </c>
    </row>
    <row r="19" spans="1:8" x14ac:dyDescent="0.2">
      <c r="A19" s="36">
        <v>13</v>
      </c>
      <c r="B19" s="37" t="s">
        <v>99</v>
      </c>
      <c r="C19" s="37" t="s">
        <v>100</v>
      </c>
      <c r="D19" s="37" t="s">
        <v>101</v>
      </c>
      <c r="E19" s="38">
        <v>1810000</v>
      </c>
      <c r="F19" s="39">
        <v>3139.6260000000002</v>
      </c>
      <c r="G19" s="40">
        <v>2.4145E-2</v>
      </c>
      <c r="H19" s="30" t="s">
        <v>140</v>
      </c>
    </row>
    <row r="20" spans="1:8" ht="25.5" x14ac:dyDescent="0.2">
      <c r="A20" s="36">
        <v>14</v>
      </c>
      <c r="B20" s="37" t="s">
        <v>238</v>
      </c>
      <c r="C20" s="37" t="s">
        <v>239</v>
      </c>
      <c r="D20" s="37" t="s">
        <v>208</v>
      </c>
      <c r="E20" s="38">
        <v>54500</v>
      </c>
      <c r="F20" s="39">
        <v>3035.65</v>
      </c>
      <c r="G20" s="40">
        <v>2.3345379999999999E-2</v>
      </c>
      <c r="H20" s="30" t="s">
        <v>140</v>
      </c>
    </row>
    <row r="21" spans="1:8" x14ac:dyDescent="0.2">
      <c r="A21" s="36">
        <v>15</v>
      </c>
      <c r="B21" s="37" t="s">
        <v>857</v>
      </c>
      <c r="C21" s="37" t="s">
        <v>858</v>
      </c>
      <c r="D21" s="37" t="s">
        <v>130</v>
      </c>
      <c r="E21" s="38">
        <v>605000</v>
      </c>
      <c r="F21" s="39">
        <v>2796.6125000000002</v>
      </c>
      <c r="G21" s="40">
        <v>2.150709E-2</v>
      </c>
      <c r="H21" s="30" t="s">
        <v>140</v>
      </c>
    </row>
    <row r="22" spans="1:8" x14ac:dyDescent="0.2">
      <c r="A22" s="36">
        <v>16</v>
      </c>
      <c r="B22" s="37" t="s">
        <v>423</v>
      </c>
      <c r="C22" s="37" t="s">
        <v>424</v>
      </c>
      <c r="D22" s="37" t="s">
        <v>48</v>
      </c>
      <c r="E22" s="38">
        <v>1536000</v>
      </c>
      <c r="F22" s="39">
        <v>2648.5248000000001</v>
      </c>
      <c r="G22" s="40">
        <v>2.0368230000000001E-2</v>
      </c>
      <c r="H22" s="30" t="s">
        <v>140</v>
      </c>
    </row>
    <row r="23" spans="1:8" x14ac:dyDescent="0.2">
      <c r="A23" s="36">
        <v>17</v>
      </c>
      <c r="B23" s="37" t="s">
        <v>259</v>
      </c>
      <c r="C23" s="37" t="s">
        <v>260</v>
      </c>
      <c r="D23" s="37" t="s">
        <v>48</v>
      </c>
      <c r="E23" s="38">
        <v>270000</v>
      </c>
      <c r="F23" s="39">
        <v>2495.34</v>
      </c>
      <c r="G23" s="40">
        <v>1.9190180000000001E-2</v>
      </c>
      <c r="H23" s="30" t="s">
        <v>140</v>
      </c>
    </row>
    <row r="24" spans="1:8" x14ac:dyDescent="0.2">
      <c r="A24" s="36">
        <v>18</v>
      </c>
      <c r="B24" s="37" t="s">
        <v>37</v>
      </c>
      <c r="C24" s="37" t="s">
        <v>38</v>
      </c>
      <c r="D24" s="37" t="s">
        <v>22</v>
      </c>
      <c r="E24" s="38">
        <v>768264</v>
      </c>
      <c r="F24" s="39">
        <v>2199.5398319999999</v>
      </c>
      <c r="G24" s="40">
        <v>1.6915349999999999E-2</v>
      </c>
      <c r="H24" s="30" t="s">
        <v>140</v>
      </c>
    </row>
    <row r="25" spans="1:8" x14ac:dyDescent="0.2">
      <c r="A25" s="36">
        <v>19</v>
      </c>
      <c r="B25" s="37" t="s">
        <v>277</v>
      </c>
      <c r="C25" s="37" t="s">
        <v>278</v>
      </c>
      <c r="D25" s="37" t="s">
        <v>269</v>
      </c>
      <c r="E25" s="38">
        <v>530885</v>
      </c>
      <c r="F25" s="39">
        <v>2146.3680549999999</v>
      </c>
      <c r="G25" s="40">
        <v>1.6506440000000001E-2</v>
      </c>
      <c r="H25" s="30" t="s">
        <v>140</v>
      </c>
    </row>
    <row r="26" spans="1:8" x14ac:dyDescent="0.2">
      <c r="A26" s="36">
        <v>20</v>
      </c>
      <c r="B26" s="37" t="s">
        <v>369</v>
      </c>
      <c r="C26" s="37" t="s">
        <v>370</v>
      </c>
      <c r="D26" s="37" t="s">
        <v>120</v>
      </c>
      <c r="E26" s="38">
        <v>1176000</v>
      </c>
      <c r="F26" s="39">
        <v>2125.5023999999999</v>
      </c>
      <c r="G26" s="40">
        <v>1.634598E-2</v>
      </c>
      <c r="H26" s="30" t="s">
        <v>140</v>
      </c>
    </row>
    <row r="27" spans="1:8" x14ac:dyDescent="0.2">
      <c r="A27" s="36">
        <v>21</v>
      </c>
      <c r="B27" s="37" t="s">
        <v>656</v>
      </c>
      <c r="C27" s="37" t="s">
        <v>657</v>
      </c>
      <c r="D27" s="37" t="s">
        <v>658</v>
      </c>
      <c r="E27" s="38">
        <v>483000</v>
      </c>
      <c r="F27" s="39">
        <v>2120.6115</v>
      </c>
      <c r="G27" s="40">
        <v>1.6308360000000001E-2</v>
      </c>
      <c r="H27" s="30" t="s">
        <v>140</v>
      </c>
    </row>
    <row r="28" spans="1:8" ht="25.5" x14ac:dyDescent="0.2">
      <c r="A28" s="36">
        <v>22</v>
      </c>
      <c r="B28" s="37" t="s">
        <v>421</v>
      </c>
      <c r="C28" s="37" t="s">
        <v>422</v>
      </c>
      <c r="D28" s="37" t="s">
        <v>133</v>
      </c>
      <c r="E28" s="38">
        <v>496000</v>
      </c>
      <c r="F28" s="39">
        <v>2097.8319999999999</v>
      </c>
      <c r="G28" s="40">
        <v>1.613318E-2</v>
      </c>
      <c r="H28" s="30" t="s">
        <v>140</v>
      </c>
    </row>
    <row r="29" spans="1:8" x14ac:dyDescent="0.2">
      <c r="A29" s="36">
        <v>23</v>
      </c>
      <c r="B29" s="37" t="s">
        <v>791</v>
      </c>
      <c r="C29" s="37" t="s">
        <v>792</v>
      </c>
      <c r="D29" s="37" t="s">
        <v>25</v>
      </c>
      <c r="E29" s="38">
        <v>65250</v>
      </c>
      <c r="F29" s="39">
        <v>2022.75</v>
      </c>
      <c r="G29" s="40">
        <v>1.555577E-2</v>
      </c>
      <c r="H29" s="30" t="s">
        <v>140</v>
      </c>
    </row>
    <row r="30" spans="1:8" ht="25.5" x14ac:dyDescent="0.2">
      <c r="A30" s="36">
        <v>24</v>
      </c>
      <c r="B30" s="37" t="s">
        <v>644</v>
      </c>
      <c r="C30" s="37" t="s">
        <v>645</v>
      </c>
      <c r="D30" s="37" t="s">
        <v>208</v>
      </c>
      <c r="E30" s="38">
        <v>137000</v>
      </c>
      <c r="F30" s="39">
        <v>2007.598</v>
      </c>
      <c r="G30" s="40">
        <v>1.543924E-2</v>
      </c>
      <c r="H30" s="30" t="s">
        <v>140</v>
      </c>
    </row>
    <row r="31" spans="1:8" x14ac:dyDescent="0.2">
      <c r="A31" s="36">
        <v>25</v>
      </c>
      <c r="B31" s="37" t="s">
        <v>455</v>
      </c>
      <c r="C31" s="37" t="s">
        <v>456</v>
      </c>
      <c r="D31" s="37" t="s">
        <v>41</v>
      </c>
      <c r="E31" s="38">
        <v>50000</v>
      </c>
      <c r="F31" s="39">
        <v>1741.3</v>
      </c>
      <c r="G31" s="40">
        <v>1.33913E-2</v>
      </c>
      <c r="H31" s="30" t="s">
        <v>140</v>
      </c>
    </row>
    <row r="32" spans="1:8" ht="25.5" x14ac:dyDescent="0.2">
      <c r="A32" s="36">
        <v>26</v>
      </c>
      <c r="B32" s="37" t="s">
        <v>131</v>
      </c>
      <c r="C32" s="37" t="s">
        <v>132</v>
      </c>
      <c r="D32" s="37" t="s">
        <v>133</v>
      </c>
      <c r="E32" s="38">
        <v>1086000</v>
      </c>
      <c r="F32" s="39">
        <v>1712.6220000000001</v>
      </c>
      <c r="G32" s="40">
        <v>1.317076E-2</v>
      </c>
      <c r="H32" s="30" t="s">
        <v>140</v>
      </c>
    </row>
    <row r="33" spans="1:8" x14ac:dyDescent="0.2">
      <c r="A33" s="36">
        <v>27</v>
      </c>
      <c r="B33" s="37" t="s">
        <v>859</v>
      </c>
      <c r="C33" s="37" t="s">
        <v>860</v>
      </c>
      <c r="D33" s="37" t="s">
        <v>41</v>
      </c>
      <c r="E33" s="38">
        <v>363500</v>
      </c>
      <c r="F33" s="39">
        <v>1563.777</v>
      </c>
      <c r="G33" s="40">
        <v>1.202608E-2</v>
      </c>
      <c r="H33" s="30" t="s">
        <v>140</v>
      </c>
    </row>
    <row r="34" spans="1:8" x14ac:dyDescent="0.2">
      <c r="A34" s="36">
        <v>28</v>
      </c>
      <c r="B34" s="37" t="s">
        <v>861</v>
      </c>
      <c r="C34" s="37" t="s">
        <v>862</v>
      </c>
      <c r="D34" s="37" t="s">
        <v>101</v>
      </c>
      <c r="E34" s="38">
        <v>132100</v>
      </c>
      <c r="F34" s="39">
        <v>1550.9861000000001</v>
      </c>
      <c r="G34" s="40">
        <v>1.1927709999999999E-2</v>
      </c>
      <c r="H34" s="30" t="s">
        <v>140</v>
      </c>
    </row>
    <row r="35" spans="1:8" x14ac:dyDescent="0.2">
      <c r="A35" s="36">
        <v>29</v>
      </c>
      <c r="B35" s="37" t="s">
        <v>711</v>
      </c>
      <c r="C35" s="37" t="s">
        <v>712</v>
      </c>
      <c r="D35" s="37" t="s">
        <v>215</v>
      </c>
      <c r="E35" s="38">
        <v>74734</v>
      </c>
      <c r="F35" s="39">
        <v>1518.2212099999999</v>
      </c>
      <c r="G35" s="40">
        <v>1.167574E-2</v>
      </c>
      <c r="H35" s="30" t="s">
        <v>140</v>
      </c>
    </row>
    <row r="36" spans="1:8" x14ac:dyDescent="0.2">
      <c r="A36" s="36">
        <v>30</v>
      </c>
      <c r="B36" s="37" t="s">
        <v>234</v>
      </c>
      <c r="C36" s="37" t="s">
        <v>235</v>
      </c>
      <c r="D36" s="37" t="s">
        <v>19</v>
      </c>
      <c r="E36" s="38">
        <v>380000</v>
      </c>
      <c r="F36" s="39">
        <v>1498.91</v>
      </c>
      <c r="G36" s="40">
        <v>1.1527229999999999E-2</v>
      </c>
      <c r="H36" s="30" t="s">
        <v>140</v>
      </c>
    </row>
    <row r="37" spans="1:8" x14ac:dyDescent="0.2">
      <c r="A37" s="36">
        <v>31</v>
      </c>
      <c r="B37" s="37" t="s">
        <v>845</v>
      </c>
      <c r="C37" s="37" t="s">
        <v>846</v>
      </c>
      <c r="D37" s="37" t="s">
        <v>115</v>
      </c>
      <c r="E37" s="38">
        <v>183700</v>
      </c>
      <c r="F37" s="39">
        <v>1492.65435</v>
      </c>
      <c r="G37" s="40">
        <v>1.1479120000000001E-2</v>
      </c>
      <c r="H37" s="30" t="s">
        <v>140</v>
      </c>
    </row>
    <row r="38" spans="1:8" x14ac:dyDescent="0.2">
      <c r="A38" s="36">
        <v>32</v>
      </c>
      <c r="B38" s="37" t="s">
        <v>625</v>
      </c>
      <c r="C38" s="37" t="s">
        <v>626</v>
      </c>
      <c r="D38" s="37" t="s">
        <v>185</v>
      </c>
      <c r="E38" s="38">
        <v>385000</v>
      </c>
      <c r="F38" s="39">
        <v>1400.63</v>
      </c>
      <c r="G38" s="40">
        <v>1.077141E-2</v>
      </c>
      <c r="H38" s="30" t="s">
        <v>140</v>
      </c>
    </row>
    <row r="39" spans="1:8" x14ac:dyDescent="0.2">
      <c r="A39" s="36">
        <v>33</v>
      </c>
      <c r="B39" s="37" t="s">
        <v>487</v>
      </c>
      <c r="C39" s="37" t="s">
        <v>488</v>
      </c>
      <c r="D39" s="37" t="s">
        <v>41</v>
      </c>
      <c r="E39" s="38">
        <v>160700</v>
      </c>
      <c r="F39" s="39">
        <v>1353.0136500000001</v>
      </c>
      <c r="G39" s="40">
        <v>1.040522E-2</v>
      </c>
      <c r="H39" s="30" t="s">
        <v>140</v>
      </c>
    </row>
    <row r="40" spans="1:8" x14ac:dyDescent="0.2">
      <c r="A40" s="36">
        <v>34</v>
      </c>
      <c r="B40" s="37" t="s">
        <v>493</v>
      </c>
      <c r="C40" s="37" t="s">
        <v>494</v>
      </c>
      <c r="D40" s="37" t="s">
        <v>215</v>
      </c>
      <c r="E40" s="38">
        <v>125000</v>
      </c>
      <c r="F40" s="39">
        <v>1339.75</v>
      </c>
      <c r="G40" s="40">
        <v>1.030322E-2</v>
      </c>
      <c r="H40" s="30" t="s">
        <v>140</v>
      </c>
    </row>
    <row r="41" spans="1:8" x14ac:dyDescent="0.2">
      <c r="A41" s="36">
        <v>35</v>
      </c>
      <c r="B41" s="37" t="s">
        <v>636</v>
      </c>
      <c r="C41" s="37" t="s">
        <v>637</v>
      </c>
      <c r="D41" s="37" t="s">
        <v>25</v>
      </c>
      <c r="E41" s="38">
        <v>315833</v>
      </c>
      <c r="F41" s="39">
        <v>1332.3415104999999</v>
      </c>
      <c r="G41" s="40">
        <v>1.024625E-2</v>
      </c>
      <c r="H41" s="30" t="s">
        <v>140</v>
      </c>
    </row>
    <row r="42" spans="1:8" ht="25.5" x14ac:dyDescent="0.2">
      <c r="A42" s="36">
        <v>36</v>
      </c>
      <c r="B42" s="37" t="s">
        <v>756</v>
      </c>
      <c r="C42" s="37" t="s">
        <v>757</v>
      </c>
      <c r="D42" s="37" t="s">
        <v>208</v>
      </c>
      <c r="E42" s="38">
        <v>118000</v>
      </c>
      <c r="F42" s="39">
        <v>1312.8679999999999</v>
      </c>
      <c r="G42" s="40">
        <v>1.009649E-2</v>
      </c>
      <c r="H42" s="30" t="s">
        <v>140</v>
      </c>
    </row>
    <row r="43" spans="1:8" x14ac:dyDescent="0.2">
      <c r="A43" s="36">
        <v>37</v>
      </c>
      <c r="B43" s="37" t="s">
        <v>301</v>
      </c>
      <c r="C43" s="37" t="s">
        <v>302</v>
      </c>
      <c r="D43" s="37" t="s">
        <v>229</v>
      </c>
      <c r="E43" s="38">
        <v>540000</v>
      </c>
      <c r="F43" s="39">
        <v>1292.49</v>
      </c>
      <c r="G43" s="40">
        <v>9.9397700000000005E-3</v>
      </c>
      <c r="H43" s="30" t="s">
        <v>140</v>
      </c>
    </row>
    <row r="44" spans="1:8" x14ac:dyDescent="0.2">
      <c r="A44" s="36">
        <v>38</v>
      </c>
      <c r="B44" s="37" t="s">
        <v>236</v>
      </c>
      <c r="C44" s="37" t="s">
        <v>237</v>
      </c>
      <c r="D44" s="37" t="s">
        <v>120</v>
      </c>
      <c r="E44" s="38">
        <v>307500</v>
      </c>
      <c r="F44" s="39">
        <v>1284.1199999999999</v>
      </c>
      <c r="G44" s="40">
        <v>9.8753999999999995E-3</v>
      </c>
      <c r="H44" s="30" t="s">
        <v>140</v>
      </c>
    </row>
    <row r="45" spans="1:8" x14ac:dyDescent="0.2">
      <c r="A45" s="36">
        <v>39</v>
      </c>
      <c r="B45" s="37" t="s">
        <v>509</v>
      </c>
      <c r="C45" s="37" t="s">
        <v>510</v>
      </c>
      <c r="D45" s="37" t="s">
        <v>101</v>
      </c>
      <c r="E45" s="38">
        <v>770000</v>
      </c>
      <c r="F45" s="39">
        <v>1268.806</v>
      </c>
      <c r="G45" s="40">
        <v>9.7576299999999998E-3</v>
      </c>
      <c r="H45" s="30" t="s">
        <v>140</v>
      </c>
    </row>
    <row r="46" spans="1:8" x14ac:dyDescent="0.2">
      <c r="A46" s="36">
        <v>40</v>
      </c>
      <c r="B46" s="37" t="s">
        <v>691</v>
      </c>
      <c r="C46" s="37" t="s">
        <v>692</v>
      </c>
      <c r="D46" s="37" t="s">
        <v>215</v>
      </c>
      <c r="E46" s="38">
        <v>90000</v>
      </c>
      <c r="F46" s="39">
        <v>1264.23</v>
      </c>
      <c r="G46" s="40">
        <v>9.7224400000000006E-3</v>
      </c>
      <c r="H46" s="30" t="s">
        <v>140</v>
      </c>
    </row>
    <row r="47" spans="1:8" x14ac:dyDescent="0.2">
      <c r="A47" s="36">
        <v>41</v>
      </c>
      <c r="B47" s="37" t="s">
        <v>329</v>
      </c>
      <c r="C47" s="37" t="s">
        <v>330</v>
      </c>
      <c r="D47" s="37" t="s">
        <v>185</v>
      </c>
      <c r="E47" s="38">
        <v>250000</v>
      </c>
      <c r="F47" s="39">
        <v>1262.75</v>
      </c>
      <c r="G47" s="40">
        <v>9.7110600000000005E-3</v>
      </c>
      <c r="H47" s="30" t="s">
        <v>140</v>
      </c>
    </row>
    <row r="48" spans="1:8" x14ac:dyDescent="0.2">
      <c r="A48" s="36">
        <v>42</v>
      </c>
      <c r="B48" s="37" t="s">
        <v>843</v>
      </c>
      <c r="C48" s="37" t="s">
        <v>844</v>
      </c>
      <c r="D48" s="37" t="s">
        <v>25</v>
      </c>
      <c r="E48" s="38">
        <v>206000</v>
      </c>
      <c r="F48" s="39">
        <v>1248.0509999999999</v>
      </c>
      <c r="G48" s="40">
        <v>9.5980200000000005E-3</v>
      </c>
      <c r="H48" s="30" t="s">
        <v>140</v>
      </c>
    </row>
    <row r="49" spans="1:8" x14ac:dyDescent="0.2">
      <c r="A49" s="36">
        <v>43</v>
      </c>
      <c r="B49" s="37" t="s">
        <v>23</v>
      </c>
      <c r="C49" s="37" t="s">
        <v>24</v>
      </c>
      <c r="D49" s="37" t="s">
        <v>25</v>
      </c>
      <c r="E49" s="38">
        <v>11000</v>
      </c>
      <c r="F49" s="39">
        <v>1237.83</v>
      </c>
      <c r="G49" s="40">
        <v>9.5194200000000007E-3</v>
      </c>
      <c r="H49" s="30" t="s">
        <v>140</v>
      </c>
    </row>
    <row r="50" spans="1:8" x14ac:dyDescent="0.2">
      <c r="A50" s="36">
        <v>44</v>
      </c>
      <c r="B50" s="37" t="s">
        <v>309</v>
      </c>
      <c r="C50" s="37" t="s">
        <v>310</v>
      </c>
      <c r="D50" s="37" t="s">
        <v>193</v>
      </c>
      <c r="E50" s="38">
        <v>46500</v>
      </c>
      <c r="F50" s="39">
        <v>1188.1215</v>
      </c>
      <c r="G50" s="40">
        <v>9.1371400000000002E-3</v>
      </c>
      <c r="H50" s="30" t="s">
        <v>140</v>
      </c>
    </row>
    <row r="51" spans="1:8" x14ac:dyDescent="0.2">
      <c r="A51" s="36">
        <v>45</v>
      </c>
      <c r="B51" s="37" t="s">
        <v>703</v>
      </c>
      <c r="C51" s="37" t="s">
        <v>704</v>
      </c>
      <c r="D51" s="37" t="s">
        <v>86</v>
      </c>
      <c r="E51" s="38">
        <v>274000</v>
      </c>
      <c r="F51" s="39">
        <v>1142.443</v>
      </c>
      <c r="G51" s="40">
        <v>8.7858499999999996E-3</v>
      </c>
      <c r="H51" s="30" t="s">
        <v>140</v>
      </c>
    </row>
    <row r="52" spans="1:8" x14ac:dyDescent="0.2">
      <c r="A52" s="36">
        <v>46</v>
      </c>
      <c r="B52" s="37" t="s">
        <v>465</v>
      </c>
      <c r="C52" s="37" t="s">
        <v>466</v>
      </c>
      <c r="D52" s="37" t="s">
        <v>276</v>
      </c>
      <c r="E52" s="38">
        <v>125000</v>
      </c>
      <c r="F52" s="39">
        <v>1089.9375</v>
      </c>
      <c r="G52" s="40">
        <v>8.3820600000000002E-3</v>
      </c>
      <c r="H52" s="30" t="s">
        <v>140</v>
      </c>
    </row>
    <row r="53" spans="1:8" x14ac:dyDescent="0.2">
      <c r="A53" s="36">
        <v>47</v>
      </c>
      <c r="B53" s="37" t="s">
        <v>194</v>
      </c>
      <c r="C53" s="37" t="s">
        <v>195</v>
      </c>
      <c r="D53" s="37" t="s">
        <v>48</v>
      </c>
      <c r="E53" s="38">
        <v>1000000</v>
      </c>
      <c r="F53" s="39">
        <v>794.9</v>
      </c>
      <c r="G53" s="40">
        <v>6.1130999999999998E-3</v>
      </c>
      <c r="H53" s="30" t="s">
        <v>140</v>
      </c>
    </row>
    <row r="54" spans="1:8" x14ac:dyDescent="0.2">
      <c r="A54" s="36">
        <v>48</v>
      </c>
      <c r="B54" s="37" t="s">
        <v>863</v>
      </c>
      <c r="C54" s="37" t="s">
        <v>864</v>
      </c>
      <c r="D54" s="37" t="s">
        <v>41</v>
      </c>
      <c r="E54" s="38">
        <v>35000</v>
      </c>
      <c r="F54" s="39">
        <v>585.375</v>
      </c>
      <c r="G54" s="40">
        <v>4.5017700000000004E-3</v>
      </c>
      <c r="H54" s="30" t="s">
        <v>140</v>
      </c>
    </row>
    <row r="55" spans="1:8" x14ac:dyDescent="0.2">
      <c r="A55" s="36">
        <v>49</v>
      </c>
      <c r="B55" s="37" t="s">
        <v>373</v>
      </c>
      <c r="C55" s="37" t="s">
        <v>374</v>
      </c>
      <c r="D55" s="37" t="s">
        <v>112</v>
      </c>
      <c r="E55" s="38">
        <v>112000</v>
      </c>
      <c r="F55" s="39">
        <v>560.72799999999995</v>
      </c>
      <c r="G55" s="40">
        <v>4.3122300000000002E-3</v>
      </c>
      <c r="H55" s="30" t="s">
        <v>140</v>
      </c>
    </row>
    <row r="56" spans="1:8" x14ac:dyDescent="0.2">
      <c r="A56" s="36">
        <v>50</v>
      </c>
      <c r="B56" s="37" t="s">
        <v>865</v>
      </c>
      <c r="C56" s="37" t="s">
        <v>866</v>
      </c>
      <c r="D56" s="37" t="s">
        <v>867</v>
      </c>
      <c r="E56" s="38">
        <v>265500</v>
      </c>
      <c r="F56" s="39">
        <v>508.88385</v>
      </c>
      <c r="G56" s="40">
        <v>3.9135200000000002E-3</v>
      </c>
      <c r="H56" s="30" t="s">
        <v>140</v>
      </c>
    </row>
    <row r="57" spans="1:8" x14ac:dyDescent="0.2">
      <c r="A57" s="41"/>
      <c r="B57" s="41"/>
      <c r="C57" s="42" t="s">
        <v>139</v>
      </c>
      <c r="D57" s="41"/>
      <c r="E57" s="41" t="s">
        <v>140</v>
      </c>
      <c r="F57" s="43">
        <v>127938.9191265</v>
      </c>
      <c r="G57" s="44">
        <v>0.98390221</v>
      </c>
      <c r="H57" s="30" t="s">
        <v>140</v>
      </c>
    </row>
    <row r="58" spans="1:8" x14ac:dyDescent="0.2">
      <c r="A58" s="41"/>
      <c r="B58" s="41"/>
      <c r="C58" s="45"/>
      <c r="D58" s="41"/>
      <c r="E58" s="41"/>
      <c r="F58" s="46"/>
      <c r="G58" s="46"/>
      <c r="H58" s="30" t="s">
        <v>140</v>
      </c>
    </row>
    <row r="59" spans="1:8" x14ac:dyDescent="0.2">
      <c r="A59" s="41"/>
      <c r="B59" s="41"/>
      <c r="C59" s="42" t="s">
        <v>141</v>
      </c>
      <c r="D59" s="41"/>
      <c r="E59" s="41"/>
      <c r="F59" s="41"/>
      <c r="G59" s="41"/>
      <c r="H59" s="30" t="s">
        <v>140</v>
      </c>
    </row>
    <row r="60" spans="1:8" x14ac:dyDescent="0.2">
      <c r="A60" s="41"/>
      <c r="B60" s="41"/>
      <c r="C60" s="42" t="s">
        <v>139</v>
      </c>
      <c r="D60" s="41"/>
      <c r="E60" s="41" t="s">
        <v>140</v>
      </c>
      <c r="F60" s="47" t="s">
        <v>142</v>
      </c>
      <c r="G60" s="44">
        <v>0</v>
      </c>
      <c r="H60" s="30" t="s">
        <v>140</v>
      </c>
    </row>
    <row r="61" spans="1:8" x14ac:dyDescent="0.2">
      <c r="A61" s="41"/>
      <c r="B61" s="41"/>
      <c r="C61" s="45"/>
      <c r="D61" s="41"/>
      <c r="E61" s="41"/>
      <c r="F61" s="46"/>
      <c r="G61" s="46"/>
      <c r="H61" s="30" t="s">
        <v>140</v>
      </c>
    </row>
    <row r="62" spans="1:8" x14ac:dyDescent="0.2">
      <c r="A62" s="41"/>
      <c r="B62" s="41"/>
      <c r="C62" s="42" t="s">
        <v>143</v>
      </c>
      <c r="D62" s="41"/>
      <c r="E62" s="41"/>
      <c r="F62" s="41"/>
      <c r="G62" s="41"/>
      <c r="H62" s="30" t="s">
        <v>140</v>
      </c>
    </row>
    <row r="63" spans="1:8" x14ac:dyDescent="0.2">
      <c r="A63" s="41"/>
      <c r="B63" s="41"/>
      <c r="C63" s="42" t="s">
        <v>139</v>
      </c>
      <c r="D63" s="41"/>
      <c r="E63" s="41" t="s">
        <v>140</v>
      </c>
      <c r="F63" s="47" t="s">
        <v>142</v>
      </c>
      <c r="G63" s="44">
        <v>0</v>
      </c>
      <c r="H63" s="30" t="s">
        <v>140</v>
      </c>
    </row>
    <row r="64" spans="1:8" x14ac:dyDescent="0.2">
      <c r="A64" s="41"/>
      <c r="B64" s="41"/>
      <c r="C64" s="45"/>
      <c r="D64" s="41"/>
      <c r="E64" s="41"/>
      <c r="F64" s="46"/>
      <c r="G64" s="46"/>
      <c r="H64" s="30" t="s">
        <v>140</v>
      </c>
    </row>
    <row r="65" spans="1:8" x14ac:dyDescent="0.2">
      <c r="A65" s="41"/>
      <c r="B65" s="41"/>
      <c r="C65" s="42" t="s">
        <v>144</v>
      </c>
      <c r="D65" s="41"/>
      <c r="E65" s="41"/>
      <c r="F65" s="41"/>
      <c r="G65" s="41"/>
      <c r="H65" s="30" t="s">
        <v>140</v>
      </c>
    </row>
    <row r="66" spans="1:8" x14ac:dyDescent="0.2">
      <c r="A66" s="41"/>
      <c r="B66" s="41"/>
      <c r="C66" s="42" t="s">
        <v>139</v>
      </c>
      <c r="D66" s="41"/>
      <c r="E66" s="41" t="s">
        <v>140</v>
      </c>
      <c r="F66" s="47" t="s">
        <v>142</v>
      </c>
      <c r="G66" s="44">
        <v>0</v>
      </c>
      <c r="H66" s="30" t="s">
        <v>140</v>
      </c>
    </row>
    <row r="67" spans="1:8" x14ac:dyDescent="0.2">
      <c r="A67" s="41"/>
      <c r="B67" s="41"/>
      <c r="C67" s="45"/>
      <c r="D67" s="41"/>
      <c r="E67" s="41"/>
      <c r="F67" s="46"/>
      <c r="G67" s="46"/>
      <c r="H67" s="30" t="s">
        <v>140</v>
      </c>
    </row>
    <row r="68" spans="1:8" x14ac:dyDescent="0.2">
      <c r="A68" s="41"/>
      <c r="B68" s="41"/>
      <c r="C68" s="42" t="s">
        <v>145</v>
      </c>
      <c r="D68" s="41"/>
      <c r="E68" s="41"/>
      <c r="F68" s="46"/>
      <c r="G68" s="46"/>
      <c r="H68" s="30" t="s">
        <v>140</v>
      </c>
    </row>
    <row r="69" spans="1:8" x14ac:dyDescent="0.2">
      <c r="A69" s="41"/>
      <c r="B69" s="41"/>
      <c r="C69" s="42" t="s">
        <v>139</v>
      </c>
      <c r="D69" s="41"/>
      <c r="E69" s="41" t="s">
        <v>140</v>
      </c>
      <c r="F69" s="47" t="s">
        <v>142</v>
      </c>
      <c r="G69" s="44">
        <v>0</v>
      </c>
      <c r="H69" s="30" t="s">
        <v>140</v>
      </c>
    </row>
    <row r="70" spans="1:8" x14ac:dyDescent="0.2">
      <c r="A70" s="41"/>
      <c r="B70" s="41"/>
      <c r="C70" s="45"/>
      <c r="D70" s="41"/>
      <c r="E70" s="41"/>
      <c r="F70" s="46"/>
      <c r="G70" s="46"/>
      <c r="H70" s="30" t="s">
        <v>140</v>
      </c>
    </row>
    <row r="71" spans="1:8" x14ac:dyDescent="0.2">
      <c r="A71" s="41"/>
      <c r="B71" s="41"/>
      <c r="C71" s="42" t="s">
        <v>146</v>
      </c>
      <c r="D71" s="41"/>
      <c r="E71" s="41"/>
      <c r="F71" s="46"/>
      <c r="G71" s="46"/>
      <c r="H71" s="30" t="s">
        <v>140</v>
      </c>
    </row>
    <row r="72" spans="1:8" x14ac:dyDescent="0.2">
      <c r="A72" s="41"/>
      <c r="B72" s="41"/>
      <c r="C72" s="42" t="s">
        <v>139</v>
      </c>
      <c r="D72" s="41"/>
      <c r="E72" s="41" t="s">
        <v>140</v>
      </c>
      <c r="F72" s="47" t="s">
        <v>142</v>
      </c>
      <c r="G72" s="44">
        <v>0</v>
      </c>
      <c r="H72" s="30" t="s">
        <v>140</v>
      </c>
    </row>
    <row r="73" spans="1:8" x14ac:dyDescent="0.2">
      <c r="A73" s="41"/>
      <c r="B73" s="41"/>
      <c r="C73" s="45"/>
      <c r="D73" s="41"/>
      <c r="E73" s="41"/>
      <c r="F73" s="46"/>
      <c r="G73" s="46"/>
      <c r="H73" s="30" t="s">
        <v>140</v>
      </c>
    </row>
    <row r="74" spans="1:8" x14ac:dyDescent="0.2">
      <c r="A74" s="41"/>
      <c r="B74" s="41"/>
      <c r="C74" s="42" t="s">
        <v>147</v>
      </c>
      <c r="D74" s="41"/>
      <c r="E74" s="41"/>
      <c r="F74" s="43">
        <v>127938.9191265</v>
      </c>
      <c r="G74" s="44">
        <v>0.98390221</v>
      </c>
      <c r="H74" s="30" t="s">
        <v>140</v>
      </c>
    </row>
    <row r="75" spans="1:8" x14ac:dyDescent="0.2">
      <c r="A75" s="41"/>
      <c r="B75" s="41"/>
      <c r="C75" s="45"/>
      <c r="D75" s="41"/>
      <c r="E75" s="41"/>
      <c r="F75" s="46"/>
      <c r="G75" s="46"/>
      <c r="H75" s="30" t="s">
        <v>140</v>
      </c>
    </row>
    <row r="76" spans="1:8" x14ac:dyDescent="0.2">
      <c r="A76" s="41"/>
      <c r="B76" s="41"/>
      <c r="C76" s="42" t="s">
        <v>148</v>
      </c>
      <c r="D76" s="41"/>
      <c r="E76" s="41"/>
      <c r="F76" s="46"/>
      <c r="G76" s="46"/>
      <c r="H76" s="30" t="s">
        <v>140</v>
      </c>
    </row>
    <row r="77" spans="1:8" x14ac:dyDescent="0.2">
      <c r="A77" s="41"/>
      <c r="B77" s="41"/>
      <c r="C77" s="42" t="s">
        <v>10</v>
      </c>
      <c r="D77" s="41"/>
      <c r="E77" s="41"/>
      <c r="F77" s="46"/>
      <c r="G77" s="46"/>
      <c r="H77" s="30" t="s">
        <v>140</v>
      </c>
    </row>
    <row r="78" spans="1:8" x14ac:dyDescent="0.2">
      <c r="A78" s="41"/>
      <c r="B78" s="41"/>
      <c r="C78" s="42" t="s">
        <v>139</v>
      </c>
      <c r="D78" s="41"/>
      <c r="E78" s="41" t="s">
        <v>140</v>
      </c>
      <c r="F78" s="47" t="s">
        <v>142</v>
      </c>
      <c r="G78" s="44">
        <v>0</v>
      </c>
      <c r="H78" s="30" t="s">
        <v>140</v>
      </c>
    </row>
    <row r="79" spans="1:8" x14ac:dyDescent="0.2">
      <c r="A79" s="41"/>
      <c r="B79" s="41"/>
      <c r="C79" s="45"/>
      <c r="D79" s="41"/>
      <c r="E79" s="41"/>
      <c r="F79" s="46"/>
      <c r="G79" s="46"/>
      <c r="H79" s="30" t="s">
        <v>140</v>
      </c>
    </row>
    <row r="80" spans="1:8" x14ac:dyDescent="0.2">
      <c r="A80" s="41"/>
      <c r="B80" s="41"/>
      <c r="C80" s="42" t="s">
        <v>149</v>
      </c>
      <c r="D80" s="41"/>
      <c r="E80" s="41"/>
      <c r="F80" s="41"/>
      <c r="G80" s="41"/>
      <c r="H80" s="30" t="s">
        <v>140</v>
      </c>
    </row>
    <row r="81" spans="1:8" x14ac:dyDescent="0.2">
      <c r="A81" s="41"/>
      <c r="B81" s="41"/>
      <c r="C81" s="42" t="s">
        <v>139</v>
      </c>
      <c r="D81" s="41"/>
      <c r="E81" s="41" t="s">
        <v>140</v>
      </c>
      <c r="F81" s="47" t="s">
        <v>142</v>
      </c>
      <c r="G81" s="44">
        <v>0</v>
      </c>
      <c r="H81" s="30" t="s">
        <v>140</v>
      </c>
    </row>
    <row r="82" spans="1:8" x14ac:dyDescent="0.2">
      <c r="A82" s="41"/>
      <c r="B82" s="41"/>
      <c r="C82" s="45"/>
      <c r="D82" s="41"/>
      <c r="E82" s="41"/>
      <c r="F82" s="46"/>
      <c r="G82" s="46"/>
      <c r="H82" s="30" t="s">
        <v>140</v>
      </c>
    </row>
    <row r="83" spans="1:8" x14ac:dyDescent="0.2">
      <c r="A83" s="41"/>
      <c r="B83" s="41"/>
      <c r="C83" s="42" t="s">
        <v>150</v>
      </c>
      <c r="D83" s="41"/>
      <c r="E83" s="41"/>
      <c r="F83" s="41"/>
      <c r="G83" s="41"/>
      <c r="H83" s="30" t="s">
        <v>140</v>
      </c>
    </row>
    <row r="84" spans="1:8" x14ac:dyDescent="0.2">
      <c r="A84" s="41"/>
      <c r="B84" s="41"/>
      <c r="C84" s="42" t="s">
        <v>139</v>
      </c>
      <c r="D84" s="41"/>
      <c r="E84" s="41" t="s">
        <v>140</v>
      </c>
      <c r="F84" s="47" t="s">
        <v>142</v>
      </c>
      <c r="G84" s="44">
        <v>0</v>
      </c>
      <c r="H84" s="30" t="s">
        <v>140</v>
      </c>
    </row>
    <row r="85" spans="1:8" x14ac:dyDescent="0.2">
      <c r="A85" s="41"/>
      <c r="B85" s="41"/>
      <c r="C85" s="45"/>
      <c r="D85" s="41"/>
      <c r="E85" s="41"/>
      <c r="F85" s="46"/>
      <c r="G85" s="46"/>
      <c r="H85" s="30" t="s">
        <v>140</v>
      </c>
    </row>
    <row r="86" spans="1:8" x14ac:dyDescent="0.2">
      <c r="A86" s="41"/>
      <c r="B86" s="41"/>
      <c r="C86" s="42" t="s">
        <v>151</v>
      </c>
      <c r="D86" s="41"/>
      <c r="E86" s="41"/>
      <c r="F86" s="46"/>
      <c r="G86" s="46"/>
      <c r="H86" s="30" t="s">
        <v>140</v>
      </c>
    </row>
    <row r="87" spans="1:8" x14ac:dyDescent="0.2">
      <c r="A87" s="41"/>
      <c r="B87" s="41"/>
      <c r="C87" s="42" t="s">
        <v>139</v>
      </c>
      <c r="D87" s="41"/>
      <c r="E87" s="41" t="s">
        <v>140</v>
      </c>
      <c r="F87" s="47" t="s">
        <v>142</v>
      </c>
      <c r="G87" s="44">
        <v>0</v>
      </c>
      <c r="H87" s="30" t="s">
        <v>140</v>
      </c>
    </row>
    <row r="88" spans="1:8" x14ac:dyDescent="0.2">
      <c r="A88" s="41"/>
      <c r="B88" s="41"/>
      <c r="C88" s="45"/>
      <c r="D88" s="41"/>
      <c r="E88" s="41"/>
      <c r="F88" s="46"/>
      <c r="G88" s="46"/>
      <c r="H88" s="30" t="s">
        <v>140</v>
      </c>
    </row>
    <row r="89" spans="1:8" x14ac:dyDescent="0.2">
      <c r="A89" s="41"/>
      <c r="B89" s="41"/>
      <c r="C89" s="42" t="s">
        <v>152</v>
      </c>
      <c r="D89" s="41"/>
      <c r="E89" s="41"/>
      <c r="F89" s="43">
        <v>0</v>
      </c>
      <c r="G89" s="44">
        <v>0</v>
      </c>
      <c r="H89" s="30" t="s">
        <v>140</v>
      </c>
    </row>
    <row r="90" spans="1:8" x14ac:dyDescent="0.2">
      <c r="A90" s="41"/>
      <c r="B90" s="41"/>
      <c r="C90" s="45"/>
      <c r="D90" s="41"/>
      <c r="E90" s="41"/>
      <c r="F90" s="46"/>
      <c r="G90" s="46"/>
      <c r="H90" s="30" t="s">
        <v>140</v>
      </c>
    </row>
    <row r="91" spans="1:8" x14ac:dyDescent="0.2">
      <c r="A91" s="41"/>
      <c r="B91" s="41"/>
      <c r="C91" s="42" t="s">
        <v>153</v>
      </c>
      <c r="D91" s="41"/>
      <c r="E91" s="41"/>
      <c r="F91" s="46"/>
      <c r="G91" s="46"/>
      <c r="H91" s="30" t="s">
        <v>140</v>
      </c>
    </row>
    <row r="92" spans="1:8" x14ac:dyDescent="0.2">
      <c r="A92" s="41"/>
      <c r="B92" s="41"/>
      <c r="C92" s="42" t="s">
        <v>154</v>
      </c>
      <c r="D92" s="41"/>
      <c r="E92" s="41"/>
      <c r="F92" s="46"/>
      <c r="G92" s="46"/>
      <c r="H92" s="30" t="s">
        <v>140</v>
      </c>
    </row>
    <row r="93" spans="1:8" x14ac:dyDescent="0.2">
      <c r="A93" s="41"/>
      <c r="B93" s="41"/>
      <c r="C93" s="42" t="s">
        <v>139</v>
      </c>
      <c r="D93" s="41"/>
      <c r="E93" s="41" t="s">
        <v>140</v>
      </c>
      <c r="F93" s="47" t="s">
        <v>142</v>
      </c>
      <c r="G93" s="44">
        <v>0</v>
      </c>
      <c r="H93" s="30" t="s">
        <v>140</v>
      </c>
    </row>
    <row r="94" spans="1:8" x14ac:dyDescent="0.2">
      <c r="A94" s="41"/>
      <c r="B94" s="41"/>
      <c r="C94" s="45"/>
      <c r="D94" s="41"/>
      <c r="E94" s="41"/>
      <c r="F94" s="46"/>
      <c r="G94" s="46"/>
      <c r="H94" s="30" t="s">
        <v>140</v>
      </c>
    </row>
    <row r="95" spans="1:8" x14ac:dyDescent="0.2">
      <c r="A95" s="41"/>
      <c r="B95" s="41"/>
      <c r="C95" s="42" t="s">
        <v>155</v>
      </c>
      <c r="D95" s="41"/>
      <c r="E95" s="41"/>
      <c r="F95" s="46"/>
      <c r="G95" s="46"/>
      <c r="H95" s="30" t="s">
        <v>140</v>
      </c>
    </row>
    <row r="96" spans="1:8" x14ac:dyDescent="0.2">
      <c r="A96" s="41"/>
      <c r="B96" s="41"/>
      <c r="C96" s="42" t="s">
        <v>139</v>
      </c>
      <c r="D96" s="41"/>
      <c r="E96" s="41" t="s">
        <v>140</v>
      </c>
      <c r="F96" s="47" t="s">
        <v>142</v>
      </c>
      <c r="G96" s="44">
        <v>0</v>
      </c>
      <c r="H96" s="30" t="s">
        <v>140</v>
      </c>
    </row>
    <row r="97" spans="1:8" x14ac:dyDescent="0.2">
      <c r="A97" s="41"/>
      <c r="B97" s="41"/>
      <c r="C97" s="45"/>
      <c r="D97" s="41"/>
      <c r="E97" s="41"/>
      <c r="F97" s="46"/>
      <c r="G97" s="46"/>
      <c r="H97" s="30" t="s">
        <v>140</v>
      </c>
    </row>
    <row r="98" spans="1:8" x14ac:dyDescent="0.2">
      <c r="A98" s="41"/>
      <c r="B98" s="41"/>
      <c r="C98" s="42" t="s">
        <v>156</v>
      </c>
      <c r="D98" s="41"/>
      <c r="E98" s="41"/>
      <c r="F98" s="46"/>
      <c r="G98" s="46"/>
      <c r="H98" s="30" t="s">
        <v>140</v>
      </c>
    </row>
    <row r="99" spans="1:8" x14ac:dyDescent="0.2">
      <c r="A99" s="41"/>
      <c r="B99" s="41"/>
      <c r="C99" s="42" t="s">
        <v>139</v>
      </c>
      <c r="D99" s="41"/>
      <c r="E99" s="41" t="s">
        <v>140</v>
      </c>
      <c r="F99" s="47" t="s">
        <v>142</v>
      </c>
      <c r="G99" s="44">
        <v>0</v>
      </c>
      <c r="H99" s="30" t="s">
        <v>140</v>
      </c>
    </row>
    <row r="100" spans="1:8" x14ac:dyDescent="0.2">
      <c r="A100" s="41"/>
      <c r="B100" s="41"/>
      <c r="C100" s="45"/>
      <c r="D100" s="41"/>
      <c r="E100" s="41"/>
      <c r="F100" s="46"/>
      <c r="G100" s="46"/>
      <c r="H100" s="30" t="s">
        <v>140</v>
      </c>
    </row>
    <row r="101" spans="1:8" x14ac:dyDescent="0.2">
      <c r="A101" s="41"/>
      <c r="B101" s="41"/>
      <c r="C101" s="42" t="s">
        <v>157</v>
      </c>
      <c r="D101" s="41"/>
      <c r="E101" s="41"/>
      <c r="F101" s="46"/>
      <c r="G101" s="46"/>
      <c r="H101" s="30" t="s">
        <v>140</v>
      </c>
    </row>
    <row r="102" spans="1:8" x14ac:dyDescent="0.2">
      <c r="A102" s="36">
        <v>1</v>
      </c>
      <c r="B102" s="37"/>
      <c r="C102" s="37" t="s">
        <v>158</v>
      </c>
      <c r="D102" s="37"/>
      <c r="E102" s="48"/>
      <c r="F102" s="39">
        <v>1580.248075</v>
      </c>
      <c r="G102" s="40">
        <v>1.215275E-2</v>
      </c>
      <c r="H102" s="30">
        <v>5.42</v>
      </c>
    </row>
    <row r="103" spans="1:8" x14ac:dyDescent="0.2">
      <c r="A103" s="41"/>
      <c r="B103" s="41"/>
      <c r="C103" s="42" t="s">
        <v>139</v>
      </c>
      <c r="D103" s="41"/>
      <c r="E103" s="41" t="s">
        <v>140</v>
      </c>
      <c r="F103" s="43">
        <v>1580.248075</v>
      </c>
      <c r="G103" s="44">
        <v>1.215275E-2</v>
      </c>
      <c r="H103" s="30" t="s">
        <v>140</v>
      </c>
    </row>
    <row r="104" spans="1:8" x14ac:dyDescent="0.2">
      <c r="A104" s="41"/>
      <c r="B104" s="41"/>
      <c r="C104" s="45"/>
      <c r="D104" s="41"/>
      <c r="E104" s="41"/>
      <c r="F104" s="46"/>
      <c r="G104" s="46"/>
      <c r="H104" s="30" t="s">
        <v>140</v>
      </c>
    </row>
    <row r="105" spans="1:8" x14ac:dyDescent="0.2">
      <c r="A105" s="41"/>
      <c r="B105" s="41"/>
      <c r="C105" s="42" t="s">
        <v>159</v>
      </c>
      <c r="D105" s="41"/>
      <c r="E105" s="41"/>
      <c r="F105" s="43">
        <v>1580.248075</v>
      </c>
      <c r="G105" s="44">
        <v>1.215275E-2</v>
      </c>
      <c r="H105" s="30" t="s">
        <v>140</v>
      </c>
    </row>
    <row r="106" spans="1:8" x14ac:dyDescent="0.2">
      <c r="A106" s="41"/>
      <c r="B106" s="41"/>
      <c r="C106" s="46"/>
      <c r="D106" s="41"/>
      <c r="E106" s="41"/>
      <c r="F106" s="41"/>
      <c r="G106" s="41"/>
      <c r="H106" s="30" t="s">
        <v>140</v>
      </c>
    </row>
    <row r="107" spans="1:8" x14ac:dyDescent="0.2">
      <c r="A107" s="41"/>
      <c r="B107" s="41"/>
      <c r="C107" s="42" t="s">
        <v>160</v>
      </c>
      <c r="D107" s="41"/>
      <c r="E107" s="41"/>
      <c r="F107" s="41"/>
      <c r="G107" s="41"/>
      <c r="H107" s="30" t="s">
        <v>140</v>
      </c>
    </row>
    <row r="108" spans="1:8" x14ac:dyDescent="0.2">
      <c r="A108" s="41"/>
      <c r="B108" s="41"/>
      <c r="C108" s="42" t="s">
        <v>161</v>
      </c>
      <c r="D108" s="41"/>
      <c r="E108" s="41"/>
      <c r="F108" s="41"/>
      <c r="G108" s="41"/>
      <c r="H108" s="30" t="s">
        <v>140</v>
      </c>
    </row>
    <row r="109" spans="1:8" x14ac:dyDescent="0.2">
      <c r="A109" s="41"/>
      <c r="B109" s="41"/>
      <c r="C109" s="42" t="s">
        <v>139</v>
      </c>
      <c r="D109" s="41"/>
      <c r="E109" s="41" t="s">
        <v>140</v>
      </c>
      <c r="F109" s="47" t="s">
        <v>142</v>
      </c>
      <c r="G109" s="44">
        <v>0</v>
      </c>
      <c r="H109" s="30" t="s">
        <v>140</v>
      </c>
    </row>
    <row r="110" spans="1:8" x14ac:dyDescent="0.2">
      <c r="A110" s="41"/>
      <c r="B110" s="41"/>
      <c r="C110" s="45"/>
      <c r="D110" s="41"/>
      <c r="E110" s="41"/>
      <c r="F110" s="46"/>
      <c r="G110" s="46"/>
      <c r="H110" s="30" t="s">
        <v>140</v>
      </c>
    </row>
    <row r="111" spans="1:8" x14ac:dyDescent="0.2">
      <c r="A111" s="41"/>
      <c r="B111" s="41"/>
      <c r="C111" s="42" t="s">
        <v>162</v>
      </c>
      <c r="D111" s="41"/>
      <c r="E111" s="41"/>
      <c r="F111" s="41"/>
      <c r="G111" s="41"/>
      <c r="H111" s="30" t="s">
        <v>140</v>
      </c>
    </row>
    <row r="112" spans="1:8" x14ac:dyDescent="0.2">
      <c r="A112" s="41"/>
      <c r="B112" s="41"/>
      <c r="C112" s="42" t="s">
        <v>163</v>
      </c>
      <c r="D112" s="41"/>
      <c r="E112" s="41"/>
      <c r="F112" s="41"/>
      <c r="G112" s="41"/>
      <c r="H112" s="30" t="s">
        <v>140</v>
      </c>
    </row>
    <row r="113" spans="1:17" x14ac:dyDescent="0.2">
      <c r="A113" s="41"/>
      <c r="B113" s="41"/>
      <c r="C113" s="42" t="s">
        <v>139</v>
      </c>
      <c r="D113" s="41"/>
      <c r="E113" s="41" t="s">
        <v>140</v>
      </c>
      <c r="F113" s="47" t="s">
        <v>142</v>
      </c>
      <c r="G113" s="44">
        <v>0</v>
      </c>
      <c r="H113" s="30" t="s">
        <v>140</v>
      </c>
    </row>
    <row r="114" spans="1:17" x14ac:dyDescent="0.2">
      <c r="A114" s="41"/>
      <c r="B114" s="41"/>
      <c r="C114" s="45"/>
      <c r="D114" s="41"/>
      <c r="E114" s="41"/>
      <c r="F114" s="46"/>
      <c r="G114" s="46"/>
      <c r="H114" s="30" t="s">
        <v>140</v>
      </c>
    </row>
    <row r="115" spans="1:17" x14ac:dyDescent="0.2">
      <c r="A115" s="41"/>
      <c r="B115" s="41"/>
      <c r="C115" s="42" t="s">
        <v>164</v>
      </c>
      <c r="D115" s="41"/>
      <c r="E115" s="41"/>
      <c r="F115" s="46"/>
      <c r="G115" s="46"/>
      <c r="H115" s="30" t="s">
        <v>140</v>
      </c>
    </row>
    <row r="116" spans="1:17" x14ac:dyDescent="0.2">
      <c r="A116" s="41"/>
      <c r="B116" s="41"/>
      <c r="C116" s="42" t="s">
        <v>139</v>
      </c>
      <c r="D116" s="41"/>
      <c r="E116" s="41" t="s">
        <v>140</v>
      </c>
      <c r="F116" s="47" t="s">
        <v>142</v>
      </c>
      <c r="G116" s="44">
        <v>0</v>
      </c>
      <c r="H116" s="30" t="s">
        <v>140</v>
      </c>
    </row>
    <row r="117" spans="1:17" x14ac:dyDescent="0.2">
      <c r="A117" s="41"/>
      <c r="B117" s="41"/>
      <c r="C117" s="45"/>
      <c r="D117" s="41"/>
      <c r="E117" s="41"/>
      <c r="F117" s="46"/>
      <c r="G117" s="46"/>
      <c r="H117" s="30" t="s">
        <v>140</v>
      </c>
    </row>
    <row r="118" spans="1:17" x14ac:dyDescent="0.2">
      <c r="A118" s="48"/>
      <c r="B118" s="37"/>
      <c r="C118" s="37" t="s">
        <v>165</v>
      </c>
      <c r="D118" s="37"/>
      <c r="E118" s="48"/>
      <c r="F118" s="39">
        <v>512.98541847000001</v>
      </c>
      <c r="G118" s="40">
        <v>3.9450700000000002E-3</v>
      </c>
      <c r="H118" s="30" t="s">
        <v>140</v>
      </c>
    </row>
    <row r="119" spans="1:17" x14ac:dyDescent="0.2">
      <c r="A119" s="45"/>
      <c r="B119" s="45"/>
      <c r="C119" s="42" t="s">
        <v>166</v>
      </c>
      <c r="D119" s="46"/>
      <c r="E119" s="46"/>
      <c r="F119" s="43">
        <v>130032.15261997</v>
      </c>
      <c r="G119" s="49">
        <v>1.00000003</v>
      </c>
      <c r="H119" s="30" t="s">
        <v>140</v>
      </c>
    </row>
    <row r="120" spans="1:17" x14ac:dyDescent="0.2">
      <c r="A120" s="50"/>
      <c r="B120" s="50"/>
      <c r="C120" s="51"/>
      <c r="D120" s="52"/>
      <c r="E120" s="52"/>
      <c r="F120" s="53"/>
      <c r="G120" s="54"/>
      <c r="H120" s="55"/>
    </row>
    <row r="121" spans="1:17" x14ac:dyDescent="0.2">
      <c r="A121" s="50"/>
      <c r="B121" s="213" t="s">
        <v>934</v>
      </c>
      <c r="C121" s="213"/>
      <c r="D121" s="213"/>
      <c r="E121" s="213"/>
      <c r="F121" s="213"/>
      <c r="G121" s="213"/>
      <c r="H121" s="213"/>
      <c r="J121" s="57"/>
    </row>
    <row r="122" spans="1:17" x14ac:dyDescent="0.2">
      <c r="A122" s="50"/>
      <c r="B122" s="213" t="s">
        <v>935</v>
      </c>
      <c r="C122" s="213"/>
      <c r="D122" s="213"/>
      <c r="E122" s="213"/>
      <c r="F122" s="213"/>
      <c r="G122" s="213"/>
      <c r="H122" s="213"/>
      <c r="J122" s="57"/>
    </row>
    <row r="123" spans="1:17" x14ac:dyDescent="0.2">
      <c r="A123" s="50"/>
      <c r="B123" s="213" t="s">
        <v>936</v>
      </c>
      <c r="C123" s="213"/>
      <c r="D123" s="213"/>
      <c r="E123" s="213"/>
      <c r="F123" s="213"/>
      <c r="G123" s="213"/>
      <c r="H123" s="213"/>
      <c r="J123" s="57"/>
    </row>
    <row r="124" spans="1:17" s="59" customFormat="1" ht="52.5" customHeight="1" x14ac:dyDescent="0.25">
      <c r="A124" s="58"/>
      <c r="B124" s="214" t="s">
        <v>937</v>
      </c>
      <c r="C124" s="214"/>
      <c r="D124" s="214"/>
      <c r="E124" s="214"/>
      <c r="F124" s="214"/>
      <c r="G124" s="214"/>
      <c r="H124" s="214"/>
      <c r="I124"/>
      <c r="J124" s="57"/>
      <c r="K124"/>
      <c r="L124"/>
      <c r="M124"/>
      <c r="N124"/>
      <c r="O124"/>
      <c r="P124"/>
      <c r="Q124"/>
    </row>
    <row r="125" spans="1:17" x14ac:dyDescent="0.2">
      <c r="A125" s="50"/>
      <c r="B125" s="213" t="s">
        <v>938</v>
      </c>
      <c r="C125" s="213"/>
      <c r="D125" s="213"/>
      <c r="E125" s="213"/>
      <c r="F125" s="213"/>
      <c r="G125" s="213"/>
      <c r="H125" s="213"/>
      <c r="J125" s="57"/>
    </row>
    <row r="126" spans="1:17" x14ac:dyDescent="0.2">
      <c r="A126" s="50"/>
      <c r="B126" s="50"/>
      <c r="C126" s="50"/>
      <c r="D126" s="52"/>
      <c r="E126" s="52"/>
      <c r="F126" s="52"/>
      <c r="G126" s="52"/>
    </row>
    <row r="127" spans="1:17" x14ac:dyDescent="0.2">
      <c r="A127" s="50"/>
      <c r="B127" s="222" t="s">
        <v>167</v>
      </c>
      <c r="C127" s="223"/>
      <c r="D127" s="224"/>
      <c r="E127" s="60"/>
      <c r="F127" s="52"/>
      <c r="G127" s="52"/>
    </row>
    <row r="128" spans="1:17" ht="27.75" customHeight="1" x14ac:dyDescent="0.2">
      <c r="A128" s="50"/>
      <c r="B128" s="220" t="s">
        <v>168</v>
      </c>
      <c r="C128" s="221"/>
      <c r="D128" s="29" t="s">
        <v>169</v>
      </c>
      <c r="E128" s="60"/>
      <c r="F128" s="52"/>
      <c r="G128" s="52"/>
    </row>
    <row r="129" spans="1:10" x14ac:dyDescent="0.2">
      <c r="A129" s="50"/>
      <c r="B129" s="220" t="s">
        <v>940</v>
      </c>
      <c r="C129" s="221"/>
      <c r="D129" s="29" t="s">
        <v>169</v>
      </c>
      <c r="E129" s="60"/>
      <c r="F129" s="52"/>
      <c r="G129" s="52"/>
    </row>
    <row r="130" spans="1:10" x14ac:dyDescent="0.2">
      <c r="A130" s="50"/>
      <c r="B130" s="220" t="s">
        <v>170</v>
      </c>
      <c r="C130" s="221"/>
      <c r="D130" s="61" t="s">
        <v>140</v>
      </c>
      <c r="E130" s="60"/>
      <c r="F130" s="52"/>
      <c r="G130" s="52"/>
    </row>
    <row r="131" spans="1:10" x14ac:dyDescent="0.2">
      <c r="A131" s="62"/>
      <c r="B131" s="63" t="s">
        <v>140</v>
      </c>
      <c r="C131" s="63" t="s">
        <v>941</v>
      </c>
      <c r="D131" s="63" t="s">
        <v>171</v>
      </c>
      <c r="E131" s="62"/>
      <c r="F131" s="62"/>
      <c r="G131" s="62"/>
      <c r="H131" s="62"/>
      <c r="J131" s="57"/>
    </row>
    <row r="132" spans="1:10" x14ac:dyDescent="0.2">
      <c r="A132" s="62"/>
      <c r="B132" s="64" t="s">
        <v>172</v>
      </c>
      <c r="C132" s="65">
        <v>46173</v>
      </c>
      <c r="D132" s="65">
        <v>46203</v>
      </c>
      <c r="E132" s="62"/>
      <c r="F132" s="62"/>
      <c r="G132" s="62"/>
      <c r="J132" s="57"/>
    </row>
    <row r="133" spans="1:10" x14ac:dyDescent="0.2">
      <c r="A133" s="66"/>
      <c r="B133" s="32" t="s">
        <v>173</v>
      </c>
      <c r="C133" s="67">
        <v>220.7578</v>
      </c>
      <c r="D133" s="67">
        <v>224.66139999999999</v>
      </c>
      <c r="E133" s="66"/>
      <c r="F133" s="68"/>
      <c r="G133" s="69"/>
    </row>
    <row r="134" spans="1:10" x14ac:dyDescent="0.2">
      <c r="A134" s="66"/>
      <c r="B134" s="32" t="s">
        <v>942</v>
      </c>
      <c r="C134" s="67">
        <v>18.061599999999999</v>
      </c>
      <c r="D134" s="67">
        <v>18.381</v>
      </c>
      <c r="E134" s="66"/>
      <c r="F134" s="68"/>
      <c r="G134" s="69"/>
    </row>
    <row r="135" spans="1:10" x14ac:dyDescent="0.2">
      <c r="A135" s="66"/>
      <c r="B135" s="32" t="s">
        <v>175</v>
      </c>
      <c r="C135" s="67">
        <v>207.42750000000001</v>
      </c>
      <c r="D135" s="67">
        <v>211.0051</v>
      </c>
      <c r="E135" s="66"/>
      <c r="F135" s="68"/>
      <c r="G135" s="69"/>
    </row>
    <row r="136" spans="1:10" x14ac:dyDescent="0.2">
      <c r="A136" s="66"/>
      <c r="B136" s="32" t="s">
        <v>943</v>
      </c>
      <c r="C136" s="67">
        <v>14.7897</v>
      </c>
      <c r="D136" s="67">
        <v>15.0448</v>
      </c>
      <c r="E136" s="66"/>
      <c r="F136" s="68"/>
      <c r="G136" s="69"/>
    </row>
    <row r="137" spans="1:10" x14ac:dyDescent="0.2">
      <c r="A137" s="66"/>
      <c r="B137" s="66"/>
      <c r="C137" s="66"/>
      <c r="D137" s="66"/>
      <c r="E137" s="66"/>
      <c r="F137" s="66"/>
      <c r="G137" s="66"/>
    </row>
    <row r="138" spans="1:10" x14ac:dyDescent="0.2">
      <c r="A138" s="62"/>
      <c r="B138" s="220" t="s">
        <v>177</v>
      </c>
      <c r="C138" s="221"/>
      <c r="D138" s="29" t="s">
        <v>169</v>
      </c>
      <c r="E138" s="62"/>
      <c r="F138" s="62"/>
      <c r="G138" s="62"/>
    </row>
    <row r="139" spans="1:10" x14ac:dyDescent="0.2">
      <c r="A139" s="62"/>
      <c r="B139" s="111"/>
      <c r="C139" s="111"/>
      <c r="D139" s="112"/>
      <c r="E139" s="62"/>
      <c r="F139" s="56"/>
      <c r="G139" s="73"/>
    </row>
    <row r="140" spans="1:10" x14ac:dyDescent="0.2">
      <c r="A140" s="62"/>
      <c r="B140" s="220" t="s">
        <v>178</v>
      </c>
      <c r="C140" s="221"/>
      <c r="D140" s="29" t="s">
        <v>169</v>
      </c>
      <c r="E140" s="71"/>
      <c r="F140" s="62"/>
      <c r="G140" s="62"/>
    </row>
    <row r="141" spans="1:10" x14ac:dyDescent="0.2">
      <c r="A141" s="62"/>
      <c r="B141" s="220" t="s">
        <v>179</v>
      </c>
      <c r="C141" s="221"/>
      <c r="D141" s="29" t="s">
        <v>169</v>
      </c>
      <c r="E141" s="71"/>
      <c r="F141" s="62"/>
      <c r="G141" s="62"/>
    </row>
    <row r="142" spans="1:10" x14ac:dyDescent="0.2">
      <c r="A142" s="62"/>
      <c r="B142" s="220" t="s">
        <v>180</v>
      </c>
      <c r="C142" s="221"/>
      <c r="D142" s="29" t="s">
        <v>169</v>
      </c>
      <c r="E142" s="71"/>
      <c r="F142" s="62"/>
      <c r="G142" s="62"/>
    </row>
    <row r="143" spans="1:10" x14ac:dyDescent="0.2">
      <c r="A143" s="62"/>
      <c r="B143" s="220" t="s">
        <v>181</v>
      </c>
      <c r="C143" s="221"/>
      <c r="D143" s="72">
        <v>0.52066785805187987</v>
      </c>
      <c r="E143" s="62"/>
      <c r="F143" s="56"/>
      <c r="G143" s="73"/>
    </row>
    <row r="145" spans="2:10" x14ac:dyDescent="0.2">
      <c r="B145" s="212" t="s">
        <v>945</v>
      </c>
      <c r="C145" s="212"/>
    </row>
    <row r="147" spans="2:10" ht="153.75" customHeight="1" x14ac:dyDescent="0.2"/>
    <row r="150" spans="2:10" x14ac:dyDescent="0.2">
      <c r="B150" s="74" t="s">
        <v>946</v>
      </c>
      <c r="C150" s="75"/>
      <c r="D150" s="74"/>
    </row>
    <row r="151" spans="2:10" x14ac:dyDescent="0.2">
      <c r="B151" s="74" t="s">
        <v>1153</v>
      </c>
      <c r="D151" s="74"/>
    </row>
    <row r="152" spans="2:10" ht="165" customHeight="1" x14ac:dyDescent="0.2"/>
    <row r="154" spans="2:10" x14ac:dyDescent="0.2">
      <c r="J154" s="27"/>
    </row>
  </sheetData>
  <mergeCells count="18">
    <mergeCell ref="B140:C140"/>
    <mergeCell ref="B141:C141"/>
    <mergeCell ref="B142:C142"/>
    <mergeCell ref="B143:C143"/>
    <mergeCell ref="B145:C145"/>
    <mergeCell ref="A1:H1"/>
    <mergeCell ref="A2:H2"/>
    <mergeCell ref="A3:H3"/>
    <mergeCell ref="B121:H121"/>
    <mergeCell ref="B122:H122"/>
    <mergeCell ref="B129:C129"/>
    <mergeCell ref="B130:C130"/>
    <mergeCell ref="B138:C138"/>
    <mergeCell ref="B123:H123"/>
    <mergeCell ref="B124:H124"/>
    <mergeCell ref="B125:H125"/>
    <mergeCell ref="B127:D127"/>
    <mergeCell ref="B128:C128"/>
  </mergeCells>
  <hyperlinks>
    <hyperlink ref="I1" location="Index!B2" display="Index" xr:uid="{9C0F195E-C94C-4086-A4F6-BC7CE8E8D3B3}"/>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E6BF8-86C2-44C0-AD77-584BADF44086}">
  <sheetPr>
    <outlinePr summaryBelow="0" summaryRight="0"/>
  </sheetPr>
  <dimension ref="A1:Q140"/>
  <sheetViews>
    <sheetView showGridLines="0" topLeftCell="A130"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868</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49</v>
      </c>
      <c r="C7" s="37" t="s">
        <v>50</v>
      </c>
      <c r="D7" s="37" t="s">
        <v>48</v>
      </c>
      <c r="E7" s="38">
        <v>1676804</v>
      </c>
      <c r="F7" s="39">
        <v>23059.408608000002</v>
      </c>
      <c r="G7" s="40">
        <v>7.5284169999999997E-2</v>
      </c>
      <c r="H7" s="30" t="s">
        <v>140</v>
      </c>
    </row>
    <row r="8" spans="1:9" x14ac:dyDescent="0.2">
      <c r="A8" s="36">
        <v>2</v>
      </c>
      <c r="B8" s="37" t="s">
        <v>428</v>
      </c>
      <c r="C8" s="37" t="s">
        <v>429</v>
      </c>
      <c r="D8" s="37" t="s">
        <v>48</v>
      </c>
      <c r="E8" s="38">
        <v>1495369</v>
      </c>
      <c r="F8" s="39">
        <v>20123.180633</v>
      </c>
      <c r="G8" s="40">
        <v>6.5697989999999998E-2</v>
      </c>
      <c r="H8" s="30" t="s">
        <v>140</v>
      </c>
    </row>
    <row r="9" spans="1:9" x14ac:dyDescent="0.2">
      <c r="A9" s="36">
        <v>3</v>
      </c>
      <c r="B9" s="37" t="s">
        <v>477</v>
      </c>
      <c r="C9" s="37" t="s">
        <v>478</v>
      </c>
      <c r="D9" s="37" t="s">
        <v>48</v>
      </c>
      <c r="E9" s="38">
        <v>2372311</v>
      </c>
      <c r="F9" s="39">
        <v>18929.8556245</v>
      </c>
      <c r="G9" s="40">
        <v>6.1802040000000003E-2</v>
      </c>
      <c r="H9" s="30" t="s">
        <v>140</v>
      </c>
    </row>
    <row r="10" spans="1:9" x14ac:dyDescent="0.2">
      <c r="A10" s="36">
        <v>4</v>
      </c>
      <c r="B10" s="37" t="s">
        <v>14</v>
      </c>
      <c r="C10" s="37" t="s">
        <v>15</v>
      </c>
      <c r="D10" s="37" t="s">
        <v>16</v>
      </c>
      <c r="E10" s="38">
        <v>977000</v>
      </c>
      <c r="F10" s="39">
        <v>18094.04</v>
      </c>
      <c r="G10" s="40">
        <v>5.9073269999999997E-2</v>
      </c>
      <c r="H10" s="30" t="s">
        <v>140</v>
      </c>
    </row>
    <row r="11" spans="1:9" x14ac:dyDescent="0.2">
      <c r="A11" s="36">
        <v>5</v>
      </c>
      <c r="B11" s="37" t="s">
        <v>46</v>
      </c>
      <c r="C11" s="37" t="s">
        <v>47</v>
      </c>
      <c r="D11" s="37" t="s">
        <v>48</v>
      </c>
      <c r="E11" s="38">
        <v>1615408</v>
      </c>
      <c r="F11" s="39">
        <v>16588.624752</v>
      </c>
      <c r="G11" s="40">
        <v>5.4158409999999997E-2</v>
      </c>
      <c r="H11" s="30" t="s">
        <v>140</v>
      </c>
    </row>
    <row r="12" spans="1:9" x14ac:dyDescent="0.2">
      <c r="A12" s="36">
        <v>6</v>
      </c>
      <c r="B12" s="37" t="s">
        <v>17</v>
      </c>
      <c r="C12" s="37" t="s">
        <v>18</v>
      </c>
      <c r="D12" s="37" t="s">
        <v>19</v>
      </c>
      <c r="E12" s="38">
        <v>1011076</v>
      </c>
      <c r="F12" s="39">
        <v>13082.312363999999</v>
      </c>
      <c r="G12" s="40">
        <v>4.2711029999999997E-2</v>
      </c>
      <c r="H12" s="30" t="s">
        <v>140</v>
      </c>
    </row>
    <row r="13" spans="1:9" x14ac:dyDescent="0.2">
      <c r="A13" s="36">
        <v>7</v>
      </c>
      <c r="B13" s="37" t="s">
        <v>11</v>
      </c>
      <c r="C13" s="37" t="s">
        <v>12</v>
      </c>
      <c r="D13" s="37" t="s">
        <v>13</v>
      </c>
      <c r="E13" s="38">
        <v>277730</v>
      </c>
      <c r="F13" s="39">
        <v>11507.464819999999</v>
      </c>
      <c r="G13" s="40">
        <v>3.7569480000000002E-2</v>
      </c>
      <c r="H13" s="30" t="s">
        <v>140</v>
      </c>
    </row>
    <row r="14" spans="1:9" x14ac:dyDescent="0.2">
      <c r="A14" s="36">
        <v>8</v>
      </c>
      <c r="B14" s="37" t="s">
        <v>739</v>
      </c>
      <c r="C14" s="37" t="s">
        <v>740</v>
      </c>
      <c r="D14" s="37" t="s">
        <v>229</v>
      </c>
      <c r="E14" s="38">
        <v>258923</v>
      </c>
      <c r="F14" s="39">
        <v>11342.639861</v>
      </c>
      <c r="G14" s="40">
        <v>3.7031359999999999E-2</v>
      </c>
      <c r="H14" s="30" t="s">
        <v>140</v>
      </c>
    </row>
    <row r="15" spans="1:9" x14ac:dyDescent="0.2">
      <c r="A15" s="36">
        <v>9</v>
      </c>
      <c r="B15" s="37" t="s">
        <v>61</v>
      </c>
      <c r="C15" s="37" t="s">
        <v>62</v>
      </c>
      <c r="D15" s="37" t="s">
        <v>41</v>
      </c>
      <c r="E15" s="38">
        <v>109075</v>
      </c>
      <c r="F15" s="39">
        <v>10318.495000000001</v>
      </c>
      <c r="G15" s="40">
        <v>3.3687740000000001E-2</v>
      </c>
      <c r="H15" s="30" t="s">
        <v>140</v>
      </c>
    </row>
    <row r="16" spans="1:9" x14ac:dyDescent="0.2">
      <c r="A16" s="36">
        <v>10</v>
      </c>
      <c r="B16" s="37" t="s">
        <v>689</v>
      </c>
      <c r="C16" s="37" t="s">
        <v>690</v>
      </c>
      <c r="D16" s="37" t="s">
        <v>215</v>
      </c>
      <c r="E16" s="38">
        <v>1025318</v>
      </c>
      <c r="F16" s="39">
        <v>10257.281272</v>
      </c>
      <c r="G16" s="40">
        <v>3.3487889999999999E-2</v>
      </c>
      <c r="H16" s="30" t="s">
        <v>140</v>
      </c>
    </row>
    <row r="17" spans="1:8" x14ac:dyDescent="0.2">
      <c r="A17" s="36">
        <v>11</v>
      </c>
      <c r="B17" s="37" t="s">
        <v>479</v>
      </c>
      <c r="C17" s="37" t="s">
        <v>480</v>
      </c>
      <c r="D17" s="37" t="s">
        <v>48</v>
      </c>
      <c r="E17" s="38">
        <v>2481765</v>
      </c>
      <c r="F17" s="39">
        <v>9734.7232124999991</v>
      </c>
      <c r="G17" s="40">
        <v>3.1781839999999999E-2</v>
      </c>
      <c r="H17" s="30" t="s">
        <v>140</v>
      </c>
    </row>
    <row r="18" spans="1:8" x14ac:dyDescent="0.2">
      <c r="A18" s="36">
        <v>12</v>
      </c>
      <c r="B18" s="37" t="s">
        <v>244</v>
      </c>
      <c r="C18" s="37" t="s">
        <v>245</v>
      </c>
      <c r="D18" s="37" t="s">
        <v>246</v>
      </c>
      <c r="E18" s="38">
        <v>278803</v>
      </c>
      <c r="F18" s="39">
        <v>9648.2566179999994</v>
      </c>
      <c r="G18" s="40">
        <v>3.1499550000000001E-2</v>
      </c>
      <c r="H18" s="30" t="s">
        <v>140</v>
      </c>
    </row>
    <row r="19" spans="1:8" x14ac:dyDescent="0.2">
      <c r="A19" s="36">
        <v>13</v>
      </c>
      <c r="B19" s="37" t="s">
        <v>691</v>
      </c>
      <c r="C19" s="37" t="s">
        <v>692</v>
      </c>
      <c r="D19" s="37" t="s">
        <v>215</v>
      </c>
      <c r="E19" s="38">
        <v>596688</v>
      </c>
      <c r="F19" s="39">
        <v>8381.6763360000004</v>
      </c>
      <c r="G19" s="40">
        <v>2.7364429999999999E-2</v>
      </c>
      <c r="H19" s="30" t="s">
        <v>140</v>
      </c>
    </row>
    <row r="20" spans="1:8" x14ac:dyDescent="0.2">
      <c r="A20" s="36">
        <v>14</v>
      </c>
      <c r="B20" s="37" t="s">
        <v>343</v>
      </c>
      <c r="C20" s="37" t="s">
        <v>344</v>
      </c>
      <c r="D20" s="37" t="s">
        <v>246</v>
      </c>
      <c r="E20" s="38">
        <v>271223</v>
      </c>
      <c r="F20" s="39">
        <v>8323.2914239999991</v>
      </c>
      <c r="G20" s="40">
        <v>2.717381E-2</v>
      </c>
      <c r="H20" s="30" t="s">
        <v>140</v>
      </c>
    </row>
    <row r="21" spans="1:8" ht="25.5" x14ac:dyDescent="0.2">
      <c r="A21" s="36">
        <v>15</v>
      </c>
      <c r="B21" s="37" t="s">
        <v>199</v>
      </c>
      <c r="C21" s="37" t="s">
        <v>200</v>
      </c>
      <c r="D21" s="37" t="s">
        <v>201</v>
      </c>
      <c r="E21" s="38">
        <v>943756</v>
      </c>
      <c r="F21" s="39">
        <v>7892.1595500000003</v>
      </c>
      <c r="G21" s="40">
        <v>2.5766259999999999E-2</v>
      </c>
      <c r="H21" s="30" t="s">
        <v>140</v>
      </c>
    </row>
    <row r="22" spans="1:8" x14ac:dyDescent="0.2">
      <c r="A22" s="36">
        <v>16</v>
      </c>
      <c r="B22" s="37" t="s">
        <v>741</v>
      </c>
      <c r="C22" s="37" t="s">
        <v>742</v>
      </c>
      <c r="D22" s="37" t="s">
        <v>41</v>
      </c>
      <c r="E22" s="38">
        <v>272519</v>
      </c>
      <c r="F22" s="39">
        <v>7889.6975689999999</v>
      </c>
      <c r="G22" s="40">
        <v>2.5758219999999998E-2</v>
      </c>
      <c r="H22" s="30" t="s">
        <v>140</v>
      </c>
    </row>
    <row r="23" spans="1:8" x14ac:dyDescent="0.2">
      <c r="A23" s="36">
        <v>17</v>
      </c>
      <c r="B23" s="37" t="s">
        <v>81</v>
      </c>
      <c r="C23" s="37" t="s">
        <v>82</v>
      </c>
      <c r="D23" s="37" t="s">
        <v>83</v>
      </c>
      <c r="E23" s="38">
        <v>145000</v>
      </c>
      <c r="F23" s="39">
        <v>7784.18</v>
      </c>
      <c r="G23" s="40">
        <v>2.5413729999999999E-2</v>
      </c>
      <c r="H23" s="30" t="s">
        <v>140</v>
      </c>
    </row>
    <row r="24" spans="1:8" ht="25.5" x14ac:dyDescent="0.2">
      <c r="A24" s="36">
        <v>18</v>
      </c>
      <c r="B24" s="37" t="s">
        <v>327</v>
      </c>
      <c r="C24" s="37" t="s">
        <v>328</v>
      </c>
      <c r="D24" s="37" t="s">
        <v>185</v>
      </c>
      <c r="E24" s="38">
        <v>419678</v>
      </c>
      <c r="F24" s="39">
        <v>7511.3968439999999</v>
      </c>
      <c r="G24" s="40">
        <v>2.4523150000000001E-2</v>
      </c>
      <c r="H24" s="30" t="s">
        <v>140</v>
      </c>
    </row>
    <row r="25" spans="1:8" x14ac:dyDescent="0.2">
      <c r="A25" s="36">
        <v>19</v>
      </c>
      <c r="B25" s="37" t="s">
        <v>747</v>
      </c>
      <c r="C25" s="37" t="s">
        <v>748</v>
      </c>
      <c r="D25" s="37" t="s">
        <v>229</v>
      </c>
      <c r="E25" s="38">
        <v>217500</v>
      </c>
      <c r="F25" s="39">
        <v>7139.6549999999997</v>
      </c>
      <c r="G25" s="40">
        <v>2.3309489999999999E-2</v>
      </c>
      <c r="H25" s="30" t="s">
        <v>140</v>
      </c>
    </row>
    <row r="26" spans="1:8" x14ac:dyDescent="0.2">
      <c r="A26" s="36">
        <v>20</v>
      </c>
      <c r="B26" s="37" t="s">
        <v>20</v>
      </c>
      <c r="C26" s="37" t="s">
        <v>21</v>
      </c>
      <c r="D26" s="37" t="s">
        <v>22</v>
      </c>
      <c r="E26" s="38">
        <v>1967000</v>
      </c>
      <c r="F26" s="39">
        <v>7015.3055000000004</v>
      </c>
      <c r="G26" s="40">
        <v>2.2903509999999998E-2</v>
      </c>
      <c r="H26" s="30" t="s">
        <v>140</v>
      </c>
    </row>
    <row r="27" spans="1:8" x14ac:dyDescent="0.2">
      <c r="A27" s="36">
        <v>21</v>
      </c>
      <c r="B27" s="37" t="s">
        <v>23</v>
      </c>
      <c r="C27" s="37" t="s">
        <v>24</v>
      </c>
      <c r="D27" s="37" t="s">
        <v>25</v>
      </c>
      <c r="E27" s="38">
        <v>62000</v>
      </c>
      <c r="F27" s="39">
        <v>6976.86</v>
      </c>
      <c r="G27" s="40">
        <v>2.2778E-2</v>
      </c>
      <c r="H27" s="30" t="s">
        <v>140</v>
      </c>
    </row>
    <row r="28" spans="1:8" x14ac:dyDescent="0.2">
      <c r="A28" s="36">
        <v>22</v>
      </c>
      <c r="B28" s="37" t="s">
        <v>745</v>
      </c>
      <c r="C28" s="37" t="s">
        <v>746</v>
      </c>
      <c r="D28" s="37" t="s">
        <v>198</v>
      </c>
      <c r="E28" s="38">
        <v>332646</v>
      </c>
      <c r="F28" s="39">
        <v>5873.5304219999998</v>
      </c>
      <c r="G28" s="40">
        <v>1.9175850000000001E-2</v>
      </c>
      <c r="H28" s="30" t="s">
        <v>140</v>
      </c>
    </row>
    <row r="29" spans="1:8" x14ac:dyDescent="0.2">
      <c r="A29" s="36">
        <v>23</v>
      </c>
      <c r="B29" s="37" t="s">
        <v>309</v>
      </c>
      <c r="C29" s="37" t="s">
        <v>310</v>
      </c>
      <c r="D29" s="37" t="s">
        <v>193</v>
      </c>
      <c r="E29" s="38">
        <v>202732</v>
      </c>
      <c r="F29" s="39">
        <v>5180.0053319999997</v>
      </c>
      <c r="G29" s="40">
        <v>1.6911639999999999E-2</v>
      </c>
      <c r="H29" s="30" t="s">
        <v>140</v>
      </c>
    </row>
    <row r="30" spans="1:8" x14ac:dyDescent="0.2">
      <c r="A30" s="36">
        <v>24</v>
      </c>
      <c r="B30" s="37" t="s">
        <v>118</v>
      </c>
      <c r="C30" s="37" t="s">
        <v>119</v>
      </c>
      <c r="D30" s="37" t="s">
        <v>120</v>
      </c>
      <c r="E30" s="38">
        <v>725380</v>
      </c>
      <c r="F30" s="39">
        <v>5178.8505100000002</v>
      </c>
      <c r="G30" s="40">
        <v>1.6907869999999998E-2</v>
      </c>
      <c r="H30" s="30" t="s">
        <v>140</v>
      </c>
    </row>
    <row r="31" spans="1:8" x14ac:dyDescent="0.2">
      <c r="A31" s="36">
        <v>25</v>
      </c>
      <c r="B31" s="37" t="s">
        <v>236</v>
      </c>
      <c r="C31" s="37" t="s">
        <v>237</v>
      </c>
      <c r="D31" s="37" t="s">
        <v>120</v>
      </c>
      <c r="E31" s="38">
        <v>1051538</v>
      </c>
      <c r="F31" s="39">
        <v>4391.2226879999998</v>
      </c>
      <c r="G31" s="40">
        <v>1.4336430000000001E-2</v>
      </c>
      <c r="H31" s="30" t="s">
        <v>140</v>
      </c>
    </row>
    <row r="32" spans="1:8" ht="25.5" x14ac:dyDescent="0.2">
      <c r="A32" s="36">
        <v>26</v>
      </c>
      <c r="B32" s="37" t="s">
        <v>485</v>
      </c>
      <c r="C32" s="37" t="s">
        <v>486</v>
      </c>
      <c r="D32" s="37" t="s">
        <v>208</v>
      </c>
      <c r="E32" s="38">
        <v>235254</v>
      </c>
      <c r="F32" s="39">
        <v>4381.6057499999997</v>
      </c>
      <c r="G32" s="40">
        <v>1.430503E-2</v>
      </c>
      <c r="H32" s="30" t="s">
        <v>140</v>
      </c>
    </row>
    <row r="33" spans="1:8" x14ac:dyDescent="0.2">
      <c r="A33" s="36">
        <v>27</v>
      </c>
      <c r="B33" s="37" t="s">
        <v>301</v>
      </c>
      <c r="C33" s="37" t="s">
        <v>302</v>
      </c>
      <c r="D33" s="37" t="s">
        <v>229</v>
      </c>
      <c r="E33" s="38">
        <v>1598239</v>
      </c>
      <c r="F33" s="39">
        <v>3825.3850465</v>
      </c>
      <c r="G33" s="40">
        <v>1.248909E-2</v>
      </c>
      <c r="H33" s="30" t="s">
        <v>140</v>
      </c>
    </row>
    <row r="34" spans="1:8" ht="25.5" x14ac:dyDescent="0.2">
      <c r="A34" s="36">
        <v>28</v>
      </c>
      <c r="B34" s="37" t="s">
        <v>491</v>
      </c>
      <c r="C34" s="37" t="s">
        <v>492</v>
      </c>
      <c r="D34" s="37" t="s">
        <v>201</v>
      </c>
      <c r="E34" s="38">
        <v>319989</v>
      </c>
      <c r="F34" s="39">
        <v>3441.801684</v>
      </c>
      <c r="G34" s="40">
        <v>1.123677E-2</v>
      </c>
      <c r="H34" s="30" t="s">
        <v>140</v>
      </c>
    </row>
    <row r="35" spans="1:8" x14ac:dyDescent="0.2">
      <c r="A35" s="36">
        <v>29</v>
      </c>
      <c r="B35" s="37" t="s">
        <v>347</v>
      </c>
      <c r="C35" s="37" t="s">
        <v>348</v>
      </c>
      <c r="D35" s="37" t="s">
        <v>48</v>
      </c>
      <c r="E35" s="38">
        <v>1168476</v>
      </c>
      <c r="F35" s="39">
        <v>3182.9286240000001</v>
      </c>
      <c r="G35" s="40">
        <v>1.0391600000000001E-2</v>
      </c>
      <c r="H35" s="30" t="s">
        <v>140</v>
      </c>
    </row>
    <row r="36" spans="1:8" x14ac:dyDescent="0.2">
      <c r="A36" s="36">
        <v>30</v>
      </c>
      <c r="B36" s="37" t="s">
        <v>869</v>
      </c>
      <c r="C36" s="37" t="s">
        <v>870</v>
      </c>
      <c r="D36" s="37" t="s">
        <v>198</v>
      </c>
      <c r="E36" s="38">
        <v>176888</v>
      </c>
      <c r="F36" s="39">
        <v>3080.8582959999999</v>
      </c>
      <c r="G36" s="40">
        <v>1.0058360000000001E-2</v>
      </c>
      <c r="H36" s="30" t="s">
        <v>140</v>
      </c>
    </row>
    <row r="37" spans="1:8" x14ac:dyDescent="0.2">
      <c r="A37" s="36">
        <v>31</v>
      </c>
      <c r="B37" s="37" t="s">
        <v>493</v>
      </c>
      <c r="C37" s="37" t="s">
        <v>494</v>
      </c>
      <c r="D37" s="37" t="s">
        <v>215</v>
      </c>
      <c r="E37" s="38">
        <v>285965</v>
      </c>
      <c r="F37" s="39">
        <v>3064.9728700000001</v>
      </c>
      <c r="G37" s="40">
        <v>1.00065E-2</v>
      </c>
      <c r="H37" s="30" t="s">
        <v>140</v>
      </c>
    </row>
    <row r="38" spans="1:8" x14ac:dyDescent="0.2">
      <c r="A38" s="36">
        <v>32</v>
      </c>
      <c r="B38" s="37" t="s">
        <v>305</v>
      </c>
      <c r="C38" s="37" t="s">
        <v>306</v>
      </c>
      <c r="D38" s="37" t="s">
        <v>229</v>
      </c>
      <c r="E38" s="38">
        <v>235000</v>
      </c>
      <c r="F38" s="39">
        <v>2298.3000000000002</v>
      </c>
      <c r="G38" s="40">
        <v>7.5034699999999999E-3</v>
      </c>
      <c r="H38" s="30" t="s">
        <v>140</v>
      </c>
    </row>
    <row r="39" spans="1:8" x14ac:dyDescent="0.2">
      <c r="A39" s="36">
        <v>33</v>
      </c>
      <c r="B39" s="37" t="s">
        <v>818</v>
      </c>
      <c r="C39" s="37" t="s">
        <v>819</v>
      </c>
      <c r="D39" s="37" t="s">
        <v>246</v>
      </c>
      <c r="E39" s="38">
        <v>32414</v>
      </c>
      <c r="F39" s="39">
        <v>2292.80429</v>
      </c>
      <c r="G39" s="40">
        <v>7.4855299999999998E-3</v>
      </c>
      <c r="H39" s="30" t="s">
        <v>140</v>
      </c>
    </row>
    <row r="40" spans="1:8" x14ac:dyDescent="0.2">
      <c r="A40" s="36">
        <v>34</v>
      </c>
      <c r="B40" s="37" t="s">
        <v>646</v>
      </c>
      <c r="C40" s="37" t="s">
        <v>647</v>
      </c>
      <c r="D40" s="37" t="s">
        <v>246</v>
      </c>
      <c r="E40" s="38">
        <v>11785</v>
      </c>
      <c r="F40" s="39">
        <v>1663.4527499999999</v>
      </c>
      <c r="G40" s="40">
        <v>5.4308300000000002E-3</v>
      </c>
      <c r="H40" s="30" t="s">
        <v>140</v>
      </c>
    </row>
    <row r="41" spans="1:8" x14ac:dyDescent="0.2">
      <c r="A41" s="36">
        <v>35</v>
      </c>
      <c r="B41" s="37" t="s">
        <v>57</v>
      </c>
      <c r="C41" s="37" t="s">
        <v>58</v>
      </c>
      <c r="D41" s="37" t="s">
        <v>19</v>
      </c>
      <c r="E41" s="38">
        <v>507741</v>
      </c>
      <c r="F41" s="39">
        <v>1541.2478054999999</v>
      </c>
      <c r="G41" s="40">
        <v>5.03185E-3</v>
      </c>
      <c r="H41" s="30" t="s">
        <v>140</v>
      </c>
    </row>
    <row r="42" spans="1:8" x14ac:dyDescent="0.2">
      <c r="A42" s="36">
        <v>36</v>
      </c>
      <c r="B42" s="37" t="s">
        <v>77</v>
      </c>
      <c r="C42" s="37" t="s">
        <v>78</v>
      </c>
      <c r="D42" s="37" t="s">
        <v>31</v>
      </c>
      <c r="E42" s="38">
        <v>19444</v>
      </c>
      <c r="F42" s="39">
        <v>1100.43318</v>
      </c>
      <c r="G42" s="40">
        <v>3.5926899999999999E-3</v>
      </c>
      <c r="H42" s="30" t="s">
        <v>140</v>
      </c>
    </row>
    <row r="43" spans="1:8" x14ac:dyDescent="0.2">
      <c r="A43" s="36">
        <v>37</v>
      </c>
      <c r="B43" s="37" t="s">
        <v>71</v>
      </c>
      <c r="C43" s="37" t="s">
        <v>72</v>
      </c>
      <c r="D43" s="37" t="s">
        <v>56</v>
      </c>
      <c r="E43" s="38">
        <v>153026</v>
      </c>
      <c r="F43" s="39">
        <v>492.97325899999998</v>
      </c>
      <c r="G43" s="40">
        <v>1.6094600000000001E-3</v>
      </c>
      <c r="H43" s="30" t="s">
        <v>140</v>
      </c>
    </row>
    <row r="44" spans="1:8" x14ac:dyDescent="0.2">
      <c r="A44" s="36">
        <v>38</v>
      </c>
      <c r="B44" s="37" t="s">
        <v>263</v>
      </c>
      <c r="C44" s="37" t="s">
        <v>264</v>
      </c>
      <c r="D44" s="37" t="s">
        <v>115</v>
      </c>
      <c r="E44" s="38">
        <v>2000</v>
      </c>
      <c r="F44" s="39">
        <v>31.04</v>
      </c>
      <c r="G44" s="40">
        <v>1.0134E-4</v>
      </c>
      <c r="H44" s="30" t="s">
        <v>140</v>
      </c>
    </row>
    <row r="45" spans="1:8" x14ac:dyDescent="0.2">
      <c r="A45" s="41"/>
      <c r="B45" s="41"/>
      <c r="C45" s="42" t="s">
        <v>139</v>
      </c>
      <c r="D45" s="41"/>
      <c r="E45" s="41" t="s">
        <v>140</v>
      </c>
      <c r="F45" s="43">
        <v>292621.917495</v>
      </c>
      <c r="G45" s="44">
        <v>0.95534967999999998</v>
      </c>
      <c r="H45" s="30" t="s">
        <v>140</v>
      </c>
    </row>
    <row r="46" spans="1:8" x14ac:dyDescent="0.2">
      <c r="A46" s="41"/>
      <c r="B46" s="41"/>
      <c r="C46" s="45"/>
      <c r="D46" s="41"/>
      <c r="E46" s="41"/>
      <c r="F46" s="46"/>
      <c r="G46" s="46"/>
      <c r="H46" s="30" t="s">
        <v>140</v>
      </c>
    </row>
    <row r="47" spans="1:8" x14ac:dyDescent="0.2">
      <c r="A47" s="41"/>
      <c r="B47" s="41"/>
      <c r="C47" s="42" t="s">
        <v>141</v>
      </c>
      <c r="D47" s="41"/>
      <c r="E47" s="41"/>
      <c r="F47" s="41"/>
      <c r="G47" s="41"/>
      <c r="H47" s="30" t="s">
        <v>140</v>
      </c>
    </row>
    <row r="48" spans="1:8" x14ac:dyDescent="0.2">
      <c r="A48" s="41"/>
      <c r="B48" s="41"/>
      <c r="C48" s="42" t="s">
        <v>139</v>
      </c>
      <c r="D48" s="41"/>
      <c r="E48" s="41" t="s">
        <v>140</v>
      </c>
      <c r="F48" s="47" t="s">
        <v>142</v>
      </c>
      <c r="G48" s="44">
        <v>0</v>
      </c>
      <c r="H48" s="30" t="s">
        <v>140</v>
      </c>
    </row>
    <row r="49" spans="1:8" x14ac:dyDescent="0.2">
      <c r="A49" s="41"/>
      <c r="B49" s="41"/>
      <c r="C49" s="45"/>
      <c r="D49" s="41"/>
      <c r="E49" s="41"/>
      <c r="F49" s="46"/>
      <c r="G49" s="46"/>
      <c r="H49" s="30" t="s">
        <v>140</v>
      </c>
    </row>
    <row r="50" spans="1:8" x14ac:dyDescent="0.2">
      <c r="A50" s="41"/>
      <c r="B50" s="41"/>
      <c r="C50" s="42" t="s">
        <v>143</v>
      </c>
      <c r="D50" s="41"/>
      <c r="E50" s="41"/>
      <c r="F50" s="41"/>
      <c r="G50" s="41"/>
      <c r="H50" s="30" t="s">
        <v>140</v>
      </c>
    </row>
    <row r="51" spans="1:8" x14ac:dyDescent="0.2">
      <c r="A51" s="41"/>
      <c r="B51" s="41"/>
      <c r="C51" s="42" t="s">
        <v>139</v>
      </c>
      <c r="D51" s="41"/>
      <c r="E51" s="41" t="s">
        <v>140</v>
      </c>
      <c r="F51" s="47" t="s">
        <v>142</v>
      </c>
      <c r="G51" s="44">
        <v>0</v>
      </c>
      <c r="H51" s="30" t="s">
        <v>140</v>
      </c>
    </row>
    <row r="52" spans="1:8" x14ac:dyDescent="0.2">
      <c r="A52" s="41"/>
      <c r="B52" s="41"/>
      <c r="C52" s="45"/>
      <c r="D52" s="41"/>
      <c r="E52" s="41"/>
      <c r="F52" s="46"/>
      <c r="G52" s="46"/>
      <c r="H52" s="30" t="s">
        <v>140</v>
      </c>
    </row>
    <row r="53" spans="1:8" x14ac:dyDescent="0.2">
      <c r="A53" s="41"/>
      <c r="B53" s="41"/>
      <c r="C53" s="42" t="s">
        <v>144</v>
      </c>
      <c r="D53" s="41"/>
      <c r="E53" s="41"/>
      <c r="F53" s="41"/>
      <c r="G53" s="41"/>
      <c r="H53" s="30" t="s">
        <v>140</v>
      </c>
    </row>
    <row r="54" spans="1:8" x14ac:dyDescent="0.2">
      <c r="A54" s="41"/>
      <c r="B54" s="41"/>
      <c r="C54" s="42" t="s">
        <v>139</v>
      </c>
      <c r="D54" s="41"/>
      <c r="E54" s="41" t="s">
        <v>140</v>
      </c>
      <c r="F54" s="47" t="s">
        <v>142</v>
      </c>
      <c r="G54" s="44">
        <v>0</v>
      </c>
      <c r="H54" s="30" t="s">
        <v>140</v>
      </c>
    </row>
    <row r="55" spans="1:8" x14ac:dyDescent="0.2">
      <c r="A55" s="41"/>
      <c r="B55" s="41"/>
      <c r="C55" s="45"/>
      <c r="D55" s="41"/>
      <c r="E55" s="41"/>
      <c r="F55" s="46"/>
      <c r="G55" s="46"/>
      <c r="H55" s="30" t="s">
        <v>140</v>
      </c>
    </row>
    <row r="56" spans="1:8" x14ac:dyDescent="0.2">
      <c r="A56" s="41"/>
      <c r="B56" s="41"/>
      <c r="C56" s="42" t="s">
        <v>145</v>
      </c>
      <c r="D56" s="41"/>
      <c r="E56" s="41"/>
      <c r="F56" s="46"/>
      <c r="G56" s="46"/>
      <c r="H56" s="30" t="s">
        <v>140</v>
      </c>
    </row>
    <row r="57" spans="1:8" x14ac:dyDescent="0.2">
      <c r="A57" s="41"/>
      <c r="B57" s="41"/>
      <c r="C57" s="42" t="s">
        <v>139</v>
      </c>
      <c r="D57" s="41"/>
      <c r="E57" s="41" t="s">
        <v>140</v>
      </c>
      <c r="F57" s="47" t="s">
        <v>142</v>
      </c>
      <c r="G57" s="44">
        <v>0</v>
      </c>
      <c r="H57" s="30" t="s">
        <v>140</v>
      </c>
    </row>
    <row r="58" spans="1:8" x14ac:dyDescent="0.2">
      <c r="A58" s="41"/>
      <c r="B58" s="41"/>
      <c r="C58" s="45"/>
      <c r="D58" s="41"/>
      <c r="E58" s="41"/>
      <c r="F58" s="46"/>
      <c r="G58" s="46"/>
      <c r="H58" s="30" t="s">
        <v>140</v>
      </c>
    </row>
    <row r="59" spans="1:8" x14ac:dyDescent="0.2">
      <c r="A59" s="41"/>
      <c r="B59" s="41"/>
      <c r="C59" s="42" t="s">
        <v>146</v>
      </c>
      <c r="D59" s="41"/>
      <c r="E59" s="41"/>
      <c r="F59" s="46"/>
      <c r="G59" s="46"/>
      <c r="H59" s="30" t="s">
        <v>140</v>
      </c>
    </row>
    <row r="60" spans="1:8" x14ac:dyDescent="0.2">
      <c r="A60" s="41"/>
      <c r="B60" s="41"/>
      <c r="C60" s="42" t="s">
        <v>139</v>
      </c>
      <c r="D60" s="41"/>
      <c r="E60" s="41" t="s">
        <v>140</v>
      </c>
      <c r="F60" s="47" t="s">
        <v>142</v>
      </c>
      <c r="G60" s="44">
        <v>0</v>
      </c>
      <c r="H60" s="30" t="s">
        <v>140</v>
      </c>
    </row>
    <row r="61" spans="1:8" x14ac:dyDescent="0.2">
      <c r="A61" s="41"/>
      <c r="B61" s="41"/>
      <c r="C61" s="45"/>
      <c r="D61" s="41"/>
      <c r="E61" s="41"/>
      <c r="F61" s="46"/>
      <c r="G61" s="46"/>
      <c r="H61" s="30" t="s">
        <v>140</v>
      </c>
    </row>
    <row r="62" spans="1:8" x14ac:dyDescent="0.2">
      <c r="A62" s="41"/>
      <c r="B62" s="41"/>
      <c r="C62" s="42" t="s">
        <v>147</v>
      </c>
      <c r="D62" s="41"/>
      <c r="E62" s="41"/>
      <c r="F62" s="43">
        <v>292621.917495</v>
      </c>
      <c r="G62" s="44">
        <v>0.95534967999999998</v>
      </c>
      <c r="H62" s="30" t="s">
        <v>140</v>
      </c>
    </row>
    <row r="63" spans="1:8" x14ac:dyDescent="0.2">
      <c r="A63" s="41"/>
      <c r="B63" s="41"/>
      <c r="C63" s="45"/>
      <c r="D63" s="41"/>
      <c r="E63" s="41"/>
      <c r="F63" s="46"/>
      <c r="G63" s="46"/>
      <c r="H63" s="30" t="s">
        <v>140</v>
      </c>
    </row>
    <row r="64" spans="1:8" x14ac:dyDescent="0.2">
      <c r="A64" s="41"/>
      <c r="B64" s="41"/>
      <c r="C64" s="42" t="s">
        <v>148</v>
      </c>
      <c r="D64" s="41"/>
      <c r="E64" s="41"/>
      <c r="F64" s="46"/>
      <c r="G64" s="46"/>
      <c r="H64" s="30" t="s">
        <v>140</v>
      </c>
    </row>
    <row r="65" spans="1:8" x14ac:dyDescent="0.2">
      <c r="A65" s="41"/>
      <c r="B65" s="41"/>
      <c r="C65" s="42" t="s">
        <v>10</v>
      </c>
      <c r="D65" s="41"/>
      <c r="E65" s="41"/>
      <c r="F65" s="46"/>
      <c r="G65" s="46"/>
      <c r="H65" s="30" t="s">
        <v>140</v>
      </c>
    </row>
    <row r="66" spans="1:8" x14ac:dyDescent="0.2">
      <c r="A66" s="41"/>
      <c r="B66" s="41"/>
      <c r="C66" s="42" t="s">
        <v>139</v>
      </c>
      <c r="D66" s="41"/>
      <c r="E66" s="41" t="s">
        <v>140</v>
      </c>
      <c r="F66" s="47" t="s">
        <v>142</v>
      </c>
      <c r="G66" s="44">
        <v>0</v>
      </c>
      <c r="H66" s="30" t="s">
        <v>140</v>
      </c>
    </row>
    <row r="67" spans="1:8" x14ac:dyDescent="0.2">
      <c r="A67" s="41"/>
      <c r="B67" s="41"/>
      <c r="C67" s="45"/>
      <c r="D67" s="41"/>
      <c r="E67" s="41"/>
      <c r="F67" s="46"/>
      <c r="G67" s="46"/>
      <c r="H67" s="30" t="s">
        <v>140</v>
      </c>
    </row>
    <row r="68" spans="1:8" x14ac:dyDescent="0.2">
      <c r="A68" s="41"/>
      <c r="B68" s="41"/>
      <c r="C68" s="42" t="s">
        <v>149</v>
      </c>
      <c r="D68" s="41"/>
      <c r="E68" s="41"/>
      <c r="F68" s="41"/>
      <c r="G68" s="41"/>
      <c r="H68" s="30" t="s">
        <v>140</v>
      </c>
    </row>
    <row r="69" spans="1:8" x14ac:dyDescent="0.2">
      <c r="A69" s="41"/>
      <c r="B69" s="41"/>
      <c r="C69" s="42" t="s">
        <v>139</v>
      </c>
      <c r="D69" s="41"/>
      <c r="E69" s="41" t="s">
        <v>140</v>
      </c>
      <c r="F69" s="47" t="s">
        <v>142</v>
      </c>
      <c r="G69" s="44">
        <v>0</v>
      </c>
      <c r="H69" s="30" t="s">
        <v>140</v>
      </c>
    </row>
    <row r="70" spans="1:8" x14ac:dyDescent="0.2">
      <c r="A70" s="41"/>
      <c r="B70" s="41"/>
      <c r="C70" s="45"/>
      <c r="D70" s="41"/>
      <c r="E70" s="41"/>
      <c r="F70" s="46"/>
      <c r="G70" s="46"/>
      <c r="H70" s="30" t="s">
        <v>140</v>
      </c>
    </row>
    <row r="71" spans="1:8" x14ac:dyDescent="0.2">
      <c r="A71" s="41"/>
      <c r="B71" s="41"/>
      <c r="C71" s="42" t="s">
        <v>150</v>
      </c>
      <c r="D71" s="41"/>
      <c r="E71" s="41"/>
      <c r="F71" s="41"/>
      <c r="G71" s="41"/>
      <c r="H71" s="30" t="s">
        <v>140</v>
      </c>
    </row>
    <row r="72" spans="1:8" x14ac:dyDescent="0.2">
      <c r="A72" s="41"/>
      <c r="B72" s="41"/>
      <c r="C72" s="42" t="s">
        <v>139</v>
      </c>
      <c r="D72" s="41"/>
      <c r="E72" s="41" t="s">
        <v>140</v>
      </c>
      <c r="F72" s="47" t="s">
        <v>142</v>
      </c>
      <c r="G72" s="44">
        <v>0</v>
      </c>
      <c r="H72" s="30" t="s">
        <v>140</v>
      </c>
    </row>
    <row r="73" spans="1:8" x14ac:dyDescent="0.2">
      <c r="A73" s="41"/>
      <c r="B73" s="41"/>
      <c r="C73" s="45"/>
      <c r="D73" s="41"/>
      <c r="E73" s="41"/>
      <c r="F73" s="46"/>
      <c r="G73" s="46"/>
      <c r="H73" s="30" t="s">
        <v>140</v>
      </c>
    </row>
    <row r="74" spans="1:8" x14ac:dyDescent="0.2">
      <c r="A74" s="41"/>
      <c r="B74" s="41"/>
      <c r="C74" s="42" t="s">
        <v>151</v>
      </c>
      <c r="D74" s="41"/>
      <c r="E74" s="41"/>
      <c r="F74" s="46"/>
      <c r="G74" s="46"/>
      <c r="H74" s="30" t="s">
        <v>140</v>
      </c>
    </row>
    <row r="75" spans="1:8" x14ac:dyDescent="0.2">
      <c r="A75" s="41"/>
      <c r="B75" s="41"/>
      <c r="C75" s="42" t="s">
        <v>139</v>
      </c>
      <c r="D75" s="41"/>
      <c r="E75" s="41" t="s">
        <v>140</v>
      </c>
      <c r="F75" s="47" t="s">
        <v>142</v>
      </c>
      <c r="G75" s="44">
        <v>0</v>
      </c>
      <c r="H75" s="30" t="s">
        <v>140</v>
      </c>
    </row>
    <row r="76" spans="1:8" x14ac:dyDescent="0.2">
      <c r="A76" s="41"/>
      <c r="B76" s="41"/>
      <c r="C76" s="45"/>
      <c r="D76" s="41"/>
      <c r="E76" s="41"/>
      <c r="F76" s="46"/>
      <c r="G76" s="46"/>
      <c r="H76" s="30" t="s">
        <v>140</v>
      </c>
    </row>
    <row r="77" spans="1:8" x14ac:dyDescent="0.2">
      <c r="A77" s="41"/>
      <c r="B77" s="41"/>
      <c r="C77" s="42" t="s">
        <v>152</v>
      </c>
      <c r="D77" s="41"/>
      <c r="E77" s="41"/>
      <c r="F77" s="43">
        <v>0</v>
      </c>
      <c r="G77" s="44">
        <v>0</v>
      </c>
      <c r="H77" s="30" t="s">
        <v>140</v>
      </c>
    </row>
    <row r="78" spans="1:8" x14ac:dyDescent="0.2">
      <c r="A78" s="41"/>
      <c r="B78" s="41"/>
      <c r="C78" s="45"/>
      <c r="D78" s="41"/>
      <c r="E78" s="41"/>
      <c r="F78" s="46"/>
      <c r="G78" s="46"/>
      <c r="H78" s="30" t="s">
        <v>140</v>
      </c>
    </row>
    <row r="79" spans="1:8" x14ac:dyDescent="0.2">
      <c r="A79" s="41"/>
      <c r="B79" s="41"/>
      <c r="C79" s="42" t="s">
        <v>153</v>
      </c>
      <c r="D79" s="41"/>
      <c r="E79" s="41"/>
      <c r="F79" s="46"/>
      <c r="G79" s="46"/>
      <c r="H79" s="30" t="s">
        <v>140</v>
      </c>
    </row>
    <row r="80" spans="1:8" x14ac:dyDescent="0.2">
      <c r="A80" s="41"/>
      <c r="B80" s="41"/>
      <c r="C80" s="42" t="s">
        <v>154</v>
      </c>
      <c r="D80" s="41"/>
      <c r="E80" s="41"/>
      <c r="F80" s="46"/>
      <c r="G80" s="46"/>
      <c r="H80" s="30" t="s">
        <v>140</v>
      </c>
    </row>
    <row r="81" spans="1:8" x14ac:dyDescent="0.2">
      <c r="A81" s="41"/>
      <c r="B81" s="41"/>
      <c r="C81" s="42" t="s">
        <v>139</v>
      </c>
      <c r="D81" s="41"/>
      <c r="E81" s="41" t="s">
        <v>140</v>
      </c>
      <c r="F81" s="47" t="s">
        <v>142</v>
      </c>
      <c r="G81" s="44">
        <v>0</v>
      </c>
      <c r="H81" s="30" t="s">
        <v>140</v>
      </c>
    </row>
    <row r="82" spans="1:8" x14ac:dyDescent="0.2">
      <c r="A82" s="41"/>
      <c r="B82" s="41"/>
      <c r="C82" s="45"/>
      <c r="D82" s="41"/>
      <c r="E82" s="41"/>
      <c r="F82" s="46"/>
      <c r="G82" s="46"/>
      <c r="H82" s="30" t="s">
        <v>140</v>
      </c>
    </row>
    <row r="83" spans="1:8" x14ac:dyDescent="0.2">
      <c r="A83" s="41"/>
      <c r="B83" s="41"/>
      <c r="C83" s="42" t="s">
        <v>155</v>
      </c>
      <c r="D83" s="41"/>
      <c r="E83" s="41"/>
      <c r="F83" s="46"/>
      <c r="G83" s="46"/>
      <c r="H83" s="30" t="s">
        <v>140</v>
      </c>
    </row>
    <row r="84" spans="1:8" x14ac:dyDescent="0.2">
      <c r="A84" s="41"/>
      <c r="B84" s="41"/>
      <c r="C84" s="42" t="s">
        <v>139</v>
      </c>
      <c r="D84" s="41"/>
      <c r="E84" s="41" t="s">
        <v>140</v>
      </c>
      <c r="F84" s="47" t="s">
        <v>142</v>
      </c>
      <c r="G84" s="44">
        <v>0</v>
      </c>
      <c r="H84" s="30" t="s">
        <v>140</v>
      </c>
    </row>
    <row r="85" spans="1:8" x14ac:dyDescent="0.2">
      <c r="A85" s="41"/>
      <c r="B85" s="41"/>
      <c r="C85" s="45"/>
      <c r="D85" s="41"/>
      <c r="E85" s="41"/>
      <c r="F85" s="46"/>
      <c r="G85" s="46"/>
      <c r="H85" s="30" t="s">
        <v>140</v>
      </c>
    </row>
    <row r="86" spans="1:8" x14ac:dyDescent="0.2">
      <c r="A86" s="41"/>
      <c r="B86" s="41"/>
      <c r="C86" s="42" t="s">
        <v>156</v>
      </c>
      <c r="D86" s="41"/>
      <c r="E86" s="41"/>
      <c r="F86" s="46"/>
      <c r="G86" s="46"/>
      <c r="H86" s="30" t="s">
        <v>140</v>
      </c>
    </row>
    <row r="87" spans="1:8" x14ac:dyDescent="0.2">
      <c r="A87" s="41"/>
      <c r="B87" s="41"/>
      <c r="C87" s="42" t="s">
        <v>139</v>
      </c>
      <c r="D87" s="41"/>
      <c r="E87" s="41" t="s">
        <v>140</v>
      </c>
      <c r="F87" s="47" t="s">
        <v>142</v>
      </c>
      <c r="G87" s="44">
        <v>0</v>
      </c>
      <c r="H87" s="30" t="s">
        <v>140</v>
      </c>
    </row>
    <row r="88" spans="1:8" x14ac:dyDescent="0.2">
      <c r="A88" s="41"/>
      <c r="B88" s="41"/>
      <c r="C88" s="45"/>
      <c r="D88" s="41"/>
      <c r="E88" s="41"/>
      <c r="F88" s="46"/>
      <c r="G88" s="46"/>
      <c r="H88" s="30" t="s">
        <v>140</v>
      </c>
    </row>
    <row r="89" spans="1:8" x14ac:dyDescent="0.2">
      <c r="A89" s="41"/>
      <c r="B89" s="41"/>
      <c r="C89" s="42" t="s">
        <v>157</v>
      </c>
      <c r="D89" s="41"/>
      <c r="E89" s="41"/>
      <c r="F89" s="46"/>
      <c r="G89" s="46"/>
      <c r="H89" s="30" t="s">
        <v>140</v>
      </c>
    </row>
    <row r="90" spans="1:8" x14ac:dyDescent="0.2">
      <c r="A90" s="36">
        <v>1</v>
      </c>
      <c r="B90" s="37"/>
      <c r="C90" s="37" t="s">
        <v>158</v>
      </c>
      <c r="D90" s="37"/>
      <c r="E90" s="48"/>
      <c r="F90" s="39">
        <v>12641.633832994999</v>
      </c>
      <c r="G90" s="40">
        <v>4.1272299999999998E-2</v>
      </c>
      <c r="H90" s="30">
        <v>5.42</v>
      </c>
    </row>
    <row r="91" spans="1:8" x14ac:dyDescent="0.2">
      <c r="A91" s="41"/>
      <c r="B91" s="41"/>
      <c r="C91" s="42" t="s">
        <v>139</v>
      </c>
      <c r="D91" s="41"/>
      <c r="E91" s="41" t="s">
        <v>140</v>
      </c>
      <c r="F91" s="43">
        <v>12641.633832994999</v>
      </c>
      <c r="G91" s="44">
        <v>4.1272299999999998E-2</v>
      </c>
      <c r="H91" s="30" t="s">
        <v>140</v>
      </c>
    </row>
    <row r="92" spans="1:8" x14ac:dyDescent="0.2">
      <c r="A92" s="41"/>
      <c r="B92" s="41"/>
      <c r="C92" s="45"/>
      <c r="D92" s="41"/>
      <c r="E92" s="41"/>
      <c r="F92" s="46"/>
      <c r="G92" s="46"/>
      <c r="H92" s="30" t="s">
        <v>140</v>
      </c>
    </row>
    <row r="93" spans="1:8" x14ac:dyDescent="0.2">
      <c r="A93" s="41"/>
      <c r="B93" s="41"/>
      <c r="C93" s="42" t="s">
        <v>159</v>
      </c>
      <c r="D93" s="41"/>
      <c r="E93" s="41"/>
      <c r="F93" s="43">
        <v>12641.633832994999</v>
      </c>
      <c r="G93" s="44">
        <v>4.1272299999999998E-2</v>
      </c>
      <c r="H93" s="30" t="s">
        <v>140</v>
      </c>
    </row>
    <row r="94" spans="1:8" x14ac:dyDescent="0.2">
      <c r="A94" s="41"/>
      <c r="B94" s="41"/>
      <c r="C94" s="46"/>
      <c r="D94" s="41"/>
      <c r="E94" s="41"/>
      <c r="F94" s="41"/>
      <c r="G94" s="41"/>
      <c r="H94" s="30" t="s">
        <v>140</v>
      </c>
    </row>
    <row r="95" spans="1:8" x14ac:dyDescent="0.2">
      <c r="A95" s="41"/>
      <c r="B95" s="41"/>
      <c r="C95" s="42" t="s">
        <v>160</v>
      </c>
      <c r="D95" s="41"/>
      <c r="E95" s="41"/>
      <c r="F95" s="41"/>
      <c r="G95" s="41"/>
      <c r="H95" s="30" t="s">
        <v>140</v>
      </c>
    </row>
    <row r="96" spans="1:8" x14ac:dyDescent="0.2">
      <c r="A96" s="41"/>
      <c r="B96" s="41"/>
      <c r="C96" s="42" t="s">
        <v>161</v>
      </c>
      <c r="D96" s="41"/>
      <c r="E96" s="41"/>
      <c r="F96" s="41"/>
      <c r="G96" s="41"/>
      <c r="H96" s="30" t="s">
        <v>140</v>
      </c>
    </row>
    <row r="97" spans="1:17" x14ac:dyDescent="0.2">
      <c r="A97" s="41"/>
      <c r="B97" s="41"/>
      <c r="C97" s="42" t="s">
        <v>139</v>
      </c>
      <c r="D97" s="41"/>
      <c r="E97" s="41" t="s">
        <v>140</v>
      </c>
      <c r="F97" s="47" t="s">
        <v>142</v>
      </c>
      <c r="G97" s="44">
        <v>0</v>
      </c>
      <c r="H97" s="30" t="s">
        <v>140</v>
      </c>
    </row>
    <row r="98" spans="1:17" x14ac:dyDescent="0.2">
      <c r="A98" s="41"/>
      <c r="B98" s="41"/>
      <c r="C98" s="45"/>
      <c r="D98" s="41"/>
      <c r="E98" s="41"/>
      <c r="F98" s="46"/>
      <c r="G98" s="46"/>
      <c r="H98" s="30" t="s">
        <v>140</v>
      </c>
    </row>
    <row r="99" spans="1:17" x14ac:dyDescent="0.2">
      <c r="A99" s="41"/>
      <c r="B99" s="41"/>
      <c r="C99" s="42" t="s">
        <v>162</v>
      </c>
      <c r="D99" s="41"/>
      <c r="E99" s="41"/>
      <c r="F99" s="41"/>
      <c r="G99" s="41"/>
      <c r="H99" s="30" t="s">
        <v>140</v>
      </c>
    </row>
    <row r="100" spans="1:17" x14ac:dyDescent="0.2">
      <c r="A100" s="41"/>
      <c r="B100" s="41"/>
      <c r="C100" s="42" t="s">
        <v>163</v>
      </c>
      <c r="D100" s="41"/>
      <c r="E100" s="41"/>
      <c r="F100" s="41"/>
      <c r="G100" s="41"/>
      <c r="H100" s="30" t="s">
        <v>140</v>
      </c>
    </row>
    <row r="101" spans="1:17" x14ac:dyDescent="0.2">
      <c r="A101" s="41"/>
      <c r="B101" s="41"/>
      <c r="C101" s="42" t="s">
        <v>139</v>
      </c>
      <c r="D101" s="41"/>
      <c r="E101" s="41" t="s">
        <v>140</v>
      </c>
      <c r="F101" s="47" t="s">
        <v>142</v>
      </c>
      <c r="G101" s="44">
        <v>0</v>
      </c>
      <c r="H101" s="30" t="s">
        <v>140</v>
      </c>
    </row>
    <row r="102" spans="1:17" x14ac:dyDescent="0.2">
      <c r="A102" s="41"/>
      <c r="B102" s="41"/>
      <c r="C102" s="45"/>
      <c r="D102" s="41"/>
      <c r="E102" s="41"/>
      <c r="F102" s="46"/>
      <c r="G102" s="46"/>
      <c r="H102" s="30" t="s">
        <v>140</v>
      </c>
    </row>
    <row r="103" spans="1:17" x14ac:dyDescent="0.2">
      <c r="A103" s="41"/>
      <c r="B103" s="41"/>
      <c r="C103" s="42" t="s">
        <v>164</v>
      </c>
      <c r="D103" s="41"/>
      <c r="E103" s="41"/>
      <c r="F103" s="46"/>
      <c r="G103" s="46"/>
      <c r="H103" s="30" t="s">
        <v>140</v>
      </c>
    </row>
    <row r="104" spans="1:17" x14ac:dyDescent="0.2">
      <c r="A104" s="41"/>
      <c r="B104" s="41"/>
      <c r="C104" s="42" t="s">
        <v>139</v>
      </c>
      <c r="D104" s="41"/>
      <c r="E104" s="41" t="s">
        <v>140</v>
      </c>
      <c r="F104" s="47" t="s">
        <v>142</v>
      </c>
      <c r="G104" s="44">
        <v>0</v>
      </c>
      <c r="H104" s="30" t="s">
        <v>140</v>
      </c>
    </row>
    <row r="105" spans="1:17" x14ac:dyDescent="0.2">
      <c r="A105" s="41"/>
      <c r="B105" s="37"/>
      <c r="C105" s="37"/>
      <c r="D105" s="42"/>
      <c r="E105" s="41"/>
      <c r="F105" s="37"/>
      <c r="G105" s="48"/>
      <c r="H105" s="30" t="s">
        <v>140</v>
      </c>
    </row>
    <row r="106" spans="1:17" x14ac:dyDescent="0.2">
      <c r="A106" s="48"/>
      <c r="B106" s="37"/>
      <c r="C106" s="37" t="s">
        <v>165</v>
      </c>
      <c r="D106" s="37"/>
      <c r="E106" s="48"/>
      <c r="F106" s="39">
        <v>1034.69714357</v>
      </c>
      <c r="G106" s="40">
        <v>3.3780699999999999E-3</v>
      </c>
      <c r="H106" s="30" t="s">
        <v>140</v>
      </c>
    </row>
    <row r="107" spans="1:17" x14ac:dyDescent="0.2">
      <c r="A107" s="45"/>
      <c r="B107" s="45"/>
      <c r="C107" s="42" t="s">
        <v>166</v>
      </c>
      <c r="D107" s="46"/>
      <c r="E107" s="46"/>
      <c r="F107" s="43">
        <v>306298.24847156502</v>
      </c>
      <c r="G107" s="49">
        <v>1.0000000499999999</v>
      </c>
      <c r="H107" s="30" t="s">
        <v>140</v>
      </c>
    </row>
    <row r="108" spans="1:17" x14ac:dyDescent="0.2">
      <c r="A108" s="50"/>
      <c r="B108" s="50"/>
      <c r="C108" s="51"/>
      <c r="D108" s="52"/>
      <c r="E108" s="52"/>
      <c r="F108" s="53"/>
      <c r="G108" s="54"/>
      <c r="H108" s="55"/>
    </row>
    <row r="109" spans="1:17" x14ac:dyDescent="0.2">
      <c r="A109" s="50"/>
      <c r="B109" s="213" t="s">
        <v>934</v>
      </c>
      <c r="C109" s="213"/>
      <c r="D109" s="213"/>
      <c r="E109" s="213"/>
      <c r="F109" s="213"/>
      <c r="G109" s="213"/>
      <c r="H109" s="213"/>
      <c r="J109" s="57"/>
    </row>
    <row r="110" spans="1:17" x14ac:dyDescent="0.2">
      <c r="A110" s="50"/>
      <c r="B110" s="213" t="s">
        <v>935</v>
      </c>
      <c r="C110" s="213"/>
      <c r="D110" s="213"/>
      <c r="E110" s="213"/>
      <c r="F110" s="213"/>
      <c r="G110" s="213"/>
      <c r="H110" s="213"/>
      <c r="J110" s="57"/>
    </row>
    <row r="111" spans="1:17" x14ac:dyDescent="0.2">
      <c r="A111" s="50"/>
      <c r="B111" s="213" t="s">
        <v>936</v>
      </c>
      <c r="C111" s="213"/>
      <c r="D111" s="213"/>
      <c r="E111" s="213"/>
      <c r="F111" s="213"/>
      <c r="G111" s="213"/>
      <c r="H111" s="213"/>
      <c r="J111" s="57"/>
    </row>
    <row r="112" spans="1:17" s="59" customFormat="1" ht="52.5" customHeight="1" x14ac:dyDescent="0.25">
      <c r="A112" s="58"/>
      <c r="B112" s="214" t="s">
        <v>937</v>
      </c>
      <c r="C112" s="214"/>
      <c r="D112" s="214"/>
      <c r="E112" s="214"/>
      <c r="F112" s="214"/>
      <c r="G112" s="214"/>
      <c r="H112" s="214"/>
      <c r="I112"/>
      <c r="J112" s="57"/>
      <c r="K112"/>
      <c r="L112"/>
      <c r="M112"/>
      <c r="N112"/>
      <c r="O112"/>
      <c r="P112"/>
      <c r="Q112"/>
    </row>
    <row r="113" spans="1:10" x14ac:dyDescent="0.2">
      <c r="A113" s="50"/>
      <c r="B113" s="213" t="s">
        <v>938</v>
      </c>
      <c r="C113" s="213"/>
      <c r="D113" s="213"/>
      <c r="E113" s="213"/>
      <c r="F113" s="213"/>
      <c r="G113" s="213"/>
      <c r="H113" s="213"/>
      <c r="J113" s="57"/>
    </row>
    <row r="114" spans="1:10" x14ac:dyDescent="0.2">
      <c r="A114" s="50"/>
      <c r="B114" s="50"/>
      <c r="C114" s="50"/>
      <c r="D114" s="52"/>
      <c r="E114" s="52"/>
      <c r="F114" s="52"/>
      <c r="G114" s="52"/>
    </row>
    <row r="115" spans="1:10" x14ac:dyDescent="0.2">
      <c r="A115" s="50"/>
      <c r="B115" s="222" t="s">
        <v>167</v>
      </c>
      <c r="C115" s="223"/>
      <c r="D115" s="224"/>
      <c r="E115" s="60"/>
      <c r="F115" s="52"/>
      <c r="G115" s="52"/>
    </row>
    <row r="116" spans="1:10" ht="27.75" customHeight="1" x14ac:dyDescent="0.2">
      <c r="A116" s="50"/>
      <c r="B116" s="220" t="s">
        <v>168</v>
      </c>
      <c r="C116" s="221"/>
      <c r="D116" s="29" t="s">
        <v>169</v>
      </c>
      <c r="E116" s="60"/>
      <c r="F116" s="52"/>
      <c r="G116" s="52"/>
    </row>
    <row r="117" spans="1:10" x14ac:dyDescent="0.2">
      <c r="A117" s="50"/>
      <c r="B117" s="220" t="s">
        <v>940</v>
      </c>
      <c r="C117" s="221"/>
      <c r="D117" s="29" t="s">
        <v>169</v>
      </c>
      <c r="E117" s="60"/>
      <c r="F117" s="52"/>
      <c r="G117" s="52"/>
    </row>
    <row r="118" spans="1:10" x14ac:dyDescent="0.2">
      <c r="A118" s="50"/>
      <c r="B118" s="220" t="s">
        <v>170</v>
      </c>
      <c r="C118" s="221"/>
      <c r="D118" s="61" t="s">
        <v>140</v>
      </c>
      <c r="E118" s="60"/>
      <c r="F118" s="52"/>
      <c r="G118" s="52"/>
    </row>
    <row r="119" spans="1:10" x14ac:dyDescent="0.2">
      <c r="A119" s="62"/>
      <c r="B119" s="63" t="s">
        <v>140</v>
      </c>
      <c r="C119" s="63" t="s">
        <v>941</v>
      </c>
      <c r="D119" s="63" t="s">
        <v>171</v>
      </c>
      <c r="E119" s="62"/>
      <c r="F119" s="62"/>
      <c r="G119" s="62"/>
      <c r="H119" s="62"/>
      <c r="J119" s="57"/>
    </row>
    <row r="120" spans="1:10" x14ac:dyDescent="0.2">
      <c r="A120" s="62"/>
      <c r="B120" s="64" t="s">
        <v>172</v>
      </c>
      <c r="C120" s="65">
        <v>46173</v>
      </c>
      <c r="D120" s="65">
        <v>46203</v>
      </c>
      <c r="E120" s="62"/>
      <c r="F120" s="62"/>
      <c r="G120" s="62"/>
      <c r="J120" s="57"/>
    </row>
    <row r="121" spans="1:10" x14ac:dyDescent="0.2">
      <c r="A121" s="66"/>
      <c r="B121" s="32" t="s">
        <v>173</v>
      </c>
      <c r="C121" s="67">
        <v>21.636399999999998</v>
      </c>
      <c r="D121" s="67">
        <v>22.3475</v>
      </c>
      <c r="E121" s="66"/>
      <c r="F121" s="68"/>
      <c r="G121" s="69"/>
    </row>
    <row r="122" spans="1:10" x14ac:dyDescent="0.2">
      <c r="A122" s="66"/>
      <c r="B122" s="32" t="s">
        <v>942</v>
      </c>
      <c r="C122" s="67">
        <v>15.7094</v>
      </c>
      <c r="D122" s="67">
        <v>16.2257</v>
      </c>
      <c r="E122" s="66"/>
      <c r="F122" s="68"/>
      <c r="G122" s="69"/>
    </row>
    <row r="123" spans="1:10" x14ac:dyDescent="0.2">
      <c r="A123" s="66"/>
      <c r="B123" s="32" t="s">
        <v>175</v>
      </c>
      <c r="C123" s="67">
        <v>19.934899999999999</v>
      </c>
      <c r="D123" s="67">
        <v>20.569199999999999</v>
      </c>
      <c r="E123" s="66"/>
      <c r="F123" s="68"/>
      <c r="G123" s="69"/>
    </row>
    <row r="124" spans="1:10" x14ac:dyDescent="0.2">
      <c r="A124" s="66"/>
      <c r="B124" s="32" t="s">
        <v>943</v>
      </c>
      <c r="C124" s="67">
        <v>14.450900000000001</v>
      </c>
      <c r="D124" s="67">
        <v>14.9108</v>
      </c>
      <c r="E124" s="66"/>
      <c r="F124" s="68"/>
      <c r="G124" s="69"/>
    </row>
    <row r="125" spans="1:10" x14ac:dyDescent="0.2">
      <c r="A125" s="66"/>
      <c r="B125" s="66"/>
      <c r="C125" s="66"/>
      <c r="D125" s="66"/>
      <c r="E125" s="66"/>
      <c r="F125" s="66"/>
      <c r="G125" s="66"/>
    </row>
    <row r="126" spans="1:10" x14ac:dyDescent="0.2">
      <c r="A126" s="62"/>
      <c r="B126" s="220" t="s">
        <v>944</v>
      </c>
      <c r="C126" s="221"/>
      <c r="D126" s="29" t="s">
        <v>169</v>
      </c>
      <c r="E126" s="62"/>
      <c r="F126" s="62"/>
      <c r="G126" s="62"/>
    </row>
    <row r="127" spans="1:10" x14ac:dyDescent="0.2">
      <c r="A127" s="62"/>
      <c r="B127" s="111"/>
      <c r="C127" s="111"/>
      <c r="D127" s="112"/>
      <c r="E127" s="62"/>
      <c r="F127" s="56"/>
      <c r="G127" s="73"/>
    </row>
    <row r="128" spans="1:10" x14ac:dyDescent="0.2">
      <c r="A128" s="62"/>
      <c r="B128" s="220" t="s">
        <v>178</v>
      </c>
      <c r="C128" s="221"/>
      <c r="D128" s="29" t="s">
        <v>169</v>
      </c>
      <c r="E128" s="71"/>
      <c r="F128" s="62"/>
      <c r="G128" s="62"/>
    </row>
    <row r="129" spans="1:7" x14ac:dyDescent="0.2">
      <c r="A129" s="62"/>
      <c r="B129" s="220" t="s">
        <v>179</v>
      </c>
      <c r="C129" s="221"/>
      <c r="D129" s="29" t="s">
        <v>169</v>
      </c>
      <c r="E129" s="71"/>
      <c r="F129" s="62"/>
      <c r="G129" s="62"/>
    </row>
    <row r="130" spans="1:7" x14ac:dyDescent="0.2">
      <c r="A130" s="62"/>
      <c r="B130" s="220" t="s">
        <v>180</v>
      </c>
      <c r="C130" s="221"/>
      <c r="D130" s="29" t="s">
        <v>169</v>
      </c>
      <c r="E130" s="71"/>
      <c r="F130" s="62"/>
      <c r="G130" s="62"/>
    </row>
    <row r="131" spans="1:7" x14ac:dyDescent="0.2">
      <c r="A131" s="62"/>
      <c r="B131" s="220" t="s">
        <v>181</v>
      </c>
      <c r="C131" s="221"/>
      <c r="D131" s="72">
        <v>0.28619912771162276</v>
      </c>
      <c r="E131" s="62"/>
      <c r="F131" s="56"/>
      <c r="G131" s="73"/>
    </row>
    <row r="133" spans="1:7" x14ac:dyDescent="0.2">
      <c r="B133" s="212" t="s">
        <v>945</v>
      </c>
      <c r="C133" s="212"/>
    </row>
    <row r="135" spans="1:7" ht="153.75" customHeight="1" x14ac:dyDescent="0.2"/>
    <row r="138" spans="1:7" x14ac:dyDescent="0.2">
      <c r="B138" s="74" t="s">
        <v>946</v>
      </c>
      <c r="C138" s="75"/>
      <c r="D138" s="74"/>
    </row>
    <row r="139" spans="1:7" x14ac:dyDescent="0.2">
      <c r="B139" s="74" t="s">
        <v>1154</v>
      </c>
      <c r="D139" s="74"/>
    </row>
    <row r="140" spans="1:7" ht="165" customHeight="1" x14ac:dyDescent="0.2"/>
  </sheetData>
  <mergeCells count="18">
    <mergeCell ref="B128:C128"/>
    <mergeCell ref="B129:C129"/>
    <mergeCell ref="B130:C130"/>
    <mergeCell ref="B131:C131"/>
    <mergeCell ref="B133:C133"/>
    <mergeCell ref="A1:H1"/>
    <mergeCell ref="A2:H2"/>
    <mergeCell ref="A3:H3"/>
    <mergeCell ref="B109:H109"/>
    <mergeCell ref="B110:H110"/>
    <mergeCell ref="B117:C117"/>
    <mergeCell ref="B118:C118"/>
    <mergeCell ref="B126:C126"/>
    <mergeCell ref="B111:H111"/>
    <mergeCell ref="B112:H112"/>
    <mergeCell ref="B113:H113"/>
    <mergeCell ref="B115:D115"/>
    <mergeCell ref="B116:C116"/>
  </mergeCells>
  <hyperlinks>
    <hyperlink ref="I1" location="Index!B2" display="Index" xr:uid="{DBE17C5A-DD3C-4FE3-9FBD-EB81DCB9BCDC}"/>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FF5E-F388-40DE-AD1C-48B262609560}">
  <sheetPr>
    <outlinePr summaryBelow="0" summaryRight="0"/>
  </sheetPr>
  <dimension ref="A1:Q137"/>
  <sheetViews>
    <sheetView showGridLines="0" topLeftCell="A131"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871</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292</v>
      </c>
      <c r="C7" s="37" t="s">
        <v>293</v>
      </c>
      <c r="D7" s="37" t="s">
        <v>294</v>
      </c>
      <c r="E7" s="38">
        <v>203603</v>
      </c>
      <c r="F7" s="39">
        <v>8033.1563649999998</v>
      </c>
      <c r="G7" s="40">
        <v>4.8678810000000003E-2</v>
      </c>
      <c r="H7" s="30" t="s">
        <v>140</v>
      </c>
    </row>
    <row r="8" spans="1:9" x14ac:dyDescent="0.2">
      <c r="A8" s="36">
        <v>2</v>
      </c>
      <c r="B8" s="37" t="s">
        <v>321</v>
      </c>
      <c r="C8" s="37" t="s">
        <v>322</v>
      </c>
      <c r="D8" s="37" t="s">
        <v>215</v>
      </c>
      <c r="E8" s="38">
        <v>66896</v>
      </c>
      <c r="F8" s="39">
        <v>7208.3784800000003</v>
      </c>
      <c r="G8" s="40">
        <v>4.3680879999999998E-2</v>
      </c>
      <c r="H8" s="30" t="s">
        <v>140</v>
      </c>
    </row>
    <row r="9" spans="1:9" x14ac:dyDescent="0.2">
      <c r="A9" s="36">
        <v>3</v>
      </c>
      <c r="B9" s="37" t="s">
        <v>331</v>
      </c>
      <c r="C9" s="37" t="s">
        <v>332</v>
      </c>
      <c r="D9" s="37" t="s">
        <v>229</v>
      </c>
      <c r="E9" s="38">
        <v>2563638</v>
      </c>
      <c r="F9" s="39">
        <v>6783.3861479999996</v>
      </c>
      <c r="G9" s="40">
        <v>4.1105540000000003E-2</v>
      </c>
      <c r="H9" s="30" t="s">
        <v>140</v>
      </c>
    </row>
    <row r="10" spans="1:9" x14ac:dyDescent="0.2">
      <c r="A10" s="36">
        <v>4</v>
      </c>
      <c r="B10" s="37" t="s">
        <v>81</v>
      </c>
      <c r="C10" s="37" t="s">
        <v>82</v>
      </c>
      <c r="D10" s="37" t="s">
        <v>83</v>
      </c>
      <c r="E10" s="38">
        <v>124163</v>
      </c>
      <c r="F10" s="39">
        <v>6665.5664919999999</v>
      </c>
      <c r="G10" s="40">
        <v>4.0391580000000003E-2</v>
      </c>
      <c r="H10" s="30" t="s">
        <v>140</v>
      </c>
    </row>
    <row r="11" spans="1:9" x14ac:dyDescent="0.2">
      <c r="A11" s="36">
        <v>5</v>
      </c>
      <c r="B11" s="37" t="s">
        <v>325</v>
      </c>
      <c r="C11" s="37" t="s">
        <v>326</v>
      </c>
      <c r="D11" s="37" t="s">
        <v>34</v>
      </c>
      <c r="E11" s="38">
        <v>86484</v>
      </c>
      <c r="F11" s="39">
        <v>6590.5132199999998</v>
      </c>
      <c r="G11" s="40">
        <v>3.9936779999999998E-2</v>
      </c>
      <c r="H11" s="30" t="s">
        <v>140</v>
      </c>
    </row>
    <row r="12" spans="1:9" x14ac:dyDescent="0.2">
      <c r="A12" s="36">
        <v>6</v>
      </c>
      <c r="B12" s="37" t="s">
        <v>323</v>
      </c>
      <c r="C12" s="37" t="s">
        <v>324</v>
      </c>
      <c r="D12" s="37" t="s">
        <v>185</v>
      </c>
      <c r="E12" s="38">
        <v>607582</v>
      </c>
      <c r="F12" s="39">
        <v>6331.9158129999996</v>
      </c>
      <c r="G12" s="40">
        <v>3.8369739999999999E-2</v>
      </c>
      <c r="H12" s="30" t="s">
        <v>140</v>
      </c>
    </row>
    <row r="13" spans="1:9" x14ac:dyDescent="0.2">
      <c r="A13" s="36">
        <v>7</v>
      </c>
      <c r="B13" s="37" t="s">
        <v>202</v>
      </c>
      <c r="C13" s="37" t="s">
        <v>203</v>
      </c>
      <c r="D13" s="37" t="s">
        <v>31</v>
      </c>
      <c r="E13" s="38">
        <v>60191</v>
      </c>
      <c r="F13" s="39">
        <v>5995.6255099999998</v>
      </c>
      <c r="G13" s="40">
        <v>3.6331910000000002E-2</v>
      </c>
      <c r="H13" s="30" t="s">
        <v>140</v>
      </c>
    </row>
    <row r="14" spans="1:9" x14ac:dyDescent="0.2">
      <c r="A14" s="36">
        <v>8</v>
      </c>
      <c r="B14" s="37" t="s">
        <v>91</v>
      </c>
      <c r="C14" s="37" t="s">
        <v>92</v>
      </c>
      <c r="D14" s="37" t="s">
        <v>83</v>
      </c>
      <c r="E14" s="38">
        <v>1250781</v>
      </c>
      <c r="F14" s="39">
        <v>5904.3117105000001</v>
      </c>
      <c r="G14" s="40">
        <v>3.5778579999999997E-2</v>
      </c>
      <c r="H14" s="30" t="s">
        <v>140</v>
      </c>
    </row>
    <row r="15" spans="1:9" x14ac:dyDescent="0.2">
      <c r="A15" s="36">
        <v>9</v>
      </c>
      <c r="B15" s="37" t="s">
        <v>329</v>
      </c>
      <c r="C15" s="37" t="s">
        <v>330</v>
      </c>
      <c r="D15" s="37" t="s">
        <v>185</v>
      </c>
      <c r="E15" s="38">
        <v>1160539</v>
      </c>
      <c r="F15" s="39">
        <v>5861.8824889999996</v>
      </c>
      <c r="G15" s="40">
        <v>3.5521469999999999E-2</v>
      </c>
      <c r="H15" s="30" t="s">
        <v>140</v>
      </c>
    </row>
    <row r="16" spans="1:9" x14ac:dyDescent="0.2">
      <c r="A16" s="36">
        <v>10</v>
      </c>
      <c r="B16" s="37" t="s">
        <v>227</v>
      </c>
      <c r="C16" s="37" t="s">
        <v>228</v>
      </c>
      <c r="D16" s="37" t="s">
        <v>229</v>
      </c>
      <c r="E16" s="38">
        <v>1815799</v>
      </c>
      <c r="F16" s="39">
        <v>5644.4111915000003</v>
      </c>
      <c r="G16" s="40">
        <v>3.4203650000000002E-2</v>
      </c>
      <c r="H16" s="30" t="s">
        <v>140</v>
      </c>
    </row>
    <row r="17" spans="1:8" x14ac:dyDescent="0.2">
      <c r="A17" s="36">
        <v>11</v>
      </c>
      <c r="B17" s="37" t="s">
        <v>65</v>
      </c>
      <c r="C17" s="37" t="s">
        <v>66</v>
      </c>
      <c r="D17" s="37" t="s">
        <v>34</v>
      </c>
      <c r="E17" s="38">
        <v>442089</v>
      </c>
      <c r="F17" s="39">
        <v>5474.3880870000003</v>
      </c>
      <c r="G17" s="40">
        <v>3.3173349999999997E-2</v>
      </c>
      <c r="H17" s="30" t="s">
        <v>140</v>
      </c>
    </row>
    <row r="18" spans="1:8" x14ac:dyDescent="0.2">
      <c r="A18" s="36">
        <v>12</v>
      </c>
      <c r="B18" s="37" t="s">
        <v>333</v>
      </c>
      <c r="C18" s="37" t="s">
        <v>334</v>
      </c>
      <c r="D18" s="37" t="s">
        <v>215</v>
      </c>
      <c r="E18" s="38">
        <v>584834</v>
      </c>
      <c r="F18" s="39">
        <v>5258.5349109999997</v>
      </c>
      <c r="G18" s="40">
        <v>3.1865339999999999E-2</v>
      </c>
      <c r="H18" s="30" t="s">
        <v>140</v>
      </c>
    </row>
    <row r="19" spans="1:8" x14ac:dyDescent="0.2">
      <c r="A19" s="36">
        <v>13</v>
      </c>
      <c r="B19" s="37" t="s">
        <v>224</v>
      </c>
      <c r="C19" s="37" t="s">
        <v>225</v>
      </c>
      <c r="D19" s="37" t="s">
        <v>226</v>
      </c>
      <c r="E19" s="38">
        <v>318068</v>
      </c>
      <c r="F19" s="39">
        <v>5180.0554480000001</v>
      </c>
      <c r="G19" s="40">
        <v>3.1389769999999997E-2</v>
      </c>
      <c r="H19" s="30" t="s">
        <v>140</v>
      </c>
    </row>
    <row r="20" spans="1:8" x14ac:dyDescent="0.2">
      <c r="A20" s="36">
        <v>14</v>
      </c>
      <c r="B20" s="37" t="s">
        <v>29</v>
      </c>
      <c r="C20" s="37" t="s">
        <v>30</v>
      </c>
      <c r="D20" s="37" t="s">
        <v>31</v>
      </c>
      <c r="E20" s="38">
        <v>218584</v>
      </c>
      <c r="F20" s="39">
        <v>5167.3257599999997</v>
      </c>
      <c r="G20" s="40">
        <v>3.1312640000000003E-2</v>
      </c>
      <c r="H20" s="30" t="s">
        <v>140</v>
      </c>
    </row>
    <row r="21" spans="1:8" x14ac:dyDescent="0.2">
      <c r="A21" s="36">
        <v>15</v>
      </c>
      <c r="B21" s="37" t="s">
        <v>46</v>
      </c>
      <c r="C21" s="37" t="s">
        <v>47</v>
      </c>
      <c r="D21" s="37" t="s">
        <v>48</v>
      </c>
      <c r="E21" s="38">
        <v>500619</v>
      </c>
      <c r="F21" s="39">
        <v>5140.856511</v>
      </c>
      <c r="G21" s="40">
        <v>3.1152240000000001E-2</v>
      </c>
      <c r="H21" s="30" t="s">
        <v>140</v>
      </c>
    </row>
    <row r="22" spans="1:8" x14ac:dyDescent="0.2">
      <c r="A22" s="36">
        <v>16</v>
      </c>
      <c r="B22" s="37" t="s">
        <v>95</v>
      </c>
      <c r="C22" s="37" t="s">
        <v>96</v>
      </c>
      <c r="D22" s="37" t="s">
        <v>31</v>
      </c>
      <c r="E22" s="38">
        <v>262754</v>
      </c>
      <c r="F22" s="39">
        <v>5131.5856199999998</v>
      </c>
      <c r="G22" s="40">
        <v>3.1096059999999998E-2</v>
      </c>
      <c r="H22" s="30" t="s">
        <v>140</v>
      </c>
    </row>
    <row r="23" spans="1:8" x14ac:dyDescent="0.2">
      <c r="A23" s="36">
        <v>17</v>
      </c>
      <c r="B23" s="37" t="s">
        <v>270</v>
      </c>
      <c r="C23" s="37" t="s">
        <v>271</v>
      </c>
      <c r="D23" s="37" t="s">
        <v>188</v>
      </c>
      <c r="E23" s="38">
        <v>436545</v>
      </c>
      <c r="F23" s="39">
        <v>5072.6529</v>
      </c>
      <c r="G23" s="40">
        <v>3.0738939999999999E-2</v>
      </c>
      <c r="H23" s="30" t="s">
        <v>140</v>
      </c>
    </row>
    <row r="24" spans="1:8" x14ac:dyDescent="0.2">
      <c r="A24" s="36">
        <v>18</v>
      </c>
      <c r="B24" s="37" t="s">
        <v>401</v>
      </c>
      <c r="C24" s="37" t="s">
        <v>402</v>
      </c>
      <c r="D24" s="37" t="s">
        <v>185</v>
      </c>
      <c r="E24" s="38">
        <v>314465</v>
      </c>
      <c r="F24" s="39">
        <v>4782.3837199999998</v>
      </c>
      <c r="G24" s="40">
        <v>2.8979990000000001E-2</v>
      </c>
      <c r="H24" s="30" t="s">
        <v>140</v>
      </c>
    </row>
    <row r="25" spans="1:8" x14ac:dyDescent="0.2">
      <c r="A25" s="36">
        <v>19</v>
      </c>
      <c r="B25" s="37" t="s">
        <v>347</v>
      </c>
      <c r="C25" s="37" t="s">
        <v>348</v>
      </c>
      <c r="D25" s="37" t="s">
        <v>48</v>
      </c>
      <c r="E25" s="38">
        <v>1687113</v>
      </c>
      <c r="F25" s="39">
        <v>4595.6958119999999</v>
      </c>
      <c r="G25" s="40">
        <v>2.7848709999999999E-2</v>
      </c>
      <c r="H25" s="30" t="s">
        <v>140</v>
      </c>
    </row>
    <row r="26" spans="1:8" x14ac:dyDescent="0.2">
      <c r="A26" s="36">
        <v>20</v>
      </c>
      <c r="B26" s="37" t="s">
        <v>213</v>
      </c>
      <c r="C26" s="37" t="s">
        <v>214</v>
      </c>
      <c r="D26" s="37" t="s">
        <v>215</v>
      </c>
      <c r="E26" s="38">
        <v>311112</v>
      </c>
      <c r="F26" s="39">
        <v>4559.9685840000002</v>
      </c>
      <c r="G26" s="40">
        <v>2.7632210000000001E-2</v>
      </c>
      <c r="H26" s="30" t="s">
        <v>140</v>
      </c>
    </row>
    <row r="27" spans="1:8" x14ac:dyDescent="0.2">
      <c r="A27" s="36">
        <v>21</v>
      </c>
      <c r="B27" s="37" t="s">
        <v>23</v>
      </c>
      <c r="C27" s="37" t="s">
        <v>24</v>
      </c>
      <c r="D27" s="37" t="s">
        <v>25</v>
      </c>
      <c r="E27" s="38">
        <v>39663</v>
      </c>
      <c r="F27" s="39">
        <v>4463.2773900000002</v>
      </c>
      <c r="G27" s="40">
        <v>2.7046290000000001E-2</v>
      </c>
      <c r="H27" s="30" t="s">
        <v>140</v>
      </c>
    </row>
    <row r="28" spans="1:8" x14ac:dyDescent="0.2">
      <c r="A28" s="36">
        <v>22</v>
      </c>
      <c r="B28" s="37" t="s">
        <v>872</v>
      </c>
      <c r="C28" s="37" t="s">
        <v>873</v>
      </c>
      <c r="D28" s="37" t="s">
        <v>379</v>
      </c>
      <c r="E28" s="38">
        <v>707695</v>
      </c>
      <c r="F28" s="39">
        <v>4435.8322600000001</v>
      </c>
      <c r="G28" s="40">
        <v>2.6879980000000001E-2</v>
      </c>
      <c r="H28" s="30" t="s">
        <v>140</v>
      </c>
    </row>
    <row r="29" spans="1:8" x14ac:dyDescent="0.2">
      <c r="A29" s="36">
        <v>23</v>
      </c>
      <c r="B29" s="37" t="s">
        <v>339</v>
      </c>
      <c r="C29" s="37" t="s">
        <v>340</v>
      </c>
      <c r="D29" s="37" t="s">
        <v>48</v>
      </c>
      <c r="E29" s="38">
        <v>7499680</v>
      </c>
      <c r="F29" s="39">
        <v>4428.5610399999996</v>
      </c>
      <c r="G29" s="40">
        <v>2.6835919999999999E-2</v>
      </c>
      <c r="H29" s="30" t="s">
        <v>140</v>
      </c>
    </row>
    <row r="30" spans="1:8" x14ac:dyDescent="0.2">
      <c r="A30" s="36">
        <v>24</v>
      </c>
      <c r="B30" s="37" t="s">
        <v>303</v>
      </c>
      <c r="C30" s="37" t="s">
        <v>304</v>
      </c>
      <c r="D30" s="37" t="s">
        <v>53</v>
      </c>
      <c r="E30" s="38">
        <v>801410</v>
      </c>
      <c r="F30" s="39">
        <v>4210.6081400000003</v>
      </c>
      <c r="G30" s="40">
        <v>2.5515179999999998E-2</v>
      </c>
      <c r="H30" s="30" t="s">
        <v>140</v>
      </c>
    </row>
    <row r="31" spans="1:8" x14ac:dyDescent="0.2">
      <c r="A31" s="36">
        <v>25</v>
      </c>
      <c r="B31" s="37" t="s">
        <v>337</v>
      </c>
      <c r="C31" s="37" t="s">
        <v>338</v>
      </c>
      <c r="D31" s="37" t="s">
        <v>276</v>
      </c>
      <c r="E31" s="38">
        <v>295095</v>
      </c>
      <c r="F31" s="39">
        <v>4188.873525</v>
      </c>
      <c r="G31" s="40">
        <v>2.5383470000000002E-2</v>
      </c>
      <c r="H31" s="30" t="s">
        <v>140</v>
      </c>
    </row>
    <row r="32" spans="1:8" x14ac:dyDescent="0.2">
      <c r="A32" s="36">
        <v>26</v>
      </c>
      <c r="B32" s="37" t="s">
        <v>335</v>
      </c>
      <c r="C32" s="37" t="s">
        <v>336</v>
      </c>
      <c r="D32" s="37" t="s">
        <v>188</v>
      </c>
      <c r="E32" s="38">
        <v>1173195</v>
      </c>
      <c r="F32" s="39">
        <v>3879.1692674999999</v>
      </c>
      <c r="G32" s="40">
        <v>2.350675E-2</v>
      </c>
      <c r="H32" s="30" t="s">
        <v>140</v>
      </c>
    </row>
    <row r="33" spans="1:8" x14ac:dyDescent="0.2">
      <c r="A33" s="36">
        <v>27</v>
      </c>
      <c r="B33" s="37" t="s">
        <v>39</v>
      </c>
      <c r="C33" s="37" t="s">
        <v>40</v>
      </c>
      <c r="D33" s="37" t="s">
        <v>41</v>
      </c>
      <c r="E33" s="38">
        <v>173266</v>
      </c>
      <c r="F33" s="39">
        <v>3843.0398799999998</v>
      </c>
      <c r="G33" s="40">
        <v>2.3287809999999999E-2</v>
      </c>
      <c r="H33" s="30" t="s">
        <v>140</v>
      </c>
    </row>
    <row r="34" spans="1:8" ht="25.5" x14ac:dyDescent="0.2">
      <c r="A34" s="36">
        <v>28</v>
      </c>
      <c r="B34" s="37" t="s">
        <v>220</v>
      </c>
      <c r="C34" s="37" t="s">
        <v>221</v>
      </c>
      <c r="D34" s="37" t="s">
        <v>188</v>
      </c>
      <c r="E34" s="38">
        <v>356524</v>
      </c>
      <c r="F34" s="39">
        <v>3831.2069040000001</v>
      </c>
      <c r="G34" s="40">
        <v>2.3216110000000002E-2</v>
      </c>
      <c r="H34" s="30" t="s">
        <v>140</v>
      </c>
    </row>
    <row r="35" spans="1:8" x14ac:dyDescent="0.2">
      <c r="A35" s="36">
        <v>29</v>
      </c>
      <c r="B35" s="37" t="s">
        <v>234</v>
      </c>
      <c r="C35" s="37" t="s">
        <v>235</v>
      </c>
      <c r="D35" s="37" t="s">
        <v>19</v>
      </c>
      <c r="E35" s="38">
        <v>796492</v>
      </c>
      <c r="F35" s="39">
        <v>3141.762694</v>
      </c>
      <c r="G35" s="40">
        <v>1.9038260000000001E-2</v>
      </c>
      <c r="H35" s="30" t="s">
        <v>140</v>
      </c>
    </row>
    <row r="36" spans="1:8" x14ac:dyDescent="0.2">
      <c r="A36" s="36">
        <v>30</v>
      </c>
      <c r="B36" s="37" t="s">
        <v>211</v>
      </c>
      <c r="C36" s="37" t="s">
        <v>212</v>
      </c>
      <c r="D36" s="37" t="s">
        <v>115</v>
      </c>
      <c r="E36" s="38">
        <v>777140</v>
      </c>
      <c r="F36" s="39">
        <v>3005.2003800000002</v>
      </c>
      <c r="G36" s="40">
        <v>1.821072E-2</v>
      </c>
      <c r="H36" s="30" t="s">
        <v>140</v>
      </c>
    </row>
    <row r="37" spans="1:8" x14ac:dyDescent="0.2">
      <c r="A37" s="36">
        <v>31</v>
      </c>
      <c r="B37" s="37" t="s">
        <v>343</v>
      </c>
      <c r="C37" s="37" t="s">
        <v>344</v>
      </c>
      <c r="D37" s="37" t="s">
        <v>246</v>
      </c>
      <c r="E37" s="38">
        <v>94886</v>
      </c>
      <c r="F37" s="39">
        <v>2911.8615679999998</v>
      </c>
      <c r="G37" s="40">
        <v>1.764512E-2</v>
      </c>
      <c r="H37" s="30" t="s">
        <v>140</v>
      </c>
    </row>
    <row r="38" spans="1:8" x14ac:dyDescent="0.2">
      <c r="A38" s="36">
        <v>32</v>
      </c>
      <c r="B38" s="37" t="s">
        <v>259</v>
      </c>
      <c r="C38" s="37" t="s">
        <v>260</v>
      </c>
      <c r="D38" s="37" t="s">
        <v>48</v>
      </c>
      <c r="E38" s="38">
        <v>185771</v>
      </c>
      <c r="F38" s="39">
        <v>1716.8955820000001</v>
      </c>
      <c r="G38" s="40">
        <v>1.040394E-2</v>
      </c>
      <c r="H38" s="30" t="s">
        <v>140</v>
      </c>
    </row>
    <row r="39" spans="1:8" x14ac:dyDescent="0.2">
      <c r="A39" s="36">
        <v>33</v>
      </c>
      <c r="B39" s="37" t="s">
        <v>113</v>
      </c>
      <c r="C39" s="37" t="s">
        <v>114</v>
      </c>
      <c r="D39" s="37" t="s">
        <v>115</v>
      </c>
      <c r="E39" s="38">
        <v>21596</v>
      </c>
      <c r="F39" s="39">
        <v>1626.1787999999999</v>
      </c>
      <c r="G39" s="40">
        <v>9.8542200000000003E-3</v>
      </c>
      <c r="H39" s="30" t="s">
        <v>140</v>
      </c>
    </row>
    <row r="40" spans="1:8" x14ac:dyDescent="0.2">
      <c r="A40" s="36">
        <v>34</v>
      </c>
      <c r="B40" s="37" t="s">
        <v>244</v>
      </c>
      <c r="C40" s="37" t="s">
        <v>245</v>
      </c>
      <c r="D40" s="37" t="s">
        <v>246</v>
      </c>
      <c r="E40" s="38">
        <v>1369</v>
      </c>
      <c r="F40" s="39">
        <v>47.375613999999999</v>
      </c>
      <c r="G40" s="40">
        <v>2.8708E-4</v>
      </c>
      <c r="H40" s="30" t="s">
        <v>140</v>
      </c>
    </row>
    <row r="41" spans="1:8" x14ac:dyDescent="0.2">
      <c r="A41" s="41"/>
      <c r="B41" s="41"/>
      <c r="C41" s="42" t="s">
        <v>139</v>
      </c>
      <c r="D41" s="41"/>
      <c r="E41" s="41" t="s">
        <v>140</v>
      </c>
      <c r="F41" s="43">
        <v>161112.43781649999</v>
      </c>
      <c r="G41" s="44">
        <v>0.97629904000000001</v>
      </c>
      <c r="H41" s="30" t="s">
        <v>140</v>
      </c>
    </row>
    <row r="42" spans="1:8" x14ac:dyDescent="0.2">
      <c r="A42" s="41"/>
      <c r="B42" s="41"/>
      <c r="C42" s="45"/>
      <c r="D42" s="41"/>
      <c r="E42" s="41"/>
      <c r="F42" s="46"/>
      <c r="G42" s="46"/>
      <c r="H42" s="30" t="s">
        <v>140</v>
      </c>
    </row>
    <row r="43" spans="1:8" x14ac:dyDescent="0.2">
      <c r="A43" s="41"/>
      <c r="B43" s="41"/>
      <c r="C43" s="42" t="s">
        <v>141</v>
      </c>
      <c r="D43" s="41"/>
      <c r="E43" s="41"/>
      <c r="F43" s="41"/>
      <c r="G43" s="41"/>
      <c r="H43" s="30" t="s">
        <v>140</v>
      </c>
    </row>
    <row r="44" spans="1:8" x14ac:dyDescent="0.2">
      <c r="A44" s="41"/>
      <c r="B44" s="41"/>
      <c r="C44" s="42" t="s">
        <v>139</v>
      </c>
      <c r="D44" s="41"/>
      <c r="E44" s="41" t="s">
        <v>140</v>
      </c>
      <c r="F44" s="47" t="s">
        <v>142</v>
      </c>
      <c r="G44" s="44">
        <v>0</v>
      </c>
      <c r="H44" s="30" t="s">
        <v>140</v>
      </c>
    </row>
    <row r="45" spans="1:8" x14ac:dyDescent="0.2">
      <c r="A45" s="41"/>
      <c r="B45" s="41"/>
      <c r="C45" s="45"/>
      <c r="D45" s="41"/>
      <c r="E45" s="41"/>
      <c r="F45" s="46"/>
      <c r="G45" s="46"/>
      <c r="H45" s="30" t="s">
        <v>140</v>
      </c>
    </row>
    <row r="46" spans="1:8" x14ac:dyDescent="0.2">
      <c r="A46" s="41"/>
      <c r="B46" s="41"/>
      <c r="C46" s="42" t="s">
        <v>143</v>
      </c>
      <c r="D46" s="41"/>
      <c r="E46" s="41"/>
      <c r="F46" s="41"/>
      <c r="G46" s="41"/>
      <c r="H46" s="30" t="s">
        <v>140</v>
      </c>
    </row>
    <row r="47" spans="1:8" x14ac:dyDescent="0.2">
      <c r="A47" s="41"/>
      <c r="B47" s="41"/>
      <c r="C47" s="42" t="s">
        <v>139</v>
      </c>
      <c r="D47" s="41"/>
      <c r="E47" s="41" t="s">
        <v>140</v>
      </c>
      <c r="F47" s="47" t="s">
        <v>142</v>
      </c>
      <c r="G47" s="44">
        <v>0</v>
      </c>
      <c r="H47" s="30" t="s">
        <v>140</v>
      </c>
    </row>
    <row r="48" spans="1:8" x14ac:dyDescent="0.2">
      <c r="A48" s="41"/>
      <c r="B48" s="41"/>
      <c r="C48" s="45"/>
      <c r="D48" s="41"/>
      <c r="E48" s="41"/>
      <c r="F48" s="46"/>
      <c r="G48" s="46"/>
      <c r="H48" s="30" t="s">
        <v>140</v>
      </c>
    </row>
    <row r="49" spans="1:8" x14ac:dyDescent="0.2">
      <c r="A49" s="41"/>
      <c r="B49" s="41"/>
      <c r="C49" s="42" t="s">
        <v>144</v>
      </c>
      <c r="D49" s="41"/>
      <c r="E49" s="41"/>
      <c r="F49" s="41"/>
      <c r="G49" s="41"/>
      <c r="H49" s="30" t="s">
        <v>140</v>
      </c>
    </row>
    <row r="50" spans="1:8" x14ac:dyDescent="0.2">
      <c r="A50" s="41"/>
      <c r="B50" s="41"/>
      <c r="C50" s="42" t="s">
        <v>139</v>
      </c>
      <c r="D50" s="41"/>
      <c r="E50" s="41" t="s">
        <v>140</v>
      </c>
      <c r="F50" s="47" t="s">
        <v>142</v>
      </c>
      <c r="G50" s="44">
        <v>0</v>
      </c>
      <c r="H50" s="30" t="s">
        <v>140</v>
      </c>
    </row>
    <row r="51" spans="1:8" x14ac:dyDescent="0.2">
      <c r="A51" s="41"/>
      <c r="B51" s="41"/>
      <c r="C51" s="45"/>
      <c r="D51" s="41"/>
      <c r="E51" s="41"/>
      <c r="F51" s="46"/>
      <c r="G51" s="46"/>
      <c r="H51" s="30" t="s">
        <v>140</v>
      </c>
    </row>
    <row r="52" spans="1:8" x14ac:dyDescent="0.2">
      <c r="A52" s="41"/>
      <c r="B52" s="41"/>
      <c r="C52" s="42" t="s">
        <v>145</v>
      </c>
      <c r="D52" s="41"/>
      <c r="E52" s="41"/>
      <c r="F52" s="46"/>
      <c r="G52" s="46"/>
      <c r="H52" s="30" t="s">
        <v>140</v>
      </c>
    </row>
    <row r="53" spans="1:8" x14ac:dyDescent="0.2">
      <c r="A53" s="41"/>
      <c r="B53" s="41"/>
      <c r="C53" s="42" t="s">
        <v>139</v>
      </c>
      <c r="D53" s="41"/>
      <c r="E53" s="41" t="s">
        <v>140</v>
      </c>
      <c r="F53" s="47" t="s">
        <v>142</v>
      </c>
      <c r="G53" s="44">
        <v>0</v>
      </c>
      <c r="H53" s="30" t="s">
        <v>140</v>
      </c>
    </row>
    <row r="54" spans="1:8" x14ac:dyDescent="0.2">
      <c r="A54" s="41"/>
      <c r="B54" s="41"/>
      <c r="C54" s="45"/>
      <c r="D54" s="41"/>
      <c r="E54" s="41"/>
      <c r="F54" s="46"/>
      <c r="G54" s="46"/>
      <c r="H54" s="30" t="s">
        <v>140</v>
      </c>
    </row>
    <row r="55" spans="1:8" x14ac:dyDescent="0.2">
      <c r="A55" s="41"/>
      <c r="B55" s="41"/>
      <c r="C55" s="42" t="s">
        <v>146</v>
      </c>
      <c r="D55" s="41"/>
      <c r="E55" s="41"/>
      <c r="F55" s="46"/>
      <c r="G55" s="46"/>
      <c r="H55" s="30" t="s">
        <v>140</v>
      </c>
    </row>
    <row r="56" spans="1:8" x14ac:dyDescent="0.2">
      <c r="A56" s="41"/>
      <c r="B56" s="41"/>
      <c r="C56" s="42" t="s">
        <v>139</v>
      </c>
      <c r="D56" s="41"/>
      <c r="E56" s="41" t="s">
        <v>140</v>
      </c>
      <c r="F56" s="47" t="s">
        <v>142</v>
      </c>
      <c r="G56" s="44">
        <v>0</v>
      </c>
      <c r="H56" s="30" t="s">
        <v>140</v>
      </c>
    </row>
    <row r="57" spans="1:8" x14ac:dyDescent="0.2">
      <c r="A57" s="41"/>
      <c r="B57" s="41"/>
      <c r="C57" s="45"/>
      <c r="D57" s="41"/>
      <c r="E57" s="41"/>
      <c r="F57" s="46"/>
      <c r="G57" s="46"/>
      <c r="H57" s="30" t="s">
        <v>140</v>
      </c>
    </row>
    <row r="58" spans="1:8" x14ac:dyDescent="0.2">
      <c r="A58" s="41"/>
      <c r="B58" s="41"/>
      <c r="C58" s="42" t="s">
        <v>147</v>
      </c>
      <c r="D58" s="41"/>
      <c r="E58" s="41"/>
      <c r="F58" s="43">
        <v>161112.43781649999</v>
      </c>
      <c r="G58" s="44">
        <v>0.97629904000000001</v>
      </c>
      <c r="H58" s="30" t="s">
        <v>140</v>
      </c>
    </row>
    <row r="59" spans="1:8" x14ac:dyDescent="0.2">
      <c r="A59" s="41"/>
      <c r="B59" s="41"/>
      <c r="C59" s="45"/>
      <c r="D59" s="41"/>
      <c r="E59" s="41"/>
      <c r="F59" s="46"/>
      <c r="G59" s="46"/>
      <c r="H59" s="30" t="s">
        <v>140</v>
      </c>
    </row>
    <row r="60" spans="1:8" x14ac:dyDescent="0.2">
      <c r="A60" s="41"/>
      <c r="B60" s="41"/>
      <c r="C60" s="42" t="s">
        <v>148</v>
      </c>
      <c r="D60" s="41"/>
      <c r="E60" s="41"/>
      <c r="F60" s="46"/>
      <c r="G60" s="46"/>
      <c r="H60" s="30" t="s">
        <v>140</v>
      </c>
    </row>
    <row r="61" spans="1:8" x14ac:dyDescent="0.2">
      <c r="A61" s="41"/>
      <c r="B61" s="41"/>
      <c r="C61" s="42" t="s">
        <v>10</v>
      </c>
      <c r="D61" s="41"/>
      <c r="E61" s="41"/>
      <c r="F61" s="46"/>
      <c r="G61" s="46"/>
      <c r="H61" s="30" t="s">
        <v>140</v>
      </c>
    </row>
    <row r="62" spans="1:8" x14ac:dyDescent="0.2">
      <c r="A62" s="41"/>
      <c r="B62" s="41"/>
      <c r="C62" s="42" t="s">
        <v>139</v>
      </c>
      <c r="D62" s="41"/>
      <c r="E62" s="41" t="s">
        <v>140</v>
      </c>
      <c r="F62" s="47" t="s">
        <v>142</v>
      </c>
      <c r="G62" s="44">
        <v>0</v>
      </c>
      <c r="H62" s="30" t="s">
        <v>140</v>
      </c>
    </row>
    <row r="63" spans="1:8" x14ac:dyDescent="0.2">
      <c r="A63" s="41"/>
      <c r="B63" s="41"/>
      <c r="C63" s="45"/>
      <c r="D63" s="41"/>
      <c r="E63" s="41"/>
      <c r="F63" s="46"/>
      <c r="G63" s="46"/>
      <c r="H63" s="30" t="s">
        <v>140</v>
      </c>
    </row>
    <row r="64" spans="1:8" x14ac:dyDescent="0.2">
      <c r="A64" s="41"/>
      <c r="B64" s="41"/>
      <c r="C64" s="42" t="s">
        <v>149</v>
      </c>
      <c r="D64" s="41"/>
      <c r="E64" s="41"/>
      <c r="F64" s="41"/>
      <c r="G64" s="41"/>
      <c r="H64" s="30" t="s">
        <v>140</v>
      </c>
    </row>
    <row r="65" spans="1:8" x14ac:dyDescent="0.2">
      <c r="A65" s="41"/>
      <c r="B65" s="41"/>
      <c r="C65" s="42" t="s">
        <v>139</v>
      </c>
      <c r="D65" s="41"/>
      <c r="E65" s="41" t="s">
        <v>140</v>
      </c>
      <c r="F65" s="47" t="s">
        <v>142</v>
      </c>
      <c r="G65" s="44">
        <v>0</v>
      </c>
      <c r="H65" s="30" t="s">
        <v>140</v>
      </c>
    </row>
    <row r="66" spans="1:8" x14ac:dyDescent="0.2">
      <c r="A66" s="41"/>
      <c r="B66" s="41"/>
      <c r="C66" s="45"/>
      <c r="D66" s="41"/>
      <c r="E66" s="41"/>
      <c r="F66" s="46"/>
      <c r="G66" s="46"/>
      <c r="H66" s="30" t="s">
        <v>140</v>
      </c>
    </row>
    <row r="67" spans="1:8" x14ac:dyDescent="0.2">
      <c r="A67" s="41"/>
      <c r="B67" s="41"/>
      <c r="C67" s="42" t="s">
        <v>150</v>
      </c>
      <c r="D67" s="41"/>
      <c r="E67" s="41"/>
      <c r="F67" s="41"/>
      <c r="G67" s="41"/>
      <c r="H67" s="30" t="s">
        <v>140</v>
      </c>
    </row>
    <row r="68" spans="1:8" x14ac:dyDescent="0.2">
      <c r="A68" s="41"/>
      <c r="B68" s="41"/>
      <c r="C68" s="42" t="s">
        <v>139</v>
      </c>
      <c r="D68" s="41"/>
      <c r="E68" s="41" t="s">
        <v>140</v>
      </c>
      <c r="F68" s="47" t="s">
        <v>142</v>
      </c>
      <c r="G68" s="44">
        <v>0</v>
      </c>
      <c r="H68" s="30" t="s">
        <v>140</v>
      </c>
    </row>
    <row r="69" spans="1:8" x14ac:dyDescent="0.2">
      <c r="A69" s="41"/>
      <c r="B69" s="41"/>
      <c r="C69" s="45"/>
      <c r="D69" s="41"/>
      <c r="E69" s="41"/>
      <c r="F69" s="46"/>
      <c r="G69" s="46"/>
      <c r="H69" s="30" t="s">
        <v>140</v>
      </c>
    </row>
    <row r="70" spans="1:8" x14ac:dyDescent="0.2">
      <c r="A70" s="41"/>
      <c r="B70" s="41"/>
      <c r="C70" s="42" t="s">
        <v>151</v>
      </c>
      <c r="D70" s="41"/>
      <c r="E70" s="41"/>
      <c r="F70" s="46"/>
      <c r="G70" s="46"/>
      <c r="H70" s="30" t="s">
        <v>140</v>
      </c>
    </row>
    <row r="71" spans="1:8" x14ac:dyDescent="0.2">
      <c r="A71" s="41"/>
      <c r="B71" s="41"/>
      <c r="C71" s="42" t="s">
        <v>139</v>
      </c>
      <c r="D71" s="41"/>
      <c r="E71" s="41" t="s">
        <v>140</v>
      </c>
      <c r="F71" s="47" t="s">
        <v>142</v>
      </c>
      <c r="G71" s="44">
        <v>0</v>
      </c>
      <c r="H71" s="30" t="s">
        <v>140</v>
      </c>
    </row>
    <row r="72" spans="1:8" x14ac:dyDescent="0.2">
      <c r="A72" s="41"/>
      <c r="B72" s="41"/>
      <c r="C72" s="45"/>
      <c r="D72" s="41"/>
      <c r="E72" s="41"/>
      <c r="F72" s="46"/>
      <c r="G72" s="46"/>
      <c r="H72" s="30" t="s">
        <v>140</v>
      </c>
    </row>
    <row r="73" spans="1:8" x14ac:dyDescent="0.2">
      <c r="A73" s="41"/>
      <c r="B73" s="41"/>
      <c r="C73" s="42" t="s">
        <v>152</v>
      </c>
      <c r="D73" s="41"/>
      <c r="E73" s="41"/>
      <c r="F73" s="43">
        <v>0</v>
      </c>
      <c r="G73" s="44">
        <v>0</v>
      </c>
      <c r="H73" s="30" t="s">
        <v>140</v>
      </c>
    </row>
    <row r="74" spans="1:8" x14ac:dyDescent="0.2">
      <c r="A74" s="41"/>
      <c r="B74" s="41"/>
      <c r="C74" s="45"/>
      <c r="D74" s="41"/>
      <c r="E74" s="41"/>
      <c r="F74" s="46"/>
      <c r="G74" s="46"/>
      <c r="H74" s="30" t="s">
        <v>140</v>
      </c>
    </row>
    <row r="75" spans="1:8" x14ac:dyDescent="0.2">
      <c r="A75" s="41"/>
      <c r="B75" s="41"/>
      <c r="C75" s="42" t="s">
        <v>153</v>
      </c>
      <c r="D75" s="41"/>
      <c r="E75" s="41"/>
      <c r="F75" s="46"/>
      <c r="G75" s="46"/>
      <c r="H75" s="30" t="s">
        <v>140</v>
      </c>
    </row>
    <row r="76" spans="1:8" x14ac:dyDescent="0.2">
      <c r="A76" s="41"/>
      <c r="B76" s="41"/>
      <c r="C76" s="42" t="s">
        <v>154</v>
      </c>
      <c r="D76" s="41"/>
      <c r="E76" s="41"/>
      <c r="F76" s="46"/>
      <c r="G76" s="46"/>
      <c r="H76" s="30" t="s">
        <v>140</v>
      </c>
    </row>
    <row r="77" spans="1:8" x14ac:dyDescent="0.2">
      <c r="A77" s="41"/>
      <c r="B77" s="41"/>
      <c r="C77" s="42" t="s">
        <v>139</v>
      </c>
      <c r="D77" s="41"/>
      <c r="E77" s="41" t="s">
        <v>140</v>
      </c>
      <c r="F77" s="47" t="s">
        <v>142</v>
      </c>
      <c r="G77" s="44">
        <v>0</v>
      </c>
      <c r="H77" s="30" t="s">
        <v>140</v>
      </c>
    </row>
    <row r="78" spans="1:8" x14ac:dyDescent="0.2">
      <c r="A78" s="41"/>
      <c r="B78" s="41"/>
      <c r="C78" s="45"/>
      <c r="D78" s="41"/>
      <c r="E78" s="41"/>
      <c r="F78" s="46"/>
      <c r="G78" s="46"/>
      <c r="H78" s="30" t="s">
        <v>140</v>
      </c>
    </row>
    <row r="79" spans="1:8" x14ac:dyDescent="0.2">
      <c r="A79" s="41"/>
      <c r="B79" s="41"/>
      <c r="C79" s="42" t="s">
        <v>155</v>
      </c>
      <c r="D79" s="41"/>
      <c r="E79" s="41"/>
      <c r="F79" s="46"/>
      <c r="G79" s="46"/>
      <c r="H79" s="30" t="s">
        <v>140</v>
      </c>
    </row>
    <row r="80" spans="1:8" x14ac:dyDescent="0.2">
      <c r="A80" s="41"/>
      <c r="B80" s="41"/>
      <c r="C80" s="42" t="s">
        <v>139</v>
      </c>
      <c r="D80" s="41"/>
      <c r="E80" s="41" t="s">
        <v>140</v>
      </c>
      <c r="F80" s="47" t="s">
        <v>142</v>
      </c>
      <c r="G80" s="44">
        <v>0</v>
      </c>
      <c r="H80" s="30" t="s">
        <v>140</v>
      </c>
    </row>
    <row r="81" spans="1:8" x14ac:dyDescent="0.2">
      <c r="A81" s="41"/>
      <c r="B81" s="41"/>
      <c r="C81" s="45"/>
      <c r="D81" s="41"/>
      <c r="E81" s="41"/>
      <c r="F81" s="46"/>
      <c r="G81" s="46"/>
      <c r="H81" s="30" t="s">
        <v>140</v>
      </c>
    </row>
    <row r="82" spans="1:8" x14ac:dyDescent="0.2">
      <c r="A82" s="41"/>
      <c r="B82" s="41"/>
      <c r="C82" s="42" t="s">
        <v>156</v>
      </c>
      <c r="D82" s="41"/>
      <c r="E82" s="41"/>
      <c r="F82" s="46"/>
      <c r="G82" s="46"/>
      <c r="H82" s="30" t="s">
        <v>140</v>
      </c>
    </row>
    <row r="83" spans="1:8" x14ac:dyDescent="0.2">
      <c r="A83" s="41"/>
      <c r="B83" s="41"/>
      <c r="C83" s="42" t="s">
        <v>139</v>
      </c>
      <c r="D83" s="41"/>
      <c r="E83" s="41" t="s">
        <v>140</v>
      </c>
      <c r="F83" s="47" t="s">
        <v>142</v>
      </c>
      <c r="G83" s="44">
        <v>0</v>
      </c>
      <c r="H83" s="30" t="s">
        <v>140</v>
      </c>
    </row>
    <row r="84" spans="1:8" x14ac:dyDescent="0.2">
      <c r="A84" s="41"/>
      <c r="B84" s="41"/>
      <c r="C84" s="45"/>
      <c r="D84" s="41"/>
      <c r="E84" s="41"/>
      <c r="F84" s="46"/>
      <c r="G84" s="46"/>
      <c r="H84" s="30" t="s">
        <v>140</v>
      </c>
    </row>
    <row r="85" spans="1:8" x14ac:dyDescent="0.2">
      <c r="A85" s="41"/>
      <c r="B85" s="41"/>
      <c r="C85" s="42" t="s">
        <v>157</v>
      </c>
      <c r="D85" s="41"/>
      <c r="E85" s="41"/>
      <c r="F85" s="46"/>
      <c r="G85" s="46"/>
      <c r="H85" s="30" t="s">
        <v>140</v>
      </c>
    </row>
    <row r="86" spans="1:8" x14ac:dyDescent="0.2">
      <c r="A86" s="36">
        <v>1</v>
      </c>
      <c r="B86" s="37"/>
      <c r="C86" s="37" t="s">
        <v>158</v>
      </c>
      <c r="D86" s="37"/>
      <c r="E86" s="48"/>
      <c r="F86" s="39">
        <v>4199.2646919790004</v>
      </c>
      <c r="G86" s="40">
        <v>2.5446440000000001E-2</v>
      </c>
      <c r="H86" s="30">
        <v>5.42</v>
      </c>
    </row>
    <row r="87" spans="1:8" x14ac:dyDescent="0.2">
      <c r="A87" s="41"/>
      <c r="B87" s="41"/>
      <c r="C87" s="42" t="s">
        <v>139</v>
      </c>
      <c r="D87" s="41"/>
      <c r="E87" s="41" t="s">
        <v>140</v>
      </c>
      <c r="F87" s="43">
        <v>4199.2646919790004</v>
      </c>
      <c r="G87" s="44">
        <v>2.5446440000000001E-2</v>
      </c>
      <c r="H87" s="30" t="s">
        <v>140</v>
      </c>
    </row>
    <row r="88" spans="1:8" x14ac:dyDescent="0.2">
      <c r="A88" s="41"/>
      <c r="B88" s="41"/>
      <c r="C88" s="45"/>
      <c r="D88" s="41"/>
      <c r="E88" s="41"/>
      <c r="F88" s="46"/>
      <c r="G88" s="46"/>
      <c r="H88" s="30" t="s">
        <v>140</v>
      </c>
    </row>
    <row r="89" spans="1:8" x14ac:dyDescent="0.2">
      <c r="A89" s="41"/>
      <c r="B89" s="41"/>
      <c r="C89" s="42" t="s">
        <v>159</v>
      </c>
      <c r="D89" s="41"/>
      <c r="E89" s="41"/>
      <c r="F89" s="43">
        <v>4199.2646919790004</v>
      </c>
      <c r="G89" s="44">
        <v>2.5446440000000001E-2</v>
      </c>
      <c r="H89" s="30" t="s">
        <v>140</v>
      </c>
    </row>
    <row r="90" spans="1:8" x14ac:dyDescent="0.2">
      <c r="A90" s="41"/>
      <c r="B90" s="41"/>
      <c r="C90" s="46"/>
      <c r="D90" s="41"/>
      <c r="E90" s="41"/>
      <c r="F90" s="41"/>
      <c r="G90" s="41"/>
      <c r="H90" s="30" t="s">
        <v>140</v>
      </c>
    </row>
    <row r="91" spans="1:8" x14ac:dyDescent="0.2">
      <c r="A91" s="41"/>
      <c r="B91" s="41"/>
      <c r="C91" s="42" t="s">
        <v>160</v>
      </c>
      <c r="D91" s="41"/>
      <c r="E91" s="41"/>
      <c r="F91" s="41"/>
      <c r="G91" s="41"/>
      <c r="H91" s="30" t="s">
        <v>140</v>
      </c>
    </row>
    <row r="92" spans="1:8" x14ac:dyDescent="0.2">
      <c r="A92" s="41"/>
      <c r="B92" s="41"/>
      <c r="C92" s="42" t="s">
        <v>161</v>
      </c>
      <c r="D92" s="41"/>
      <c r="E92" s="41"/>
      <c r="F92" s="41"/>
      <c r="G92" s="41"/>
      <c r="H92" s="30" t="s">
        <v>140</v>
      </c>
    </row>
    <row r="93" spans="1:8" x14ac:dyDescent="0.2">
      <c r="A93" s="41"/>
      <c r="B93" s="41"/>
      <c r="C93" s="42" t="s">
        <v>139</v>
      </c>
      <c r="D93" s="41"/>
      <c r="E93" s="41" t="s">
        <v>140</v>
      </c>
      <c r="F93" s="47" t="s">
        <v>142</v>
      </c>
      <c r="G93" s="44">
        <v>0</v>
      </c>
      <c r="H93" s="30" t="s">
        <v>140</v>
      </c>
    </row>
    <row r="94" spans="1:8" x14ac:dyDescent="0.2">
      <c r="A94" s="41"/>
      <c r="B94" s="41"/>
      <c r="C94" s="45"/>
      <c r="D94" s="41"/>
      <c r="E94" s="41"/>
      <c r="F94" s="46"/>
      <c r="G94" s="46"/>
      <c r="H94" s="30" t="s">
        <v>140</v>
      </c>
    </row>
    <row r="95" spans="1:8" x14ac:dyDescent="0.2">
      <c r="A95" s="41"/>
      <c r="B95" s="41"/>
      <c r="C95" s="42" t="s">
        <v>162</v>
      </c>
      <c r="D95" s="41"/>
      <c r="E95" s="41"/>
      <c r="F95" s="41"/>
      <c r="G95" s="41"/>
      <c r="H95" s="30" t="s">
        <v>140</v>
      </c>
    </row>
    <row r="96" spans="1:8" x14ac:dyDescent="0.2">
      <c r="A96" s="41"/>
      <c r="B96" s="41"/>
      <c r="C96" s="42" t="s">
        <v>163</v>
      </c>
      <c r="D96" s="41"/>
      <c r="E96" s="41"/>
      <c r="F96" s="41"/>
      <c r="G96" s="41"/>
      <c r="H96" s="30" t="s">
        <v>140</v>
      </c>
    </row>
    <row r="97" spans="1:17" x14ac:dyDescent="0.2">
      <c r="A97" s="41"/>
      <c r="B97" s="41"/>
      <c r="C97" s="42" t="s">
        <v>139</v>
      </c>
      <c r="D97" s="41"/>
      <c r="E97" s="41" t="s">
        <v>140</v>
      </c>
      <c r="F97" s="47" t="s">
        <v>142</v>
      </c>
      <c r="G97" s="44">
        <v>0</v>
      </c>
      <c r="H97" s="30" t="s">
        <v>140</v>
      </c>
    </row>
    <row r="98" spans="1:17" x14ac:dyDescent="0.2">
      <c r="A98" s="41"/>
      <c r="B98" s="41"/>
      <c r="C98" s="45"/>
      <c r="D98" s="41"/>
      <c r="E98" s="41"/>
      <c r="F98" s="46"/>
      <c r="G98" s="46"/>
      <c r="H98" s="30" t="s">
        <v>140</v>
      </c>
    </row>
    <row r="99" spans="1:17" x14ac:dyDescent="0.2">
      <c r="A99" s="41"/>
      <c r="B99" s="41"/>
      <c r="C99" s="42" t="s">
        <v>164</v>
      </c>
      <c r="D99" s="41"/>
      <c r="E99" s="41"/>
      <c r="F99" s="46"/>
      <c r="G99" s="46"/>
      <c r="H99" s="30" t="s">
        <v>140</v>
      </c>
    </row>
    <row r="100" spans="1:17" x14ac:dyDescent="0.2">
      <c r="A100" s="41"/>
      <c r="B100" s="41"/>
      <c r="C100" s="42" t="s">
        <v>139</v>
      </c>
      <c r="D100" s="41"/>
      <c r="E100" s="41" t="s">
        <v>140</v>
      </c>
      <c r="F100" s="47" t="s">
        <v>142</v>
      </c>
      <c r="G100" s="44">
        <v>0</v>
      </c>
      <c r="H100" s="30" t="s">
        <v>140</v>
      </c>
    </row>
    <row r="101" spans="1:17" x14ac:dyDescent="0.2">
      <c r="A101" s="41"/>
      <c r="B101" s="41"/>
      <c r="C101" s="45"/>
      <c r="D101" s="41"/>
      <c r="E101" s="41"/>
      <c r="F101" s="46"/>
      <c r="G101" s="46"/>
      <c r="H101" s="30" t="s">
        <v>140</v>
      </c>
    </row>
    <row r="102" spans="1:17" x14ac:dyDescent="0.2">
      <c r="A102" s="48"/>
      <c r="B102" s="37"/>
      <c r="C102" s="37" t="s">
        <v>165</v>
      </c>
      <c r="D102" s="37"/>
      <c r="E102" s="48"/>
      <c r="F102" s="39">
        <v>-288.03596778999997</v>
      </c>
      <c r="G102" s="40">
        <v>-1.7454199999999999E-3</v>
      </c>
      <c r="H102" s="30" t="s">
        <v>140</v>
      </c>
    </row>
    <row r="103" spans="1:17" x14ac:dyDescent="0.2">
      <c r="A103" s="45"/>
      <c r="B103" s="45"/>
      <c r="C103" s="42" t="s">
        <v>166</v>
      </c>
      <c r="D103" s="46"/>
      <c r="E103" s="46"/>
      <c r="F103" s="43">
        <v>165023.66654068901</v>
      </c>
      <c r="G103" s="49">
        <v>1.0000000600000001</v>
      </c>
      <c r="H103" s="30" t="s">
        <v>140</v>
      </c>
    </row>
    <row r="104" spans="1:17" x14ac:dyDescent="0.2">
      <c r="A104" s="50"/>
      <c r="B104" s="50"/>
      <c r="C104" s="51"/>
      <c r="D104" s="52"/>
      <c r="E104" s="52"/>
      <c r="F104" s="53"/>
      <c r="G104" s="54"/>
      <c r="H104" s="55"/>
    </row>
    <row r="105" spans="1:17" x14ac:dyDescent="0.2">
      <c r="A105" s="50"/>
      <c r="B105" s="213" t="s">
        <v>934</v>
      </c>
      <c r="C105" s="213"/>
      <c r="D105" s="213"/>
      <c r="E105" s="213"/>
      <c r="F105" s="213"/>
      <c r="G105" s="213"/>
      <c r="H105" s="213"/>
      <c r="J105" s="57"/>
    </row>
    <row r="106" spans="1:17" x14ac:dyDescent="0.2">
      <c r="A106" s="50"/>
      <c r="B106" s="213" t="s">
        <v>935</v>
      </c>
      <c r="C106" s="213"/>
      <c r="D106" s="213"/>
      <c r="E106" s="213"/>
      <c r="F106" s="213"/>
      <c r="G106" s="213"/>
      <c r="H106" s="213"/>
      <c r="J106" s="57"/>
    </row>
    <row r="107" spans="1:17" x14ac:dyDescent="0.2">
      <c r="A107" s="50"/>
      <c r="B107" s="213" t="s">
        <v>936</v>
      </c>
      <c r="C107" s="213"/>
      <c r="D107" s="213"/>
      <c r="E107" s="213"/>
      <c r="F107" s="213"/>
      <c r="G107" s="213"/>
      <c r="H107" s="213"/>
      <c r="J107" s="57"/>
    </row>
    <row r="108" spans="1:17" s="59" customFormat="1" ht="52.5" customHeight="1" x14ac:dyDescent="0.25">
      <c r="A108" s="58"/>
      <c r="B108" s="214" t="s">
        <v>937</v>
      </c>
      <c r="C108" s="214"/>
      <c r="D108" s="214"/>
      <c r="E108" s="214"/>
      <c r="F108" s="214"/>
      <c r="G108" s="214"/>
      <c r="H108" s="214"/>
      <c r="I108"/>
      <c r="J108" s="57"/>
      <c r="K108"/>
      <c r="L108"/>
      <c r="M108"/>
      <c r="N108"/>
      <c r="O108"/>
      <c r="P108"/>
      <c r="Q108"/>
    </row>
    <row r="109" spans="1:17" x14ac:dyDescent="0.2">
      <c r="A109" s="50"/>
      <c r="B109" s="213" t="s">
        <v>938</v>
      </c>
      <c r="C109" s="213"/>
      <c r="D109" s="213"/>
      <c r="E109" s="213"/>
      <c r="F109" s="213"/>
      <c r="G109" s="213"/>
      <c r="H109" s="213"/>
      <c r="J109" s="57"/>
    </row>
    <row r="110" spans="1:17" x14ac:dyDescent="0.2">
      <c r="A110" s="50"/>
      <c r="B110" s="50"/>
      <c r="C110" s="50"/>
      <c r="D110" s="52"/>
      <c r="E110" s="52"/>
      <c r="F110" s="52"/>
      <c r="G110" s="52"/>
    </row>
    <row r="111" spans="1:17" x14ac:dyDescent="0.2">
      <c r="A111" s="50"/>
      <c r="B111" s="222" t="s">
        <v>167</v>
      </c>
      <c r="C111" s="223"/>
      <c r="D111" s="224"/>
      <c r="E111" s="60"/>
      <c r="F111" s="52"/>
      <c r="G111" s="52"/>
    </row>
    <row r="112" spans="1:17" ht="27.75" customHeight="1" x14ac:dyDescent="0.2">
      <c r="A112" s="50"/>
      <c r="B112" s="220" t="s">
        <v>168</v>
      </c>
      <c r="C112" s="221"/>
      <c r="D112" s="29" t="s">
        <v>169</v>
      </c>
      <c r="E112" s="60"/>
      <c r="F112" s="52"/>
      <c r="G112" s="52"/>
    </row>
    <row r="113" spans="1:10" x14ac:dyDescent="0.2">
      <c r="A113" s="50"/>
      <c r="B113" s="220" t="s">
        <v>940</v>
      </c>
      <c r="C113" s="221"/>
      <c r="D113" s="29" t="s">
        <v>169</v>
      </c>
      <c r="E113" s="60"/>
      <c r="F113" s="52"/>
      <c r="G113" s="52"/>
    </row>
    <row r="114" spans="1:10" x14ac:dyDescent="0.2">
      <c r="A114" s="50"/>
      <c r="B114" s="220" t="s">
        <v>170</v>
      </c>
      <c r="C114" s="221"/>
      <c r="D114" s="61" t="s">
        <v>140</v>
      </c>
      <c r="E114" s="60"/>
      <c r="F114" s="52"/>
      <c r="G114" s="52"/>
    </row>
    <row r="115" spans="1:10" x14ac:dyDescent="0.2">
      <c r="A115" s="62"/>
      <c r="B115" s="63" t="s">
        <v>140</v>
      </c>
      <c r="C115" s="63" t="s">
        <v>941</v>
      </c>
      <c r="D115" s="63" t="s">
        <v>171</v>
      </c>
      <c r="E115" s="62"/>
      <c r="F115" s="62"/>
      <c r="G115" s="62"/>
      <c r="H115" s="62"/>
      <c r="J115" s="57"/>
    </row>
    <row r="116" spans="1:10" x14ac:dyDescent="0.2">
      <c r="A116" s="62"/>
      <c r="B116" s="64" t="s">
        <v>172</v>
      </c>
      <c r="C116" s="65">
        <v>46173</v>
      </c>
      <c r="D116" s="65">
        <v>46203</v>
      </c>
      <c r="E116" s="62"/>
      <c r="F116" s="62"/>
      <c r="G116" s="62"/>
      <c r="J116" s="57"/>
    </row>
    <row r="117" spans="1:10" x14ac:dyDescent="0.2">
      <c r="A117" s="66"/>
      <c r="B117" s="32" t="s">
        <v>173</v>
      </c>
      <c r="C117" s="67">
        <v>10.805400000000001</v>
      </c>
      <c r="D117" s="67">
        <v>11.294600000000001</v>
      </c>
      <c r="E117" s="66"/>
      <c r="F117" s="68"/>
      <c r="G117" s="69"/>
    </row>
    <row r="118" spans="1:10" x14ac:dyDescent="0.2">
      <c r="A118" s="66"/>
      <c r="B118" s="32" t="s">
        <v>942</v>
      </c>
      <c r="C118" s="67">
        <v>10.805400000000001</v>
      </c>
      <c r="D118" s="67">
        <v>11.294600000000001</v>
      </c>
      <c r="E118" s="66"/>
      <c r="F118" s="68"/>
      <c r="G118" s="69"/>
    </row>
    <row r="119" spans="1:10" x14ac:dyDescent="0.2">
      <c r="A119" s="66"/>
      <c r="B119" s="32" t="s">
        <v>175</v>
      </c>
      <c r="C119" s="67">
        <v>10.4838</v>
      </c>
      <c r="D119" s="67">
        <v>10.945399999999999</v>
      </c>
      <c r="E119" s="66"/>
      <c r="F119" s="68"/>
      <c r="G119" s="69"/>
    </row>
    <row r="120" spans="1:10" x14ac:dyDescent="0.2">
      <c r="A120" s="66"/>
      <c r="B120" s="32" t="s">
        <v>943</v>
      </c>
      <c r="C120" s="67">
        <v>10.4838</v>
      </c>
      <c r="D120" s="67">
        <v>10.945399999999999</v>
      </c>
      <c r="E120" s="66"/>
      <c r="F120" s="68"/>
      <c r="G120" s="69"/>
    </row>
    <row r="121" spans="1:10" x14ac:dyDescent="0.2">
      <c r="A121" s="66"/>
      <c r="B121" s="66"/>
      <c r="C121" s="66"/>
      <c r="D121" s="66"/>
      <c r="E121" s="66"/>
      <c r="F121" s="66"/>
      <c r="G121" s="66"/>
    </row>
    <row r="122" spans="1:10" x14ac:dyDescent="0.2">
      <c r="A122" s="62"/>
      <c r="B122" s="220" t="s">
        <v>944</v>
      </c>
      <c r="C122" s="221"/>
      <c r="D122" s="29" t="s">
        <v>169</v>
      </c>
      <c r="E122" s="62"/>
      <c r="F122" s="62"/>
      <c r="G122" s="62"/>
    </row>
    <row r="123" spans="1:10" x14ac:dyDescent="0.2">
      <c r="A123" s="62"/>
      <c r="B123" s="70"/>
      <c r="C123" s="70"/>
      <c r="D123" s="70"/>
      <c r="E123" s="62"/>
      <c r="F123" s="62"/>
      <c r="G123" s="62"/>
    </row>
    <row r="124" spans="1:10" x14ac:dyDescent="0.2">
      <c r="A124" s="62"/>
      <c r="B124" s="220" t="s">
        <v>178</v>
      </c>
      <c r="C124" s="221"/>
      <c r="D124" s="29" t="s">
        <v>169</v>
      </c>
      <c r="E124" s="71"/>
      <c r="F124" s="62"/>
      <c r="G124" s="62"/>
    </row>
    <row r="125" spans="1:10" x14ac:dyDescent="0.2">
      <c r="A125" s="62"/>
      <c r="B125" s="220" t="s">
        <v>179</v>
      </c>
      <c r="C125" s="221"/>
      <c r="D125" s="29" t="s">
        <v>169</v>
      </c>
      <c r="E125" s="71"/>
      <c r="F125" s="62"/>
      <c r="G125" s="62"/>
    </row>
    <row r="126" spans="1:10" ht="12.75" customHeight="1" x14ac:dyDescent="0.2">
      <c r="A126" s="62"/>
      <c r="B126" s="220" t="s">
        <v>180</v>
      </c>
      <c r="C126" s="221"/>
      <c r="D126" s="29" t="s">
        <v>169</v>
      </c>
      <c r="E126" s="71"/>
      <c r="F126" s="62"/>
      <c r="G126" s="62"/>
    </row>
    <row r="127" spans="1:10" x14ac:dyDescent="0.2">
      <c r="A127" s="62"/>
      <c r="B127" s="220" t="s">
        <v>181</v>
      </c>
      <c r="C127" s="221"/>
      <c r="D127" s="72">
        <v>1.0385111495749484</v>
      </c>
      <c r="E127" s="62"/>
      <c r="F127" s="56"/>
      <c r="G127" s="73"/>
    </row>
    <row r="129" spans="2:4" x14ac:dyDescent="0.2">
      <c r="B129" s="212" t="s">
        <v>945</v>
      </c>
      <c r="C129" s="212"/>
    </row>
    <row r="131" spans="2:4" ht="153.75" customHeight="1" x14ac:dyDescent="0.2"/>
    <row r="134" spans="2:4" x14ac:dyDescent="0.2">
      <c r="B134" s="74" t="s">
        <v>946</v>
      </c>
      <c r="C134" s="75"/>
      <c r="D134" s="74"/>
    </row>
    <row r="135" spans="2:4" x14ac:dyDescent="0.2">
      <c r="B135" s="74" t="s">
        <v>1155</v>
      </c>
      <c r="D135" s="74"/>
    </row>
    <row r="136" spans="2:4" ht="165" customHeight="1" x14ac:dyDescent="0.2"/>
    <row r="137" spans="2:4" ht="12.75" customHeight="1" x14ac:dyDescent="0.2"/>
  </sheetData>
  <mergeCells count="18">
    <mergeCell ref="B124:C124"/>
    <mergeCell ref="B125:C125"/>
    <mergeCell ref="B126:C126"/>
    <mergeCell ref="B127:C127"/>
    <mergeCell ref="B129:C129"/>
    <mergeCell ref="A1:H1"/>
    <mergeCell ref="A2:H2"/>
    <mergeCell ref="A3:H3"/>
    <mergeCell ref="B105:H105"/>
    <mergeCell ref="B106:H106"/>
    <mergeCell ref="B113:C113"/>
    <mergeCell ref="B114:C114"/>
    <mergeCell ref="B122:C122"/>
    <mergeCell ref="B107:H107"/>
    <mergeCell ref="B108:H108"/>
    <mergeCell ref="B109:H109"/>
    <mergeCell ref="B111:D111"/>
    <mergeCell ref="B112:C112"/>
  </mergeCells>
  <hyperlinks>
    <hyperlink ref="I1" location="Index!B2" display="Index" xr:uid="{AFE9A1A0-D3C4-4E36-8490-C9E767197A97}"/>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A84B-8DEF-4E3C-960E-AD7F433F55A9}">
  <sheetPr>
    <outlinePr summaryBelow="0" summaryRight="0"/>
  </sheetPr>
  <dimension ref="A1:Q157"/>
  <sheetViews>
    <sheetView showGridLines="0" topLeftCell="A149"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874</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1842500</v>
      </c>
      <c r="F7" s="39">
        <v>14702.22875</v>
      </c>
      <c r="G7" s="40">
        <v>7.3874980000000007E-2</v>
      </c>
      <c r="H7" s="30" t="s">
        <v>140</v>
      </c>
    </row>
    <row r="8" spans="1:9" x14ac:dyDescent="0.2">
      <c r="A8" s="36">
        <v>2</v>
      </c>
      <c r="B8" s="37" t="s">
        <v>49</v>
      </c>
      <c r="C8" s="37" t="s">
        <v>50</v>
      </c>
      <c r="D8" s="37" t="s">
        <v>48</v>
      </c>
      <c r="E8" s="38">
        <v>897500</v>
      </c>
      <c r="F8" s="39">
        <v>12342.42</v>
      </c>
      <c r="G8" s="40">
        <v>6.2017540000000003E-2</v>
      </c>
      <c r="H8" s="30" t="s">
        <v>140</v>
      </c>
    </row>
    <row r="9" spans="1:9" x14ac:dyDescent="0.2">
      <c r="A9" s="36">
        <v>3</v>
      </c>
      <c r="B9" s="37" t="s">
        <v>428</v>
      </c>
      <c r="C9" s="37" t="s">
        <v>429</v>
      </c>
      <c r="D9" s="37" t="s">
        <v>48</v>
      </c>
      <c r="E9" s="38">
        <v>665000</v>
      </c>
      <c r="F9" s="39">
        <v>8948.9050000000007</v>
      </c>
      <c r="G9" s="40">
        <v>4.4965980000000003E-2</v>
      </c>
      <c r="H9" s="30" t="s">
        <v>140</v>
      </c>
    </row>
    <row r="10" spans="1:9" x14ac:dyDescent="0.2">
      <c r="A10" s="36">
        <v>4</v>
      </c>
      <c r="B10" s="37" t="s">
        <v>14</v>
      </c>
      <c r="C10" s="37" t="s">
        <v>15</v>
      </c>
      <c r="D10" s="37" t="s">
        <v>16</v>
      </c>
      <c r="E10" s="38">
        <v>414000</v>
      </c>
      <c r="F10" s="39">
        <v>7667.28</v>
      </c>
      <c r="G10" s="40">
        <v>3.852614E-2</v>
      </c>
      <c r="H10" s="30" t="s">
        <v>140</v>
      </c>
    </row>
    <row r="11" spans="1:9" x14ac:dyDescent="0.2">
      <c r="A11" s="36">
        <v>5</v>
      </c>
      <c r="B11" s="37" t="s">
        <v>46</v>
      </c>
      <c r="C11" s="37" t="s">
        <v>47</v>
      </c>
      <c r="D11" s="37" t="s">
        <v>48</v>
      </c>
      <c r="E11" s="38">
        <v>715000</v>
      </c>
      <c r="F11" s="39">
        <v>7342.335</v>
      </c>
      <c r="G11" s="40">
        <v>3.6893380000000003E-2</v>
      </c>
      <c r="H11" s="30" t="s">
        <v>140</v>
      </c>
    </row>
    <row r="12" spans="1:9" x14ac:dyDescent="0.2">
      <c r="A12" s="36">
        <v>6</v>
      </c>
      <c r="B12" s="37" t="s">
        <v>11</v>
      </c>
      <c r="C12" s="37" t="s">
        <v>12</v>
      </c>
      <c r="D12" s="37" t="s">
        <v>13</v>
      </c>
      <c r="E12" s="38">
        <v>172288</v>
      </c>
      <c r="F12" s="39">
        <v>7138.5809920000002</v>
      </c>
      <c r="G12" s="40">
        <v>3.5869560000000002E-2</v>
      </c>
      <c r="H12" s="30" t="s">
        <v>140</v>
      </c>
    </row>
    <row r="13" spans="1:9" x14ac:dyDescent="0.2">
      <c r="A13" s="36">
        <v>7</v>
      </c>
      <c r="B13" s="37" t="s">
        <v>29</v>
      </c>
      <c r="C13" s="37" t="s">
        <v>30</v>
      </c>
      <c r="D13" s="37" t="s">
        <v>31</v>
      </c>
      <c r="E13" s="38">
        <v>298419</v>
      </c>
      <c r="F13" s="39">
        <v>7054.6251599999996</v>
      </c>
      <c r="G13" s="40">
        <v>3.544771E-2</v>
      </c>
      <c r="H13" s="30" t="s">
        <v>140</v>
      </c>
    </row>
    <row r="14" spans="1:9" x14ac:dyDescent="0.2">
      <c r="A14" s="36">
        <v>8</v>
      </c>
      <c r="B14" s="37" t="s">
        <v>17</v>
      </c>
      <c r="C14" s="37" t="s">
        <v>18</v>
      </c>
      <c r="D14" s="37" t="s">
        <v>19</v>
      </c>
      <c r="E14" s="38">
        <v>538000</v>
      </c>
      <c r="F14" s="39">
        <v>6961.1819999999998</v>
      </c>
      <c r="G14" s="40">
        <v>3.4978179999999998E-2</v>
      </c>
      <c r="H14" s="30" t="s">
        <v>140</v>
      </c>
    </row>
    <row r="15" spans="1:9" x14ac:dyDescent="0.2">
      <c r="A15" s="36">
        <v>9</v>
      </c>
      <c r="B15" s="37" t="s">
        <v>479</v>
      </c>
      <c r="C15" s="37" t="s">
        <v>480</v>
      </c>
      <c r="D15" s="37" t="s">
        <v>48</v>
      </c>
      <c r="E15" s="38">
        <v>1500000</v>
      </c>
      <c r="F15" s="39">
        <v>5883.75</v>
      </c>
      <c r="G15" s="40">
        <v>2.9564360000000001E-2</v>
      </c>
      <c r="H15" s="30" t="s">
        <v>140</v>
      </c>
    </row>
    <row r="16" spans="1:9" x14ac:dyDescent="0.2">
      <c r="A16" s="36">
        <v>10</v>
      </c>
      <c r="B16" s="37" t="s">
        <v>689</v>
      </c>
      <c r="C16" s="37" t="s">
        <v>690</v>
      </c>
      <c r="D16" s="37" t="s">
        <v>215</v>
      </c>
      <c r="E16" s="38">
        <v>581419</v>
      </c>
      <c r="F16" s="39">
        <v>5816.515676</v>
      </c>
      <c r="G16" s="40">
        <v>2.9226519999999999E-2</v>
      </c>
      <c r="H16" s="30" t="s">
        <v>140</v>
      </c>
    </row>
    <row r="17" spans="1:8" x14ac:dyDescent="0.2">
      <c r="A17" s="36">
        <v>11</v>
      </c>
      <c r="B17" s="37" t="s">
        <v>23</v>
      </c>
      <c r="C17" s="37" t="s">
        <v>24</v>
      </c>
      <c r="D17" s="37" t="s">
        <v>25</v>
      </c>
      <c r="E17" s="38">
        <v>42000</v>
      </c>
      <c r="F17" s="39">
        <v>4726.26</v>
      </c>
      <c r="G17" s="40">
        <v>2.374826E-2</v>
      </c>
      <c r="H17" s="30" t="s">
        <v>140</v>
      </c>
    </row>
    <row r="18" spans="1:8" x14ac:dyDescent="0.2">
      <c r="A18" s="36">
        <v>12</v>
      </c>
      <c r="B18" s="37" t="s">
        <v>343</v>
      </c>
      <c r="C18" s="37" t="s">
        <v>344</v>
      </c>
      <c r="D18" s="37" t="s">
        <v>246</v>
      </c>
      <c r="E18" s="38">
        <v>139976</v>
      </c>
      <c r="F18" s="39">
        <v>4295.5834880000002</v>
      </c>
      <c r="G18" s="40">
        <v>2.1584220000000001E-2</v>
      </c>
      <c r="H18" s="30" t="s">
        <v>140</v>
      </c>
    </row>
    <row r="19" spans="1:8" x14ac:dyDescent="0.2">
      <c r="A19" s="36">
        <v>13</v>
      </c>
      <c r="B19" s="37" t="s">
        <v>841</v>
      </c>
      <c r="C19" s="37" t="s">
        <v>842</v>
      </c>
      <c r="D19" s="37" t="s">
        <v>246</v>
      </c>
      <c r="E19" s="38">
        <v>21500</v>
      </c>
      <c r="F19" s="39">
        <v>3994.7</v>
      </c>
      <c r="G19" s="40">
        <v>2.0072360000000001E-2</v>
      </c>
      <c r="H19" s="30" t="s">
        <v>140</v>
      </c>
    </row>
    <row r="20" spans="1:8" x14ac:dyDescent="0.2">
      <c r="A20" s="36">
        <v>14</v>
      </c>
      <c r="B20" s="37" t="s">
        <v>627</v>
      </c>
      <c r="C20" s="37" t="s">
        <v>628</v>
      </c>
      <c r="D20" s="37" t="s">
        <v>516</v>
      </c>
      <c r="E20" s="38">
        <v>1315000</v>
      </c>
      <c r="F20" s="39">
        <v>3773.3924999999999</v>
      </c>
      <c r="G20" s="40">
        <v>1.8960339999999999E-2</v>
      </c>
      <c r="H20" s="30" t="s">
        <v>140</v>
      </c>
    </row>
    <row r="21" spans="1:8" ht="25.5" x14ac:dyDescent="0.2">
      <c r="A21" s="36">
        <v>15</v>
      </c>
      <c r="B21" s="37" t="s">
        <v>644</v>
      </c>
      <c r="C21" s="37" t="s">
        <v>645</v>
      </c>
      <c r="D21" s="37" t="s">
        <v>208</v>
      </c>
      <c r="E21" s="38">
        <v>256000</v>
      </c>
      <c r="F21" s="39">
        <v>3751.424</v>
      </c>
      <c r="G21" s="40">
        <v>1.8849959999999999E-2</v>
      </c>
      <c r="H21" s="30" t="s">
        <v>140</v>
      </c>
    </row>
    <row r="22" spans="1:8" x14ac:dyDescent="0.2">
      <c r="A22" s="36">
        <v>16</v>
      </c>
      <c r="B22" s="37" t="s">
        <v>77</v>
      </c>
      <c r="C22" s="37" t="s">
        <v>78</v>
      </c>
      <c r="D22" s="37" t="s">
        <v>31</v>
      </c>
      <c r="E22" s="38">
        <v>65000</v>
      </c>
      <c r="F22" s="39">
        <v>3678.6750000000002</v>
      </c>
      <c r="G22" s="40">
        <v>1.848441E-2</v>
      </c>
      <c r="H22" s="30" t="s">
        <v>140</v>
      </c>
    </row>
    <row r="23" spans="1:8" x14ac:dyDescent="0.2">
      <c r="A23" s="36">
        <v>17</v>
      </c>
      <c r="B23" s="37" t="s">
        <v>20</v>
      </c>
      <c r="C23" s="37" t="s">
        <v>21</v>
      </c>
      <c r="D23" s="37" t="s">
        <v>22</v>
      </c>
      <c r="E23" s="38">
        <v>959000</v>
      </c>
      <c r="F23" s="39">
        <v>3420.2734999999998</v>
      </c>
      <c r="G23" s="40">
        <v>1.7186010000000002E-2</v>
      </c>
      <c r="H23" s="30" t="s">
        <v>140</v>
      </c>
    </row>
    <row r="24" spans="1:8" x14ac:dyDescent="0.2">
      <c r="A24" s="36">
        <v>18</v>
      </c>
      <c r="B24" s="37" t="s">
        <v>259</v>
      </c>
      <c r="C24" s="37" t="s">
        <v>260</v>
      </c>
      <c r="D24" s="37" t="s">
        <v>48</v>
      </c>
      <c r="E24" s="38">
        <v>367000</v>
      </c>
      <c r="F24" s="39">
        <v>3391.8139999999999</v>
      </c>
      <c r="G24" s="40">
        <v>1.7043010000000001E-2</v>
      </c>
      <c r="H24" s="30" t="s">
        <v>140</v>
      </c>
    </row>
    <row r="25" spans="1:8" x14ac:dyDescent="0.2">
      <c r="A25" s="36">
        <v>19</v>
      </c>
      <c r="B25" s="37" t="s">
        <v>331</v>
      </c>
      <c r="C25" s="37" t="s">
        <v>332</v>
      </c>
      <c r="D25" s="37" t="s">
        <v>229</v>
      </c>
      <c r="E25" s="38">
        <v>1190000</v>
      </c>
      <c r="F25" s="39">
        <v>3148.74</v>
      </c>
      <c r="G25" s="40">
        <v>1.5821620000000002E-2</v>
      </c>
      <c r="H25" s="30" t="s">
        <v>140</v>
      </c>
    </row>
    <row r="26" spans="1:8" x14ac:dyDescent="0.2">
      <c r="A26" s="36">
        <v>20</v>
      </c>
      <c r="B26" s="37" t="s">
        <v>108</v>
      </c>
      <c r="C26" s="37" t="s">
        <v>109</v>
      </c>
      <c r="D26" s="37" t="s">
        <v>34</v>
      </c>
      <c r="E26" s="38">
        <v>572977</v>
      </c>
      <c r="F26" s="39">
        <v>3058.551226</v>
      </c>
      <c r="G26" s="40">
        <v>1.5368450000000001E-2</v>
      </c>
      <c r="H26" s="30" t="s">
        <v>140</v>
      </c>
    </row>
    <row r="27" spans="1:8" x14ac:dyDescent="0.2">
      <c r="A27" s="36">
        <v>21</v>
      </c>
      <c r="B27" s="37" t="s">
        <v>99</v>
      </c>
      <c r="C27" s="37" t="s">
        <v>100</v>
      </c>
      <c r="D27" s="37" t="s">
        <v>101</v>
      </c>
      <c r="E27" s="38">
        <v>1745500</v>
      </c>
      <c r="F27" s="39">
        <v>3027.7442999999998</v>
      </c>
      <c r="G27" s="40">
        <v>1.521365E-2</v>
      </c>
      <c r="H27" s="30" t="s">
        <v>140</v>
      </c>
    </row>
    <row r="28" spans="1:8" ht="25.5" x14ac:dyDescent="0.2">
      <c r="A28" s="36">
        <v>22</v>
      </c>
      <c r="B28" s="37" t="s">
        <v>756</v>
      </c>
      <c r="C28" s="37" t="s">
        <v>757</v>
      </c>
      <c r="D28" s="37" t="s">
        <v>208</v>
      </c>
      <c r="E28" s="38">
        <v>270000</v>
      </c>
      <c r="F28" s="39">
        <v>3004.02</v>
      </c>
      <c r="G28" s="40">
        <v>1.5094440000000001E-2</v>
      </c>
      <c r="H28" s="30" t="s">
        <v>140</v>
      </c>
    </row>
    <row r="29" spans="1:8" ht="25.5" x14ac:dyDescent="0.2">
      <c r="A29" s="36">
        <v>23</v>
      </c>
      <c r="B29" s="37" t="s">
        <v>238</v>
      </c>
      <c r="C29" s="37" t="s">
        <v>239</v>
      </c>
      <c r="D29" s="37" t="s">
        <v>208</v>
      </c>
      <c r="E29" s="38">
        <v>53000</v>
      </c>
      <c r="F29" s="39">
        <v>2952.1</v>
      </c>
      <c r="G29" s="40">
        <v>1.4833560000000001E-2</v>
      </c>
      <c r="H29" s="30" t="s">
        <v>140</v>
      </c>
    </row>
    <row r="30" spans="1:8" x14ac:dyDescent="0.2">
      <c r="A30" s="36">
        <v>24</v>
      </c>
      <c r="B30" s="37" t="s">
        <v>81</v>
      </c>
      <c r="C30" s="37" t="s">
        <v>82</v>
      </c>
      <c r="D30" s="37" t="s">
        <v>83</v>
      </c>
      <c r="E30" s="38">
        <v>52000</v>
      </c>
      <c r="F30" s="39">
        <v>2791.5680000000002</v>
      </c>
      <c r="G30" s="40">
        <v>1.402692E-2</v>
      </c>
      <c r="H30" s="30" t="s">
        <v>140</v>
      </c>
    </row>
    <row r="31" spans="1:8" x14ac:dyDescent="0.2">
      <c r="A31" s="36">
        <v>25</v>
      </c>
      <c r="B31" s="37" t="s">
        <v>820</v>
      </c>
      <c r="C31" s="37" t="s">
        <v>821</v>
      </c>
      <c r="D31" s="37" t="s">
        <v>294</v>
      </c>
      <c r="E31" s="38">
        <v>200000</v>
      </c>
      <c r="F31" s="39">
        <v>2700.8</v>
      </c>
      <c r="G31" s="40">
        <v>1.3570840000000001E-2</v>
      </c>
      <c r="H31" s="30" t="s">
        <v>140</v>
      </c>
    </row>
    <row r="32" spans="1:8" ht="25.5" x14ac:dyDescent="0.2">
      <c r="A32" s="36">
        <v>26</v>
      </c>
      <c r="B32" s="37" t="s">
        <v>421</v>
      </c>
      <c r="C32" s="37" t="s">
        <v>422</v>
      </c>
      <c r="D32" s="37" t="s">
        <v>133</v>
      </c>
      <c r="E32" s="38">
        <v>637000</v>
      </c>
      <c r="F32" s="39">
        <v>2694.1914999999999</v>
      </c>
      <c r="G32" s="40">
        <v>1.353763E-2</v>
      </c>
      <c r="H32" s="30" t="s">
        <v>140</v>
      </c>
    </row>
    <row r="33" spans="1:8" x14ac:dyDescent="0.2">
      <c r="A33" s="36">
        <v>27</v>
      </c>
      <c r="B33" s="37" t="s">
        <v>91</v>
      </c>
      <c r="C33" s="37" t="s">
        <v>92</v>
      </c>
      <c r="D33" s="37" t="s">
        <v>83</v>
      </c>
      <c r="E33" s="38">
        <v>526500</v>
      </c>
      <c r="F33" s="39">
        <v>2485.3432499999999</v>
      </c>
      <c r="G33" s="40">
        <v>1.248822E-2</v>
      </c>
      <c r="H33" s="30" t="s">
        <v>140</v>
      </c>
    </row>
    <row r="34" spans="1:8" x14ac:dyDescent="0.2">
      <c r="A34" s="36">
        <v>28</v>
      </c>
      <c r="B34" s="37" t="s">
        <v>337</v>
      </c>
      <c r="C34" s="37" t="s">
        <v>338</v>
      </c>
      <c r="D34" s="37" t="s">
        <v>276</v>
      </c>
      <c r="E34" s="38">
        <v>174686</v>
      </c>
      <c r="F34" s="39">
        <v>2479.66777</v>
      </c>
      <c r="G34" s="40">
        <v>1.2459700000000001E-2</v>
      </c>
      <c r="H34" s="30" t="s">
        <v>140</v>
      </c>
    </row>
    <row r="35" spans="1:8" x14ac:dyDescent="0.2">
      <c r="A35" s="36">
        <v>29</v>
      </c>
      <c r="B35" s="37" t="s">
        <v>44</v>
      </c>
      <c r="C35" s="37" t="s">
        <v>45</v>
      </c>
      <c r="D35" s="37" t="s">
        <v>34</v>
      </c>
      <c r="E35" s="38">
        <v>47271</v>
      </c>
      <c r="F35" s="39">
        <v>2438.9472449999998</v>
      </c>
      <c r="G35" s="40">
        <v>1.225509E-2</v>
      </c>
      <c r="H35" s="30" t="s">
        <v>140</v>
      </c>
    </row>
    <row r="36" spans="1:8" x14ac:dyDescent="0.2">
      <c r="A36" s="36">
        <v>30</v>
      </c>
      <c r="B36" s="37" t="s">
        <v>843</v>
      </c>
      <c r="C36" s="37" t="s">
        <v>844</v>
      </c>
      <c r="D36" s="37" t="s">
        <v>25</v>
      </c>
      <c r="E36" s="38">
        <v>387000</v>
      </c>
      <c r="F36" s="39">
        <v>2344.6395000000002</v>
      </c>
      <c r="G36" s="40">
        <v>1.178122E-2</v>
      </c>
      <c r="H36" s="30" t="s">
        <v>140</v>
      </c>
    </row>
    <row r="37" spans="1:8" x14ac:dyDescent="0.2">
      <c r="A37" s="36">
        <v>31</v>
      </c>
      <c r="B37" s="37" t="s">
        <v>678</v>
      </c>
      <c r="C37" s="37" t="s">
        <v>679</v>
      </c>
      <c r="D37" s="37" t="s">
        <v>28</v>
      </c>
      <c r="E37" s="38">
        <v>51500</v>
      </c>
      <c r="F37" s="39">
        <v>2256.3180000000002</v>
      </c>
      <c r="G37" s="40">
        <v>1.1337430000000001E-2</v>
      </c>
      <c r="H37" s="30" t="s">
        <v>140</v>
      </c>
    </row>
    <row r="38" spans="1:8" x14ac:dyDescent="0.2">
      <c r="A38" s="36">
        <v>32</v>
      </c>
      <c r="B38" s="37" t="s">
        <v>636</v>
      </c>
      <c r="C38" s="37" t="s">
        <v>637</v>
      </c>
      <c r="D38" s="37" t="s">
        <v>25</v>
      </c>
      <c r="E38" s="38">
        <v>515000</v>
      </c>
      <c r="F38" s="39">
        <v>2172.5275000000001</v>
      </c>
      <c r="G38" s="40">
        <v>1.09164E-2</v>
      </c>
      <c r="H38" s="30" t="s">
        <v>140</v>
      </c>
    </row>
    <row r="39" spans="1:8" x14ac:dyDescent="0.2">
      <c r="A39" s="36">
        <v>33</v>
      </c>
      <c r="B39" s="37" t="s">
        <v>307</v>
      </c>
      <c r="C39" s="37" t="s">
        <v>308</v>
      </c>
      <c r="D39" s="37" t="s">
        <v>120</v>
      </c>
      <c r="E39" s="38">
        <v>1944000</v>
      </c>
      <c r="F39" s="39">
        <v>2165.0328</v>
      </c>
      <c r="G39" s="40">
        <v>1.087874E-2</v>
      </c>
      <c r="H39" s="30" t="s">
        <v>140</v>
      </c>
    </row>
    <row r="40" spans="1:8" x14ac:dyDescent="0.2">
      <c r="A40" s="36">
        <v>34</v>
      </c>
      <c r="B40" s="37" t="s">
        <v>455</v>
      </c>
      <c r="C40" s="37" t="s">
        <v>456</v>
      </c>
      <c r="D40" s="37" t="s">
        <v>41</v>
      </c>
      <c r="E40" s="38">
        <v>62000</v>
      </c>
      <c r="F40" s="39">
        <v>2159.212</v>
      </c>
      <c r="G40" s="40">
        <v>1.084949E-2</v>
      </c>
      <c r="H40" s="30" t="s">
        <v>140</v>
      </c>
    </row>
    <row r="41" spans="1:8" x14ac:dyDescent="0.2">
      <c r="A41" s="36">
        <v>35</v>
      </c>
      <c r="B41" s="37" t="s">
        <v>493</v>
      </c>
      <c r="C41" s="37" t="s">
        <v>494</v>
      </c>
      <c r="D41" s="37" t="s">
        <v>215</v>
      </c>
      <c r="E41" s="38">
        <v>201000</v>
      </c>
      <c r="F41" s="39">
        <v>2154.3180000000002</v>
      </c>
      <c r="G41" s="40">
        <v>1.08249E-2</v>
      </c>
      <c r="H41" s="30" t="s">
        <v>140</v>
      </c>
    </row>
    <row r="42" spans="1:8" x14ac:dyDescent="0.2">
      <c r="A42" s="36">
        <v>36</v>
      </c>
      <c r="B42" s="37" t="s">
        <v>303</v>
      </c>
      <c r="C42" s="37" t="s">
        <v>304</v>
      </c>
      <c r="D42" s="37" t="s">
        <v>53</v>
      </c>
      <c r="E42" s="38">
        <v>404761</v>
      </c>
      <c r="F42" s="39">
        <v>2126.614294</v>
      </c>
      <c r="G42" s="40">
        <v>1.0685699999999999E-2</v>
      </c>
      <c r="H42" s="30" t="s">
        <v>140</v>
      </c>
    </row>
    <row r="43" spans="1:8" x14ac:dyDescent="0.2">
      <c r="A43" s="36">
        <v>37</v>
      </c>
      <c r="B43" s="37" t="s">
        <v>423</v>
      </c>
      <c r="C43" s="37" t="s">
        <v>424</v>
      </c>
      <c r="D43" s="37" t="s">
        <v>48</v>
      </c>
      <c r="E43" s="38">
        <v>1206148</v>
      </c>
      <c r="F43" s="39">
        <v>2079.7609963999998</v>
      </c>
      <c r="G43" s="40">
        <v>1.0450269999999999E-2</v>
      </c>
      <c r="H43" s="30" t="s">
        <v>140</v>
      </c>
    </row>
    <row r="44" spans="1:8" x14ac:dyDescent="0.2">
      <c r="A44" s="36">
        <v>38</v>
      </c>
      <c r="B44" s="37" t="s">
        <v>277</v>
      </c>
      <c r="C44" s="37" t="s">
        <v>278</v>
      </c>
      <c r="D44" s="37" t="s">
        <v>269</v>
      </c>
      <c r="E44" s="38">
        <v>512642</v>
      </c>
      <c r="F44" s="39">
        <v>2072.6116059999999</v>
      </c>
      <c r="G44" s="40">
        <v>1.0414349999999999E-2</v>
      </c>
      <c r="H44" s="30" t="s">
        <v>140</v>
      </c>
    </row>
    <row r="45" spans="1:8" x14ac:dyDescent="0.2">
      <c r="A45" s="36">
        <v>39</v>
      </c>
      <c r="B45" s="37" t="s">
        <v>711</v>
      </c>
      <c r="C45" s="37" t="s">
        <v>712</v>
      </c>
      <c r="D45" s="37" t="s">
        <v>215</v>
      </c>
      <c r="E45" s="38">
        <v>102000</v>
      </c>
      <c r="F45" s="39">
        <v>2072.13</v>
      </c>
      <c r="G45" s="40">
        <v>1.041193E-2</v>
      </c>
      <c r="H45" s="30" t="s">
        <v>140</v>
      </c>
    </row>
    <row r="46" spans="1:8" x14ac:dyDescent="0.2">
      <c r="A46" s="36">
        <v>40</v>
      </c>
      <c r="B46" s="37" t="s">
        <v>236</v>
      </c>
      <c r="C46" s="37" t="s">
        <v>237</v>
      </c>
      <c r="D46" s="37" t="s">
        <v>120</v>
      </c>
      <c r="E46" s="38">
        <v>486500</v>
      </c>
      <c r="F46" s="39">
        <v>2031.624</v>
      </c>
      <c r="G46" s="40">
        <v>1.0208399999999999E-2</v>
      </c>
      <c r="H46" s="30" t="s">
        <v>140</v>
      </c>
    </row>
    <row r="47" spans="1:8" x14ac:dyDescent="0.2">
      <c r="A47" s="36">
        <v>41</v>
      </c>
      <c r="B47" s="37" t="s">
        <v>128</v>
      </c>
      <c r="C47" s="37" t="s">
        <v>129</v>
      </c>
      <c r="D47" s="37" t="s">
        <v>130</v>
      </c>
      <c r="E47" s="38">
        <v>1077000</v>
      </c>
      <c r="F47" s="39">
        <v>2025.4061999999999</v>
      </c>
      <c r="G47" s="40">
        <v>1.0177149999999999E-2</v>
      </c>
      <c r="H47" s="30" t="s">
        <v>140</v>
      </c>
    </row>
    <row r="48" spans="1:8" x14ac:dyDescent="0.2">
      <c r="A48" s="36">
        <v>42</v>
      </c>
      <c r="B48" s="37" t="s">
        <v>196</v>
      </c>
      <c r="C48" s="37" t="s">
        <v>197</v>
      </c>
      <c r="D48" s="37" t="s">
        <v>198</v>
      </c>
      <c r="E48" s="38">
        <v>126500</v>
      </c>
      <c r="F48" s="39">
        <v>2003.76</v>
      </c>
      <c r="G48" s="40">
        <v>1.006839E-2</v>
      </c>
      <c r="H48" s="30" t="s">
        <v>140</v>
      </c>
    </row>
    <row r="49" spans="1:8" x14ac:dyDescent="0.2">
      <c r="A49" s="36">
        <v>43</v>
      </c>
      <c r="B49" s="37" t="s">
        <v>183</v>
      </c>
      <c r="C49" s="37" t="s">
        <v>184</v>
      </c>
      <c r="D49" s="37" t="s">
        <v>185</v>
      </c>
      <c r="E49" s="38">
        <v>629000</v>
      </c>
      <c r="F49" s="39">
        <v>1986.3820000000001</v>
      </c>
      <c r="G49" s="40">
        <v>9.9810699999999999E-3</v>
      </c>
      <c r="H49" s="30" t="s">
        <v>140</v>
      </c>
    </row>
    <row r="50" spans="1:8" x14ac:dyDescent="0.2">
      <c r="A50" s="36">
        <v>44</v>
      </c>
      <c r="B50" s="37" t="s">
        <v>244</v>
      </c>
      <c r="C50" s="37" t="s">
        <v>245</v>
      </c>
      <c r="D50" s="37" t="s">
        <v>246</v>
      </c>
      <c r="E50" s="38">
        <v>57000</v>
      </c>
      <c r="F50" s="39">
        <v>1972.5419999999999</v>
      </c>
      <c r="G50" s="40">
        <v>9.9115200000000001E-3</v>
      </c>
      <c r="H50" s="30" t="s">
        <v>140</v>
      </c>
    </row>
    <row r="51" spans="1:8" x14ac:dyDescent="0.2">
      <c r="A51" s="36">
        <v>45</v>
      </c>
      <c r="B51" s="37" t="s">
        <v>301</v>
      </c>
      <c r="C51" s="37" t="s">
        <v>302</v>
      </c>
      <c r="D51" s="37" t="s">
        <v>229</v>
      </c>
      <c r="E51" s="38">
        <v>820000</v>
      </c>
      <c r="F51" s="39">
        <v>1962.67</v>
      </c>
      <c r="G51" s="40">
        <v>9.8619199999999997E-3</v>
      </c>
      <c r="H51" s="30" t="s">
        <v>140</v>
      </c>
    </row>
    <row r="52" spans="1:8" x14ac:dyDescent="0.2">
      <c r="A52" s="36">
        <v>46</v>
      </c>
      <c r="B52" s="37" t="s">
        <v>113</v>
      </c>
      <c r="C52" s="37" t="s">
        <v>114</v>
      </c>
      <c r="D52" s="37" t="s">
        <v>115</v>
      </c>
      <c r="E52" s="38">
        <v>25700</v>
      </c>
      <c r="F52" s="39">
        <v>1935.21</v>
      </c>
      <c r="G52" s="40">
        <v>9.7239400000000004E-3</v>
      </c>
      <c r="H52" s="30" t="s">
        <v>140</v>
      </c>
    </row>
    <row r="53" spans="1:8" ht="25.5" x14ac:dyDescent="0.2">
      <c r="A53" s="36">
        <v>47</v>
      </c>
      <c r="B53" s="37" t="s">
        <v>220</v>
      </c>
      <c r="C53" s="37" t="s">
        <v>221</v>
      </c>
      <c r="D53" s="37" t="s">
        <v>188</v>
      </c>
      <c r="E53" s="38">
        <v>177000</v>
      </c>
      <c r="F53" s="39">
        <v>1902.0419999999999</v>
      </c>
      <c r="G53" s="40">
        <v>9.5572799999999996E-3</v>
      </c>
      <c r="H53" s="30" t="s">
        <v>140</v>
      </c>
    </row>
    <row r="54" spans="1:8" x14ac:dyDescent="0.2">
      <c r="A54" s="36">
        <v>48</v>
      </c>
      <c r="B54" s="37" t="s">
        <v>845</v>
      </c>
      <c r="C54" s="37" t="s">
        <v>846</v>
      </c>
      <c r="D54" s="37" t="s">
        <v>115</v>
      </c>
      <c r="E54" s="38">
        <v>233000</v>
      </c>
      <c r="F54" s="39">
        <v>1893.2415000000001</v>
      </c>
      <c r="G54" s="40">
        <v>9.5130600000000003E-3</v>
      </c>
      <c r="H54" s="30" t="s">
        <v>140</v>
      </c>
    </row>
    <row r="55" spans="1:8" x14ac:dyDescent="0.2">
      <c r="A55" s="36">
        <v>49</v>
      </c>
      <c r="B55" s="37" t="s">
        <v>272</v>
      </c>
      <c r="C55" s="37" t="s">
        <v>273</v>
      </c>
      <c r="D55" s="37" t="s">
        <v>188</v>
      </c>
      <c r="E55" s="38">
        <v>872000</v>
      </c>
      <c r="F55" s="39">
        <v>1762.0504000000001</v>
      </c>
      <c r="G55" s="40">
        <v>8.8538599999999999E-3</v>
      </c>
      <c r="H55" s="30" t="s">
        <v>140</v>
      </c>
    </row>
    <row r="56" spans="1:8" x14ac:dyDescent="0.2">
      <c r="A56" s="36">
        <v>50</v>
      </c>
      <c r="B56" s="37" t="s">
        <v>89</v>
      </c>
      <c r="C56" s="37" t="s">
        <v>90</v>
      </c>
      <c r="D56" s="37" t="s">
        <v>22</v>
      </c>
      <c r="E56" s="38">
        <v>120000</v>
      </c>
      <c r="F56" s="39">
        <v>1697.88</v>
      </c>
      <c r="G56" s="40">
        <v>8.5314199999999996E-3</v>
      </c>
      <c r="H56" s="30" t="s">
        <v>140</v>
      </c>
    </row>
    <row r="57" spans="1:8" x14ac:dyDescent="0.2">
      <c r="A57" s="36">
        <v>51</v>
      </c>
      <c r="B57" s="37" t="s">
        <v>42</v>
      </c>
      <c r="C57" s="37" t="s">
        <v>43</v>
      </c>
      <c r="D57" s="37" t="s">
        <v>13</v>
      </c>
      <c r="E57" s="38">
        <v>117000</v>
      </c>
      <c r="F57" s="39">
        <v>1603.0170000000001</v>
      </c>
      <c r="G57" s="40">
        <v>8.0547599999999994E-3</v>
      </c>
      <c r="H57" s="30" t="s">
        <v>140</v>
      </c>
    </row>
    <row r="58" spans="1:8" x14ac:dyDescent="0.2">
      <c r="A58" s="36">
        <v>52</v>
      </c>
      <c r="B58" s="37" t="s">
        <v>487</v>
      </c>
      <c r="C58" s="37" t="s">
        <v>488</v>
      </c>
      <c r="D58" s="37" t="s">
        <v>41</v>
      </c>
      <c r="E58" s="38">
        <v>171000</v>
      </c>
      <c r="F58" s="39">
        <v>1439.7345</v>
      </c>
      <c r="G58" s="40">
        <v>7.2342999999999999E-3</v>
      </c>
      <c r="H58" s="30" t="s">
        <v>140</v>
      </c>
    </row>
    <row r="59" spans="1:8" x14ac:dyDescent="0.2">
      <c r="A59" s="36">
        <v>53</v>
      </c>
      <c r="B59" s="37" t="s">
        <v>832</v>
      </c>
      <c r="C59" s="37" t="s">
        <v>833</v>
      </c>
      <c r="D59" s="37" t="s">
        <v>215</v>
      </c>
      <c r="E59" s="38">
        <v>35900</v>
      </c>
      <c r="F59" s="39">
        <v>1270.1420000000001</v>
      </c>
      <c r="G59" s="40">
        <v>6.3821399999999997E-3</v>
      </c>
      <c r="H59" s="30" t="s">
        <v>140</v>
      </c>
    </row>
    <row r="60" spans="1:8" x14ac:dyDescent="0.2">
      <c r="A60" s="36">
        <v>54</v>
      </c>
      <c r="B60" s="37" t="s">
        <v>373</v>
      </c>
      <c r="C60" s="37" t="s">
        <v>374</v>
      </c>
      <c r="D60" s="37" t="s">
        <v>112</v>
      </c>
      <c r="E60" s="38">
        <v>180981</v>
      </c>
      <c r="F60" s="39">
        <v>906.08137650000003</v>
      </c>
      <c r="G60" s="40">
        <v>4.5528299999999999E-3</v>
      </c>
      <c r="H60" s="30" t="s">
        <v>140</v>
      </c>
    </row>
    <row r="61" spans="1:8" x14ac:dyDescent="0.2">
      <c r="A61" s="41"/>
      <c r="B61" s="41"/>
      <c r="C61" s="42" t="s">
        <v>139</v>
      </c>
      <c r="D61" s="41"/>
      <c r="E61" s="41" t="s">
        <v>140</v>
      </c>
      <c r="F61" s="43">
        <v>193666.56602989999</v>
      </c>
      <c r="G61" s="44">
        <v>0.97312551000000003</v>
      </c>
      <c r="H61" s="30" t="s">
        <v>140</v>
      </c>
    </row>
    <row r="62" spans="1:8" x14ac:dyDescent="0.2">
      <c r="A62" s="41"/>
      <c r="B62" s="41"/>
      <c r="C62" s="45"/>
      <c r="D62" s="41"/>
      <c r="E62" s="41"/>
      <c r="F62" s="46"/>
      <c r="G62" s="46"/>
      <c r="H62" s="30" t="s">
        <v>140</v>
      </c>
    </row>
    <row r="63" spans="1:8" x14ac:dyDescent="0.2">
      <c r="A63" s="41"/>
      <c r="B63" s="41"/>
      <c r="C63" s="42" t="s">
        <v>141</v>
      </c>
      <c r="D63" s="41"/>
      <c r="E63" s="41"/>
      <c r="F63" s="41"/>
      <c r="G63" s="41"/>
      <c r="H63" s="30" t="s">
        <v>140</v>
      </c>
    </row>
    <row r="64" spans="1:8" x14ac:dyDescent="0.2">
      <c r="A64" s="41"/>
      <c r="B64" s="41"/>
      <c r="C64" s="42" t="s">
        <v>139</v>
      </c>
      <c r="D64" s="41"/>
      <c r="E64" s="41" t="s">
        <v>140</v>
      </c>
      <c r="F64" s="47" t="s">
        <v>142</v>
      </c>
      <c r="G64" s="44">
        <v>0</v>
      </c>
      <c r="H64" s="30" t="s">
        <v>140</v>
      </c>
    </row>
    <row r="65" spans="1:8" x14ac:dyDescent="0.2">
      <c r="A65" s="41"/>
      <c r="B65" s="41"/>
      <c r="C65" s="45"/>
      <c r="D65" s="41"/>
      <c r="E65" s="41"/>
      <c r="F65" s="46"/>
      <c r="G65" s="46"/>
      <c r="H65" s="30" t="s">
        <v>140</v>
      </c>
    </row>
    <row r="66" spans="1:8" x14ac:dyDescent="0.2">
      <c r="A66" s="41"/>
      <c r="B66" s="41"/>
      <c r="C66" s="42" t="s">
        <v>143</v>
      </c>
      <c r="D66" s="41"/>
      <c r="E66" s="41"/>
      <c r="F66" s="41"/>
      <c r="G66" s="41"/>
      <c r="H66" s="30" t="s">
        <v>140</v>
      </c>
    </row>
    <row r="67" spans="1:8" x14ac:dyDescent="0.2">
      <c r="A67" s="41"/>
      <c r="B67" s="41"/>
      <c r="C67" s="42" t="s">
        <v>139</v>
      </c>
      <c r="D67" s="41"/>
      <c r="E67" s="41" t="s">
        <v>140</v>
      </c>
      <c r="F67" s="47" t="s">
        <v>142</v>
      </c>
      <c r="G67" s="44">
        <v>0</v>
      </c>
      <c r="H67" s="30" t="s">
        <v>140</v>
      </c>
    </row>
    <row r="68" spans="1:8" x14ac:dyDescent="0.2">
      <c r="A68" s="41"/>
      <c r="B68" s="41"/>
      <c r="C68" s="45"/>
      <c r="D68" s="41"/>
      <c r="E68" s="41"/>
      <c r="F68" s="46"/>
      <c r="G68" s="46"/>
      <c r="H68" s="30" t="s">
        <v>140</v>
      </c>
    </row>
    <row r="69" spans="1:8" x14ac:dyDescent="0.2">
      <c r="A69" s="41"/>
      <c r="B69" s="41"/>
      <c r="C69" s="42" t="s">
        <v>144</v>
      </c>
      <c r="D69" s="41"/>
      <c r="E69" s="41"/>
      <c r="F69" s="41"/>
      <c r="G69" s="41"/>
      <c r="H69" s="30" t="s">
        <v>140</v>
      </c>
    </row>
    <row r="70" spans="1:8" x14ac:dyDescent="0.2">
      <c r="A70" s="41"/>
      <c r="B70" s="41"/>
      <c r="C70" s="42" t="s">
        <v>139</v>
      </c>
      <c r="D70" s="41"/>
      <c r="E70" s="41" t="s">
        <v>140</v>
      </c>
      <c r="F70" s="47" t="s">
        <v>142</v>
      </c>
      <c r="G70" s="44">
        <v>0</v>
      </c>
      <c r="H70" s="30" t="s">
        <v>140</v>
      </c>
    </row>
    <row r="71" spans="1:8" x14ac:dyDescent="0.2">
      <c r="A71" s="41"/>
      <c r="B71" s="41"/>
      <c r="C71" s="45"/>
      <c r="D71" s="41"/>
      <c r="E71" s="41"/>
      <c r="F71" s="46"/>
      <c r="G71" s="46"/>
      <c r="H71" s="30" t="s">
        <v>140</v>
      </c>
    </row>
    <row r="72" spans="1:8" x14ac:dyDescent="0.2">
      <c r="A72" s="41"/>
      <c r="B72" s="41"/>
      <c r="C72" s="42" t="s">
        <v>145</v>
      </c>
      <c r="D72" s="41"/>
      <c r="E72" s="41"/>
      <c r="F72" s="46"/>
      <c r="G72" s="46"/>
      <c r="H72" s="30" t="s">
        <v>140</v>
      </c>
    </row>
    <row r="73" spans="1:8" x14ac:dyDescent="0.2">
      <c r="A73" s="41"/>
      <c r="B73" s="41"/>
      <c r="C73" s="42" t="s">
        <v>139</v>
      </c>
      <c r="D73" s="41"/>
      <c r="E73" s="41" t="s">
        <v>140</v>
      </c>
      <c r="F73" s="47" t="s">
        <v>142</v>
      </c>
      <c r="G73" s="44">
        <v>0</v>
      </c>
      <c r="H73" s="30" t="s">
        <v>140</v>
      </c>
    </row>
    <row r="74" spans="1:8" x14ac:dyDescent="0.2">
      <c r="A74" s="41"/>
      <c r="B74" s="41"/>
      <c r="C74" s="45"/>
      <c r="D74" s="41"/>
      <c r="E74" s="41"/>
      <c r="F74" s="46"/>
      <c r="G74" s="46"/>
      <c r="H74" s="30" t="s">
        <v>140</v>
      </c>
    </row>
    <row r="75" spans="1:8" x14ac:dyDescent="0.2">
      <c r="A75" s="41"/>
      <c r="B75" s="41"/>
      <c r="C75" s="42" t="s">
        <v>146</v>
      </c>
      <c r="D75" s="41"/>
      <c r="E75" s="41"/>
      <c r="F75" s="46"/>
      <c r="G75" s="46"/>
      <c r="H75" s="30" t="s">
        <v>140</v>
      </c>
    </row>
    <row r="76" spans="1:8" x14ac:dyDescent="0.2">
      <c r="A76" s="41"/>
      <c r="B76" s="41"/>
      <c r="C76" s="42" t="s">
        <v>139</v>
      </c>
      <c r="D76" s="41"/>
      <c r="E76" s="41" t="s">
        <v>140</v>
      </c>
      <c r="F76" s="47" t="s">
        <v>142</v>
      </c>
      <c r="G76" s="44">
        <v>0</v>
      </c>
      <c r="H76" s="30" t="s">
        <v>140</v>
      </c>
    </row>
    <row r="77" spans="1:8" x14ac:dyDescent="0.2">
      <c r="A77" s="41"/>
      <c r="B77" s="41"/>
      <c r="C77" s="45"/>
      <c r="D77" s="41"/>
      <c r="E77" s="41"/>
      <c r="F77" s="46"/>
      <c r="G77" s="46"/>
      <c r="H77" s="30" t="s">
        <v>140</v>
      </c>
    </row>
    <row r="78" spans="1:8" x14ac:dyDescent="0.2">
      <c r="A78" s="41"/>
      <c r="B78" s="41"/>
      <c r="C78" s="42" t="s">
        <v>147</v>
      </c>
      <c r="D78" s="41"/>
      <c r="E78" s="41"/>
      <c r="F78" s="43">
        <v>193666.56602989999</v>
      </c>
      <c r="G78" s="44">
        <v>0.97312551000000003</v>
      </c>
      <c r="H78" s="30" t="s">
        <v>140</v>
      </c>
    </row>
    <row r="79" spans="1:8" x14ac:dyDescent="0.2">
      <c r="A79" s="41"/>
      <c r="B79" s="41"/>
      <c r="C79" s="45"/>
      <c r="D79" s="41"/>
      <c r="E79" s="41"/>
      <c r="F79" s="46"/>
      <c r="G79" s="46"/>
      <c r="H79" s="30" t="s">
        <v>140</v>
      </c>
    </row>
    <row r="80" spans="1:8" x14ac:dyDescent="0.2">
      <c r="A80" s="41"/>
      <c r="B80" s="41"/>
      <c r="C80" s="42" t="s">
        <v>148</v>
      </c>
      <c r="D80" s="41"/>
      <c r="E80" s="41"/>
      <c r="F80" s="46"/>
      <c r="G80" s="46"/>
      <c r="H80" s="30" t="s">
        <v>140</v>
      </c>
    </row>
    <row r="81" spans="1:8" x14ac:dyDescent="0.2">
      <c r="A81" s="41"/>
      <c r="B81" s="41"/>
      <c r="C81" s="42" t="s">
        <v>10</v>
      </c>
      <c r="D81" s="41"/>
      <c r="E81" s="41"/>
      <c r="F81" s="46"/>
      <c r="G81" s="46"/>
      <c r="H81" s="30" t="s">
        <v>140</v>
      </c>
    </row>
    <row r="82" spans="1:8" x14ac:dyDescent="0.2">
      <c r="A82" s="41"/>
      <c r="B82" s="41"/>
      <c r="C82" s="42" t="s">
        <v>139</v>
      </c>
      <c r="D82" s="41"/>
      <c r="E82" s="41" t="s">
        <v>140</v>
      </c>
      <c r="F82" s="47" t="s">
        <v>142</v>
      </c>
      <c r="G82" s="44">
        <v>0</v>
      </c>
      <c r="H82" s="30" t="s">
        <v>140</v>
      </c>
    </row>
    <row r="83" spans="1:8" x14ac:dyDescent="0.2">
      <c r="A83" s="41"/>
      <c r="B83" s="41"/>
      <c r="C83" s="45"/>
      <c r="D83" s="41"/>
      <c r="E83" s="41"/>
      <c r="F83" s="46"/>
      <c r="G83" s="46"/>
      <c r="H83" s="30" t="s">
        <v>140</v>
      </c>
    </row>
    <row r="84" spans="1:8" x14ac:dyDescent="0.2">
      <c r="A84" s="41"/>
      <c r="B84" s="41"/>
      <c r="C84" s="42" t="s">
        <v>149</v>
      </c>
      <c r="D84" s="41"/>
      <c r="E84" s="41"/>
      <c r="F84" s="41"/>
      <c r="G84" s="41"/>
      <c r="H84" s="30" t="s">
        <v>140</v>
      </c>
    </row>
    <row r="85" spans="1:8" x14ac:dyDescent="0.2">
      <c r="A85" s="41"/>
      <c r="B85" s="41"/>
      <c r="C85" s="42" t="s">
        <v>139</v>
      </c>
      <c r="D85" s="41"/>
      <c r="E85" s="41" t="s">
        <v>140</v>
      </c>
      <c r="F85" s="47" t="s">
        <v>142</v>
      </c>
      <c r="G85" s="44">
        <v>0</v>
      </c>
      <c r="H85" s="30" t="s">
        <v>140</v>
      </c>
    </row>
    <row r="86" spans="1:8" x14ac:dyDescent="0.2">
      <c r="A86" s="41"/>
      <c r="B86" s="41"/>
      <c r="C86" s="45"/>
      <c r="D86" s="41"/>
      <c r="E86" s="41"/>
      <c r="F86" s="46"/>
      <c r="G86" s="46"/>
      <c r="H86" s="30" t="s">
        <v>140</v>
      </c>
    </row>
    <row r="87" spans="1:8" x14ac:dyDescent="0.2">
      <c r="A87" s="41"/>
      <c r="B87" s="41"/>
      <c r="C87" s="42" t="s">
        <v>150</v>
      </c>
      <c r="D87" s="41"/>
      <c r="E87" s="41"/>
      <c r="F87" s="41"/>
      <c r="G87" s="41"/>
      <c r="H87" s="30" t="s">
        <v>140</v>
      </c>
    </row>
    <row r="88" spans="1:8" x14ac:dyDescent="0.2">
      <c r="A88" s="41"/>
      <c r="B88" s="41"/>
      <c r="C88" s="42" t="s">
        <v>139</v>
      </c>
      <c r="D88" s="41"/>
      <c r="E88" s="41" t="s">
        <v>140</v>
      </c>
      <c r="F88" s="47" t="s">
        <v>142</v>
      </c>
      <c r="G88" s="44">
        <v>0</v>
      </c>
      <c r="H88" s="30" t="s">
        <v>140</v>
      </c>
    </row>
    <row r="89" spans="1:8" x14ac:dyDescent="0.2">
      <c r="A89" s="41"/>
      <c r="B89" s="41"/>
      <c r="C89" s="45"/>
      <c r="D89" s="41"/>
      <c r="E89" s="41"/>
      <c r="F89" s="46"/>
      <c r="G89" s="46"/>
      <c r="H89" s="30" t="s">
        <v>140</v>
      </c>
    </row>
    <row r="90" spans="1:8" x14ac:dyDescent="0.2">
      <c r="A90" s="41"/>
      <c r="B90" s="41"/>
      <c r="C90" s="42" t="s">
        <v>151</v>
      </c>
      <c r="D90" s="41"/>
      <c r="E90" s="41"/>
      <c r="F90" s="46"/>
      <c r="G90" s="46"/>
      <c r="H90" s="30" t="s">
        <v>140</v>
      </c>
    </row>
    <row r="91" spans="1:8" x14ac:dyDescent="0.2">
      <c r="A91" s="41"/>
      <c r="B91" s="41"/>
      <c r="C91" s="42" t="s">
        <v>139</v>
      </c>
      <c r="D91" s="41"/>
      <c r="E91" s="41" t="s">
        <v>140</v>
      </c>
      <c r="F91" s="47" t="s">
        <v>142</v>
      </c>
      <c r="G91" s="44">
        <v>0</v>
      </c>
      <c r="H91" s="30" t="s">
        <v>140</v>
      </c>
    </row>
    <row r="92" spans="1:8" x14ac:dyDescent="0.2">
      <c r="A92" s="41"/>
      <c r="B92" s="41"/>
      <c r="C92" s="45"/>
      <c r="D92" s="41"/>
      <c r="E92" s="41"/>
      <c r="F92" s="46"/>
      <c r="G92" s="46"/>
      <c r="H92" s="30" t="s">
        <v>140</v>
      </c>
    </row>
    <row r="93" spans="1:8" x14ac:dyDescent="0.2">
      <c r="A93" s="41"/>
      <c r="B93" s="41"/>
      <c r="C93" s="42" t="s">
        <v>152</v>
      </c>
      <c r="D93" s="41"/>
      <c r="E93" s="41"/>
      <c r="F93" s="43">
        <v>0</v>
      </c>
      <c r="G93" s="44">
        <v>0</v>
      </c>
      <c r="H93" s="30" t="s">
        <v>140</v>
      </c>
    </row>
    <row r="94" spans="1:8" x14ac:dyDescent="0.2">
      <c r="A94" s="41"/>
      <c r="B94" s="41"/>
      <c r="C94" s="45"/>
      <c r="D94" s="41"/>
      <c r="E94" s="41"/>
      <c r="F94" s="46"/>
      <c r="G94" s="46"/>
      <c r="H94" s="30" t="s">
        <v>140</v>
      </c>
    </row>
    <row r="95" spans="1:8" x14ac:dyDescent="0.2">
      <c r="A95" s="41"/>
      <c r="B95" s="41"/>
      <c r="C95" s="42" t="s">
        <v>153</v>
      </c>
      <c r="D95" s="41"/>
      <c r="E95" s="41"/>
      <c r="F95" s="46"/>
      <c r="G95" s="46"/>
      <c r="H95" s="30" t="s">
        <v>140</v>
      </c>
    </row>
    <row r="96" spans="1:8" x14ac:dyDescent="0.2">
      <c r="A96" s="41"/>
      <c r="B96" s="41"/>
      <c r="C96" s="42" t="s">
        <v>154</v>
      </c>
      <c r="D96" s="41"/>
      <c r="E96" s="41"/>
      <c r="F96" s="46"/>
      <c r="G96" s="46"/>
      <c r="H96" s="30" t="s">
        <v>140</v>
      </c>
    </row>
    <row r="97" spans="1:8" x14ac:dyDescent="0.2">
      <c r="A97" s="41"/>
      <c r="B97" s="41"/>
      <c r="C97" s="42" t="s">
        <v>139</v>
      </c>
      <c r="D97" s="41"/>
      <c r="E97" s="41" t="s">
        <v>140</v>
      </c>
      <c r="F97" s="47" t="s">
        <v>142</v>
      </c>
      <c r="G97" s="44">
        <v>0</v>
      </c>
      <c r="H97" s="30" t="s">
        <v>140</v>
      </c>
    </row>
    <row r="98" spans="1:8" x14ac:dyDescent="0.2">
      <c r="A98" s="41"/>
      <c r="B98" s="41"/>
      <c r="C98" s="45"/>
      <c r="D98" s="41"/>
      <c r="E98" s="41"/>
      <c r="F98" s="46"/>
      <c r="G98" s="46"/>
      <c r="H98" s="30" t="s">
        <v>140</v>
      </c>
    </row>
    <row r="99" spans="1:8" x14ac:dyDescent="0.2">
      <c r="A99" s="41"/>
      <c r="B99" s="41"/>
      <c r="C99" s="42" t="s">
        <v>155</v>
      </c>
      <c r="D99" s="41"/>
      <c r="E99" s="41"/>
      <c r="F99" s="46"/>
      <c r="G99" s="46"/>
      <c r="H99" s="30" t="s">
        <v>140</v>
      </c>
    </row>
    <row r="100" spans="1:8" x14ac:dyDescent="0.2">
      <c r="A100" s="41"/>
      <c r="B100" s="41"/>
      <c r="C100" s="42" t="s">
        <v>139</v>
      </c>
      <c r="D100" s="41"/>
      <c r="E100" s="41" t="s">
        <v>140</v>
      </c>
      <c r="F100" s="47" t="s">
        <v>142</v>
      </c>
      <c r="G100" s="44">
        <v>0</v>
      </c>
      <c r="H100" s="30" t="s">
        <v>140</v>
      </c>
    </row>
    <row r="101" spans="1:8" x14ac:dyDescent="0.2">
      <c r="A101" s="41"/>
      <c r="B101" s="41"/>
      <c r="C101" s="45"/>
      <c r="D101" s="41"/>
      <c r="E101" s="41"/>
      <c r="F101" s="46"/>
      <c r="G101" s="46"/>
      <c r="H101" s="30" t="s">
        <v>140</v>
      </c>
    </row>
    <row r="102" spans="1:8" x14ac:dyDescent="0.2">
      <c r="A102" s="41"/>
      <c r="B102" s="41"/>
      <c r="C102" s="42" t="s">
        <v>156</v>
      </c>
      <c r="D102" s="41"/>
      <c r="E102" s="41"/>
      <c r="F102" s="46"/>
      <c r="G102" s="46"/>
      <c r="H102" s="30" t="s">
        <v>140</v>
      </c>
    </row>
    <row r="103" spans="1:8" x14ac:dyDescent="0.2">
      <c r="A103" s="41"/>
      <c r="B103" s="41"/>
      <c r="C103" s="42" t="s">
        <v>139</v>
      </c>
      <c r="D103" s="41"/>
      <c r="E103" s="41" t="s">
        <v>140</v>
      </c>
      <c r="F103" s="47" t="s">
        <v>142</v>
      </c>
      <c r="G103" s="44">
        <v>0</v>
      </c>
      <c r="H103" s="30" t="s">
        <v>140</v>
      </c>
    </row>
    <row r="104" spans="1:8" x14ac:dyDescent="0.2">
      <c r="A104" s="41"/>
      <c r="B104" s="41"/>
      <c r="C104" s="45"/>
      <c r="D104" s="41"/>
      <c r="E104" s="41"/>
      <c r="F104" s="46"/>
      <c r="G104" s="46"/>
      <c r="H104" s="30" t="s">
        <v>140</v>
      </c>
    </row>
    <row r="105" spans="1:8" x14ac:dyDescent="0.2">
      <c r="A105" s="41"/>
      <c r="B105" s="41"/>
      <c r="C105" s="42" t="s">
        <v>157</v>
      </c>
      <c r="D105" s="41"/>
      <c r="E105" s="41"/>
      <c r="F105" s="46"/>
      <c r="G105" s="46"/>
      <c r="H105" s="30" t="s">
        <v>140</v>
      </c>
    </row>
    <row r="106" spans="1:8" x14ac:dyDescent="0.2">
      <c r="A106" s="36">
        <v>1</v>
      </c>
      <c r="B106" s="37"/>
      <c r="C106" s="37" t="s">
        <v>158</v>
      </c>
      <c r="D106" s="37"/>
      <c r="E106" s="48"/>
      <c r="F106" s="39">
        <v>2423.9032739919999</v>
      </c>
      <c r="G106" s="40">
        <v>1.2179499999999999E-2</v>
      </c>
      <c r="H106" s="30">
        <v>5.42</v>
      </c>
    </row>
    <row r="107" spans="1:8" x14ac:dyDescent="0.2">
      <c r="A107" s="41"/>
      <c r="B107" s="41"/>
      <c r="C107" s="42" t="s">
        <v>139</v>
      </c>
      <c r="D107" s="41"/>
      <c r="E107" s="41" t="s">
        <v>140</v>
      </c>
      <c r="F107" s="43">
        <v>2423.9032739919999</v>
      </c>
      <c r="G107" s="44">
        <v>1.2179499999999999E-2</v>
      </c>
      <c r="H107" s="30" t="s">
        <v>140</v>
      </c>
    </row>
    <row r="108" spans="1:8" x14ac:dyDescent="0.2">
      <c r="A108" s="41"/>
      <c r="B108" s="41"/>
      <c r="C108" s="45"/>
      <c r="D108" s="41"/>
      <c r="E108" s="41"/>
      <c r="F108" s="46"/>
      <c r="G108" s="46"/>
      <c r="H108" s="30" t="s">
        <v>140</v>
      </c>
    </row>
    <row r="109" spans="1:8" x14ac:dyDescent="0.2">
      <c r="A109" s="41"/>
      <c r="B109" s="41"/>
      <c r="C109" s="42" t="s">
        <v>159</v>
      </c>
      <c r="D109" s="41"/>
      <c r="E109" s="41"/>
      <c r="F109" s="43">
        <v>2423.9032739919999</v>
      </c>
      <c r="G109" s="44">
        <v>1.2179499999999999E-2</v>
      </c>
      <c r="H109" s="30" t="s">
        <v>140</v>
      </c>
    </row>
    <row r="110" spans="1:8" x14ac:dyDescent="0.2">
      <c r="A110" s="41"/>
      <c r="B110" s="41"/>
      <c r="C110" s="46"/>
      <c r="D110" s="41"/>
      <c r="E110" s="41"/>
      <c r="F110" s="41"/>
      <c r="G110" s="41"/>
      <c r="H110" s="30" t="s">
        <v>140</v>
      </c>
    </row>
    <row r="111" spans="1:8" x14ac:dyDescent="0.2">
      <c r="A111" s="41"/>
      <c r="B111" s="41"/>
      <c r="C111" s="42" t="s">
        <v>160</v>
      </c>
      <c r="D111" s="41"/>
      <c r="E111" s="41"/>
      <c r="F111" s="41"/>
      <c r="G111" s="41"/>
      <c r="H111" s="30" t="s">
        <v>140</v>
      </c>
    </row>
    <row r="112" spans="1:8" x14ac:dyDescent="0.2">
      <c r="A112" s="41"/>
      <c r="B112" s="41"/>
      <c r="C112" s="42" t="s">
        <v>161</v>
      </c>
      <c r="D112" s="41"/>
      <c r="E112" s="41"/>
      <c r="F112" s="41"/>
      <c r="G112" s="41"/>
      <c r="H112" s="30" t="s">
        <v>140</v>
      </c>
    </row>
    <row r="113" spans="1:10" x14ac:dyDescent="0.2">
      <c r="A113" s="41"/>
      <c r="B113" s="41"/>
      <c r="C113" s="42" t="s">
        <v>139</v>
      </c>
      <c r="D113" s="41"/>
      <c r="E113" s="41" t="s">
        <v>140</v>
      </c>
      <c r="F113" s="47" t="s">
        <v>142</v>
      </c>
      <c r="G113" s="44">
        <v>0</v>
      </c>
      <c r="H113" s="30" t="s">
        <v>140</v>
      </c>
    </row>
    <row r="114" spans="1:10" x14ac:dyDescent="0.2">
      <c r="A114" s="41"/>
      <c r="B114" s="41"/>
      <c r="C114" s="45"/>
      <c r="D114" s="41"/>
      <c r="E114" s="41"/>
      <c r="F114" s="46"/>
      <c r="G114" s="46"/>
      <c r="H114" s="30" t="s">
        <v>140</v>
      </c>
    </row>
    <row r="115" spans="1:10" x14ac:dyDescent="0.2">
      <c r="A115" s="41"/>
      <c r="B115" s="41"/>
      <c r="C115" s="42" t="s">
        <v>162</v>
      </c>
      <c r="D115" s="41"/>
      <c r="E115" s="41"/>
      <c r="F115" s="41"/>
      <c r="G115" s="41"/>
      <c r="H115" s="30" t="s">
        <v>140</v>
      </c>
    </row>
    <row r="116" spans="1:10" x14ac:dyDescent="0.2">
      <c r="A116" s="41"/>
      <c r="B116" s="41"/>
      <c r="C116" s="42" t="s">
        <v>163</v>
      </c>
      <c r="D116" s="41"/>
      <c r="E116" s="41"/>
      <c r="F116" s="41"/>
      <c r="G116" s="41"/>
      <c r="H116" s="30" t="s">
        <v>140</v>
      </c>
    </row>
    <row r="117" spans="1:10" x14ac:dyDescent="0.2">
      <c r="A117" s="41"/>
      <c r="B117" s="41"/>
      <c r="C117" s="42" t="s">
        <v>139</v>
      </c>
      <c r="D117" s="41"/>
      <c r="E117" s="41" t="s">
        <v>140</v>
      </c>
      <c r="F117" s="47" t="s">
        <v>142</v>
      </c>
      <c r="G117" s="44">
        <v>0</v>
      </c>
      <c r="H117" s="30" t="s">
        <v>140</v>
      </c>
    </row>
    <row r="118" spans="1:10" x14ac:dyDescent="0.2">
      <c r="A118" s="41"/>
      <c r="B118" s="41"/>
      <c r="C118" s="45"/>
      <c r="D118" s="41"/>
      <c r="E118" s="41"/>
      <c r="F118" s="46"/>
      <c r="G118" s="46"/>
      <c r="H118" s="30" t="s">
        <v>140</v>
      </c>
    </row>
    <row r="119" spans="1:10" x14ac:dyDescent="0.2">
      <c r="A119" s="41"/>
      <c r="B119" s="41"/>
      <c r="C119" s="42" t="s">
        <v>164</v>
      </c>
      <c r="D119" s="41"/>
      <c r="E119" s="41"/>
      <c r="F119" s="46"/>
      <c r="G119" s="46"/>
      <c r="H119" s="30" t="s">
        <v>140</v>
      </c>
    </row>
    <row r="120" spans="1:10" x14ac:dyDescent="0.2">
      <c r="A120" s="41"/>
      <c r="B120" s="41"/>
      <c r="C120" s="42" t="s">
        <v>139</v>
      </c>
      <c r="D120" s="41"/>
      <c r="E120" s="41" t="s">
        <v>140</v>
      </c>
      <c r="F120" s="47" t="s">
        <v>142</v>
      </c>
      <c r="G120" s="44">
        <v>0</v>
      </c>
      <c r="H120" s="30" t="s">
        <v>140</v>
      </c>
    </row>
    <row r="121" spans="1:10" x14ac:dyDescent="0.2">
      <c r="A121" s="41"/>
      <c r="B121" s="41"/>
      <c r="C121" s="45"/>
      <c r="D121" s="41"/>
      <c r="E121" s="41"/>
      <c r="F121" s="46"/>
      <c r="G121" s="46"/>
      <c r="H121" s="30" t="s">
        <v>140</v>
      </c>
    </row>
    <row r="122" spans="1:10" x14ac:dyDescent="0.2">
      <c r="A122" s="48"/>
      <c r="B122" s="37"/>
      <c r="C122" s="37" t="s">
        <v>319</v>
      </c>
      <c r="D122" s="37"/>
      <c r="E122" s="48"/>
      <c r="F122" s="39">
        <v>1500.0000826</v>
      </c>
      <c r="G122" s="40">
        <v>7.5371199999999996E-3</v>
      </c>
      <c r="H122" s="30" t="s">
        <v>140</v>
      </c>
    </row>
    <row r="123" spans="1:10" x14ac:dyDescent="0.2">
      <c r="A123" s="48"/>
      <c r="B123" s="37"/>
      <c r="C123" s="37" t="s">
        <v>165</v>
      </c>
      <c r="D123" s="37"/>
      <c r="E123" s="48"/>
      <c r="F123" s="39">
        <v>1424.5292193800001</v>
      </c>
      <c r="G123" s="40">
        <v>7.1579E-3</v>
      </c>
      <c r="H123" s="30" t="s">
        <v>140</v>
      </c>
    </row>
    <row r="124" spans="1:10" x14ac:dyDescent="0.2">
      <c r="A124" s="45"/>
      <c r="B124" s="45"/>
      <c r="C124" s="42" t="s">
        <v>166</v>
      </c>
      <c r="D124" s="46"/>
      <c r="E124" s="46"/>
      <c r="F124" s="43">
        <v>199014.99860587201</v>
      </c>
      <c r="G124" s="49">
        <v>1.00000003</v>
      </c>
      <c r="H124" s="30" t="s">
        <v>140</v>
      </c>
    </row>
    <row r="125" spans="1:10" x14ac:dyDescent="0.2">
      <c r="A125" s="50"/>
      <c r="B125" s="50"/>
      <c r="C125" s="51"/>
      <c r="D125" s="52"/>
      <c r="E125" s="52"/>
      <c r="F125" s="53"/>
      <c r="G125" s="54"/>
      <c r="H125" s="55"/>
    </row>
    <row r="126" spans="1:10" x14ac:dyDescent="0.2">
      <c r="A126" s="50"/>
      <c r="B126" s="213" t="s">
        <v>934</v>
      </c>
      <c r="C126" s="213"/>
      <c r="D126" s="213"/>
      <c r="E126" s="213"/>
      <c r="F126" s="213"/>
      <c r="G126" s="213"/>
      <c r="H126" s="213"/>
      <c r="J126" s="57"/>
    </row>
    <row r="127" spans="1:10" x14ac:dyDescent="0.2">
      <c r="A127" s="50"/>
      <c r="B127" s="213" t="s">
        <v>935</v>
      </c>
      <c r="C127" s="213"/>
      <c r="D127" s="213"/>
      <c r="E127" s="213"/>
      <c r="F127" s="213"/>
      <c r="G127" s="213"/>
      <c r="H127" s="213"/>
      <c r="J127" s="57"/>
    </row>
    <row r="128" spans="1:10" x14ac:dyDescent="0.2">
      <c r="A128" s="50"/>
      <c r="B128" s="213" t="s">
        <v>936</v>
      </c>
      <c r="C128" s="213"/>
      <c r="D128" s="213"/>
      <c r="E128" s="213"/>
      <c r="F128" s="213"/>
      <c r="G128" s="213"/>
      <c r="H128" s="213"/>
      <c r="J128" s="57"/>
    </row>
    <row r="129" spans="1:17" s="59" customFormat="1" ht="52.5" customHeight="1" x14ac:dyDescent="0.25">
      <c r="A129" s="58"/>
      <c r="B129" s="214" t="s">
        <v>937</v>
      </c>
      <c r="C129" s="214"/>
      <c r="D129" s="214"/>
      <c r="E129" s="214"/>
      <c r="F129" s="214"/>
      <c r="G129" s="214"/>
      <c r="H129" s="214"/>
      <c r="I129"/>
      <c r="J129" s="57"/>
      <c r="K129"/>
      <c r="L129"/>
      <c r="M129"/>
      <c r="N129"/>
      <c r="O129"/>
      <c r="P129"/>
      <c r="Q129"/>
    </row>
    <row r="130" spans="1:17" x14ac:dyDescent="0.2">
      <c r="A130" s="50"/>
      <c r="B130" s="213" t="s">
        <v>938</v>
      </c>
      <c r="C130" s="213"/>
      <c r="D130" s="213"/>
      <c r="E130" s="213"/>
      <c r="F130" s="213"/>
      <c r="G130" s="213"/>
      <c r="H130" s="213"/>
      <c r="J130" s="57"/>
    </row>
    <row r="131" spans="1:17" x14ac:dyDescent="0.2">
      <c r="A131" s="50"/>
      <c r="B131" s="50"/>
      <c r="C131" s="50"/>
      <c r="D131" s="52"/>
      <c r="E131" s="52"/>
      <c r="F131" s="52"/>
      <c r="G131" s="52"/>
    </row>
    <row r="132" spans="1:17" x14ac:dyDescent="0.2">
      <c r="A132" s="50"/>
      <c r="B132" s="222" t="s">
        <v>167</v>
      </c>
      <c r="C132" s="223"/>
      <c r="D132" s="224"/>
      <c r="E132" s="60"/>
      <c r="F132" s="52"/>
      <c r="G132" s="52"/>
    </row>
    <row r="133" spans="1:17" ht="27.75" customHeight="1" x14ac:dyDescent="0.2">
      <c r="A133" s="50"/>
      <c r="B133" s="220" t="s">
        <v>168</v>
      </c>
      <c r="C133" s="221"/>
      <c r="D133" s="29" t="s">
        <v>169</v>
      </c>
      <c r="E133" s="60"/>
      <c r="F133" s="52"/>
      <c r="G133" s="52"/>
    </row>
    <row r="134" spans="1:17" x14ac:dyDescent="0.2">
      <c r="A134" s="50"/>
      <c r="B134" s="220" t="s">
        <v>940</v>
      </c>
      <c r="C134" s="221"/>
      <c r="D134" s="29" t="s">
        <v>169</v>
      </c>
      <c r="E134" s="60"/>
      <c r="F134" s="52"/>
      <c r="G134" s="52"/>
    </row>
    <row r="135" spans="1:17" x14ac:dyDescent="0.2">
      <c r="A135" s="50"/>
      <c r="B135" s="220" t="s">
        <v>170</v>
      </c>
      <c r="C135" s="221"/>
      <c r="D135" s="61" t="s">
        <v>140</v>
      </c>
      <c r="E135" s="60"/>
      <c r="F135" s="52"/>
      <c r="G135" s="52"/>
    </row>
    <row r="136" spans="1:17" x14ac:dyDescent="0.2">
      <c r="A136" s="62"/>
      <c r="B136" s="63" t="s">
        <v>140</v>
      </c>
      <c r="C136" s="63" t="s">
        <v>941</v>
      </c>
      <c r="D136" s="63" t="s">
        <v>171</v>
      </c>
      <c r="E136" s="62"/>
      <c r="F136" s="62"/>
      <c r="G136" s="62"/>
      <c r="H136" s="62"/>
      <c r="J136" s="57"/>
    </row>
    <row r="137" spans="1:17" x14ac:dyDescent="0.2">
      <c r="A137" s="62"/>
      <c r="B137" s="64" t="s">
        <v>172</v>
      </c>
      <c r="C137" s="65">
        <v>46173</v>
      </c>
      <c r="D137" s="65">
        <v>46203</v>
      </c>
      <c r="E137" s="62"/>
      <c r="F137" s="62"/>
      <c r="G137" s="62"/>
      <c r="J137" s="57"/>
    </row>
    <row r="138" spans="1:17" x14ac:dyDescent="0.2">
      <c r="A138" s="66"/>
      <c r="B138" s="32" t="s">
        <v>173</v>
      </c>
      <c r="C138" s="67">
        <v>14.8401</v>
      </c>
      <c r="D138" s="67">
        <v>15.1089</v>
      </c>
      <c r="E138" s="66"/>
      <c r="F138" s="68"/>
      <c r="G138" s="69"/>
    </row>
    <row r="139" spans="1:17" x14ac:dyDescent="0.2">
      <c r="A139" s="66"/>
      <c r="B139" s="32" t="s">
        <v>942</v>
      </c>
      <c r="C139" s="67">
        <v>12.279500000000001</v>
      </c>
      <c r="D139" s="67">
        <v>12.501899999999999</v>
      </c>
      <c r="E139" s="66"/>
      <c r="F139" s="68"/>
      <c r="G139" s="69"/>
    </row>
    <row r="140" spans="1:17" x14ac:dyDescent="0.2">
      <c r="A140" s="66"/>
      <c r="B140" s="32" t="s">
        <v>175</v>
      </c>
      <c r="C140" s="67">
        <v>14.0205</v>
      </c>
      <c r="D140" s="67">
        <v>14.259</v>
      </c>
      <c r="E140" s="66"/>
      <c r="F140" s="68"/>
      <c r="G140" s="69"/>
    </row>
    <row r="141" spans="1:17" x14ac:dyDescent="0.2">
      <c r="A141" s="66"/>
      <c r="B141" s="32" t="s">
        <v>943</v>
      </c>
      <c r="C141" s="67">
        <v>11.5915</v>
      </c>
      <c r="D141" s="67">
        <v>11.7887</v>
      </c>
      <c r="E141" s="66"/>
      <c r="F141" s="68"/>
      <c r="G141" s="69"/>
    </row>
    <row r="142" spans="1:17" x14ac:dyDescent="0.2">
      <c r="A142" s="66"/>
      <c r="B142" s="66"/>
      <c r="C142" s="66"/>
      <c r="D142" s="66"/>
      <c r="E142" s="66"/>
      <c r="F142" s="66"/>
      <c r="G142" s="66"/>
    </row>
    <row r="143" spans="1:17" x14ac:dyDescent="0.2">
      <c r="A143" s="66"/>
      <c r="B143" s="260" t="s">
        <v>177</v>
      </c>
      <c r="C143" s="261"/>
      <c r="D143" s="42" t="s">
        <v>169</v>
      </c>
      <c r="E143" s="66"/>
      <c r="F143" s="66"/>
      <c r="G143" s="66"/>
    </row>
    <row r="144" spans="1:17" x14ac:dyDescent="0.2">
      <c r="A144" s="66"/>
      <c r="B144" s="70"/>
      <c r="C144" s="70"/>
      <c r="D144" s="70"/>
      <c r="E144" s="66"/>
      <c r="F144" s="66"/>
      <c r="G144" s="66"/>
    </row>
    <row r="145" spans="1:7" x14ac:dyDescent="0.2">
      <c r="A145" s="62"/>
      <c r="B145" s="220" t="s">
        <v>178</v>
      </c>
      <c r="C145" s="221"/>
      <c r="D145" s="29" t="s">
        <v>169</v>
      </c>
      <c r="E145" s="71"/>
      <c r="F145" s="62"/>
      <c r="G145" s="62"/>
    </row>
    <row r="146" spans="1:7" x14ac:dyDescent="0.2">
      <c r="A146" s="62"/>
      <c r="B146" s="220" t="s">
        <v>179</v>
      </c>
      <c r="C146" s="221"/>
      <c r="D146" s="29" t="s">
        <v>169</v>
      </c>
      <c r="E146" s="71"/>
      <c r="F146" s="62"/>
      <c r="G146" s="62"/>
    </row>
    <row r="147" spans="1:7" x14ac:dyDescent="0.2">
      <c r="A147" s="62"/>
      <c r="B147" s="220" t="s">
        <v>180</v>
      </c>
      <c r="C147" s="221"/>
      <c r="D147" s="29" t="s">
        <v>169</v>
      </c>
      <c r="E147" s="71"/>
      <c r="F147" s="62"/>
      <c r="G147" s="62"/>
    </row>
    <row r="148" spans="1:7" x14ac:dyDescent="0.2">
      <c r="A148" s="62"/>
      <c r="B148" s="220" t="s">
        <v>181</v>
      </c>
      <c r="C148" s="221"/>
      <c r="D148" s="72">
        <v>0.47232866806140039</v>
      </c>
      <c r="E148" s="62"/>
      <c r="F148" s="56"/>
      <c r="G148" s="73"/>
    </row>
    <row r="150" spans="1:7" x14ac:dyDescent="0.2">
      <c r="B150" s="212" t="s">
        <v>945</v>
      </c>
      <c r="C150" s="212"/>
    </row>
    <row r="152" spans="1:7" ht="153.75" customHeight="1" x14ac:dyDescent="0.2"/>
    <row r="155" spans="1:7" x14ac:dyDescent="0.2">
      <c r="B155" s="74" t="s">
        <v>946</v>
      </c>
      <c r="C155" s="75"/>
      <c r="D155" s="74"/>
    </row>
    <row r="156" spans="1:7" x14ac:dyDescent="0.2">
      <c r="B156" s="74" t="s">
        <v>1156</v>
      </c>
      <c r="D156" s="74"/>
    </row>
    <row r="157" spans="1:7" ht="165" customHeight="1" x14ac:dyDescent="0.2"/>
  </sheetData>
  <mergeCells count="18">
    <mergeCell ref="B145:C145"/>
    <mergeCell ref="B146:C146"/>
    <mergeCell ref="B147:C147"/>
    <mergeCell ref="B148:C148"/>
    <mergeCell ref="B150:C150"/>
    <mergeCell ref="A1:H1"/>
    <mergeCell ref="A2:H2"/>
    <mergeCell ref="A3:H3"/>
    <mergeCell ref="B126:H126"/>
    <mergeCell ref="B127:H127"/>
    <mergeCell ref="B134:C134"/>
    <mergeCell ref="B135:C135"/>
    <mergeCell ref="B143:C143"/>
    <mergeCell ref="B128:H128"/>
    <mergeCell ref="B129:H129"/>
    <mergeCell ref="B130:H130"/>
    <mergeCell ref="B132:D132"/>
    <mergeCell ref="B133:C133"/>
  </mergeCells>
  <hyperlinks>
    <hyperlink ref="I1" location="Index!B2" display="Index" xr:uid="{4A833EEF-D1B6-443C-934F-904492A08E31}"/>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A4EE-09EB-4BD5-A5A0-3A8DC3C5C825}">
  <sheetPr>
    <outlinePr summaryBelow="0" summaryRight="0"/>
  </sheetPr>
  <dimension ref="A1:Q132"/>
  <sheetViews>
    <sheetView showGridLines="0" topLeftCell="A114"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875</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3114256</v>
      </c>
      <c r="F7" s="39">
        <v>24850.205752000002</v>
      </c>
      <c r="G7" s="40">
        <v>0.14779655</v>
      </c>
      <c r="H7" s="30" t="s">
        <v>140</v>
      </c>
    </row>
    <row r="8" spans="1:9" x14ac:dyDescent="0.2">
      <c r="A8" s="36">
        <v>2</v>
      </c>
      <c r="B8" s="37" t="s">
        <v>49</v>
      </c>
      <c r="C8" s="37" t="s">
        <v>50</v>
      </c>
      <c r="D8" s="37" t="s">
        <v>48</v>
      </c>
      <c r="E8" s="38">
        <v>1416021</v>
      </c>
      <c r="F8" s="39">
        <v>19473.120792000002</v>
      </c>
      <c r="G8" s="40">
        <v>0.11581635</v>
      </c>
      <c r="H8" s="30" t="s">
        <v>140</v>
      </c>
    </row>
    <row r="9" spans="1:9" x14ac:dyDescent="0.2">
      <c r="A9" s="36">
        <v>3</v>
      </c>
      <c r="B9" s="37" t="s">
        <v>428</v>
      </c>
      <c r="C9" s="37" t="s">
        <v>429</v>
      </c>
      <c r="D9" s="37" t="s">
        <v>48</v>
      </c>
      <c r="E9" s="38">
        <v>1217541</v>
      </c>
      <c r="F9" s="39">
        <v>16384.449237000001</v>
      </c>
      <c r="G9" s="40">
        <v>9.7446480000000002E-2</v>
      </c>
      <c r="H9" s="30" t="s">
        <v>140</v>
      </c>
    </row>
    <row r="10" spans="1:9" x14ac:dyDescent="0.2">
      <c r="A10" s="36">
        <v>4</v>
      </c>
      <c r="B10" s="37" t="s">
        <v>46</v>
      </c>
      <c r="C10" s="37" t="s">
        <v>47</v>
      </c>
      <c r="D10" s="37" t="s">
        <v>48</v>
      </c>
      <c r="E10" s="38">
        <v>1003469</v>
      </c>
      <c r="F10" s="39">
        <v>10304.623161</v>
      </c>
      <c r="G10" s="40">
        <v>6.1286729999999998E-2</v>
      </c>
      <c r="H10" s="30" t="s">
        <v>140</v>
      </c>
    </row>
    <row r="11" spans="1:9" x14ac:dyDescent="0.2">
      <c r="A11" s="36">
        <v>5</v>
      </c>
      <c r="B11" s="37" t="s">
        <v>661</v>
      </c>
      <c r="C11" s="37" t="s">
        <v>662</v>
      </c>
      <c r="D11" s="37" t="s">
        <v>185</v>
      </c>
      <c r="E11" s="38">
        <v>452719</v>
      </c>
      <c r="F11" s="39">
        <v>8059.3036380000003</v>
      </c>
      <c r="G11" s="40">
        <v>4.793269E-2</v>
      </c>
      <c r="H11" s="30" t="s">
        <v>140</v>
      </c>
    </row>
    <row r="12" spans="1:9" x14ac:dyDescent="0.2">
      <c r="A12" s="36">
        <v>6</v>
      </c>
      <c r="B12" s="37" t="s">
        <v>323</v>
      </c>
      <c r="C12" s="37" t="s">
        <v>324</v>
      </c>
      <c r="D12" s="37" t="s">
        <v>185</v>
      </c>
      <c r="E12" s="38">
        <v>672583</v>
      </c>
      <c r="F12" s="39">
        <v>7009.3237344999998</v>
      </c>
      <c r="G12" s="40">
        <v>4.168794E-2</v>
      </c>
      <c r="H12" s="30" t="s">
        <v>140</v>
      </c>
    </row>
    <row r="13" spans="1:9" x14ac:dyDescent="0.2">
      <c r="A13" s="36">
        <v>7</v>
      </c>
      <c r="B13" s="37" t="s">
        <v>426</v>
      </c>
      <c r="C13" s="37" t="s">
        <v>427</v>
      </c>
      <c r="D13" s="37" t="s">
        <v>48</v>
      </c>
      <c r="E13" s="38">
        <v>3778314</v>
      </c>
      <c r="F13" s="39">
        <v>6997.4375280000004</v>
      </c>
      <c r="G13" s="40">
        <v>4.1617250000000001E-2</v>
      </c>
      <c r="H13" s="30" t="s">
        <v>140</v>
      </c>
    </row>
    <row r="14" spans="1:9" x14ac:dyDescent="0.2">
      <c r="A14" s="36">
        <v>8</v>
      </c>
      <c r="B14" s="37" t="s">
        <v>382</v>
      </c>
      <c r="C14" s="37" t="s">
        <v>383</v>
      </c>
      <c r="D14" s="37" t="s">
        <v>185</v>
      </c>
      <c r="E14" s="38">
        <v>631329</v>
      </c>
      <c r="F14" s="39">
        <v>6555.7203360000003</v>
      </c>
      <c r="G14" s="40">
        <v>3.8990129999999998E-2</v>
      </c>
      <c r="H14" s="30" t="s">
        <v>140</v>
      </c>
    </row>
    <row r="15" spans="1:9" x14ac:dyDescent="0.2">
      <c r="A15" s="36">
        <v>9</v>
      </c>
      <c r="B15" s="37" t="s">
        <v>347</v>
      </c>
      <c r="C15" s="37" t="s">
        <v>348</v>
      </c>
      <c r="D15" s="37" t="s">
        <v>48</v>
      </c>
      <c r="E15" s="38">
        <v>2208626</v>
      </c>
      <c r="F15" s="39">
        <v>6016.2972239999999</v>
      </c>
      <c r="G15" s="40">
        <v>3.5781920000000002E-2</v>
      </c>
      <c r="H15" s="30" t="s">
        <v>140</v>
      </c>
    </row>
    <row r="16" spans="1:9" x14ac:dyDescent="0.2">
      <c r="A16" s="36">
        <v>10</v>
      </c>
      <c r="B16" s="37" t="s">
        <v>401</v>
      </c>
      <c r="C16" s="37" t="s">
        <v>402</v>
      </c>
      <c r="D16" s="37" t="s">
        <v>185</v>
      </c>
      <c r="E16" s="38">
        <v>371206</v>
      </c>
      <c r="F16" s="39">
        <v>5645.3008479999999</v>
      </c>
      <c r="G16" s="40">
        <v>3.3575420000000002E-2</v>
      </c>
      <c r="H16" s="30" t="s">
        <v>140</v>
      </c>
    </row>
    <row r="17" spans="1:8" x14ac:dyDescent="0.2">
      <c r="A17" s="36">
        <v>11</v>
      </c>
      <c r="B17" s="37" t="s">
        <v>380</v>
      </c>
      <c r="C17" s="37" t="s">
        <v>381</v>
      </c>
      <c r="D17" s="37" t="s">
        <v>185</v>
      </c>
      <c r="E17" s="38">
        <v>334660</v>
      </c>
      <c r="F17" s="39">
        <v>5544.9815399999998</v>
      </c>
      <c r="G17" s="40">
        <v>3.2978769999999998E-2</v>
      </c>
      <c r="H17" s="30" t="s">
        <v>140</v>
      </c>
    </row>
    <row r="18" spans="1:8" x14ac:dyDescent="0.2">
      <c r="A18" s="36">
        <v>12</v>
      </c>
      <c r="B18" s="37" t="s">
        <v>479</v>
      </c>
      <c r="C18" s="37" t="s">
        <v>480</v>
      </c>
      <c r="D18" s="37" t="s">
        <v>48</v>
      </c>
      <c r="E18" s="38">
        <v>1369182</v>
      </c>
      <c r="F18" s="39">
        <v>5370.616395</v>
      </c>
      <c r="G18" s="40">
        <v>3.1941730000000002E-2</v>
      </c>
      <c r="H18" s="30" t="s">
        <v>140</v>
      </c>
    </row>
    <row r="19" spans="1:8" x14ac:dyDescent="0.2">
      <c r="A19" s="36">
        <v>13</v>
      </c>
      <c r="B19" s="37" t="s">
        <v>339</v>
      </c>
      <c r="C19" s="37" t="s">
        <v>340</v>
      </c>
      <c r="D19" s="37" t="s">
        <v>48</v>
      </c>
      <c r="E19" s="38">
        <v>8062686</v>
      </c>
      <c r="F19" s="39">
        <v>4761.0160830000004</v>
      </c>
      <c r="G19" s="40">
        <v>2.8316129999999998E-2</v>
      </c>
      <c r="H19" s="30" t="s">
        <v>140</v>
      </c>
    </row>
    <row r="20" spans="1:8" x14ac:dyDescent="0.2">
      <c r="A20" s="36">
        <v>14</v>
      </c>
      <c r="B20" s="37" t="s">
        <v>356</v>
      </c>
      <c r="C20" s="37" t="s">
        <v>357</v>
      </c>
      <c r="D20" s="37" t="s">
        <v>48</v>
      </c>
      <c r="E20" s="38">
        <v>1279691</v>
      </c>
      <c r="F20" s="39">
        <v>4349.0298634999999</v>
      </c>
      <c r="G20" s="40">
        <v>2.5865849999999999E-2</v>
      </c>
      <c r="H20" s="30" t="s">
        <v>140</v>
      </c>
    </row>
    <row r="21" spans="1:8" x14ac:dyDescent="0.2">
      <c r="A21" s="36">
        <v>15</v>
      </c>
      <c r="B21" s="37" t="s">
        <v>358</v>
      </c>
      <c r="C21" s="37" t="s">
        <v>359</v>
      </c>
      <c r="D21" s="37" t="s">
        <v>48</v>
      </c>
      <c r="E21" s="38">
        <v>5650693</v>
      </c>
      <c r="F21" s="39">
        <v>4261.1875913000003</v>
      </c>
      <c r="G21" s="40">
        <v>2.534341E-2</v>
      </c>
      <c r="H21" s="30" t="s">
        <v>140</v>
      </c>
    </row>
    <row r="22" spans="1:8" x14ac:dyDescent="0.2">
      <c r="A22" s="36">
        <v>16</v>
      </c>
      <c r="B22" s="37" t="s">
        <v>467</v>
      </c>
      <c r="C22" s="37" t="s">
        <v>468</v>
      </c>
      <c r="D22" s="37" t="s">
        <v>48</v>
      </c>
      <c r="E22" s="38">
        <v>1990388</v>
      </c>
      <c r="F22" s="39">
        <v>4063.9742184000002</v>
      </c>
      <c r="G22" s="40">
        <v>2.4170480000000001E-2</v>
      </c>
      <c r="H22" s="30" t="s">
        <v>140</v>
      </c>
    </row>
    <row r="23" spans="1:8" x14ac:dyDescent="0.2">
      <c r="A23" s="36">
        <v>17</v>
      </c>
      <c r="B23" s="37" t="s">
        <v>329</v>
      </c>
      <c r="C23" s="37" t="s">
        <v>330</v>
      </c>
      <c r="D23" s="37" t="s">
        <v>185</v>
      </c>
      <c r="E23" s="38">
        <v>706000</v>
      </c>
      <c r="F23" s="39">
        <v>3566.0059999999999</v>
      </c>
      <c r="G23" s="40">
        <v>2.1208810000000002E-2</v>
      </c>
      <c r="H23" s="30" t="s">
        <v>140</v>
      </c>
    </row>
    <row r="24" spans="1:8" x14ac:dyDescent="0.2">
      <c r="A24" s="36">
        <v>18</v>
      </c>
      <c r="B24" s="37" t="s">
        <v>265</v>
      </c>
      <c r="C24" s="37" t="s">
        <v>266</v>
      </c>
      <c r="D24" s="37" t="s">
        <v>226</v>
      </c>
      <c r="E24" s="38">
        <v>255979</v>
      </c>
      <c r="F24" s="39">
        <v>2922.0002850000001</v>
      </c>
      <c r="G24" s="40">
        <v>1.7378589999999999E-2</v>
      </c>
      <c r="H24" s="30" t="s">
        <v>140</v>
      </c>
    </row>
    <row r="25" spans="1:8" x14ac:dyDescent="0.2">
      <c r="A25" s="36">
        <v>19</v>
      </c>
      <c r="B25" s="37" t="s">
        <v>224</v>
      </c>
      <c r="C25" s="37" t="s">
        <v>225</v>
      </c>
      <c r="D25" s="37" t="s">
        <v>226</v>
      </c>
      <c r="E25" s="38">
        <v>162207</v>
      </c>
      <c r="F25" s="39">
        <v>2641.7032020000001</v>
      </c>
      <c r="G25" s="40">
        <v>1.5711530000000001E-2</v>
      </c>
      <c r="H25" s="30" t="s">
        <v>140</v>
      </c>
    </row>
    <row r="26" spans="1:8" x14ac:dyDescent="0.2">
      <c r="A26" s="36">
        <v>20</v>
      </c>
      <c r="B26" s="37" t="s">
        <v>242</v>
      </c>
      <c r="C26" s="37" t="s">
        <v>243</v>
      </c>
      <c r="D26" s="37" t="s">
        <v>188</v>
      </c>
      <c r="E26" s="38">
        <v>200000</v>
      </c>
      <c r="F26" s="39">
        <v>1902.6</v>
      </c>
      <c r="G26" s="40">
        <v>1.131571E-2</v>
      </c>
      <c r="H26" s="30" t="s">
        <v>140</v>
      </c>
    </row>
    <row r="27" spans="1:8" x14ac:dyDescent="0.2">
      <c r="A27" s="36">
        <v>21</v>
      </c>
      <c r="B27" s="37" t="s">
        <v>638</v>
      </c>
      <c r="C27" s="37" t="s">
        <v>639</v>
      </c>
      <c r="D27" s="37" t="s">
        <v>185</v>
      </c>
      <c r="E27" s="38">
        <v>424119</v>
      </c>
      <c r="F27" s="39">
        <v>1799.5369169999999</v>
      </c>
      <c r="G27" s="40">
        <v>1.0702740000000001E-2</v>
      </c>
      <c r="H27" s="30" t="s">
        <v>140</v>
      </c>
    </row>
    <row r="28" spans="1:8" x14ac:dyDescent="0.2">
      <c r="A28" s="36">
        <v>22</v>
      </c>
      <c r="B28" s="37" t="s">
        <v>335</v>
      </c>
      <c r="C28" s="37" t="s">
        <v>336</v>
      </c>
      <c r="D28" s="37" t="s">
        <v>188</v>
      </c>
      <c r="E28" s="38">
        <v>542280</v>
      </c>
      <c r="F28" s="39">
        <v>1793.04882</v>
      </c>
      <c r="G28" s="40">
        <v>1.0664150000000001E-2</v>
      </c>
      <c r="H28" s="30" t="s">
        <v>140</v>
      </c>
    </row>
    <row r="29" spans="1:8" x14ac:dyDescent="0.2">
      <c r="A29" s="36">
        <v>23</v>
      </c>
      <c r="B29" s="37" t="s">
        <v>441</v>
      </c>
      <c r="C29" s="37" t="s">
        <v>442</v>
      </c>
      <c r="D29" s="37" t="s">
        <v>185</v>
      </c>
      <c r="E29" s="38">
        <v>637447</v>
      </c>
      <c r="F29" s="39">
        <v>1781.6643650000001</v>
      </c>
      <c r="G29" s="40">
        <v>1.059645E-2</v>
      </c>
      <c r="H29" s="30" t="s">
        <v>140</v>
      </c>
    </row>
    <row r="30" spans="1:8" x14ac:dyDescent="0.2">
      <c r="A30" s="36">
        <v>24</v>
      </c>
      <c r="B30" s="37" t="s">
        <v>625</v>
      </c>
      <c r="C30" s="37" t="s">
        <v>626</v>
      </c>
      <c r="D30" s="37" t="s">
        <v>185</v>
      </c>
      <c r="E30" s="38">
        <v>486840</v>
      </c>
      <c r="F30" s="39">
        <v>1771.12392</v>
      </c>
      <c r="G30" s="40">
        <v>1.053376E-2</v>
      </c>
      <c r="H30" s="30" t="s">
        <v>140</v>
      </c>
    </row>
    <row r="31" spans="1:8" x14ac:dyDescent="0.2">
      <c r="A31" s="36">
        <v>25</v>
      </c>
      <c r="B31" s="37" t="s">
        <v>853</v>
      </c>
      <c r="C31" s="37" t="s">
        <v>854</v>
      </c>
      <c r="D31" s="37" t="s">
        <v>198</v>
      </c>
      <c r="E31" s="38">
        <v>315840</v>
      </c>
      <c r="F31" s="39">
        <v>1541.1412800000001</v>
      </c>
      <c r="G31" s="40">
        <v>9.1659399999999992E-3</v>
      </c>
      <c r="H31" s="30" t="s">
        <v>140</v>
      </c>
    </row>
    <row r="32" spans="1:8" x14ac:dyDescent="0.2">
      <c r="A32" s="36">
        <v>26</v>
      </c>
      <c r="B32" s="37" t="s">
        <v>463</v>
      </c>
      <c r="C32" s="37" t="s">
        <v>464</v>
      </c>
      <c r="D32" s="37" t="s">
        <v>188</v>
      </c>
      <c r="E32" s="38">
        <v>94010</v>
      </c>
      <c r="F32" s="39">
        <v>879.08750999999995</v>
      </c>
      <c r="G32" s="40">
        <v>5.2283700000000004E-3</v>
      </c>
      <c r="H32" s="30" t="s">
        <v>140</v>
      </c>
    </row>
    <row r="33" spans="1:8" x14ac:dyDescent="0.2">
      <c r="A33" s="36">
        <v>27</v>
      </c>
      <c r="B33" s="37" t="s">
        <v>183</v>
      </c>
      <c r="C33" s="37" t="s">
        <v>184</v>
      </c>
      <c r="D33" s="37" t="s">
        <v>185</v>
      </c>
      <c r="E33" s="38">
        <v>268783</v>
      </c>
      <c r="F33" s="39">
        <v>848.81671400000005</v>
      </c>
      <c r="G33" s="40">
        <v>5.0483400000000001E-3</v>
      </c>
      <c r="H33" s="30" t="s">
        <v>140</v>
      </c>
    </row>
    <row r="34" spans="1:8" x14ac:dyDescent="0.2">
      <c r="A34" s="36">
        <v>28</v>
      </c>
      <c r="B34" s="37" t="s">
        <v>439</v>
      </c>
      <c r="C34" s="37" t="s">
        <v>440</v>
      </c>
      <c r="D34" s="37" t="s">
        <v>188</v>
      </c>
      <c r="E34" s="38">
        <v>20372</v>
      </c>
      <c r="F34" s="39">
        <v>609.97842400000002</v>
      </c>
      <c r="G34" s="40">
        <v>3.6278500000000002E-3</v>
      </c>
      <c r="H34" s="30" t="s">
        <v>140</v>
      </c>
    </row>
    <row r="35" spans="1:8" x14ac:dyDescent="0.2">
      <c r="A35" s="41"/>
      <c r="B35" s="41"/>
      <c r="C35" s="42" t="s">
        <v>139</v>
      </c>
      <c r="D35" s="41"/>
      <c r="E35" s="41" t="s">
        <v>140</v>
      </c>
      <c r="F35" s="43">
        <v>161703.29537869999</v>
      </c>
      <c r="G35" s="44">
        <v>0.96173006999999999</v>
      </c>
      <c r="H35" s="30" t="s">
        <v>140</v>
      </c>
    </row>
    <row r="36" spans="1:8" x14ac:dyDescent="0.2">
      <c r="A36" s="41"/>
      <c r="B36" s="41"/>
      <c r="C36" s="45"/>
      <c r="D36" s="41"/>
      <c r="E36" s="41"/>
      <c r="F36" s="46"/>
      <c r="G36" s="46"/>
      <c r="H36" s="30" t="s">
        <v>140</v>
      </c>
    </row>
    <row r="37" spans="1:8" x14ac:dyDescent="0.2">
      <c r="A37" s="41"/>
      <c r="B37" s="41"/>
      <c r="C37" s="42" t="s">
        <v>141</v>
      </c>
      <c r="D37" s="41"/>
      <c r="E37" s="41"/>
      <c r="F37" s="41"/>
      <c r="G37" s="41"/>
      <c r="H37" s="30" t="s">
        <v>140</v>
      </c>
    </row>
    <row r="38" spans="1:8" x14ac:dyDescent="0.2">
      <c r="A38" s="41"/>
      <c r="B38" s="41"/>
      <c r="C38" s="42" t="s">
        <v>139</v>
      </c>
      <c r="D38" s="41"/>
      <c r="E38" s="41" t="s">
        <v>140</v>
      </c>
      <c r="F38" s="47" t="s">
        <v>142</v>
      </c>
      <c r="G38" s="44">
        <v>0</v>
      </c>
      <c r="H38" s="30" t="s">
        <v>140</v>
      </c>
    </row>
    <row r="39" spans="1:8" x14ac:dyDescent="0.2">
      <c r="A39" s="41"/>
      <c r="B39" s="41"/>
      <c r="C39" s="45"/>
      <c r="D39" s="41"/>
      <c r="E39" s="41"/>
      <c r="F39" s="46"/>
      <c r="G39" s="46"/>
      <c r="H39" s="30" t="s">
        <v>140</v>
      </c>
    </row>
    <row r="40" spans="1:8" x14ac:dyDescent="0.2">
      <c r="A40" s="41"/>
      <c r="B40" s="41"/>
      <c r="C40" s="42" t="s">
        <v>143</v>
      </c>
      <c r="D40" s="41"/>
      <c r="E40" s="41"/>
      <c r="F40" s="41"/>
      <c r="G40" s="41"/>
      <c r="H40" s="30" t="s">
        <v>140</v>
      </c>
    </row>
    <row r="41" spans="1:8" x14ac:dyDescent="0.2">
      <c r="A41" s="41"/>
      <c r="B41" s="41"/>
      <c r="C41" s="42" t="s">
        <v>139</v>
      </c>
      <c r="D41" s="41"/>
      <c r="E41" s="41" t="s">
        <v>140</v>
      </c>
      <c r="F41" s="47" t="s">
        <v>142</v>
      </c>
      <c r="G41" s="44">
        <v>0</v>
      </c>
      <c r="H41" s="30" t="s">
        <v>140</v>
      </c>
    </row>
    <row r="42" spans="1:8" x14ac:dyDescent="0.2">
      <c r="A42" s="41"/>
      <c r="B42" s="41"/>
      <c r="C42" s="45"/>
      <c r="D42" s="41"/>
      <c r="E42" s="41"/>
      <c r="F42" s="46"/>
      <c r="G42" s="46"/>
      <c r="H42" s="30" t="s">
        <v>140</v>
      </c>
    </row>
    <row r="43" spans="1:8" x14ac:dyDescent="0.2">
      <c r="A43" s="41"/>
      <c r="B43" s="41"/>
      <c r="C43" s="42" t="s">
        <v>144</v>
      </c>
      <c r="D43" s="41"/>
      <c r="E43" s="41"/>
      <c r="F43" s="41"/>
      <c r="G43" s="41"/>
      <c r="H43" s="30" t="s">
        <v>140</v>
      </c>
    </row>
    <row r="44" spans="1:8" x14ac:dyDescent="0.2">
      <c r="A44" s="41"/>
      <c r="B44" s="41"/>
      <c r="C44" s="42" t="s">
        <v>139</v>
      </c>
      <c r="D44" s="41"/>
      <c r="E44" s="41" t="s">
        <v>140</v>
      </c>
      <c r="F44" s="47" t="s">
        <v>142</v>
      </c>
      <c r="G44" s="44">
        <v>0</v>
      </c>
      <c r="H44" s="30" t="s">
        <v>140</v>
      </c>
    </row>
    <row r="45" spans="1:8" x14ac:dyDescent="0.2">
      <c r="A45" s="41"/>
      <c r="B45" s="41"/>
      <c r="C45" s="45"/>
      <c r="D45" s="41"/>
      <c r="E45" s="41"/>
      <c r="F45" s="46"/>
      <c r="G45" s="46"/>
      <c r="H45" s="30" t="s">
        <v>140</v>
      </c>
    </row>
    <row r="46" spans="1:8" x14ac:dyDescent="0.2">
      <c r="A46" s="41"/>
      <c r="B46" s="41"/>
      <c r="C46" s="42" t="s">
        <v>145</v>
      </c>
      <c r="D46" s="41"/>
      <c r="E46" s="41"/>
      <c r="F46" s="46"/>
      <c r="G46" s="46"/>
      <c r="H46" s="30" t="s">
        <v>140</v>
      </c>
    </row>
    <row r="47" spans="1:8" x14ac:dyDescent="0.2">
      <c r="A47" s="41"/>
      <c r="B47" s="41"/>
      <c r="C47" s="42" t="s">
        <v>139</v>
      </c>
      <c r="D47" s="41"/>
      <c r="E47" s="41" t="s">
        <v>140</v>
      </c>
      <c r="F47" s="47" t="s">
        <v>142</v>
      </c>
      <c r="G47" s="44">
        <v>0</v>
      </c>
      <c r="H47" s="30" t="s">
        <v>140</v>
      </c>
    </row>
    <row r="48" spans="1:8" x14ac:dyDescent="0.2">
      <c r="A48" s="41"/>
      <c r="B48" s="41"/>
      <c r="C48" s="45"/>
      <c r="D48" s="41"/>
      <c r="E48" s="41"/>
      <c r="F48" s="46"/>
      <c r="G48" s="46"/>
      <c r="H48" s="30" t="s">
        <v>140</v>
      </c>
    </row>
    <row r="49" spans="1:8" x14ac:dyDescent="0.2">
      <c r="A49" s="41"/>
      <c r="B49" s="41"/>
      <c r="C49" s="42" t="s">
        <v>146</v>
      </c>
      <c r="D49" s="41"/>
      <c r="E49" s="41"/>
      <c r="F49" s="46"/>
      <c r="G49" s="46"/>
      <c r="H49" s="30" t="s">
        <v>140</v>
      </c>
    </row>
    <row r="50" spans="1:8" x14ac:dyDescent="0.2">
      <c r="A50" s="41"/>
      <c r="B50" s="41"/>
      <c r="C50" s="42" t="s">
        <v>139</v>
      </c>
      <c r="D50" s="41"/>
      <c r="E50" s="41" t="s">
        <v>140</v>
      </c>
      <c r="F50" s="47" t="s">
        <v>142</v>
      </c>
      <c r="G50" s="44">
        <v>0</v>
      </c>
      <c r="H50" s="30" t="s">
        <v>140</v>
      </c>
    </row>
    <row r="51" spans="1:8" x14ac:dyDescent="0.2">
      <c r="A51" s="41"/>
      <c r="B51" s="41"/>
      <c r="C51" s="45"/>
      <c r="D51" s="41"/>
      <c r="E51" s="41"/>
      <c r="F51" s="46"/>
      <c r="G51" s="46"/>
      <c r="H51" s="30" t="s">
        <v>140</v>
      </c>
    </row>
    <row r="52" spans="1:8" x14ac:dyDescent="0.2">
      <c r="A52" s="41"/>
      <c r="B52" s="41"/>
      <c r="C52" s="42" t="s">
        <v>147</v>
      </c>
      <c r="D52" s="41"/>
      <c r="E52" s="41"/>
      <c r="F52" s="43">
        <v>161703.29537869999</v>
      </c>
      <c r="G52" s="44">
        <v>0.96173006999999999</v>
      </c>
      <c r="H52" s="30" t="s">
        <v>140</v>
      </c>
    </row>
    <row r="53" spans="1:8" x14ac:dyDescent="0.2">
      <c r="A53" s="41"/>
      <c r="B53" s="41"/>
      <c r="C53" s="45"/>
      <c r="D53" s="41"/>
      <c r="E53" s="41"/>
      <c r="F53" s="46"/>
      <c r="G53" s="46"/>
      <c r="H53" s="30" t="s">
        <v>140</v>
      </c>
    </row>
    <row r="54" spans="1:8" x14ac:dyDescent="0.2">
      <c r="A54" s="41"/>
      <c r="B54" s="41"/>
      <c r="C54" s="42" t="s">
        <v>148</v>
      </c>
      <c r="D54" s="41"/>
      <c r="E54" s="41"/>
      <c r="F54" s="46"/>
      <c r="G54" s="46"/>
      <c r="H54" s="30" t="s">
        <v>140</v>
      </c>
    </row>
    <row r="55" spans="1:8" x14ac:dyDescent="0.2">
      <c r="A55" s="41"/>
      <c r="B55" s="41"/>
      <c r="C55" s="42" t="s">
        <v>10</v>
      </c>
      <c r="D55" s="41"/>
      <c r="E55" s="41"/>
      <c r="F55" s="46"/>
      <c r="G55" s="46"/>
      <c r="H55" s="30" t="s">
        <v>140</v>
      </c>
    </row>
    <row r="56" spans="1:8" x14ac:dyDescent="0.2">
      <c r="A56" s="41"/>
      <c r="B56" s="41"/>
      <c r="C56" s="42" t="s">
        <v>139</v>
      </c>
      <c r="D56" s="41"/>
      <c r="E56" s="41" t="s">
        <v>140</v>
      </c>
      <c r="F56" s="47" t="s">
        <v>142</v>
      </c>
      <c r="G56" s="44">
        <v>0</v>
      </c>
      <c r="H56" s="30" t="s">
        <v>140</v>
      </c>
    </row>
    <row r="57" spans="1:8" x14ac:dyDescent="0.2">
      <c r="A57" s="41"/>
      <c r="B57" s="41"/>
      <c r="C57" s="45"/>
      <c r="D57" s="41"/>
      <c r="E57" s="41"/>
      <c r="F57" s="46"/>
      <c r="G57" s="46"/>
      <c r="H57" s="30" t="s">
        <v>140</v>
      </c>
    </row>
    <row r="58" spans="1:8" x14ac:dyDescent="0.2">
      <c r="A58" s="41"/>
      <c r="B58" s="41"/>
      <c r="C58" s="42" t="s">
        <v>149</v>
      </c>
      <c r="D58" s="41"/>
      <c r="E58" s="41"/>
      <c r="F58" s="41"/>
      <c r="G58" s="41"/>
      <c r="H58" s="30" t="s">
        <v>140</v>
      </c>
    </row>
    <row r="59" spans="1:8" x14ac:dyDescent="0.2">
      <c r="A59" s="41"/>
      <c r="B59" s="41"/>
      <c r="C59" s="42" t="s">
        <v>139</v>
      </c>
      <c r="D59" s="41"/>
      <c r="E59" s="41" t="s">
        <v>140</v>
      </c>
      <c r="F59" s="47" t="s">
        <v>142</v>
      </c>
      <c r="G59" s="44">
        <v>0</v>
      </c>
      <c r="H59" s="30" t="s">
        <v>140</v>
      </c>
    </row>
    <row r="60" spans="1:8" x14ac:dyDescent="0.2">
      <c r="A60" s="41"/>
      <c r="B60" s="41"/>
      <c r="C60" s="45"/>
      <c r="D60" s="41"/>
      <c r="E60" s="41"/>
      <c r="F60" s="46"/>
      <c r="G60" s="46"/>
      <c r="H60" s="30" t="s">
        <v>140</v>
      </c>
    </row>
    <row r="61" spans="1:8" x14ac:dyDescent="0.2">
      <c r="A61" s="41"/>
      <c r="B61" s="41"/>
      <c r="C61" s="42" t="s">
        <v>150</v>
      </c>
      <c r="D61" s="41"/>
      <c r="E61" s="41"/>
      <c r="F61" s="41"/>
      <c r="G61" s="41"/>
      <c r="H61" s="30" t="s">
        <v>140</v>
      </c>
    </row>
    <row r="62" spans="1:8" x14ac:dyDescent="0.2">
      <c r="A62" s="41"/>
      <c r="B62" s="41"/>
      <c r="C62" s="42" t="s">
        <v>139</v>
      </c>
      <c r="D62" s="41"/>
      <c r="E62" s="41" t="s">
        <v>140</v>
      </c>
      <c r="F62" s="47" t="s">
        <v>142</v>
      </c>
      <c r="G62" s="44">
        <v>0</v>
      </c>
      <c r="H62" s="30" t="s">
        <v>140</v>
      </c>
    </row>
    <row r="63" spans="1:8" x14ac:dyDescent="0.2">
      <c r="A63" s="41"/>
      <c r="B63" s="41"/>
      <c r="C63" s="45"/>
      <c r="D63" s="41"/>
      <c r="E63" s="41"/>
      <c r="F63" s="46"/>
      <c r="G63" s="46"/>
      <c r="H63" s="30" t="s">
        <v>140</v>
      </c>
    </row>
    <row r="64" spans="1:8" x14ac:dyDescent="0.2">
      <c r="A64" s="41"/>
      <c r="B64" s="41"/>
      <c r="C64" s="42" t="s">
        <v>151</v>
      </c>
      <c r="D64" s="41"/>
      <c r="E64" s="41"/>
      <c r="F64" s="46"/>
      <c r="G64" s="46"/>
      <c r="H64" s="30" t="s">
        <v>140</v>
      </c>
    </row>
    <row r="65" spans="1:8" x14ac:dyDescent="0.2">
      <c r="A65" s="41"/>
      <c r="B65" s="41"/>
      <c r="C65" s="42" t="s">
        <v>139</v>
      </c>
      <c r="D65" s="41"/>
      <c r="E65" s="41" t="s">
        <v>140</v>
      </c>
      <c r="F65" s="47" t="s">
        <v>142</v>
      </c>
      <c r="G65" s="44">
        <v>0</v>
      </c>
      <c r="H65" s="30" t="s">
        <v>140</v>
      </c>
    </row>
    <row r="66" spans="1:8" x14ac:dyDescent="0.2">
      <c r="A66" s="41"/>
      <c r="B66" s="41"/>
      <c r="C66" s="45"/>
      <c r="D66" s="41"/>
      <c r="E66" s="41"/>
      <c r="F66" s="46"/>
      <c r="G66" s="46"/>
      <c r="H66" s="30" t="s">
        <v>140</v>
      </c>
    </row>
    <row r="67" spans="1:8" x14ac:dyDescent="0.2">
      <c r="A67" s="41"/>
      <c r="B67" s="41"/>
      <c r="C67" s="42" t="s">
        <v>152</v>
      </c>
      <c r="D67" s="41"/>
      <c r="E67" s="41"/>
      <c r="F67" s="43">
        <v>0</v>
      </c>
      <c r="G67" s="44">
        <v>0</v>
      </c>
      <c r="H67" s="30" t="s">
        <v>140</v>
      </c>
    </row>
    <row r="68" spans="1:8" x14ac:dyDescent="0.2">
      <c r="A68" s="41"/>
      <c r="B68" s="41"/>
      <c r="C68" s="45"/>
      <c r="D68" s="41"/>
      <c r="E68" s="41"/>
      <c r="F68" s="46"/>
      <c r="G68" s="46"/>
      <c r="H68" s="30" t="s">
        <v>140</v>
      </c>
    </row>
    <row r="69" spans="1:8" x14ac:dyDescent="0.2">
      <c r="A69" s="41"/>
      <c r="B69" s="41"/>
      <c r="C69" s="42" t="s">
        <v>153</v>
      </c>
      <c r="D69" s="41"/>
      <c r="E69" s="41"/>
      <c r="F69" s="46"/>
      <c r="G69" s="46"/>
      <c r="H69" s="30" t="s">
        <v>140</v>
      </c>
    </row>
    <row r="70" spans="1:8" x14ac:dyDescent="0.2">
      <c r="A70" s="41"/>
      <c r="B70" s="41"/>
      <c r="C70" s="42" t="s">
        <v>154</v>
      </c>
      <c r="D70" s="41"/>
      <c r="E70" s="41"/>
      <c r="F70" s="46"/>
      <c r="G70" s="46"/>
      <c r="H70" s="30" t="s">
        <v>140</v>
      </c>
    </row>
    <row r="71" spans="1:8" x14ac:dyDescent="0.2">
      <c r="A71" s="41"/>
      <c r="B71" s="41"/>
      <c r="C71" s="42" t="s">
        <v>139</v>
      </c>
      <c r="D71" s="41"/>
      <c r="E71" s="41" t="s">
        <v>140</v>
      </c>
      <c r="F71" s="47" t="s">
        <v>142</v>
      </c>
      <c r="G71" s="44">
        <v>0</v>
      </c>
      <c r="H71" s="30" t="s">
        <v>140</v>
      </c>
    </row>
    <row r="72" spans="1:8" x14ac:dyDescent="0.2">
      <c r="A72" s="41"/>
      <c r="B72" s="41"/>
      <c r="C72" s="45"/>
      <c r="D72" s="41"/>
      <c r="E72" s="41"/>
      <c r="F72" s="46"/>
      <c r="G72" s="46"/>
      <c r="H72" s="30" t="s">
        <v>140</v>
      </c>
    </row>
    <row r="73" spans="1:8" x14ac:dyDescent="0.2">
      <c r="A73" s="41"/>
      <c r="B73" s="41"/>
      <c r="C73" s="42" t="s">
        <v>155</v>
      </c>
      <c r="D73" s="41"/>
      <c r="E73" s="41"/>
      <c r="F73" s="46"/>
      <c r="G73" s="46"/>
      <c r="H73" s="30" t="s">
        <v>140</v>
      </c>
    </row>
    <row r="74" spans="1:8" x14ac:dyDescent="0.2">
      <c r="A74" s="41"/>
      <c r="B74" s="41"/>
      <c r="C74" s="42" t="s">
        <v>139</v>
      </c>
      <c r="D74" s="41"/>
      <c r="E74" s="41" t="s">
        <v>140</v>
      </c>
      <c r="F74" s="47" t="s">
        <v>142</v>
      </c>
      <c r="G74" s="44">
        <v>0</v>
      </c>
      <c r="H74" s="30" t="s">
        <v>140</v>
      </c>
    </row>
    <row r="75" spans="1:8" x14ac:dyDescent="0.2">
      <c r="A75" s="41"/>
      <c r="B75" s="41"/>
      <c r="C75" s="45"/>
      <c r="D75" s="41"/>
      <c r="E75" s="41"/>
      <c r="F75" s="46"/>
      <c r="G75" s="46"/>
      <c r="H75" s="30" t="s">
        <v>140</v>
      </c>
    </row>
    <row r="76" spans="1:8" x14ac:dyDescent="0.2">
      <c r="A76" s="41"/>
      <c r="B76" s="41"/>
      <c r="C76" s="42" t="s">
        <v>156</v>
      </c>
      <c r="D76" s="41"/>
      <c r="E76" s="41"/>
      <c r="F76" s="46"/>
      <c r="G76" s="46"/>
      <c r="H76" s="30" t="s">
        <v>140</v>
      </c>
    </row>
    <row r="77" spans="1:8" x14ac:dyDescent="0.2">
      <c r="A77" s="36">
        <v>1</v>
      </c>
      <c r="B77" s="37" t="s">
        <v>473</v>
      </c>
      <c r="C77" s="37" t="s">
        <v>474</v>
      </c>
      <c r="D77" s="37" t="s">
        <v>475</v>
      </c>
      <c r="E77" s="38">
        <v>1800000</v>
      </c>
      <c r="F77" s="39">
        <v>1715.3009999999999</v>
      </c>
      <c r="G77" s="40">
        <v>1.0201750000000001E-2</v>
      </c>
      <c r="H77" s="30">
        <v>5.58</v>
      </c>
    </row>
    <row r="78" spans="1:8" x14ac:dyDescent="0.2">
      <c r="A78" s="41"/>
      <c r="B78" s="41"/>
      <c r="C78" s="42" t="s">
        <v>139</v>
      </c>
      <c r="D78" s="41"/>
      <c r="E78" s="41" t="s">
        <v>140</v>
      </c>
      <c r="F78" s="43">
        <v>1715.3009999999999</v>
      </c>
      <c r="G78" s="44">
        <v>1.0201750000000001E-2</v>
      </c>
      <c r="H78" s="30" t="s">
        <v>140</v>
      </c>
    </row>
    <row r="79" spans="1:8" x14ac:dyDescent="0.2">
      <c r="A79" s="41"/>
      <c r="B79" s="41"/>
      <c r="C79" s="45"/>
      <c r="D79" s="41"/>
      <c r="E79" s="41"/>
      <c r="F79" s="46"/>
      <c r="G79" s="46"/>
      <c r="H79" s="30" t="s">
        <v>140</v>
      </c>
    </row>
    <row r="80" spans="1:8" x14ac:dyDescent="0.2">
      <c r="A80" s="41"/>
      <c r="B80" s="41"/>
      <c r="C80" s="42" t="s">
        <v>157</v>
      </c>
      <c r="D80" s="41"/>
      <c r="E80" s="41"/>
      <c r="F80" s="46"/>
      <c r="G80" s="46"/>
      <c r="H80" s="30" t="s">
        <v>140</v>
      </c>
    </row>
    <row r="81" spans="1:8" x14ac:dyDescent="0.2">
      <c r="A81" s="36">
        <v>1</v>
      </c>
      <c r="B81" s="37"/>
      <c r="C81" s="37" t="s">
        <v>158</v>
      </c>
      <c r="D81" s="37"/>
      <c r="E81" s="48"/>
      <c r="F81" s="39">
        <v>4401.6906620130003</v>
      </c>
      <c r="G81" s="40">
        <v>2.6179049999999999E-2</v>
      </c>
      <c r="H81" s="30">
        <v>5.42</v>
      </c>
    </row>
    <row r="82" spans="1:8" x14ac:dyDescent="0.2">
      <c r="A82" s="41"/>
      <c r="B82" s="41"/>
      <c r="C82" s="42" t="s">
        <v>139</v>
      </c>
      <c r="D82" s="41"/>
      <c r="E82" s="41" t="s">
        <v>140</v>
      </c>
      <c r="F82" s="43">
        <v>4401.6906620130003</v>
      </c>
      <c r="G82" s="44">
        <v>2.6179049999999999E-2</v>
      </c>
      <c r="H82" s="30" t="s">
        <v>140</v>
      </c>
    </row>
    <row r="83" spans="1:8" x14ac:dyDescent="0.2">
      <c r="A83" s="41"/>
      <c r="B83" s="41"/>
      <c r="C83" s="45"/>
      <c r="D83" s="41"/>
      <c r="E83" s="41"/>
      <c r="F83" s="46"/>
      <c r="G83" s="46"/>
      <c r="H83" s="30" t="s">
        <v>140</v>
      </c>
    </row>
    <row r="84" spans="1:8" x14ac:dyDescent="0.2">
      <c r="A84" s="41"/>
      <c r="B84" s="41"/>
      <c r="C84" s="42" t="s">
        <v>159</v>
      </c>
      <c r="D84" s="41"/>
      <c r="E84" s="41"/>
      <c r="F84" s="43">
        <v>6116.9916620129998</v>
      </c>
      <c r="G84" s="44">
        <v>3.6380799999999998E-2</v>
      </c>
      <c r="H84" s="30" t="s">
        <v>140</v>
      </c>
    </row>
    <row r="85" spans="1:8" x14ac:dyDescent="0.2">
      <c r="A85" s="41"/>
      <c r="B85" s="41"/>
      <c r="C85" s="46"/>
      <c r="D85" s="41"/>
      <c r="E85" s="41"/>
      <c r="F85" s="41"/>
      <c r="G85" s="41"/>
      <c r="H85" s="30" t="s">
        <v>140</v>
      </c>
    </row>
    <row r="86" spans="1:8" x14ac:dyDescent="0.2">
      <c r="A86" s="41"/>
      <c r="B86" s="41"/>
      <c r="C86" s="42" t="s">
        <v>160</v>
      </c>
      <c r="D86" s="41"/>
      <c r="E86" s="41"/>
      <c r="F86" s="41"/>
      <c r="G86" s="41"/>
      <c r="H86" s="30" t="s">
        <v>140</v>
      </c>
    </row>
    <row r="87" spans="1:8" x14ac:dyDescent="0.2">
      <c r="A87" s="41"/>
      <c r="B87" s="41"/>
      <c r="C87" s="42" t="s">
        <v>161</v>
      </c>
      <c r="D87" s="41"/>
      <c r="E87" s="41"/>
      <c r="F87" s="41"/>
      <c r="G87" s="41"/>
      <c r="H87" s="30" t="s">
        <v>140</v>
      </c>
    </row>
    <row r="88" spans="1:8" x14ac:dyDescent="0.2">
      <c r="A88" s="41"/>
      <c r="B88" s="41"/>
      <c r="C88" s="42" t="s">
        <v>139</v>
      </c>
      <c r="D88" s="41"/>
      <c r="E88" s="41" t="s">
        <v>140</v>
      </c>
      <c r="F88" s="47" t="s">
        <v>142</v>
      </c>
      <c r="G88" s="44">
        <v>0</v>
      </c>
      <c r="H88" s="30" t="s">
        <v>140</v>
      </c>
    </row>
    <row r="89" spans="1:8" x14ac:dyDescent="0.2">
      <c r="A89" s="41"/>
      <c r="B89" s="41"/>
      <c r="C89" s="45"/>
      <c r="D89" s="41"/>
      <c r="E89" s="41"/>
      <c r="F89" s="46"/>
      <c r="G89" s="46"/>
      <c r="H89" s="30" t="s">
        <v>140</v>
      </c>
    </row>
    <row r="90" spans="1:8" x14ac:dyDescent="0.2">
      <c r="A90" s="41"/>
      <c r="B90" s="41"/>
      <c r="C90" s="42" t="s">
        <v>162</v>
      </c>
      <c r="D90" s="41"/>
      <c r="E90" s="41"/>
      <c r="F90" s="41"/>
      <c r="G90" s="41"/>
      <c r="H90" s="30" t="s">
        <v>140</v>
      </c>
    </row>
    <row r="91" spans="1:8" x14ac:dyDescent="0.2">
      <c r="A91" s="41"/>
      <c r="B91" s="41"/>
      <c r="C91" s="42" t="s">
        <v>163</v>
      </c>
      <c r="D91" s="41"/>
      <c r="E91" s="41"/>
      <c r="F91" s="41"/>
      <c r="G91" s="41"/>
      <c r="H91" s="30" t="s">
        <v>140</v>
      </c>
    </row>
    <row r="92" spans="1:8" x14ac:dyDescent="0.2">
      <c r="A92" s="41"/>
      <c r="B92" s="41"/>
      <c r="C92" s="42" t="s">
        <v>139</v>
      </c>
      <c r="D92" s="41"/>
      <c r="E92" s="41" t="s">
        <v>140</v>
      </c>
      <c r="F92" s="47" t="s">
        <v>142</v>
      </c>
      <c r="G92" s="44">
        <v>0</v>
      </c>
      <c r="H92" s="30" t="s">
        <v>140</v>
      </c>
    </row>
    <row r="93" spans="1:8" x14ac:dyDescent="0.2">
      <c r="A93" s="41"/>
      <c r="B93" s="41"/>
      <c r="C93" s="45"/>
      <c r="D93" s="41"/>
      <c r="E93" s="41"/>
      <c r="F93" s="46"/>
      <c r="G93" s="46"/>
      <c r="H93" s="30" t="s">
        <v>140</v>
      </c>
    </row>
    <row r="94" spans="1:8" x14ac:dyDescent="0.2">
      <c r="A94" s="41"/>
      <c r="B94" s="41"/>
      <c r="C94" s="42" t="s">
        <v>164</v>
      </c>
      <c r="D94" s="41"/>
      <c r="E94" s="41"/>
      <c r="F94" s="46"/>
      <c r="G94" s="46"/>
      <c r="H94" s="30" t="s">
        <v>140</v>
      </c>
    </row>
    <row r="95" spans="1:8" x14ac:dyDescent="0.2">
      <c r="A95" s="41"/>
      <c r="B95" s="41"/>
      <c r="C95" s="42" t="s">
        <v>139</v>
      </c>
      <c r="D95" s="41"/>
      <c r="E95" s="41" t="s">
        <v>140</v>
      </c>
      <c r="F95" s="47" t="s">
        <v>142</v>
      </c>
      <c r="G95" s="44">
        <v>0</v>
      </c>
      <c r="H95" s="30" t="s">
        <v>140</v>
      </c>
    </row>
    <row r="96" spans="1:8" x14ac:dyDescent="0.2">
      <c r="A96" s="41"/>
      <c r="B96" s="37"/>
      <c r="C96" s="37"/>
      <c r="D96" s="42"/>
      <c r="E96" s="41"/>
      <c r="F96" s="37"/>
      <c r="G96" s="48"/>
      <c r="H96" s="30" t="s">
        <v>140</v>
      </c>
    </row>
    <row r="97" spans="1:17" x14ac:dyDescent="0.2">
      <c r="A97" s="48"/>
      <c r="B97" s="37"/>
      <c r="C97" s="37" t="s">
        <v>1013</v>
      </c>
      <c r="D97" s="37"/>
      <c r="E97" s="48"/>
      <c r="F97" s="39">
        <v>317.64130613999998</v>
      </c>
      <c r="G97" s="40">
        <v>1.8891699999999999E-3</v>
      </c>
      <c r="H97" s="30" t="s">
        <v>140</v>
      </c>
    </row>
    <row r="98" spans="1:17" x14ac:dyDescent="0.2">
      <c r="A98" s="45"/>
      <c r="B98" s="45"/>
      <c r="C98" s="42" t="s">
        <v>166</v>
      </c>
      <c r="D98" s="46"/>
      <c r="E98" s="46"/>
      <c r="F98" s="43">
        <v>168137.928346853</v>
      </c>
      <c r="G98" s="49">
        <v>1.00000004</v>
      </c>
      <c r="H98" s="30" t="s">
        <v>140</v>
      </c>
    </row>
    <row r="99" spans="1:17" x14ac:dyDescent="0.2">
      <c r="A99" s="50"/>
      <c r="B99" s="50"/>
      <c r="C99" s="51"/>
      <c r="D99" s="52"/>
      <c r="E99" s="52"/>
      <c r="F99" s="53"/>
      <c r="G99" s="54"/>
      <c r="H99" s="55"/>
    </row>
    <row r="100" spans="1:17" x14ac:dyDescent="0.2">
      <c r="A100" s="50"/>
      <c r="B100" s="213" t="s">
        <v>934</v>
      </c>
      <c r="C100" s="213"/>
      <c r="D100" s="213"/>
      <c r="E100" s="213"/>
      <c r="F100" s="213"/>
      <c r="G100" s="213"/>
      <c r="H100" s="213"/>
      <c r="J100" s="57"/>
    </row>
    <row r="101" spans="1:17" x14ac:dyDescent="0.2">
      <c r="A101" s="50"/>
      <c r="B101" s="213" t="s">
        <v>935</v>
      </c>
      <c r="C101" s="213"/>
      <c r="D101" s="213"/>
      <c r="E101" s="213"/>
      <c r="F101" s="213"/>
      <c r="G101" s="213"/>
      <c r="H101" s="213"/>
      <c r="J101" s="57"/>
    </row>
    <row r="102" spans="1:17" x14ac:dyDescent="0.2">
      <c r="A102" s="50"/>
      <c r="B102" s="213" t="s">
        <v>936</v>
      </c>
      <c r="C102" s="213"/>
      <c r="D102" s="213"/>
      <c r="E102" s="213"/>
      <c r="F102" s="213"/>
      <c r="G102" s="213"/>
      <c r="H102" s="213"/>
      <c r="J102" s="57"/>
    </row>
    <row r="103" spans="1:17" s="59" customFormat="1" ht="52.5" customHeight="1" x14ac:dyDescent="0.25">
      <c r="A103" s="58"/>
      <c r="B103" s="214" t="s">
        <v>937</v>
      </c>
      <c r="C103" s="214"/>
      <c r="D103" s="214"/>
      <c r="E103" s="214"/>
      <c r="F103" s="214"/>
      <c r="G103" s="214"/>
      <c r="H103" s="214"/>
      <c r="I103"/>
      <c r="J103" s="57"/>
      <c r="K103"/>
      <c r="L103"/>
      <c r="M103"/>
      <c r="N103"/>
      <c r="O103"/>
      <c r="P103"/>
      <c r="Q103"/>
    </row>
    <row r="104" spans="1:17" x14ac:dyDescent="0.2">
      <c r="A104" s="50"/>
      <c r="B104" s="213" t="s">
        <v>938</v>
      </c>
      <c r="C104" s="213"/>
      <c r="D104" s="213"/>
      <c r="E104" s="213"/>
      <c r="F104" s="213"/>
      <c r="G104" s="213"/>
      <c r="H104" s="213"/>
      <c r="J104" s="57"/>
    </row>
    <row r="105" spans="1:17" x14ac:dyDescent="0.2">
      <c r="A105" s="50"/>
      <c r="B105" s="50"/>
      <c r="C105" s="50"/>
      <c r="D105" s="52"/>
      <c r="E105" s="52"/>
      <c r="F105" s="52"/>
      <c r="G105" s="52"/>
    </row>
    <row r="106" spans="1:17" x14ac:dyDescent="0.2">
      <c r="A106" s="50"/>
      <c r="B106" s="222" t="s">
        <v>167</v>
      </c>
      <c r="C106" s="223"/>
      <c r="D106" s="224"/>
      <c r="E106" s="60"/>
      <c r="F106" s="52"/>
      <c r="G106" s="52"/>
    </row>
    <row r="107" spans="1:17" ht="27.75" customHeight="1" x14ac:dyDescent="0.2">
      <c r="A107" s="50"/>
      <c r="B107" s="220" t="s">
        <v>168</v>
      </c>
      <c r="C107" s="221"/>
      <c r="D107" s="29" t="s">
        <v>169</v>
      </c>
      <c r="E107" s="60"/>
      <c r="F107" s="52"/>
      <c r="G107" s="52"/>
    </row>
    <row r="108" spans="1:17" x14ac:dyDescent="0.2">
      <c r="A108" s="50"/>
      <c r="B108" s="220" t="s">
        <v>940</v>
      </c>
      <c r="C108" s="221"/>
      <c r="D108" s="29" t="s">
        <v>169</v>
      </c>
      <c r="E108" s="60"/>
      <c r="F108" s="52"/>
      <c r="G108" s="52"/>
    </row>
    <row r="109" spans="1:17" x14ac:dyDescent="0.2">
      <c r="A109" s="50"/>
      <c r="B109" s="220" t="s">
        <v>170</v>
      </c>
      <c r="C109" s="221"/>
      <c r="D109" s="61" t="s">
        <v>140</v>
      </c>
      <c r="E109" s="60"/>
      <c r="F109" s="52"/>
      <c r="G109" s="52"/>
    </row>
    <row r="110" spans="1:17" x14ac:dyDescent="0.2">
      <c r="A110" s="62"/>
      <c r="B110" s="63" t="s">
        <v>140</v>
      </c>
      <c r="C110" s="63" t="s">
        <v>941</v>
      </c>
      <c r="D110" s="63" t="s">
        <v>171</v>
      </c>
      <c r="E110" s="62"/>
      <c r="F110" s="62"/>
      <c r="G110" s="62"/>
      <c r="H110" s="62"/>
      <c r="J110" s="57"/>
    </row>
    <row r="111" spans="1:17" x14ac:dyDescent="0.2">
      <c r="A111" s="62"/>
      <c r="B111" s="64" t="s">
        <v>172</v>
      </c>
      <c r="C111" s="65">
        <v>46173</v>
      </c>
      <c r="D111" s="65">
        <v>46203</v>
      </c>
      <c r="E111" s="62"/>
      <c r="F111" s="62"/>
      <c r="G111" s="62"/>
      <c r="J111" s="57"/>
    </row>
    <row r="112" spans="1:17" x14ac:dyDescent="0.2">
      <c r="A112" s="66"/>
      <c r="B112" s="32" t="s">
        <v>173</v>
      </c>
      <c r="C112" s="67">
        <v>117.572</v>
      </c>
      <c r="D112" s="67">
        <v>123.9447</v>
      </c>
      <c r="E112" s="66"/>
      <c r="F112" s="68"/>
      <c r="G112" s="69"/>
    </row>
    <row r="113" spans="1:7" x14ac:dyDescent="0.2">
      <c r="A113" s="66"/>
      <c r="B113" s="32" t="s">
        <v>942</v>
      </c>
      <c r="C113" s="67">
        <v>32.061799999999998</v>
      </c>
      <c r="D113" s="67">
        <v>33.799700000000001</v>
      </c>
      <c r="E113" s="66"/>
      <c r="F113" s="68"/>
      <c r="G113" s="69"/>
    </row>
    <row r="114" spans="1:7" x14ac:dyDescent="0.2">
      <c r="A114" s="66"/>
      <c r="B114" s="32" t="s">
        <v>175</v>
      </c>
      <c r="C114" s="67">
        <v>103.00279999999999</v>
      </c>
      <c r="D114" s="67">
        <v>108.47190000000001</v>
      </c>
      <c r="E114" s="66"/>
      <c r="F114" s="68"/>
      <c r="G114" s="69"/>
    </row>
    <row r="115" spans="1:7" x14ac:dyDescent="0.2">
      <c r="A115" s="66"/>
      <c r="B115" s="32" t="s">
        <v>943</v>
      </c>
      <c r="C115" s="67">
        <v>27.604399999999998</v>
      </c>
      <c r="D115" s="67">
        <v>29.0701</v>
      </c>
      <c r="E115" s="66"/>
      <c r="F115" s="68"/>
      <c r="G115" s="69"/>
    </row>
    <row r="116" spans="1:7" x14ac:dyDescent="0.2">
      <c r="A116" s="66"/>
      <c r="B116" s="66"/>
      <c r="C116" s="66"/>
      <c r="D116" s="66"/>
      <c r="E116" s="66"/>
      <c r="F116" s="66"/>
      <c r="G116" s="66"/>
    </row>
    <row r="117" spans="1:7" x14ac:dyDescent="0.2">
      <c r="A117" s="66"/>
      <c r="B117" s="260" t="s">
        <v>177</v>
      </c>
      <c r="C117" s="261"/>
      <c r="D117" s="42" t="s">
        <v>169</v>
      </c>
      <c r="E117" s="66"/>
      <c r="F117" s="66"/>
      <c r="G117" s="66"/>
    </row>
    <row r="118" spans="1:7" x14ac:dyDescent="0.2">
      <c r="A118" s="66"/>
      <c r="B118" s="70"/>
      <c r="C118" s="70"/>
      <c r="D118" s="70"/>
      <c r="E118" s="66"/>
      <c r="F118" s="66"/>
      <c r="G118" s="66"/>
    </row>
    <row r="119" spans="1:7" x14ac:dyDescent="0.2">
      <c r="A119" s="62"/>
      <c r="B119" s="220" t="s">
        <v>178</v>
      </c>
      <c r="C119" s="221"/>
      <c r="D119" s="29" t="s">
        <v>169</v>
      </c>
      <c r="E119" s="71"/>
      <c r="F119" s="62"/>
      <c r="G119" s="62"/>
    </row>
    <row r="120" spans="1:7" x14ac:dyDescent="0.2">
      <c r="A120" s="62"/>
      <c r="B120" s="220" t="s">
        <v>179</v>
      </c>
      <c r="C120" s="221"/>
      <c r="D120" s="29" t="s">
        <v>169</v>
      </c>
      <c r="E120" s="71"/>
      <c r="F120" s="62"/>
      <c r="G120" s="62"/>
    </row>
    <row r="121" spans="1:7" x14ac:dyDescent="0.2">
      <c r="A121" s="62"/>
      <c r="B121" s="220" t="s">
        <v>180</v>
      </c>
      <c r="C121" s="221"/>
      <c r="D121" s="29" t="s">
        <v>169</v>
      </c>
      <c r="E121" s="71"/>
      <c r="F121" s="62"/>
      <c r="G121" s="62"/>
    </row>
    <row r="122" spans="1:7" x14ac:dyDescent="0.2">
      <c r="A122" s="62"/>
      <c r="B122" s="220" t="s">
        <v>181</v>
      </c>
      <c r="C122" s="221"/>
      <c r="D122" s="72">
        <v>0.25044863388680771</v>
      </c>
      <c r="E122" s="62"/>
      <c r="F122" s="56"/>
      <c r="G122" s="73"/>
    </row>
    <row r="124" spans="1:7" x14ac:dyDescent="0.2">
      <c r="B124" s="212" t="s">
        <v>945</v>
      </c>
      <c r="C124" s="212"/>
    </row>
    <row r="126" spans="1:7" ht="153.75" customHeight="1" x14ac:dyDescent="0.2"/>
    <row r="129" spans="2:4" x14ac:dyDescent="0.2">
      <c r="B129" s="74" t="s">
        <v>946</v>
      </c>
      <c r="C129" s="75"/>
      <c r="D129" s="74"/>
    </row>
    <row r="130" spans="2:4" x14ac:dyDescent="0.2">
      <c r="B130" s="74" t="s">
        <v>1157</v>
      </c>
      <c r="D130" s="74"/>
    </row>
    <row r="131" spans="2:4" ht="165" customHeight="1" x14ac:dyDescent="0.2"/>
    <row r="132" spans="2:4" ht="12.75" customHeight="1" x14ac:dyDescent="0.2"/>
  </sheetData>
  <mergeCells count="18">
    <mergeCell ref="B119:C119"/>
    <mergeCell ref="B120:C120"/>
    <mergeCell ref="B121:C121"/>
    <mergeCell ref="B122:C122"/>
    <mergeCell ref="B124:C124"/>
    <mergeCell ref="A1:H1"/>
    <mergeCell ref="A2:H2"/>
    <mergeCell ref="A3:H3"/>
    <mergeCell ref="B100:H100"/>
    <mergeCell ref="B101:H101"/>
    <mergeCell ref="B108:C108"/>
    <mergeCell ref="B109:C109"/>
    <mergeCell ref="B117:C117"/>
    <mergeCell ref="B102:H102"/>
    <mergeCell ref="B103:H103"/>
    <mergeCell ref="B104:H104"/>
    <mergeCell ref="B106:D106"/>
    <mergeCell ref="B107:C107"/>
  </mergeCells>
  <hyperlinks>
    <hyperlink ref="I1" location="Index!B2" display="Index" xr:uid="{8F6C9948-0E7D-4AB4-B031-2CDC2550FC07}"/>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E7BAA-ABF5-401C-AF1C-7CA7287601F5}">
  <sheetPr>
    <outlinePr summaryBelow="0" summaryRight="0"/>
  </sheetPr>
  <dimension ref="A1:Q112"/>
  <sheetViews>
    <sheetView showGridLines="0" tabSelected="1" topLeftCell="A90" workbookViewId="0">
      <selection activeCell="G106" sqref="G106"/>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12.4257812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1158</v>
      </c>
      <c r="B2" s="225"/>
      <c r="C2" s="225"/>
      <c r="D2" s="225"/>
      <c r="E2" s="225"/>
      <c r="F2" s="225"/>
      <c r="G2" s="225"/>
      <c r="H2" s="225"/>
    </row>
    <row r="3" spans="1:9" ht="15" customHeight="1"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41"/>
      <c r="B7" s="41"/>
      <c r="C7" s="42" t="s">
        <v>139</v>
      </c>
      <c r="D7" s="41"/>
      <c r="E7" s="41" t="s">
        <v>140</v>
      </c>
      <c r="F7" s="47" t="s">
        <v>142</v>
      </c>
      <c r="G7" s="44">
        <v>0</v>
      </c>
      <c r="H7" s="30" t="s">
        <v>140</v>
      </c>
    </row>
    <row r="8" spans="1:9" x14ac:dyDescent="0.2">
      <c r="A8" s="41"/>
      <c r="B8" s="41"/>
      <c r="C8" s="45"/>
      <c r="D8" s="41"/>
      <c r="E8" s="41"/>
      <c r="F8" s="46"/>
      <c r="G8" s="46"/>
      <c r="H8" s="30" t="s">
        <v>140</v>
      </c>
    </row>
    <row r="9" spans="1:9" x14ac:dyDescent="0.2">
      <c r="A9" s="41"/>
      <c r="B9" s="41"/>
      <c r="C9" s="42" t="s">
        <v>141</v>
      </c>
      <c r="D9" s="41"/>
      <c r="E9" s="41"/>
      <c r="F9" s="41"/>
      <c r="G9" s="41"/>
      <c r="H9" s="30" t="s">
        <v>140</v>
      </c>
    </row>
    <row r="10" spans="1:9" x14ac:dyDescent="0.2">
      <c r="A10" s="41"/>
      <c r="B10" s="41"/>
      <c r="C10" s="42" t="s">
        <v>139</v>
      </c>
      <c r="D10" s="41"/>
      <c r="E10" s="41" t="s">
        <v>140</v>
      </c>
      <c r="F10" s="47" t="s">
        <v>142</v>
      </c>
      <c r="G10" s="44">
        <v>0</v>
      </c>
      <c r="H10" s="30" t="s">
        <v>140</v>
      </c>
    </row>
    <row r="11" spans="1:9" x14ac:dyDescent="0.2">
      <c r="A11" s="41"/>
      <c r="B11" s="41"/>
      <c r="C11" s="45"/>
      <c r="D11" s="41"/>
      <c r="E11" s="41"/>
      <c r="F11" s="46"/>
      <c r="G11" s="46"/>
      <c r="H11" s="30" t="s">
        <v>140</v>
      </c>
    </row>
    <row r="12" spans="1:9" x14ac:dyDescent="0.2">
      <c r="A12" s="41"/>
      <c r="B12" s="41"/>
      <c r="C12" s="42" t="s">
        <v>143</v>
      </c>
      <c r="D12" s="41"/>
      <c r="E12" s="41"/>
      <c r="F12" s="41"/>
      <c r="G12" s="41"/>
      <c r="H12" s="30" t="s">
        <v>140</v>
      </c>
    </row>
    <row r="13" spans="1:9" x14ac:dyDescent="0.2">
      <c r="A13" s="41"/>
      <c r="B13" s="41"/>
      <c r="C13" s="42" t="s">
        <v>139</v>
      </c>
      <c r="D13" s="41"/>
      <c r="E13" s="41" t="s">
        <v>140</v>
      </c>
      <c r="F13" s="47" t="s">
        <v>142</v>
      </c>
      <c r="G13" s="44">
        <v>0</v>
      </c>
      <c r="H13" s="30" t="s">
        <v>140</v>
      </c>
    </row>
    <row r="14" spans="1:9" x14ac:dyDescent="0.2">
      <c r="A14" s="41"/>
      <c r="B14" s="41"/>
      <c r="C14" s="45"/>
      <c r="D14" s="41"/>
      <c r="E14" s="41"/>
      <c r="F14" s="46"/>
      <c r="G14" s="46"/>
      <c r="H14" s="30" t="s">
        <v>140</v>
      </c>
    </row>
    <row r="15" spans="1:9" x14ac:dyDescent="0.2">
      <c r="A15" s="41"/>
      <c r="B15" s="41"/>
      <c r="C15" s="42" t="s">
        <v>144</v>
      </c>
      <c r="D15" s="41"/>
      <c r="E15" s="41"/>
      <c r="F15" s="41"/>
      <c r="G15" s="41"/>
      <c r="H15" s="30" t="s">
        <v>140</v>
      </c>
    </row>
    <row r="16" spans="1:9" x14ac:dyDescent="0.2">
      <c r="A16" s="41"/>
      <c r="B16" s="41"/>
      <c r="C16" s="42" t="s">
        <v>139</v>
      </c>
      <c r="D16" s="41"/>
      <c r="E16" s="41" t="s">
        <v>140</v>
      </c>
      <c r="F16" s="47" t="s">
        <v>142</v>
      </c>
      <c r="G16" s="44">
        <v>0</v>
      </c>
      <c r="H16" s="30" t="s">
        <v>140</v>
      </c>
    </row>
    <row r="17" spans="1:8" x14ac:dyDescent="0.2">
      <c r="A17" s="41"/>
      <c r="B17" s="41"/>
      <c r="C17" s="45"/>
      <c r="D17" s="41"/>
      <c r="E17" s="41"/>
      <c r="F17" s="46"/>
      <c r="G17" s="46"/>
      <c r="H17" s="30" t="s">
        <v>140</v>
      </c>
    </row>
    <row r="18" spans="1:8" x14ac:dyDescent="0.2">
      <c r="A18" s="41"/>
      <c r="B18" s="41"/>
      <c r="C18" s="42" t="s">
        <v>145</v>
      </c>
      <c r="D18" s="41"/>
      <c r="E18" s="41"/>
      <c r="F18" s="46"/>
      <c r="G18" s="46"/>
      <c r="H18" s="30" t="s">
        <v>140</v>
      </c>
    </row>
    <row r="19" spans="1:8" x14ac:dyDescent="0.2">
      <c r="A19" s="41"/>
      <c r="B19" s="41"/>
      <c r="C19" s="42" t="s">
        <v>139</v>
      </c>
      <c r="D19" s="41"/>
      <c r="E19" s="41" t="s">
        <v>140</v>
      </c>
      <c r="F19" s="47" t="s">
        <v>142</v>
      </c>
      <c r="G19" s="44">
        <v>0</v>
      </c>
      <c r="H19" s="30" t="s">
        <v>140</v>
      </c>
    </row>
    <row r="20" spans="1:8" x14ac:dyDescent="0.2">
      <c r="A20" s="41"/>
      <c r="B20" s="41"/>
      <c r="C20" s="45"/>
      <c r="D20" s="41"/>
      <c r="E20" s="41"/>
      <c r="F20" s="46"/>
      <c r="G20" s="46"/>
      <c r="H20" s="30" t="s">
        <v>140</v>
      </c>
    </row>
    <row r="21" spans="1:8" x14ac:dyDescent="0.2">
      <c r="A21" s="41"/>
      <c r="B21" s="41"/>
      <c r="C21" s="42" t="s">
        <v>146</v>
      </c>
      <c r="D21" s="41"/>
      <c r="E21" s="41"/>
      <c r="F21" s="46"/>
      <c r="G21" s="46"/>
      <c r="H21" s="30" t="s">
        <v>140</v>
      </c>
    </row>
    <row r="22" spans="1:8" x14ac:dyDescent="0.2">
      <c r="A22" s="41"/>
      <c r="B22" s="41"/>
      <c r="C22" s="42" t="s">
        <v>139</v>
      </c>
      <c r="D22" s="41"/>
      <c r="E22" s="41" t="s">
        <v>140</v>
      </c>
      <c r="F22" s="47" t="s">
        <v>142</v>
      </c>
      <c r="G22" s="44">
        <v>0</v>
      </c>
      <c r="H22" s="30" t="s">
        <v>140</v>
      </c>
    </row>
    <row r="23" spans="1:8" x14ac:dyDescent="0.2">
      <c r="A23" s="41"/>
      <c r="B23" s="41"/>
      <c r="C23" s="45"/>
      <c r="D23" s="41"/>
      <c r="E23" s="41"/>
      <c r="F23" s="46"/>
      <c r="G23" s="46"/>
      <c r="H23" s="30" t="s">
        <v>140</v>
      </c>
    </row>
    <row r="24" spans="1:8" x14ac:dyDescent="0.2">
      <c r="A24" s="41"/>
      <c r="B24" s="41"/>
      <c r="C24" s="42" t="s">
        <v>147</v>
      </c>
      <c r="D24" s="41"/>
      <c r="E24" s="41"/>
      <c r="F24" s="43">
        <v>0</v>
      </c>
      <c r="G24" s="44">
        <v>0</v>
      </c>
      <c r="H24" s="30" t="s">
        <v>140</v>
      </c>
    </row>
    <row r="25" spans="1:8" x14ac:dyDescent="0.2">
      <c r="A25" s="41"/>
      <c r="B25" s="41"/>
      <c r="C25" s="45"/>
      <c r="D25" s="41"/>
      <c r="E25" s="41"/>
      <c r="F25" s="46"/>
      <c r="G25" s="46"/>
      <c r="H25" s="30" t="s">
        <v>140</v>
      </c>
    </row>
    <row r="26" spans="1:8" x14ac:dyDescent="0.2">
      <c r="A26" s="41"/>
      <c r="B26" s="41"/>
      <c r="C26" s="42" t="s">
        <v>148</v>
      </c>
      <c r="D26" s="41"/>
      <c r="E26" s="41"/>
      <c r="F26" s="46"/>
      <c r="G26" s="46"/>
      <c r="H26" s="30" t="s">
        <v>140</v>
      </c>
    </row>
    <row r="27" spans="1:8" x14ac:dyDescent="0.2">
      <c r="A27" s="41"/>
      <c r="B27" s="41"/>
      <c r="C27" s="42" t="s">
        <v>10</v>
      </c>
      <c r="D27" s="41"/>
      <c r="E27" s="41"/>
      <c r="F27" s="46"/>
      <c r="G27" s="46"/>
      <c r="H27" s="30" t="s">
        <v>140</v>
      </c>
    </row>
    <row r="28" spans="1:8" x14ac:dyDescent="0.2">
      <c r="A28" s="41"/>
      <c r="B28" s="41"/>
      <c r="C28" s="42" t="s">
        <v>139</v>
      </c>
      <c r="D28" s="41"/>
      <c r="E28" s="41" t="s">
        <v>140</v>
      </c>
      <c r="F28" s="47" t="s">
        <v>142</v>
      </c>
      <c r="G28" s="44">
        <v>0</v>
      </c>
      <c r="H28" s="30" t="s">
        <v>140</v>
      </c>
    </row>
    <row r="29" spans="1:8" x14ac:dyDescent="0.2">
      <c r="A29" s="41"/>
      <c r="B29" s="41"/>
      <c r="C29" s="45"/>
      <c r="D29" s="41"/>
      <c r="E29" s="41"/>
      <c r="F29" s="46"/>
      <c r="G29" s="46"/>
      <c r="H29" s="30" t="s">
        <v>140</v>
      </c>
    </row>
    <row r="30" spans="1:8" x14ac:dyDescent="0.2">
      <c r="A30" s="41"/>
      <c r="B30" s="41"/>
      <c r="C30" s="42" t="s">
        <v>149</v>
      </c>
      <c r="D30" s="41"/>
      <c r="E30" s="41"/>
      <c r="F30" s="41"/>
      <c r="G30" s="41"/>
      <c r="H30" s="30" t="s">
        <v>140</v>
      </c>
    </row>
    <row r="31" spans="1:8" x14ac:dyDescent="0.2">
      <c r="A31" s="41"/>
      <c r="B31" s="41"/>
      <c r="C31" s="42" t="s">
        <v>139</v>
      </c>
      <c r="D31" s="41"/>
      <c r="E31" s="41" t="s">
        <v>140</v>
      </c>
      <c r="F31" s="47" t="s">
        <v>142</v>
      </c>
      <c r="G31" s="44">
        <v>0</v>
      </c>
      <c r="H31" s="30" t="s">
        <v>140</v>
      </c>
    </row>
    <row r="32" spans="1:8" x14ac:dyDescent="0.2">
      <c r="A32" s="41"/>
      <c r="B32" s="41"/>
      <c r="C32" s="45"/>
      <c r="D32" s="41"/>
      <c r="E32" s="41"/>
      <c r="F32" s="46"/>
      <c r="G32" s="46"/>
      <c r="H32" s="30" t="s">
        <v>140</v>
      </c>
    </row>
    <row r="33" spans="1:8" x14ac:dyDescent="0.2">
      <c r="A33" s="41"/>
      <c r="B33" s="41"/>
      <c r="C33" s="42" t="s">
        <v>150</v>
      </c>
      <c r="D33" s="41"/>
      <c r="E33" s="41"/>
      <c r="F33" s="41"/>
      <c r="G33" s="41"/>
      <c r="H33" s="30" t="s">
        <v>140</v>
      </c>
    </row>
    <row r="34" spans="1:8" x14ac:dyDescent="0.2">
      <c r="A34" s="41"/>
      <c r="B34" s="41"/>
      <c r="C34" s="42" t="s">
        <v>139</v>
      </c>
      <c r="D34" s="41"/>
      <c r="E34" s="41" t="s">
        <v>140</v>
      </c>
      <c r="F34" s="47" t="s">
        <v>142</v>
      </c>
      <c r="G34" s="44">
        <v>0</v>
      </c>
      <c r="H34" s="30" t="s">
        <v>140</v>
      </c>
    </row>
    <row r="35" spans="1:8" x14ac:dyDescent="0.2">
      <c r="A35" s="41"/>
      <c r="B35" s="41"/>
      <c r="C35" s="45"/>
      <c r="D35" s="41"/>
      <c r="E35" s="41"/>
      <c r="F35" s="46"/>
      <c r="G35" s="46"/>
      <c r="H35" s="30" t="s">
        <v>140</v>
      </c>
    </row>
    <row r="36" spans="1:8" x14ac:dyDescent="0.2">
      <c r="A36" s="41"/>
      <c r="B36" s="41"/>
      <c r="C36" s="42" t="s">
        <v>151</v>
      </c>
      <c r="D36" s="41"/>
      <c r="E36" s="41"/>
      <c r="F36" s="46"/>
      <c r="G36" s="46"/>
      <c r="H36" s="30" t="s">
        <v>140</v>
      </c>
    </row>
    <row r="37" spans="1:8" x14ac:dyDescent="0.2">
      <c r="A37" s="41"/>
      <c r="B37" s="41"/>
      <c r="C37" s="42" t="s">
        <v>139</v>
      </c>
      <c r="D37" s="41"/>
      <c r="E37" s="41" t="s">
        <v>140</v>
      </c>
      <c r="F37" s="47" t="s">
        <v>142</v>
      </c>
      <c r="G37" s="44">
        <v>0</v>
      </c>
      <c r="H37" s="30" t="s">
        <v>140</v>
      </c>
    </row>
    <row r="38" spans="1:8" x14ac:dyDescent="0.2">
      <c r="A38" s="41"/>
      <c r="B38" s="41"/>
      <c r="C38" s="45"/>
      <c r="D38" s="41"/>
      <c r="E38" s="41"/>
      <c r="F38" s="46"/>
      <c r="G38" s="46"/>
      <c r="H38" s="30" t="s">
        <v>140</v>
      </c>
    </row>
    <row r="39" spans="1:8" x14ac:dyDescent="0.2">
      <c r="A39" s="41"/>
      <c r="B39" s="41"/>
      <c r="C39" s="42" t="s">
        <v>152</v>
      </c>
      <c r="D39" s="41"/>
      <c r="E39" s="41"/>
      <c r="F39" s="43">
        <v>0</v>
      </c>
      <c r="G39" s="44">
        <v>0</v>
      </c>
      <c r="H39" s="30" t="s">
        <v>140</v>
      </c>
    </row>
    <row r="40" spans="1:8" x14ac:dyDescent="0.2">
      <c r="A40" s="41"/>
      <c r="B40" s="41"/>
      <c r="C40" s="45"/>
      <c r="D40" s="41"/>
      <c r="E40" s="41"/>
      <c r="F40" s="46"/>
      <c r="G40" s="46"/>
      <c r="H40" s="30" t="s">
        <v>140</v>
      </c>
    </row>
    <row r="41" spans="1:8" x14ac:dyDescent="0.2">
      <c r="A41" s="41"/>
      <c r="B41" s="41"/>
      <c r="C41" s="42" t="s">
        <v>153</v>
      </c>
      <c r="D41" s="41"/>
      <c r="E41" s="41"/>
      <c r="F41" s="46"/>
      <c r="G41" s="46"/>
      <c r="H41" s="30" t="s">
        <v>140</v>
      </c>
    </row>
    <row r="42" spans="1:8" x14ac:dyDescent="0.2">
      <c r="A42" s="41"/>
      <c r="B42" s="41"/>
      <c r="C42" s="42" t="s">
        <v>154</v>
      </c>
      <c r="D42" s="41"/>
      <c r="E42" s="41"/>
      <c r="F42" s="46"/>
      <c r="G42" s="46"/>
      <c r="H42" s="30" t="s">
        <v>140</v>
      </c>
    </row>
    <row r="43" spans="1:8" x14ac:dyDescent="0.2">
      <c r="A43" s="41"/>
      <c r="B43" s="41"/>
      <c r="C43" s="42" t="s">
        <v>139</v>
      </c>
      <c r="D43" s="41"/>
      <c r="E43" s="41" t="s">
        <v>140</v>
      </c>
      <c r="F43" s="47" t="s">
        <v>142</v>
      </c>
      <c r="G43" s="44">
        <v>0</v>
      </c>
      <c r="H43" s="30" t="s">
        <v>140</v>
      </c>
    </row>
    <row r="44" spans="1:8" x14ac:dyDescent="0.2">
      <c r="A44" s="41"/>
      <c r="B44" s="41"/>
      <c r="C44" s="45"/>
      <c r="D44" s="41"/>
      <c r="E44" s="41"/>
      <c r="F44" s="46"/>
      <c r="G44" s="46"/>
      <c r="H44" s="30" t="s">
        <v>140</v>
      </c>
    </row>
    <row r="45" spans="1:8" x14ac:dyDescent="0.2">
      <c r="A45" s="41"/>
      <c r="B45" s="41"/>
      <c r="C45" s="42" t="s">
        <v>155</v>
      </c>
      <c r="D45" s="41"/>
      <c r="E45" s="41"/>
      <c r="F45" s="46"/>
      <c r="G45" s="46"/>
      <c r="H45" s="30" t="s">
        <v>140</v>
      </c>
    </row>
    <row r="46" spans="1:8" x14ac:dyDescent="0.2">
      <c r="A46" s="41"/>
      <c r="B46" s="41"/>
      <c r="C46" s="42" t="s">
        <v>139</v>
      </c>
      <c r="D46" s="41"/>
      <c r="E46" s="41" t="s">
        <v>140</v>
      </c>
      <c r="F46" s="47" t="s">
        <v>142</v>
      </c>
      <c r="G46" s="44">
        <v>0</v>
      </c>
      <c r="H46" s="30" t="s">
        <v>140</v>
      </c>
    </row>
    <row r="47" spans="1:8" x14ac:dyDescent="0.2">
      <c r="A47" s="41"/>
      <c r="B47" s="41"/>
      <c r="C47" s="45"/>
      <c r="D47" s="41"/>
      <c r="E47" s="41"/>
      <c r="F47" s="46"/>
      <c r="G47" s="46"/>
      <c r="H47" s="30" t="s">
        <v>140</v>
      </c>
    </row>
    <row r="48" spans="1:8" x14ac:dyDescent="0.2">
      <c r="A48" s="41"/>
      <c r="B48" s="41"/>
      <c r="C48" s="42" t="s">
        <v>156</v>
      </c>
      <c r="D48" s="41"/>
      <c r="E48" s="41"/>
      <c r="F48" s="46"/>
      <c r="G48" s="46"/>
      <c r="H48" s="30" t="s">
        <v>140</v>
      </c>
    </row>
    <row r="49" spans="1:8" x14ac:dyDescent="0.2">
      <c r="A49" s="41"/>
      <c r="B49" s="41"/>
      <c r="C49" s="42" t="s">
        <v>139</v>
      </c>
      <c r="D49" s="41"/>
      <c r="E49" s="41" t="s">
        <v>140</v>
      </c>
      <c r="F49" s="47" t="s">
        <v>142</v>
      </c>
      <c r="G49" s="44">
        <v>0</v>
      </c>
      <c r="H49" s="30" t="s">
        <v>140</v>
      </c>
    </row>
    <row r="50" spans="1:8" x14ac:dyDescent="0.2">
      <c r="A50" s="41"/>
      <c r="B50" s="41"/>
      <c r="C50" s="45"/>
      <c r="D50" s="41"/>
      <c r="E50" s="41"/>
      <c r="F50" s="46"/>
      <c r="G50" s="46"/>
      <c r="H50" s="30" t="s">
        <v>140</v>
      </c>
    </row>
    <row r="51" spans="1:8" x14ac:dyDescent="0.2">
      <c r="A51" s="41"/>
      <c r="B51" s="41"/>
      <c r="C51" s="42" t="s">
        <v>157</v>
      </c>
      <c r="D51" s="41"/>
      <c r="E51" s="41"/>
      <c r="F51" s="46"/>
      <c r="G51" s="46"/>
      <c r="H51" s="30" t="s">
        <v>140</v>
      </c>
    </row>
    <row r="52" spans="1:8" x14ac:dyDescent="0.2">
      <c r="A52" s="36">
        <v>1</v>
      </c>
      <c r="B52" s="37"/>
      <c r="C52" s="37" t="s">
        <v>158</v>
      </c>
      <c r="D52" s="37"/>
      <c r="E52" s="48"/>
      <c r="F52" s="39">
        <v>152.98400700100001</v>
      </c>
      <c r="G52" s="40">
        <v>2.2301169999999999E-2</v>
      </c>
      <c r="H52" s="30">
        <v>5.42</v>
      </c>
    </row>
    <row r="53" spans="1:8" x14ac:dyDescent="0.2">
      <c r="A53" s="41"/>
      <c r="B53" s="41"/>
      <c r="C53" s="42" t="s">
        <v>139</v>
      </c>
      <c r="D53" s="41"/>
      <c r="E53" s="41" t="s">
        <v>140</v>
      </c>
      <c r="F53" s="43">
        <v>152.98400700100001</v>
      </c>
      <c r="G53" s="44">
        <v>2.2301169999999999E-2</v>
      </c>
      <c r="H53" s="30" t="s">
        <v>140</v>
      </c>
    </row>
    <row r="54" spans="1:8" x14ac:dyDescent="0.2">
      <c r="A54" s="41"/>
      <c r="B54" s="41"/>
      <c r="C54" s="45"/>
      <c r="D54" s="41"/>
      <c r="E54" s="41"/>
      <c r="F54" s="46"/>
      <c r="G54" s="46"/>
      <c r="H54" s="30" t="s">
        <v>140</v>
      </c>
    </row>
    <row r="55" spans="1:8" x14ac:dyDescent="0.2">
      <c r="A55" s="41"/>
      <c r="B55" s="41"/>
      <c r="C55" s="42" t="s">
        <v>159</v>
      </c>
      <c r="D55" s="41"/>
      <c r="E55" s="41"/>
      <c r="F55" s="43">
        <v>152.98400700100001</v>
      </c>
      <c r="G55" s="44">
        <v>2.2301169999999999E-2</v>
      </c>
      <c r="H55" s="30" t="s">
        <v>140</v>
      </c>
    </row>
    <row r="56" spans="1:8" x14ac:dyDescent="0.2">
      <c r="A56" s="41"/>
      <c r="B56" s="41"/>
      <c r="C56" s="46"/>
      <c r="D56" s="41"/>
      <c r="E56" s="41"/>
      <c r="F56" s="41"/>
      <c r="G56" s="41"/>
      <c r="H56" s="30" t="s">
        <v>140</v>
      </c>
    </row>
    <row r="57" spans="1:8" x14ac:dyDescent="0.2">
      <c r="A57" s="41"/>
      <c r="B57" s="41"/>
      <c r="C57" s="42" t="s">
        <v>160</v>
      </c>
      <c r="D57" s="41"/>
      <c r="E57" s="41"/>
      <c r="F57" s="41"/>
      <c r="G57" s="41"/>
      <c r="H57" s="30" t="s">
        <v>140</v>
      </c>
    </row>
    <row r="58" spans="1:8" x14ac:dyDescent="0.2">
      <c r="A58" s="41"/>
      <c r="B58" s="41"/>
      <c r="C58" s="42" t="s">
        <v>161</v>
      </c>
      <c r="D58" s="41"/>
      <c r="E58" s="41"/>
      <c r="F58" s="41"/>
      <c r="G58" s="41"/>
      <c r="H58" s="30" t="s">
        <v>140</v>
      </c>
    </row>
    <row r="59" spans="1:8" x14ac:dyDescent="0.2">
      <c r="A59" s="36">
        <v>1</v>
      </c>
      <c r="B59" s="37" t="s">
        <v>876</v>
      </c>
      <c r="C59" s="37" t="s">
        <v>877</v>
      </c>
      <c r="D59" s="37"/>
      <c r="E59" s="100">
        <v>9949463.5449999999</v>
      </c>
      <c r="F59" s="39">
        <v>1615.9819195150001</v>
      </c>
      <c r="G59" s="40">
        <v>0.23556895999999999</v>
      </c>
      <c r="H59" s="30" t="s">
        <v>140</v>
      </c>
    </row>
    <row r="60" spans="1:8" x14ac:dyDescent="0.2">
      <c r="A60" s="36">
        <v>2</v>
      </c>
      <c r="B60" s="37" t="s">
        <v>878</v>
      </c>
      <c r="C60" s="37" t="s">
        <v>879</v>
      </c>
      <c r="D60" s="37"/>
      <c r="E60" s="100">
        <v>1743748.679</v>
      </c>
      <c r="F60" s="39">
        <v>887.01182178199997</v>
      </c>
      <c r="G60" s="40">
        <v>0.12930370999999999</v>
      </c>
      <c r="H60" s="30" t="s">
        <v>140</v>
      </c>
    </row>
    <row r="61" spans="1:8" ht="25.5" x14ac:dyDescent="0.2">
      <c r="A61" s="36">
        <v>3</v>
      </c>
      <c r="B61" s="37" t="s">
        <v>880</v>
      </c>
      <c r="C61" s="37" t="s">
        <v>881</v>
      </c>
      <c r="D61" s="37"/>
      <c r="E61" s="100">
        <v>1206092.2609999999</v>
      </c>
      <c r="F61" s="39">
        <v>806.64777117200003</v>
      </c>
      <c r="G61" s="40">
        <v>0.11758868</v>
      </c>
      <c r="H61" s="30" t="s">
        <v>140</v>
      </c>
    </row>
    <row r="62" spans="1:8" ht="25.5" x14ac:dyDescent="0.2">
      <c r="A62" s="36">
        <v>4</v>
      </c>
      <c r="B62" s="37" t="s">
        <v>674</v>
      </c>
      <c r="C62" s="37" t="s">
        <v>675</v>
      </c>
      <c r="D62" s="37"/>
      <c r="E62" s="100">
        <v>4681614.102</v>
      </c>
      <c r="F62" s="39">
        <v>753.49174487499999</v>
      </c>
      <c r="G62" s="40">
        <v>0.10983988</v>
      </c>
      <c r="H62" s="30" t="s">
        <v>140</v>
      </c>
    </row>
    <row r="63" spans="1:8" x14ac:dyDescent="0.2">
      <c r="A63" s="36">
        <v>5</v>
      </c>
      <c r="B63" s="37" t="s">
        <v>882</v>
      </c>
      <c r="C63" s="37" t="s">
        <v>883</v>
      </c>
      <c r="D63" s="37"/>
      <c r="E63" s="100">
        <v>1099564.527</v>
      </c>
      <c r="F63" s="39">
        <v>718.820517365</v>
      </c>
      <c r="G63" s="40">
        <v>0.1047857</v>
      </c>
      <c r="H63" s="30" t="s">
        <v>140</v>
      </c>
    </row>
    <row r="64" spans="1:8" x14ac:dyDescent="0.2">
      <c r="A64" s="36">
        <v>6</v>
      </c>
      <c r="B64" s="37" t="s">
        <v>884</v>
      </c>
      <c r="C64" s="37" t="s">
        <v>885</v>
      </c>
      <c r="D64" s="37"/>
      <c r="E64" s="100">
        <v>1405280.689</v>
      </c>
      <c r="F64" s="39">
        <v>516.97606514999995</v>
      </c>
      <c r="G64" s="40">
        <v>7.5361929999999994E-2</v>
      </c>
      <c r="H64" s="30" t="s">
        <v>140</v>
      </c>
    </row>
    <row r="65" spans="1:10" ht="25.5" x14ac:dyDescent="0.2">
      <c r="A65" s="36">
        <v>7</v>
      </c>
      <c r="B65" s="37" t="s">
        <v>886</v>
      </c>
      <c r="C65" s="37" t="s">
        <v>887</v>
      </c>
      <c r="D65" s="37"/>
      <c r="E65" s="100">
        <v>2619658.91</v>
      </c>
      <c r="F65" s="39">
        <v>505.023083988</v>
      </c>
      <c r="G65" s="40">
        <v>7.3619489999999996E-2</v>
      </c>
      <c r="H65" s="30" t="s">
        <v>140</v>
      </c>
    </row>
    <row r="66" spans="1:10" x14ac:dyDescent="0.2">
      <c r="A66" s="36">
        <v>8</v>
      </c>
      <c r="B66" s="37" t="s">
        <v>888</v>
      </c>
      <c r="C66" s="37" t="s">
        <v>889</v>
      </c>
      <c r="D66" s="37"/>
      <c r="E66" s="100">
        <v>2899859.1189999999</v>
      </c>
      <c r="F66" s="39">
        <v>467.27749871700001</v>
      </c>
      <c r="G66" s="40">
        <v>6.8117140000000007E-2</v>
      </c>
      <c r="H66" s="30" t="s">
        <v>140</v>
      </c>
    </row>
    <row r="67" spans="1:10" ht="25.5" x14ac:dyDescent="0.2">
      <c r="A67" s="36">
        <v>9</v>
      </c>
      <c r="B67" s="37" t="s">
        <v>890</v>
      </c>
      <c r="C67" s="37" t="s">
        <v>891</v>
      </c>
      <c r="D67" s="37"/>
      <c r="E67" s="100">
        <v>1021.013</v>
      </c>
      <c r="F67" s="39">
        <v>31.867524906</v>
      </c>
      <c r="G67" s="40">
        <v>4.6454699999999996E-3</v>
      </c>
      <c r="H67" s="30" t="s">
        <v>140</v>
      </c>
    </row>
    <row r="68" spans="1:10" x14ac:dyDescent="0.2">
      <c r="A68" s="41"/>
      <c r="B68" s="41"/>
      <c r="C68" s="42" t="s">
        <v>139</v>
      </c>
      <c r="D68" s="41"/>
      <c r="E68" s="41" t="s">
        <v>140</v>
      </c>
      <c r="F68" s="43">
        <v>6303.0979474699998</v>
      </c>
      <c r="G68" s="44">
        <v>0.91883095999999997</v>
      </c>
      <c r="H68" s="30" t="s">
        <v>140</v>
      </c>
    </row>
    <row r="69" spans="1:10" x14ac:dyDescent="0.2">
      <c r="A69" s="41"/>
      <c r="B69" s="41"/>
      <c r="C69" s="45"/>
      <c r="D69" s="41"/>
      <c r="E69" s="41"/>
      <c r="F69" s="46"/>
      <c r="G69" s="46"/>
      <c r="H69" s="30" t="s">
        <v>140</v>
      </c>
    </row>
    <row r="70" spans="1:10" x14ac:dyDescent="0.2">
      <c r="A70" s="41"/>
      <c r="B70" s="41"/>
      <c r="C70" s="42" t="s">
        <v>162</v>
      </c>
      <c r="D70" s="41"/>
      <c r="E70" s="41"/>
      <c r="F70" s="41"/>
      <c r="G70" s="41"/>
      <c r="H70" s="30" t="s">
        <v>140</v>
      </c>
    </row>
    <row r="71" spans="1:10" x14ac:dyDescent="0.2">
      <c r="A71" s="41"/>
      <c r="B71" s="41"/>
      <c r="C71" s="42" t="s">
        <v>163</v>
      </c>
      <c r="D71" s="41"/>
      <c r="E71" s="41"/>
      <c r="F71" s="41"/>
      <c r="G71" s="41"/>
      <c r="H71" s="30" t="s">
        <v>140</v>
      </c>
    </row>
    <row r="72" spans="1:10" x14ac:dyDescent="0.2">
      <c r="A72" s="41"/>
      <c r="B72" s="41"/>
      <c r="C72" s="42" t="s">
        <v>139</v>
      </c>
      <c r="D72" s="41"/>
      <c r="E72" s="41" t="s">
        <v>140</v>
      </c>
      <c r="F72" s="47" t="s">
        <v>142</v>
      </c>
      <c r="G72" s="44">
        <v>0</v>
      </c>
      <c r="H72" s="30" t="s">
        <v>140</v>
      </c>
    </row>
    <row r="73" spans="1:10" x14ac:dyDescent="0.2">
      <c r="A73" s="41"/>
      <c r="B73" s="41"/>
      <c r="C73" s="45"/>
      <c r="D73" s="41"/>
      <c r="E73" s="41"/>
      <c r="F73" s="46"/>
      <c r="G73" s="46"/>
      <c r="H73" s="30" t="s">
        <v>140</v>
      </c>
    </row>
    <row r="74" spans="1:10" x14ac:dyDescent="0.2">
      <c r="A74" s="41"/>
      <c r="B74" s="41"/>
      <c r="C74" s="42" t="s">
        <v>164</v>
      </c>
      <c r="D74" s="41"/>
      <c r="E74" s="41"/>
      <c r="F74" s="46"/>
      <c r="G74" s="46"/>
      <c r="H74" s="30" t="s">
        <v>140</v>
      </c>
    </row>
    <row r="75" spans="1:10" x14ac:dyDescent="0.2">
      <c r="A75" s="41"/>
      <c r="B75" s="41"/>
      <c r="C75" s="42" t="s">
        <v>139</v>
      </c>
      <c r="D75" s="41"/>
      <c r="E75" s="41" t="s">
        <v>140</v>
      </c>
      <c r="F75" s="47" t="s">
        <v>142</v>
      </c>
      <c r="G75" s="44">
        <v>0</v>
      </c>
      <c r="H75" s="30" t="s">
        <v>140</v>
      </c>
    </row>
    <row r="76" spans="1:10" x14ac:dyDescent="0.2">
      <c r="A76" s="41"/>
      <c r="B76" s="41"/>
      <c r="C76" s="45"/>
      <c r="D76" s="41"/>
      <c r="E76" s="41"/>
      <c r="F76" s="46"/>
      <c r="G76" s="46"/>
      <c r="H76" s="30" t="s">
        <v>140</v>
      </c>
    </row>
    <row r="77" spans="1:10" x14ac:dyDescent="0.2">
      <c r="A77" s="48"/>
      <c r="B77" s="37"/>
      <c r="C77" s="37" t="s">
        <v>165</v>
      </c>
      <c r="D77" s="37"/>
      <c r="E77" s="48"/>
      <c r="F77" s="39">
        <v>403.82831190000002</v>
      </c>
      <c r="G77" s="40">
        <v>5.8867870000000003E-2</v>
      </c>
      <c r="H77" s="30" t="s">
        <v>140</v>
      </c>
    </row>
    <row r="78" spans="1:10" x14ac:dyDescent="0.2">
      <c r="A78" s="45"/>
      <c r="B78" s="45"/>
      <c r="C78" s="42" t="s">
        <v>166</v>
      </c>
      <c r="D78" s="46"/>
      <c r="E78" s="46"/>
      <c r="F78" s="43">
        <v>6859.910266371</v>
      </c>
      <c r="G78" s="49">
        <v>1</v>
      </c>
      <c r="H78" s="30" t="s">
        <v>140</v>
      </c>
    </row>
    <row r="79" spans="1:10" x14ac:dyDescent="0.2">
      <c r="A79" s="50"/>
      <c r="B79" s="50"/>
      <c r="C79" s="51"/>
      <c r="D79" s="52"/>
      <c r="E79" s="52"/>
      <c r="F79" s="53"/>
      <c r="G79" s="54"/>
      <c r="H79" s="55"/>
    </row>
    <row r="80" spans="1:10" x14ac:dyDescent="0.2">
      <c r="A80" s="50"/>
      <c r="B80" s="213" t="s">
        <v>934</v>
      </c>
      <c r="C80" s="213"/>
      <c r="D80" s="213"/>
      <c r="E80" s="213"/>
      <c r="F80" s="213"/>
      <c r="G80" s="213"/>
      <c r="H80" s="213"/>
      <c r="J80" s="57"/>
    </row>
    <row r="81" spans="1:17" x14ac:dyDescent="0.2">
      <c r="A81" s="50"/>
      <c r="B81" s="213" t="s">
        <v>935</v>
      </c>
      <c r="C81" s="213"/>
      <c r="D81" s="213"/>
      <c r="E81" s="213"/>
      <c r="F81" s="213"/>
      <c r="G81" s="213"/>
      <c r="H81" s="213"/>
      <c r="J81" s="57"/>
    </row>
    <row r="82" spans="1:17" x14ac:dyDescent="0.2">
      <c r="A82" s="50"/>
      <c r="B82" s="213" t="s">
        <v>936</v>
      </c>
      <c r="C82" s="213"/>
      <c r="D82" s="213"/>
      <c r="E82" s="213"/>
      <c r="F82" s="213"/>
      <c r="G82" s="213"/>
      <c r="H82" s="213"/>
      <c r="J82" s="57"/>
    </row>
    <row r="83" spans="1:17" s="59" customFormat="1" ht="52.5" customHeight="1" x14ac:dyDescent="0.25">
      <c r="A83" s="58"/>
      <c r="B83" s="214" t="s">
        <v>937</v>
      </c>
      <c r="C83" s="214"/>
      <c r="D83" s="214"/>
      <c r="E83" s="214"/>
      <c r="F83" s="214"/>
      <c r="G83" s="214"/>
      <c r="H83" s="214"/>
      <c r="I83"/>
      <c r="J83" s="57"/>
      <c r="K83"/>
      <c r="L83"/>
      <c r="M83"/>
      <c r="N83"/>
      <c r="O83"/>
      <c r="P83"/>
      <c r="Q83"/>
    </row>
    <row r="84" spans="1:17" x14ac:dyDescent="0.2">
      <c r="A84" s="50"/>
      <c r="B84" s="213" t="s">
        <v>938</v>
      </c>
      <c r="C84" s="213"/>
      <c r="D84" s="213"/>
      <c r="E84" s="213"/>
      <c r="F84" s="213"/>
      <c r="G84" s="213"/>
      <c r="H84" s="213"/>
      <c r="J84" s="57"/>
    </row>
    <row r="85" spans="1:17" x14ac:dyDescent="0.2">
      <c r="A85" s="50"/>
      <c r="B85" s="50"/>
      <c r="C85" s="50"/>
      <c r="D85" s="52"/>
      <c r="E85" s="52"/>
      <c r="F85" s="52"/>
      <c r="G85" s="52"/>
    </row>
    <row r="86" spans="1:17" x14ac:dyDescent="0.2">
      <c r="A86" s="50"/>
      <c r="B86" s="222" t="s">
        <v>167</v>
      </c>
      <c r="C86" s="223"/>
      <c r="D86" s="224"/>
      <c r="E86" s="60"/>
      <c r="F86" s="52"/>
      <c r="G86" s="52"/>
    </row>
    <row r="87" spans="1:17" ht="27.75" customHeight="1" x14ac:dyDescent="0.2">
      <c r="A87" s="50"/>
      <c r="B87" s="220" t="s">
        <v>168</v>
      </c>
      <c r="C87" s="221"/>
      <c r="D87" s="29" t="s">
        <v>169</v>
      </c>
      <c r="E87" s="60"/>
      <c r="F87" s="52"/>
      <c r="G87" s="52"/>
    </row>
    <row r="88" spans="1:17" x14ac:dyDescent="0.2">
      <c r="A88" s="50"/>
      <c r="B88" s="220" t="s">
        <v>940</v>
      </c>
      <c r="C88" s="221"/>
      <c r="D88" s="29" t="s">
        <v>169</v>
      </c>
      <c r="E88" s="60"/>
      <c r="F88" s="52"/>
      <c r="G88" s="52"/>
    </row>
    <row r="89" spans="1:17" x14ac:dyDescent="0.2">
      <c r="A89" s="50"/>
      <c r="B89" s="220" t="s">
        <v>170</v>
      </c>
      <c r="C89" s="221"/>
      <c r="D89" s="61" t="s">
        <v>140</v>
      </c>
      <c r="E89" s="60"/>
      <c r="F89" s="52"/>
      <c r="G89" s="52"/>
    </row>
    <row r="90" spans="1:17" x14ac:dyDescent="0.2">
      <c r="A90" s="62"/>
      <c r="B90" s="63" t="s">
        <v>140</v>
      </c>
      <c r="C90" s="63" t="s">
        <v>941</v>
      </c>
      <c r="D90" s="63" t="s">
        <v>171</v>
      </c>
      <c r="E90" s="62"/>
      <c r="F90" s="62"/>
      <c r="G90" s="62"/>
      <c r="H90" s="62"/>
      <c r="J90" s="57"/>
    </row>
    <row r="91" spans="1:17" x14ac:dyDescent="0.2">
      <c r="A91" s="62"/>
      <c r="B91" s="64" t="s">
        <v>172</v>
      </c>
      <c r="C91" s="65">
        <v>46173</v>
      </c>
      <c r="D91" s="65">
        <v>46203</v>
      </c>
      <c r="E91" s="62"/>
      <c r="F91" s="62"/>
      <c r="G91" s="62"/>
      <c r="J91" s="57"/>
    </row>
    <row r="92" spans="1:17" x14ac:dyDescent="0.2">
      <c r="A92" s="66"/>
      <c r="B92" s="32" t="s">
        <v>173</v>
      </c>
      <c r="C92" s="67">
        <v>10.1813</v>
      </c>
      <c r="D92" s="67">
        <v>10.303000000000001</v>
      </c>
      <c r="E92" s="66"/>
      <c r="F92" s="68"/>
      <c r="G92" s="69"/>
    </row>
    <row r="93" spans="1:17" x14ac:dyDescent="0.2">
      <c r="A93" s="66"/>
      <c r="B93" s="32" t="s">
        <v>942</v>
      </c>
      <c r="C93" s="67">
        <v>10.1813</v>
      </c>
      <c r="D93" s="67">
        <v>10.303000000000001</v>
      </c>
      <c r="E93" s="66"/>
      <c r="F93" s="68"/>
      <c r="G93" s="69"/>
    </row>
    <row r="94" spans="1:17" x14ac:dyDescent="0.2">
      <c r="A94" s="66"/>
      <c r="B94" s="32" t="s">
        <v>175</v>
      </c>
      <c r="C94" s="67">
        <v>10.1707</v>
      </c>
      <c r="D94" s="67">
        <v>10.2902</v>
      </c>
      <c r="E94" s="66"/>
      <c r="F94" s="68"/>
      <c r="G94" s="69"/>
    </row>
    <row r="95" spans="1:17" x14ac:dyDescent="0.2">
      <c r="A95" s="66"/>
      <c r="B95" s="32" t="s">
        <v>943</v>
      </c>
      <c r="C95" s="67">
        <v>10.1707</v>
      </c>
      <c r="D95" s="67">
        <v>10.2902</v>
      </c>
      <c r="E95" s="66"/>
      <c r="F95" s="68"/>
      <c r="G95" s="69"/>
    </row>
    <row r="96" spans="1:17" x14ac:dyDescent="0.2">
      <c r="A96" s="66"/>
      <c r="B96" s="66"/>
      <c r="C96" s="66"/>
      <c r="D96" s="66"/>
      <c r="E96" s="66"/>
      <c r="F96" s="66"/>
      <c r="G96" s="66"/>
    </row>
    <row r="97" spans="1:12" x14ac:dyDescent="0.2">
      <c r="A97" s="62"/>
      <c r="B97" s="220" t="s">
        <v>944</v>
      </c>
      <c r="C97" s="221"/>
      <c r="D97" s="29" t="s">
        <v>169</v>
      </c>
      <c r="E97" s="62"/>
      <c r="F97" s="62"/>
      <c r="G97" s="62"/>
      <c r="J97" s="110"/>
      <c r="L97" s="110"/>
    </row>
    <row r="98" spans="1:12" x14ac:dyDescent="0.2">
      <c r="A98" s="62"/>
      <c r="B98" s="70"/>
      <c r="C98" s="70"/>
      <c r="D98" s="70"/>
      <c r="E98" s="62"/>
      <c r="F98" s="62"/>
      <c r="G98" s="62"/>
      <c r="J98" s="110"/>
      <c r="L98" s="110"/>
    </row>
    <row r="99" spans="1:12" x14ac:dyDescent="0.2">
      <c r="A99" s="62"/>
      <c r="B99" s="220" t="s">
        <v>178</v>
      </c>
      <c r="C99" s="221"/>
      <c r="D99" s="29" t="s">
        <v>169</v>
      </c>
      <c r="E99" s="71"/>
      <c r="F99" s="62"/>
      <c r="G99" s="62"/>
      <c r="J99" s="110"/>
      <c r="L99" s="110"/>
    </row>
    <row r="100" spans="1:12" x14ac:dyDescent="0.2">
      <c r="A100" s="62"/>
      <c r="B100" s="220" t="s">
        <v>179</v>
      </c>
      <c r="C100" s="221"/>
      <c r="D100" s="29" t="s">
        <v>169</v>
      </c>
      <c r="E100" s="71"/>
      <c r="F100" s="62"/>
      <c r="G100" s="62"/>
      <c r="J100" s="110"/>
      <c r="L100" s="110"/>
    </row>
    <row r="101" spans="1:12" x14ac:dyDescent="0.2">
      <c r="A101" s="62"/>
      <c r="B101" s="220" t="s">
        <v>180</v>
      </c>
      <c r="C101" s="221"/>
      <c r="D101" s="29" t="s">
        <v>169</v>
      </c>
      <c r="E101" s="71"/>
      <c r="F101" s="62"/>
      <c r="G101" s="62"/>
      <c r="J101" s="110"/>
      <c r="L101" s="110"/>
    </row>
    <row r="102" spans="1:12" x14ac:dyDescent="0.2">
      <c r="A102" s="62"/>
      <c r="B102" s="220" t="s">
        <v>181</v>
      </c>
      <c r="C102" s="221"/>
      <c r="D102" s="72" t="s">
        <v>169</v>
      </c>
      <c r="E102" s="62"/>
      <c r="F102" s="56"/>
      <c r="G102" s="73"/>
      <c r="J102" s="110"/>
      <c r="L102" s="110"/>
    </row>
    <row r="103" spans="1:12" x14ac:dyDescent="0.2">
      <c r="J103" s="110"/>
      <c r="L103" s="110"/>
    </row>
    <row r="104" spans="1:12" x14ac:dyDescent="0.2">
      <c r="B104" s="212" t="s">
        <v>945</v>
      </c>
      <c r="C104" s="212"/>
      <c r="J104" s="110"/>
      <c r="L104" s="110"/>
    </row>
    <row r="105" spans="1:12" x14ac:dyDescent="0.2">
      <c r="J105" s="110"/>
      <c r="L105" s="110"/>
    </row>
    <row r="106" spans="1:12" ht="153.75" customHeight="1" x14ac:dyDescent="0.2">
      <c r="J106" s="110"/>
      <c r="L106" s="110"/>
    </row>
    <row r="107" spans="1:12" x14ac:dyDescent="0.2">
      <c r="J107" s="110"/>
      <c r="L107" s="110"/>
    </row>
    <row r="108" spans="1:12" x14ac:dyDescent="0.2">
      <c r="J108" s="110"/>
      <c r="L108" s="110"/>
    </row>
    <row r="109" spans="1:12" x14ac:dyDescent="0.2">
      <c r="B109" s="74" t="s">
        <v>946</v>
      </c>
      <c r="C109" s="75"/>
      <c r="D109" s="74"/>
      <c r="J109" s="110"/>
      <c r="L109" s="110"/>
    </row>
    <row r="110" spans="1:12" x14ac:dyDescent="0.2">
      <c r="B110" s="74" t="s">
        <v>1159</v>
      </c>
      <c r="D110" s="74"/>
      <c r="J110" s="110"/>
      <c r="L110" s="110"/>
    </row>
    <row r="111" spans="1:12" ht="165" customHeight="1" x14ac:dyDescent="0.2">
      <c r="J111" s="110"/>
      <c r="L111" s="110"/>
    </row>
    <row r="112" spans="1:12" x14ac:dyDescent="0.2">
      <c r="J112" s="110"/>
      <c r="L112" s="110"/>
    </row>
  </sheetData>
  <mergeCells count="18">
    <mergeCell ref="B99:C99"/>
    <mergeCell ref="B100:C100"/>
    <mergeCell ref="B101:C101"/>
    <mergeCell ref="B102:C102"/>
    <mergeCell ref="B104:C104"/>
    <mergeCell ref="A1:H1"/>
    <mergeCell ref="A2:H2"/>
    <mergeCell ref="A3:H3"/>
    <mergeCell ref="B80:H80"/>
    <mergeCell ref="B81:H81"/>
    <mergeCell ref="B88:C88"/>
    <mergeCell ref="B89:C89"/>
    <mergeCell ref="B97:C97"/>
    <mergeCell ref="B82:H82"/>
    <mergeCell ref="B83:H83"/>
    <mergeCell ref="B84:H84"/>
    <mergeCell ref="B86:D86"/>
    <mergeCell ref="B87:C87"/>
  </mergeCells>
  <hyperlinks>
    <hyperlink ref="I1" location="Index!B2" display="Index" xr:uid="{C43D433B-F8A5-45D8-9D8A-F31789E50F6B}"/>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A3E5-897E-4E87-999D-E47CD3F6FC51}">
  <sheetPr>
    <outlinePr summaryBelow="0" summaryRight="0"/>
  </sheetPr>
  <dimension ref="A1:Q104"/>
  <sheetViews>
    <sheetView showGridLines="0" topLeftCell="A95" workbookViewId="0">
      <selection sqref="A1:H1"/>
    </sheetView>
  </sheetViews>
  <sheetFormatPr defaultRowHeight="12.75" customHeight="1" x14ac:dyDescent="0.2"/>
  <cols>
    <col min="1" max="1" width="5.85546875" bestFit="1" customWidth="1"/>
    <col min="2" max="2" width="19.7109375" bestFit="1" customWidth="1"/>
    <col min="3" max="3" width="50.28515625" customWidth="1"/>
    <col min="4" max="4" width="16.85546875" customWidth="1"/>
    <col min="5" max="5" width="12.4257812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2.75" customHeight="1" x14ac:dyDescent="0.2">
      <c r="A1" s="225" t="s">
        <v>0</v>
      </c>
      <c r="B1" s="225"/>
      <c r="C1" s="225"/>
      <c r="D1" s="225"/>
      <c r="E1" s="225"/>
      <c r="F1" s="225"/>
      <c r="G1" s="225"/>
      <c r="H1" s="225"/>
      <c r="I1" s="1" t="s">
        <v>931</v>
      </c>
    </row>
    <row r="2" spans="1:9" ht="12.75" customHeight="1" x14ac:dyDescent="0.2">
      <c r="A2" s="225" t="s">
        <v>1169</v>
      </c>
      <c r="B2" s="225"/>
      <c r="C2" s="225"/>
      <c r="D2" s="225"/>
      <c r="E2" s="225"/>
      <c r="F2" s="225"/>
      <c r="G2" s="225"/>
      <c r="H2" s="225"/>
    </row>
    <row r="3" spans="1:9" ht="12.75" customHeight="1" x14ac:dyDescent="0.2">
      <c r="A3" s="219" t="s">
        <v>932</v>
      </c>
      <c r="B3" s="219"/>
      <c r="C3" s="219"/>
      <c r="D3" s="219"/>
      <c r="E3" s="219"/>
      <c r="F3" s="219"/>
      <c r="G3" s="219"/>
      <c r="H3" s="219"/>
    </row>
    <row r="4" spans="1:9" s="27" customFormat="1" ht="12.75" customHeight="1" x14ac:dyDescent="0.2">
      <c r="A4" s="25" t="s">
        <v>2</v>
      </c>
      <c r="B4" s="25" t="s">
        <v>3</v>
      </c>
      <c r="C4" s="25" t="s">
        <v>4</v>
      </c>
      <c r="D4" s="25" t="s">
        <v>5</v>
      </c>
      <c r="E4" s="25" t="s">
        <v>6</v>
      </c>
      <c r="F4" s="25" t="s">
        <v>7</v>
      </c>
      <c r="G4" s="25" t="s">
        <v>8</v>
      </c>
      <c r="H4" s="26" t="s">
        <v>930</v>
      </c>
    </row>
    <row r="5" spans="1:9" ht="12.75" customHeight="1" x14ac:dyDescent="0.2">
      <c r="A5" s="28"/>
      <c r="B5" s="28"/>
      <c r="C5" s="29" t="s">
        <v>9</v>
      </c>
      <c r="D5" s="28"/>
      <c r="E5" s="28"/>
      <c r="F5" s="28"/>
      <c r="G5" s="28"/>
      <c r="H5" s="30"/>
    </row>
    <row r="6" spans="1:9" ht="12.75" customHeight="1" x14ac:dyDescent="0.2">
      <c r="A6" s="31"/>
      <c r="B6" s="32"/>
      <c r="C6" s="32" t="s">
        <v>10</v>
      </c>
      <c r="D6" s="32"/>
      <c r="E6" s="33"/>
      <c r="F6" s="34"/>
      <c r="G6" s="35"/>
      <c r="H6" s="30"/>
    </row>
    <row r="7" spans="1:9" ht="12.75" customHeight="1" x14ac:dyDescent="0.2">
      <c r="A7" s="41"/>
      <c r="B7" s="41"/>
      <c r="C7" s="42" t="s">
        <v>139</v>
      </c>
      <c r="D7" s="41"/>
      <c r="E7" s="41" t="s">
        <v>140</v>
      </c>
      <c r="F7" s="47" t="s">
        <v>142</v>
      </c>
      <c r="G7" s="44">
        <v>0</v>
      </c>
      <c r="H7" s="30"/>
    </row>
    <row r="8" spans="1:9" ht="12.75" customHeight="1" x14ac:dyDescent="0.2">
      <c r="A8" s="41"/>
      <c r="B8" s="41"/>
      <c r="C8" s="45"/>
      <c r="D8" s="41"/>
      <c r="E8" s="41"/>
      <c r="F8" s="46"/>
      <c r="G8" s="46"/>
      <c r="H8" s="30"/>
    </row>
    <row r="9" spans="1:9" ht="12.75" customHeight="1" x14ac:dyDescent="0.2">
      <c r="A9" s="41"/>
      <c r="B9" s="41"/>
      <c r="C9" s="42" t="s">
        <v>141</v>
      </c>
      <c r="D9" s="41"/>
      <c r="E9" s="41"/>
      <c r="F9" s="41"/>
      <c r="G9" s="41"/>
      <c r="H9" s="30"/>
    </row>
    <row r="10" spans="1:9" ht="12.75" customHeight="1" x14ac:dyDescent="0.2">
      <c r="A10" s="41"/>
      <c r="B10" s="41"/>
      <c r="C10" s="42" t="s">
        <v>139</v>
      </c>
      <c r="D10" s="41"/>
      <c r="E10" s="41" t="s">
        <v>140</v>
      </c>
      <c r="F10" s="47" t="s">
        <v>142</v>
      </c>
      <c r="G10" s="44">
        <v>0</v>
      </c>
      <c r="H10" s="30"/>
    </row>
    <row r="11" spans="1:9" ht="12.75" customHeight="1" x14ac:dyDescent="0.2">
      <c r="A11" s="41"/>
      <c r="B11" s="41"/>
      <c r="C11" s="45"/>
      <c r="D11" s="41"/>
      <c r="E11" s="41"/>
      <c r="F11" s="46"/>
      <c r="G11" s="46"/>
      <c r="H11" s="30"/>
    </row>
    <row r="12" spans="1:9" ht="12.75" customHeight="1" x14ac:dyDescent="0.2">
      <c r="A12" s="41"/>
      <c r="B12" s="41"/>
      <c r="C12" s="42" t="s">
        <v>143</v>
      </c>
      <c r="D12" s="41"/>
      <c r="E12" s="41"/>
      <c r="F12" s="41"/>
      <c r="G12" s="41"/>
      <c r="H12" s="30"/>
    </row>
    <row r="13" spans="1:9" ht="12.75" customHeight="1" x14ac:dyDescent="0.2">
      <c r="A13" s="41"/>
      <c r="B13" s="41"/>
      <c r="C13" s="42" t="s">
        <v>139</v>
      </c>
      <c r="D13" s="41"/>
      <c r="E13" s="41" t="s">
        <v>140</v>
      </c>
      <c r="F13" s="47" t="s">
        <v>142</v>
      </c>
      <c r="G13" s="44">
        <v>0</v>
      </c>
      <c r="H13" s="30"/>
    </row>
    <row r="14" spans="1:9" ht="12.75" customHeight="1" x14ac:dyDescent="0.2">
      <c r="A14" s="41"/>
      <c r="B14" s="41"/>
      <c r="C14" s="45"/>
      <c r="D14" s="41"/>
      <c r="E14" s="41"/>
      <c r="F14" s="46"/>
      <c r="G14" s="46"/>
      <c r="H14" s="30"/>
    </row>
    <row r="15" spans="1:9" ht="12.75" customHeight="1" x14ac:dyDescent="0.2">
      <c r="A15" s="41"/>
      <c r="B15" s="41"/>
      <c r="C15" s="42" t="s">
        <v>144</v>
      </c>
      <c r="D15" s="41"/>
      <c r="E15" s="41"/>
      <c r="F15" s="41"/>
      <c r="G15" s="41"/>
      <c r="H15" s="30"/>
    </row>
    <row r="16" spans="1:9" ht="12.75" customHeight="1" x14ac:dyDescent="0.2">
      <c r="A16" s="41"/>
      <c r="B16" s="41"/>
      <c r="C16" s="42" t="s">
        <v>139</v>
      </c>
      <c r="D16" s="41"/>
      <c r="E16" s="41" t="s">
        <v>140</v>
      </c>
      <c r="F16" s="47" t="s">
        <v>142</v>
      </c>
      <c r="G16" s="44">
        <v>0</v>
      </c>
      <c r="H16" s="30"/>
    </row>
    <row r="17" spans="1:8" ht="12.75" customHeight="1" x14ac:dyDescent="0.2">
      <c r="A17" s="41"/>
      <c r="B17" s="41"/>
      <c r="C17" s="45"/>
      <c r="D17" s="41"/>
      <c r="E17" s="41"/>
      <c r="F17" s="46"/>
      <c r="G17" s="46"/>
      <c r="H17" s="30"/>
    </row>
    <row r="18" spans="1:8" ht="12.75" customHeight="1" x14ac:dyDescent="0.2">
      <c r="A18" s="41"/>
      <c r="B18" s="41"/>
      <c r="C18" s="42" t="s">
        <v>145</v>
      </c>
      <c r="D18" s="41"/>
      <c r="E18" s="41"/>
      <c r="F18" s="46"/>
      <c r="G18" s="46"/>
      <c r="H18" s="30"/>
    </row>
    <row r="19" spans="1:8" ht="12.75" customHeight="1" x14ac:dyDescent="0.2">
      <c r="A19" s="41"/>
      <c r="B19" s="41"/>
      <c r="C19" s="42" t="s">
        <v>139</v>
      </c>
      <c r="D19" s="41"/>
      <c r="E19" s="41" t="s">
        <v>140</v>
      </c>
      <c r="F19" s="47" t="s">
        <v>142</v>
      </c>
      <c r="G19" s="44">
        <v>0</v>
      </c>
      <c r="H19" s="30"/>
    </row>
    <row r="20" spans="1:8" ht="12.75" customHeight="1" x14ac:dyDescent="0.2">
      <c r="A20" s="41"/>
      <c r="B20" s="41"/>
      <c r="C20" s="45"/>
      <c r="D20" s="41"/>
      <c r="E20" s="41"/>
      <c r="F20" s="46"/>
      <c r="G20" s="46"/>
      <c r="H20" s="30"/>
    </row>
    <row r="21" spans="1:8" ht="12.75" customHeight="1" x14ac:dyDescent="0.2">
      <c r="A21" s="41"/>
      <c r="B21" s="41"/>
      <c r="C21" s="42" t="s">
        <v>146</v>
      </c>
      <c r="D21" s="41"/>
      <c r="E21" s="41"/>
      <c r="F21" s="46"/>
      <c r="G21" s="46"/>
      <c r="H21" s="30"/>
    </row>
    <row r="22" spans="1:8" ht="12.75" customHeight="1" x14ac:dyDescent="0.2">
      <c r="A22" s="41"/>
      <c r="B22" s="41"/>
      <c r="C22" s="42" t="s">
        <v>139</v>
      </c>
      <c r="D22" s="41"/>
      <c r="E22" s="41" t="s">
        <v>140</v>
      </c>
      <c r="F22" s="47" t="s">
        <v>142</v>
      </c>
      <c r="G22" s="44">
        <v>0</v>
      </c>
      <c r="H22" s="30"/>
    </row>
    <row r="23" spans="1:8" ht="12.75" customHeight="1" x14ac:dyDescent="0.2">
      <c r="A23" s="41"/>
      <c r="B23" s="41"/>
      <c r="C23" s="45"/>
      <c r="D23" s="41"/>
      <c r="E23" s="41"/>
      <c r="F23" s="46"/>
      <c r="G23" s="46"/>
      <c r="H23" s="30"/>
    </row>
    <row r="24" spans="1:8" ht="12.75" customHeight="1" x14ac:dyDescent="0.2">
      <c r="A24" s="41"/>
      <c r="B24" s="41"/>
      <c r="C24" s="42" t="s">
        <v>147</v>
      </c>
      <c r="D24" s="41"/>
      <c r="E24" s="41"/>
      <c r="F24" s="43">
        <v>0</v>
      </c>
      <c r="G24" s="44">
        <v>0</v>
      </c>
      <c r="H24" s="30"/>
    </row>
    <row r="25" spans="1:8" ht="12.75" customHeight="1" x14ac:dyDescent="0.2">
      <c r="A25" s="41"/>
      <c r="B25" s="41"/>
      <c r="C25" s="45"/>
      <c r="D25" s="41"/>
      <c r="E25" s="41"/>
      <c r="F25" s="46"/>
      <c r="G25" s="46"/>
      <c r="H25" s="30"/>
    </row>
    <row r="26" spans="1:8" ht="12.75" customHeight="1" x14ac:dyDescent="0.2">
      <c r="A26" s="41"/>
      <c r="B26" s="41"/>
      <c r="C26" s="42" t="s">
        <v>148</v>
      </c>
      <c r="D26" s="41"/>
      <c r="E26" s="41"/>
      <c r="F26" s="46"/>
      <c r="G26" s="46"/>
      <c r="H26" s="30"/>
    </row>
    <row r="27" spans="1:8" ht="12.75" customHeight="1" x14ac:dyDescent="0.2">
      <c r="A27" s="41"/>
      <c r="B27" s="41"/>
      <c r="C27" s="42" t="s">
        <v>10</v>
      </c>
      <c r="D27" s="41"/>
      <c r="E27" s="41"/>
      <c r="F27" s="46"/>
      <c r="G27" s="46"/>
      <c r="H27" s="30"/>
    </row>
    <row r="28" spans="1:8" ht="12.75" customHeight="1" x14ac:dyDescent="0.2">
      <c r="A28" s="41"/>
      <c r="B28" s="41"/>
      <c r="C28" s="42" t="s">
        <v>139</v>
      </c>
      <c r="D28" s="41"/>
      <c r="E28" s="41" t="s">
        <v>140</v>
      </c>
      <c r="F28" s="47" t="s">
        <v>142</v>
      </c>
      <c r="G28" s="44">
        <v>0</v>
      </c>
      <c r="H28" s="30"/>
    </row>
    <row r="29" spans="1:8" ht="12.75" customHeight="1" x14ac:dyDescent="0.2">
      <c r="A29" s="41"/>
      <c r="B29" s="41"/>
      <c r="C29" s="45"/>
      <c r="D29" s="41"/>
      <c r="E29" s="41"/>
      <c r="F29" s="46"/>
      <c r="G29" s="46"/>
      <c r="H29" s="30"/>
    </row>
    <row r="30" spans="1:8" ht="12.75" customHeight="1" x14ac:dyDescent="0.2">
      <c r="A30" s="41"/>
      <c r="B30" s="41"/>
      <c r="C30" s="42" t="s">
        <v>149</v>
      </c>
      <c r="D30" s="41"/>
      <c r="E30" s="41"/>
      <c r="F30" s="41"/>
      <c r="G30" s="41"/>
      <c r="H30" s="30"/>
    </row>
    <row r="31" spans="1:8" ht="12.75" customHeight="1" x14ac:dyDescent="0.2">
      <c r="A31" s="41"/>
      <c r="B31" s="41"/>
      <c r="C31" s="42" t="s">
        <v>139</v>
      </c>
      <c r="D31" s="41"/>
      <c r="E31" s="41" t="s">
        <v>140</v>
      </c>
      <c r="F31" s="47" t="s">
        <v>142</v>
      </c>
      <c r="G31" s="44">
        <v>0</v>
      </c>
      <c r="H31" s="30"/>
    </row>
    <row r="32" spans="1:8" ht="12.75" customHeight="1" x14ac:dyDescent="0.2">
      <c r="A32" s="41"/>
      <c r="B32" s="41"/>
      <c r="C32" s="45"/>
      <c r="D32" s="41"/>
      <c r="E32" s="41"/>
      <c r="F32" s="46"/>
      <c r="G32" s="46"/>
      <c r="H32" s="30"/>
    </row>
    <row r="33" spans="1:8" ht="12.75" customHeight="1" x14ac:dyDescent="0.2">
      <c r="A33" s="41"/>
      <c r="B33" s="41"/>
      <c r="C33" s="42" t="s">
        <v>150</v>
      </c>
      <c r="D33" s="41"/>
      <c r="E33" s="41"/>
      <c r="F33" s="41"/>
      <c r="G33" s="41"/>
      <c r="H33" s="30"/>
    </row>
    <row r="34" spans="1:8" ht="12.75" customHeight="1" x14ac:dyDescent="0.2">
      <c r="A34" s="41"/>
      <c r="B34" s="41"/>
      <c r="C34" s="42" t="s">
        <v>139</v>
      </c>
      <c r="D34" s="41"/>
      <c r="E34" s="41" t="s">
        <v>140</v>
      </c>
      <c r="F34" s="47" t="s">
        <v>142</v>
      </c>
      <c r="G34" s="44">
        <v>0</v>
      </c>
      <c r="H34" s="30"/>
    </row>
    <row r="35" spans="1:8" ht="12.75" customHeight="1" x14ac:dyDescent="0.2">
      <c r="A35" s="41"/>
      <c r="B35" s="41"/>
      <c r="C35" s="45"/>
      <c r="D35" s="41"/>
      <c r="E35" s="41"/>
      <c r="F35" s="46"/>
      <c r="G35" s="46"/>
      <c r="H35" s="30"/>
    </row>
    <row r="36" spans="1:8" ht="12.75" customHeight="1" x14ac:dyDescent="0.2">
      <c r="A36" s="41"/>
      <c r="B36" s="41"/>
      <c r="C36" s="42" t="s">
        <v>151</v>
      </c>
      <c r="D36" s="41"/>
      <c r="E36" s="41"/>
      <c r="F36" s="46"/>
      <c r="G36" s="46"/>
      <c r="H36" s="30"/>
    </row>
    <row r="37" spans="1:8" ht="12.75" customHeight="1" x14ac:dyDescent="0.2">
      <c r="A37" s="41"/>
      <c r="B37" s="41"/>
      <c r="C37" s="42" t="s">
        <v>139</v>
      </c>
      <c r="D37" s="41"/>
      <c r="E37" s="41" t="s">
        <v>140</v>
      </c>
      <c r="F37" s="47" t="s">
        <v>142</v>
      </c>
      <c r="G37" s="44">
        <v>0</v>
      </c>
      <c r="H37" s="30"/>
    </row>
    <row r="38" spans="1:8" ht="12.75" customHeight="1" x14ac:dyDescent="0.2">
      <c r="A38" s="41"/>
      <c r="B38" s="41"/>
      <c r="C38" s="45"/>
      <c r="D38" s="41"/>
      <c r="E38" s="41"/>
      <c r="F38" s="46"/>
      <c r="G38" s="46"/>
      <c r="H38" s="30"/>
    </row>
    <row r="39" spans="1:8" ht="12.75" customHeight="1" x14ac:dyDescent="0.2">
      <c r="A39" s="41"/>
      <c r="B39" s="41"/>
      <c r="C39" s="42" t="s">
        <v>152</v>
      </c>
      <c r="D39" s="41"/>
      <c r="E39" s="41"/>
      <c r="F39" s="43">
        <v>0</v>
      </c>
      <c r="G39" s="44">
        <v>0</v>
      </c>
      <c r="H39" s="30"/>
    </row>
    <row r="40" spans="1:8" ht="12.75" customHeight="1" x14ac:dyDescent="0.2">
      <c r="A40" s="41"/>
      <c r="B40" s="41"/>
      <c r="C40" s="45"/>
      <c r="D40" s="41"/>
      <c r="E40" s="41"/>
      <c r="F40" s="46"/>
      <c r="G40" s="46"/>
      <c r="H40" s="30"/>
    </row>
    <row r="41" spans="1:8" ht="12.75" customHeight="1" x14ac:dyDescent="0.2">
      <c r="A41" s="41"/>
      <c r="B41" s="41"/>
      <c r="C41" s="42" t="s">
        <v>153</v>
      </c>
      <c r="D41" s="41"/>
      <c r="E41" s="41"/>
      <c r="F41" s="46"/>
      <c r="G41" s="46"/>
      <c r="H41" s="30"/>
    </row>
    <row r="42" spans="1:8" ht="12.75" customHeight="1" x14ac:dyDescent="0.2">
      <c r="A42" s="41"/>
      <c r="B42" s="41"/>
      <c r="C42" s="42" t="s">
        <v>154</v>
      </c>
      <c r="D42" s="41"/>
      <c r="E42" s="41"/>
      <c r="F42" s="46"/>
      <c r="G42" s="46"/>
      <c r="H42" s="30"/>
    </row>
    <row r="43" spans="1:8" ht="12.75" customHeight="1" x14ac:dyDescent="0.2">
      <c r="A43" s="41"/>
      <c r="B43" s="41"/>
      <c r="C43" s="42" t="s">
        <v>139</v>
      </c>
      <c r="D43" s="41"/>
      <c r="E43" s="41" t="s">
        <v>140</v>
      </c>
      <c r="F43" s="47" t="s">
        <v>142</v>
      </c>
      <c r="G43" s="44">
        <v>0</v>
      </c>
      <c r="H43" s="30"/>
    </row>
    <row r="44" spans="1:8" ht="12.75" customHeight="1" x14ac:dyDescent="0.2">
      <c r="A44" s="41"/>
      <c r="B44" s="41"/>
      <c r="C44" s="45"/>
      <c r="D44" s="41"/>
      <c r="E44" s="41"/>
      <c r="F44" s="46"/>
      <c r="G44" s="46"/>
      <c r="H44" s="30"/>
    </row>
    <row r="45" spans="1:8" ht="12.75" customHeight="1" x14ac:dyDescent="0.2">
      <c r="A45" s="41"/>
      <c r="B45" s="41"/>
      <c r="C45" s="42" t="s">
        <v>155</v>
      </c>
      <c r="D45" s="41"/>
      <c r="E45" s="41"/>
      <c r="F45" s="46"/>
      <c r="G45" s="46"/>
      <c r="H45" s="30"/>
    </row>
    <row r="46" spans="1:8" ht="12.75" customHeight="1" x14ac:dyDescent="0.2">
      <c r="A46" s="41"/>
      <c r="B46" s="41"/>
      <c r="C46" s="42" t="s">
        <v>139</v>
      </c>
      <c r="D46" s="41"/>
      <c r="E46" s="41" t="s">
        <v>140</v>
      </c>
      <c r="F46" s="47" t="s">
        <v>142</v>
      </c>
      <c r="G46" s="44">
        <v>0</v>
      </c>
      <c r="H46" s="30"/>
    </row>
    <row r="47" spans="1:8" ht="12.75" customHeight="1" x14ac:dyDescent="0.2">
      <c r="A47" s="41"/>
      <c r="B47" s="41"/>
      <c r="C47" s="45"/>
      <c r="D47" s="41"/>
      <c r="E47" s="41"/>
      <c r="F47" s="46"/>
      <c r="G47" s="46"/>
      <c r="H47" s="30"/>
    </row>
    <row r="48" spans="1:8" ht="12.75" customHeight="1" x14ac:dyDescent="0.2">
      <c r="A48" s="41"/>
      <c r="B48" s="41"/>
      <c r="C48" s="42" t="s">
        <v>156</v>
      </c>
      <c r="D48" s="41"/>
      <c r="E48" s="41"/>
      <c r="F48" s="46"/>
      <c r="G48" s="46"/>
      <c r="H48" s="30"/>
    </row>
    <row r="49" spans="1:8" ht="12.75" customHeight="1" x14ac:dyDescent="0.2">
      <c r="A49" s="41"/>
      <c r="B49" s="41"/>
      <c r="C49" s="42" t="s">
        <v>139</v>
      </c>
      <c r="D49" s="41"/>
      <c r="E49" s="41" t="s">
        <v>140</v>
      </c>
      <c r="F49" s="47" t="s">
        <v>142</v>
      </c>
      <c r="G49" s="44">
        <v>0</v>
      </c>
      <c r="H49" s="30"/>
    </row>
    <row r="50" spans="1:8" ht="12.75" customHeight="1" x14ac:dyDescent="0.2">
      <c r="A50" s="41"/>
      <c r="B50" s="41"/>
      <c r="C50" s="45"/>
      <c r="D50" s="41"/>
      <c r="E50" s="41"/>
      <c r="F50" s="46"/>
      <c r="G50" s="46"/>
      <c r="H50" s="30"/>
    </row>
    <row r="51" spans="1:8" ht="12.75" customHeight="1" x14ac:dyDescent="0.2">
      <c r="A51" s="41"/>
      <c r="B51" s="41"/>
      <c r="C51" s="42" t="s">
        <v>157</v>
      </c>
      <c r="D51" s="41"/>
      <c r="E51" s="41"/>
      <c r="F51" s="46"/>
      <c r="G51" s="46"/>
      <c r="H51" s="30"/>
    </row>
    <row r="52" spans="1:8" ht="12.75" customHeight="1" x14ac:dyDescent="0.2">
      <c r="A52" s="36">
        <v>1</v>
      </c>
      <c r="B52" s="37"/>
      <c r="C52" s="37" t="s">
        <v>158</v>
      </c>
      <c r="D52" s="37"/>
      <c r="E52" s="48"/>
      <c r="F52" s="39">
        <v>438.71842699899997</v>
      </c>
      <c r="G52" s="40">
        <v>2.68445E-2</v>
      </c>
      <c r="H52" s="30">
        <v>5.42</v>
      </c>
    </row>
    <row r="53" spans="1:8" ht="12.75" customHeight="1" x14ac:dyDescent="0.2">
      <c r="A53" s="41"/>
      <c r="B53" s="41"/>
      <c r="C53" s="42" t="s">
        <v>139</v>
      </c>
      <c r="D53" s="41"/>
      <c r="E53" s="41" t="s">
        <v>140</v>
      </c>
      <c r="F53" s="43">
        <v>438.71842699899997</v>
      </c>
      <c r="G53" s="44">
        <v>2.68445E-2</v>
      </c>
      <c r="H53" s="30"/>
    </row>
    <row r="54" spans="1:8" ht="12.75" customHeight="1" x14ac:dyDescent="0.2">
      <c r="A54" s="41"/>
      <c r="B54" s="41"/>
      <c r="C54" s="45"/>
      <c r="D54" s="41"/>
      <c r="E54" s="41"/>
      <c r="F54" s="46"/>
      <c r="G54" s="46"/>
      <c r="H54" s="30"/>
    </row>
    <row r="55" spans="1:8" ht="12.75" customHeight="1" x14ac:dyDescent="0.2">
      <c r="A55" s="41"/>
      <c r="B55" s="41"/>
      <c r="C55" s="42" t="s">
        <v>159</v>
      </c>
      <c r="D55" s="41"/>
      <c r="E55" s="41"/>
      <c r="F55" s="43">
        <v>438.71842699899997</v>
      </c>
      <c r="G55" s="44">
        <v>2.68445E-2</v>
      </c>
      <c r="H55" s="30"/>
    </row>
    <row r="56" spans="1:8" ht="12.75" customHeight="1" x14ac:dyDescent="0.2">
      <c r="A56" s="41"/>
      <c r="B56" s="41"/>
      <c r="C56" s="46"/>
      <c r="D56" s="41"/>
      <c r="E56" s="41"/>
      <c r="F56" s="41"/>
      <c r="G56" s="41"/>
      <c r="H56" s="30"/>
    </row>
    <row r="57" spans="1:8" ht="12.75" customHeight="1" x14ac:dyDescent="0.2">
      <c r="A57" s="41"/>
      <c r="B57" s="41"/>
      <c r="C57" s="42" t="s">
        <v>160</v>
      </c>
      <c r="D57" s="41"/>
      <c r="E57" s="41"/>
      <c r="F57" s="41"/>
      <c r="G57" s="41"/>
      <c r="H57" s="30"/>
    </row>
    <row r="58" spans="1:8" ht="12.75" customHeight="1" x14ac:dyDescent="0.2">
      <c r="A58" s="41"/>
      <c r="B58" s="41"/>
      <c r="C58" s="29" t="s">
        <v>1208</v>
      </c>
      <c r="D58" s="41"/>
      <c r="E58" s="41"/>
      <c r="F58" s="41"/>
      <c r="G58" s="41"/>
      <c r="H58" s="30"/>
    </row>
    <row r="59" spans="1:8" ht="12.75" customHeight="1" x14ac:dyDescent="0.2">
      <c r="A59" s="36">
        <v>1</v>
      </c>
      <c r="B59" s="37" t="s">
        <v>1206</v>
      </c>
      <c r="C59" s="37" t="s">
        <v>1207</v>
      </c>
      <c r="D59" s="37"/>
      <c r="E59" s="100">
        <v>9147275.5120000001</v>
      </c>
      <c r="F59" s="39">
        <v>15938.999060439</v>
      </c>
      <c r="G59" s="40">
        <v>0.97528252999999998</v>
      </c>
      <c r="H59" s="30"/>
    </row>
    <row r="60" spans="1:8" ht="12.75" customHeight="1" x14ac:dyDescent="0.2">
      <c r="A60" s="41"/>
      <c r="B60" s="41"/>
      <c r="C60" s="42" t="s">
        <v>139</v>
      </c>
      <c r="D60" s="41"/>
      <c r="E60" s="41" t="s">
        <v>140</v>
      </c>
      <c r="F60" s="43">
        <v>15938.999060439</v>
      </c>
      <c r="G60" s="44">
        <v>0.97528252999999998</v>
      </c>
      <c r="H60" s="30"/>
    </row>
    <row r="61" spans="1:8" ht="12.75" customHeight="1" x14ac:dyDescent="0.2">
      <c r="A61" s="41"/>
      <c r="B61" s="41"/>
      <c r="C61" s="45"/>
      <c r="D61" s="41"/>
      <c r="E61" s="41"/>
      <c r="F61" s="46"/>
      <c r="G61" s="46"/>
      <c r="H61" s="30"/>
    </row>
    <row r="62" spans="1:8" ht="12.75" customHeight="1" x14ac:dyDescent="0.2">
      <c r="A62" s="41"/>
      <c r="B62" s="41"/>
      <c r="C62" s="42" t="s">
        <v>162</v>
      </c>
      <c r="D62" s="41"/>
      <c r="E62" s="41"/>
      <c r="F62" s="41"/>
      <c r="G62" s="41"/>
      <c r="H62" s="30"/>
    </row>
    <row r="63" spans="1:8" ht="12.75" customHeight="1" x14ac:dyDescent="0.2">
      <c r="A63" s="41"/>
      <c r="B63" s="41"/>
      <c r="C63" s="42" t="s">
        <v>163</v>
      </c>
      <c r="D63" s="41"/>
      <c r="E63" s="41"/>
      <c r="F63" s="41"/>
      <c r="G63" s="41"/>
      <c r="H63" s="30"/>
    </row>
    <row r="64" spans="1:8" ht="12.75" customHeight="1" x14ac:dyDescent="0.2">
      <c r="A64" s="41"/>
      <c r="B64" s="41"/>
      <c r="C64" s="42" t="s">
        <v>139</v>
      </c>
      <c r="D64" s="41"/>
      <c r="E64" s="41" t="s">
        <v>140</v>
      </c>
      <c r="F64" s="47" t="s">
        <v>142</v>
      </c>
      <c r="G64" s="44">
        <v>0</v>
      </c>
      <c r="H64" s="30"/>
    </row>
    <row r="65" spans="1:17" ht="12.75" customHeight="1" x14ac:dyDescent="0.2">
      <c r="A65" s="41"/>
      <c r="B65" s="41"/>
      <c r="C65" s="45"/>
      <c r="D65" s="41"/>
      <c r="E65" s="41"/>
      <c r="F65" s="46"/>
      <c r="G65" s="46"/>
      <c r="H65" s="30"/>
    </row>
    <row r="66" spans="1:17" ht="12.75" customHeight="1" x14ac:dyDescent="0.2">
      <c r="A66" s="41"/>
      <c r="B66" s="41"/>
      <c r="C66" s="42" t="s">
        <v>164</v>
      </c>
      <c r="D66" s="41"/>
      <c r="E66" s="41"/>
      <c r="F66" s="46"/>
      <c r="G66" s="46"/>
      <c r="H66" s="30"/>
    </row>
    <row r="67" spans="1:17" ht="12.75" customHeight="1" x14ac:dyDescent="0.2">
      <c r="A67" s="41"/>
      <c r="B67" s="41"/>
      <c r="C67" s="42" t="s">
        <v>139</v>
      </c>
      <c r="D67" s="41"/>
      <c r="E67" s="41" t="s">
        <v>140</v>
      </c>
      <c r="F67" s="47" t="s">
        <v>142</v>
      </c>
      <c r="G67" s="44">
        <v>0</v>
      </c>
      <c r="H67" s="30"/>
    </row>
    <row r="68" spans="1:17" ht="12.75" customHeight="1" x14ac:dyDescent="0.2">
      <c r="A68" s="41"/>
      <c r="B68" s="41"/>
      <c r="C68" s="45"/>
      <c r="D68" s="41"/>
      <c r="E68" s="41"/>
      <c r="F68" s="46"/>
      <c r="G68" s="46"/>
      <c r="H68" s="30"/>
    </row>
    <row r="69" spans="1:17" ht="12.75" customHeight="1" x14ac:dyDescent="0.2">
      <c r="A69" s="48"/>
      <c r="B69" s="37"/>
      <c r="C69" s="37" t="s">
        <v>165</v>
      </c>
      <c r="D69" s="37"/>
      <c r="E69" s="48"/>
      <c r="F69" s="39">
        <v>-34.76188149</v>
      </c>
      <c r="G69" s="40">
        <v>-2.1270299999999998E-3</v>
      </c>
      <c r="H69" s="30"/>
    </row>
    <row r="70" spans="1:17" ht="12.75" customHeight="1" x14ac:dyDescent="0.2">
      <c r="A70" s="45"/>
      <c r="B70" s="45"/>
      <c r="C70" s="42" t="s">
        <v>166</v>
      </c>
      <c r="D70" s="46"/>
      <c r="E70" s="46"/>
      <c r="F70" s="43">
        <v>16342.955605948</v>
      </c>
      <c r="G70" s="49">
        <v>1</v>
      </c>
      <c r="H70" s="30"/>
    </row>
    <row r="71" spans="1:17" x14ac:dyDescent="0.2">
      <c r="A71" s="50"/>
      <c r="B71" s="50"/>
      <c r="C71" s="51"/>
      <c r="D71" s="52"/>
      <c r="E71" s="52"/>
      <c r="F71" s="53"/>
      <c r="G71" s="54"/>
      <c r="H71" s="55"/>
    </row>
    <row r="72" spans="1:17" x14ac:dyDescent="0.2">
      <c r="A72" s="50"/>
      <c r="B72" s="213" t="s">
        <v>934</v>
      </c>
      <c r="C72" s="213"/>
      <c r="D72" s="213"/>
      <c r="E72" s="213"/>
      <c r="F72" s="213"/>
      <c r="G72" s="213"/>
      <c r="H72" s="213"/>
      <c r="J72" s="57"/>
    </row>
    <row r="73" spans="1:17" x14ac:dyDescent="0.2">
      <c r="A73" s="50"/>
      <c r="B73" s="213" t="s">
        <v>935</v>
      </c>
      <c r="C73" s="213"/>
      <c r="D73" s="213"/>
      <c r="E73" s="213"/>
      <c r="F73" s="213"/>
      <c r="G73" s="213"/>
      <c r="H73" s="213"/>
      <c r="J73" s="57"/>
    </row>
    <row r="74" spans="1:17" x14ac:dyDescent="0.2">
      <c r="A74" s="50"/>
      <c r="B74" s="213" t="s">
        <v>936</v>
      </c>
      <c r="C74" s="213"/>
      <c r="D74" s="213"/>
      <c r="E74" s="213"/>
      <c r="F74" s="213"/>
      <c r="G74" s="213"/>
      <c r="H74" s="213"/>
      <c r="J74" s="57"/>
    </row>
    <row r="75" spans="1:17" s="208" customFormat="1" ht="64.5" customHeight="1" x14ac:dyDescent="0.25">
      <c r="A75" s="207"/>
      <c r="B75" s="214" t="s">
        <v>937</v>
      </c>
      <c r="C75" s="214"/>
      <c r="D75" s="214"/>
      <c r="E75" s="214"/>
      <c r="F75" s="214"/>
      <c r="G75" s="214"/>
      <c r="H75" s="214"/>
      <c r="I75"/>
      <c r="J75" s="57"/>
      <c r="K75"/>
      <c r="L75"/>
      <c r="M75"/>
      <c r="N75"/>
      <c r="O75"/>
      <c r="P75"/>
      <c r="Q75"/>
    </row>
    <row r="76" spans="1:17" x14ac:dyDescent="0.2">
      <c r="A76" s="50"/>
      <c r="B76" s="213" t="s">
        <v>938</v>
      </c>
      <c r="C76" s="213"/>
      <c r="D76" s="213"/>
      <c r="E76" s="213"/>
      <c r="F76" s="213"/>
      <c r="G76" s="213"/>
      <c r="H76" s="213"/>
      <c r="J76" s="57"/>
    </row>
    <row r="77" spans="1:17" x14ac:dyDescent="0.2">
      <c r="A77" s="50"/>
      <c r="B77" s="50"/>
      <c r="C77" s="50"/>
      <c r="D77" s="52"/>
      <c r="E77" s="52"/>
      <c r="F77" s="52"/>
      <c r="G77" s="52"/>
    </row>
    <row r="78" spans="1:17" x14ac:dyDescent="0.2">
      <c r="A78" s="50"/>
      <c r="B78" s="222" t="s">
        <v>167</v>
      </c>
      <c r="C78" s="223"/>
      <c r="D78" s="224"/>
      <c r="E78" s="60"/>
      <c r="F78" s="52"/>
      <c r="G78" s="52"/>
    </row>
    <row r="79" spans="1:17" ht="24.75" customHeight="1" x14ac:dyDescent="0.2">
      <c r="A79" s="50"/>
      <c r="B79" s="220" t="s">
        <v>168</v>
      </c>
      <c r="C79" s="221"/>
      <c r="D79" s="29" t="s">
        <v>169</v>
      </c>
      <c r="E79" s="60"/>
      <c r="F79" s="52"/>
      <c r="G79" s="52"/>
    </row>
    <row r="80" spans="1:17" x14ac:dyDescent="0.2">
      <c r="A80" s="50"/>
      <c r="B80" s="220" t="s">
        <v>940</v>
      </c>
      <c r="C80" s="221"/>
      <c r="D80" s="29" t="s">
        <v>169</v>
      </c>
      <c r="E80" s="60"/>
      <c r="F80" s="52"/>
      <c r="G80" s="52"/>
    </row>
    <row r="81" spans="1:10" x14ac:dyDescent="0.2">
      <c r="A81" s="50"/>
      <c r="B81" s="220" t="s">
        <v>170</v>
      </c>
      <c r="C81" s="221"/>
      <c r="D81" s="61" t="s">
        <v>140</v>
      </c>
      <c r="E81" s="60"/>
      <c r="F81" s="52"/>
      <c r="G81" s="52"/>
    </row>
    <row r="82" spans="1:10" x14ac:dyDescent="0.2">
      <c r="A82" s="62"/>
      <c r="B82" s="63" t="s">
        <v>140</v>
      </c>
      <c r="C82" s="63" t="s">
        <v>941</v>
      </c>
      <c r="D82" s="63" t="s">
        <v>171</v>
      </c>
      <c r="E82" s="62"/>
      <c r="F82" s="62"/>
      <c r="G82" s="62"/>
      <c r="H82" s="62"/>
      <c r="J82" s="57"/>
    </row>
    <row r="83" spans="1:10" x14ac:dyDescent="0.2">
      <c r="A83" s="62"/>
      <c r="B83" s="64" t="s">
        <v>172</v>
      </c>
      <c r="C83" s="65">
        <v>46173</v>
      </c>
      <c r="D83" s="65">
        <v>46203</v>
      </c>
      <c r="E83" s="62"/>
      <c r="F83" s="62"/>
      <c r="G83" s="62"/>
      <c r="J83" s="57"/>
    </row>
    <row r="84" spans="1:10" ht="13.5" customHeight="1" x14ac:dyDescent="0.2">
      <c r="A84" s="66"/>
      <c r="B84" s="32" t="s">
        <v>173</v>
      </c>
      <c r="C84" s="67">
        <v>48.358199999999997</v>
      </c>
      <c r="D84" s="67">
        <v>45.927900000000001</v>
      </c>
      <c r="E84" s="66"/>
      <c r="F84" s="68"/>
      <c r="G84" s="69"/>
    </row>
    <row r="85" spans="1:10" ht="13.5" customHeight="1" x14ac:dyDescent="0.2">
      <c r="A85" s="66"/>
      <c r="B85" s="32" t="s">
        <v>942</v>
      </c>
      <c r="C85" s="67">
        <v>40.584200000000003</v>
      </c>
      <c r="D85" s="67">
        <v>38.544600000000003</v>
      </c>
      <c r="E85" s="66"/>
      <c r="F85" s="68"/>
      <c r="G85" s="69"/>
    </row>
    <row r="86" spans="1:10" ht="13.5" customHeight="1" x14ac:dyDescent="0.2">
      <c r="A86" s="66"/>
      <c r="B86" s="32" t="s">
        <v>175</v>
      </c>
      <c r="C86" s="67">
        <v>43.804200000000002</v>
      </c>
      <c r="D86" s="67">
        <v>41.5715</v>
      </c>
      <c r="E86" s="66"/>
      <c r="F86" s="68"/>
      <c r="G86" s="69"/>
    </row>
    <row r="87" spans="1:10" ht="13.5" customHeight="1" x14ac:dyDescent="0.2">
      <c r="A87" s="66"/>
      <c r="B87" s="32" t="s">
        <v>943</v>
      </c>
      <c r="C87" s="67">
        <v>35.410499999999999</v>
      </c>
      <c r="D87" s="67">
        <v>33.605699999999999</v>
      </c>
      <c r="E87" s="66"/>
      <c r="F87" s="68"/>
      <c r="G87" s="69"/>
    </row>
    <row r="88" spans="1:10" ht="13.5" customHeight="1" x14ac:dyDescent="0.2">
      <c r="A88" s="66"/>
      <c r="B88" s="66"/>
      <c r="C88" s="66"/>
      <c r="D88" s="66"/>
      <c r="E88" s="66"/>
      <c r="F88" s="66"/>
      <c r="G88" s="66"/>
    </row>
    <row r="89" spans="1:10" x14ac:dyDescent="0.2">
      <c r="A89" s="62"/>
      <c r="B89" s="220" t="s">
        <v>944</v>
      </c>
      <c r="C89" s="221"/>
      <c r="D89" s="29" t="s">
        <v>169</v>
      </c>
      <c r="E89" s="62"/>
      <c r="F89" s="62"/>
      <c r="G89" s="62"/>
    </row>
    <row r="90" spans="1:10" x14ac:dyDescent="0.2">
      <c r="A90" s="62"/>
      <c r="B90" s="70"/>
      <c r="C90" s="70"/>
      <c r="D90" s="70"/>
      <c r="E90" s="62"/>
      <c r="F90" s="62"/>
      <c r="G90" s="62"/>
    </row>
    <row r="91" spans="1:10" x14ac:dyDescent="0.2">
      <c r="A91" s="62"/>
      <c r="B91" s="220" t="s">
        <v>178</v>
      </c>
      <c r="C91" s="221"/>
      <c r="D91" s="29" t="s">
        <v>169</v>
      </c>
      <c r="E91" s="71"/>
      <c r="F91" s="62"/>
      <c r="G91" s="62"/>
      <c r="I91" s="209"/>
    </row>
    <row r="92" spans="1:10" x14ac:dyDescent="0.2">
      <c r="A92" s="62"/>
      <c r="B92" s="220" t="s">
        <v>179</v>
      </c>
      <c r="C92" s="221"/>
      <c r="D92" s="29" t="str">
        <f>"Rs. "&amp;TEXT(F60,"0,000.00")&amp;" Lacs"</f>
        <v>Rs. 15,939.00 Lacs</v>
      </c>
      <c r="E92" s="71"/>
      <c r="F92" s="62"/>
      <c r="G92" s="62"/>
      <c r="I92" s="209"/>
    </row>
    <row r="93" spans="1:10" x14ac:dyDescent="0.2">
      <c r="A93" s="62"/>
      <c r="B93" s="220" t="s">
        <v>180</v>
      </c>
      <c r="C93" s="221"/>
      <c r="D93" s="29" t="s">
        <v>169</v>
      </c>
      <c r="E93" s="71"/>
      <c r="F93" s="62"/>
      <c r="G93" s="62"/>
      <c r="I93" s="209"/>
    </row>
    <row r="94" spans="1:10" x14ac:dyDescent="0.2">
      <c r="A94" s="62"/>
      <c r="B94" s="220" t="s">
        <v>181</v>
      </c>
      <c r="C94" s="221"/>
      <c r="D94" s="72" t="s">
        <v>676</v>
      </c>
      <c r="E94" s="62"/>
      <c r="F94" s="56"/>
      <c r="G94" s="73"/>
      <c r="I94" s="209"/>
    </row>
    <row r="95" spans="1:10" x14ac:dyDescent="0.2">
      <c r="I95" s="209"/>
    </row>
    <row r="96" spans="1:10" x14ac:dyDescent="0.2">
      <c r="B96" s="212" t="s">
        <v>945</v>
      </c>
      <c r="C96" s="212"/>
    </row>
    <row r="97" spans="2:4" x14ac:dyDescent="0.2"/>
    <row r="98" spans="2:4" ht="153.75" customHeight="1" x14ac:dyDescent="0.2"/>
    <row r="99" spans="2:4" x14ac:dyDescent="0.2"/>
    <row r="100" spans="2:4" x14ac:dyDescent="0.2"/>
    <row r="101" spans="2:4" x14ac:dyDescent="0.2">
      <c r="B101" s="74" t="s">
        <v>946</v>
      </c>
      <c r="C101" s="75"/>
      <c r="D101" s="74"/>
    </row>
    <row r="102" spans="2:4" x14ac:dyDescent="0.2">
      <c r="B102" s="74" t="s">
        <v>1209</v>
      </c>
      <c r="D102" s="74"/>
    </row>
    <row r="103" spans="2:4" ht="165" customHeight="1" x14ac:dyDescent="0.2"/>
    <row r="104" spans="2:4" x14ac:dyDescent="0.2"/>
  </sheetData>
  <mergeCells count="18">
    <mergeCell ref="B91:C91"/>
    <mergeCell ref="B92:C92"/>
    <mergeCell ref="B93:C93"/>
    <mergeCell ref="B94:C94"/>
    <mergeCell ref="B96:C96"/>
    <mergeCell ref="A1:H1"/>
    <mergeCell ref="A2:H2"/>
    <mergeCell ref="A3:H3"/>
    <mergeCell ref="B72:H72"/>
    <mergeCell ref="B73:H73"/>
    <mergeCell ref="B80:C80"/>
    <mergeCell ref="B81:C81"/>
    <mergeCell ref="B89:C89"/>
    <mergeCell ref="B74:H74"/>
    <mergeCell ref="B75:H75"/>
    <mergeCell ref="B76:H76"/>
    <mergeCell ref="B78:D78"/>
    <mergeCell ref="B79:C79"/>
  </mergeCells>
  <hyperlinks>
    <hyperlink ref="I1" location="Index!B2" display="Index" xr:uid="{ADA043B3-16C1-4981-8129-17FC92FE5B28}"/>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BA376-EFAC-4666-A877-2ACFA7A05996}">
  <sheetPr>
    <outlinePr summaryBelow="0" summaryRight="0"/>
  </sheetPr>
  <dimension ref="A1:Q262"/>
  <sheetViews>
    <sheetView showGridLines="0" topLeftCell="A200"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13.5703125" bestFit="1" customWidth="1"/>
    <col min="6" max="6" width="10.140625" bestFit="1" customWidth="1"/>
    <col min="7" max="7" width="14" bestFit="1" customWidth="1"/>
    <col min="8" max="8" width="10.140625" customWidth="1"/>
    <col min="9" max="9" width="5.7109375" bestFit="1" customWidth="1"/>
    <col min="256" max="256" width="6.85546875" customWidth="1"/>
    <col min="257" max="257" width="20.5703125" customWidth="1"/>
    <col min="258" max="258" width="34.28515625" customWidth="1"/>
    <col min="259" max="259" width="17.85546875" customWidth="1"/>
    <col min="260" max="261" width="19.140625" customWidth="1"/>
    <col min="262" max="262" width="16.42578125" customWidth="1"/>
    <col min="512" max="512" width="6.85546875" customWidth="1"/>
    <col min="513" max="513" width="20.5703125" customWidth="1"/>
    <col min="514" max="514" width="34.28515625" customWidth="1"/>
    <col min="515" max="515" width="17.85546875" customWidth="1"/>
    <col min="516" max="517" width="19.140625" customWidth="1"/>
    <col min="518" max="518" width="16.42578125" customWidth="1"/>
    <col min="768" max="768" width="6.85546875" customWidth="1"/>
    <col min="769" max="769" width="20.5703125" customWidth="1"/>
    <col min="770" max="770" width="34.28515625" customWidth="1"/>
    <col min="771" max="771" width="17.85546875" customWidth="1"/>
    <col min="772" max="773" width="19.140625" customWidth="1"/>
    <col min="774" max="774" width="16.42578125" customWidth="1"/>
    <col min="1024" max="1024" width="6.85546875" customWidth="1"/>
    <col min="1025" max="1025" width="20.5703125" customWidth="1"/>
    <col min="1026" max="1026" width="34.28515625" customWidth="1"/>
    <col min="1027" max="1027" width="17.85546875" customWidth="1"/>
    <col min="1028" max="1029" width="19.140625" customWidth="1"/>
    <col min="1030" max="1030" width="16.42578125" customWidth="1"/>
    <col min="1280" max="1280" width="6.85546875" customWidth="1"/>
    <col min="1281" max="1281" width="20.5703125" customWidth="1"/>
    <col min="1282" max="1282" width="34.28515625" customWidth="1"/>
    <col min="1283" max="1283" width="17.85546875" customWidth="1"/>
    <col min="1284" max="1285" width="19.140625" customWidth="1"/>
    <col min="1286" max="1286" width="16.42578125" customWidth="1"/>
    <col min="1536" max="1536" width="6.85546875" customWidth="1"/>
    <col min="1537" max="1537" width="20.5703125" customWidth="1"/>
    <col min="1538" max="1538" width="34.28515625" customWidth="1"/>
    <col min="1539" max="1539" width="17.85546875" customWidth="1"/>
    <col min="1540" max="1541" width="19.140625" customWidth="1"/>
    <col min="1542" max="1542" width="16.42578125" customWidth="1"/>
    <col min="1792" max="1792" width="6.85546875" customWidth="1"/>
    <col min="1793" max="1793" width="20.5703125" customWidth="1"/>
    <col min="1794" max="1794" width="34.28515625" customWidth="1"/>
    <col min="1795" max="1795" width="17.85546875" customWidth="1"/>
    <col min="1796" max="1797" width="19.140625" customWidth="1"/>
    <col min="1798" max="1798" width="16.42578125" customWidth="1"/>
    <col min="2048" max="2048" width="6.85546875" customWidth="1"/>
    <col min="2049" max="2049" width="20.5703125" customWidth="1"/>
    <col min="2050" max="2050" width="34.28515625" customWidth="1"/>
    <col min="2051" max="2051" width="17.85546875" customWidth="1"/>
    <col min="2052" max="2053" width="19.140625" customWidth="1"/>
    <col min="2054" max="2054" width="16.42578125" customWidth="1"/>
    <col min="2304" max="2304" width="6.85546875" customWidth="1"/>
    <col min="2305" max="2305" width="20.5703125" customWidth="1"/>
    <col min="2306" max="2306" width="34.28515625" customWidth="1"/>
    <col min="2307" max="2307" width="17.85546875" customWidth="1"/>
    <col min="2308" max="2309" width="19.140625" customWidth="1"/>
    <col min="2310" max="2310" width="16.42578125" customWidth="1"/>
    <col min="2560" max="2560" width="6.85546875" customWidth="1"/>
    <col min="2561" max="2561" width="20.5703125" customWidth="1"/>
    <col min="2562" max="2562" width="34.28515625" customWidth="1"/>
    <col min="2563" max="2563" width="17.85546875" customWidth="1"/>
    <col min="2564" max="2565" width="19.140625" customWidth="1"/>
    <col min="2566" max="2566" width="16.42578125" customWidth="1"/>
    <col min="2816" max="2816" width="6.85546875" customWidth="1"/>
    <col min="2817" max="2817" width="20.5703125" customWidth="1"/>
    <col min="2818" max="2818" width="34.28515625" customWidth="1"/>
    <col min="2819" max="2819" width="17.85546875" customWidth="1"/>
    <col min="2820" max="2821" width="19.140625" customWidth="1"/>
    <col min="2822" max="2822" width="16.42578125" customWidth="1"/>
    <col min="3072" max="3072" width="6.85546875" customWidth="1"/>
    <col min="3073" max="3073" width="20.5703125" customWidth="1"/>
    <col min="3074" max="3074" width="34.28515625" customWidth="1"/>
    <col min="3075" max="3075" width="17.85546875" customWidth="1"/>
    <col min="3076" max="3077" width="19.140625" customWidth="1"/>
    <col min="3078" max="3078" width="16.42578125" customWidth="1"/>
    <col min="3328" max="3328" width="6.85546875" customWidth="1"/>
    <col min="3329" max="3329" width="20.5703125" customWidth="1"/>
    <col min="3330" max="3330" width="34.28515625" customWidth="1"/>
    <col min="3331" max="3331" width="17.85546875" customWidth="1"/>
    <col min="3332" max="3333" width="19.140625" customWidth="1"/>
    <col min="3334" max="3334" width="16.42578125" customWidth="1"/>
    <col min="3584" max="3584" width="6.85546875" customWidth="1"/>
    <col min="3585" max="3585" width="20.5703125" customWidth="1"/>
    <col min="3586" max="3586" width="34.28515625" customWidth="1"/>
    <col min="3587" max="3587" width="17.85546875" customWidth="1"/>
    <col min="3588" max="3589" width="19.140625" customWidth="1"/>
    <col min="3590" max="3590" width="16.42578125" customWidth="1"/>
    <col min="3840" max="3840" width="6.85546875" customWidth="1"/>
    <col min="3841" max="3841" width="20.5703125" customWidth="1"/>
    <col min="3842" max="3842" width="34.28515625" customWidth="1"/>
    <col min="3843" max="3843" width="17.85546875" customWidth="1"/>
    <col min="3844" max="3845" width="19.140625" customWidth="1"/>
    <col min="3846" max="3846" width="16.42578125" customWidth="1"/>
    <col min="4096" max="4096" width="6.85546875" customWidth="1"/>
    <col min="4097" max="4097" width="20.5703125" customWidth="1"/>
    <col min="4098" max="4098" width="34.28515625" customWidth="1"/>
    <col min="4099" max="4099" width="17.85546875" customWidth="1"/>
    <col min="4100" max="4101" width="19.140625" customWidth="1"/>
    <col min="4102" max="4102" width="16.42578125" customWidth="1"/>
    <col min="4352" max="4352" width="6.85546875" customWidth="1"/>
    <col min="4353" max="4353" width="20.5703125" customWidth="1"/>
    <col min="4354" max="4354" width="34.28515625" customWidth="1"/>
    <col min="4355" max="4355" width="17.85546875" customWidth="1"/>
    <col min="4356" max="4357" width="19.140625" customWidth="1"/>
    <col min="4358" max="4358" width="16.42578125" customWidth="1"/>
    <col min="4608" max="4608" width="6.85546875" customWidth="1"/>
    <col min="4609" max="4609" width="20.5703125" customWidth="1"/>
    <col min="4610" max="4610" width="34.28515625" customWidth="1"/>
    <col min="4611" max="4611" width="17.85546875" customWidth="1"/>
    <col min="4612" max="4613" width="19.140625" customWidth="1"/>
    <col min="4614" max="4614" width="16.42578125" customWidth="1"/>
    <col min="4864" max="4864" width="6.85546875" customWidth="1"/>
    <col min="4865" max="4865" width="20.5703125" customWidth="1"/>
    <col min="4866" max="4866" width="34.28515625" customWidth="1"/>
    <col min="4867" max="4867" width="17.85546875" customWidth="1"/>
    <col min="4868" max="4869" width="19.140625" customWidth="1"/>
    <col min="4870" max="4870" width="16.42578125" customWidth="1"/>
    <col min="5120" max="5120" width="6.85546875" customWidth="1"/>
    <col min="5121" max="5121" width="20.5703125" customWidth="1"/>
    <col min="5122" max="5122" width="34.28515625" customWidth="1"/>
    <col min="5123" max="5123" width="17.85546875" customWidth="1"/>
    <col min="5124" max="5125" width="19.140625" customWidth="1"/>
    <col min="5126" max="5126" width="16.42578125" customWidth="1"/>
    <col min="5376" max="5376" width="6.85546875" customWidth="1"/>
    <col min="5377" max="5377" width="20.5703125" customWidth="1"/>
    <col min="5378" max="5378" width="34.28515625" customWidth="1"/>
    <col min="5379" max="5379" width="17.85546875" customWidth="1"/>
    <col min="5380" max="5381" width="19.140625" customWidth="1"/>
    <col min="5382" max="5382" width="16.42578125" customWidth="1"/>
    <col min="5632" max="5632" width="6.85546875" customWidth="1"/>
    <col min="5633" max="5633" width="20.5703125" customWidth="1"/>
    <col min="5634" max="5634" width="34.28515625" customWidth="1"/>
    <col min="5635" max="5635" width="17.85546875" customWidth="1"/>
    <col min="5636" max="5637" width="19.140625" customWidth="1"/>
    <col min="5638" max="5638" width="16.42578125" customWidth="1"/>
    <col min="5888" max="5888" width="6.85546875" customWidth="1"/>
    <col min="5889" max="5889" width="20.5703125" customWidth="1"/>
    <col min="5890" max="5890" width="34.28515625" customWidth="1"/>
    <col min="5891" max="5891" width="17.85546875" customWidth="1"/>
    <col min="5892" max="5893" width="19.140625" customWidth="1"/>
    <col min="5894" max="5894" width="16.42578125" customWidth="1"/>
    <col min="6144" max="6144" width="6.85546875" customWidth="1"/>
    <col min="6145" max="6145" width="20.5703125" customWidth="1"/>
    <col min="6146" max="6146" width="34.28515625" customWidth="1"/>
    <col min="6147" max="6147" width="17.85546875" customWidth="1"/>
    <col min="6148" max="6149" width="19.140625" customWidth="1"/>
    <col min="6150" max="6150" width="16.42578125" customWidth="1"/>
    <col min="6400" max="6400" width="6.85546875" customWidth="1"/>
    <col min="6401" max="6401" width="20.5703125" customWidth="1"/>
    <col min="6402" max="6402" width="34.28515625" customWidth="1"/>
    <col min="6403" max="6403" width="17.85546875" customWidth="1"/>
    <col min="6404" max="6405" width="19.140625" customWidth="1"/>
    <col min="6406" max="6406" width="16.42578125" customWidth="1"/>
    <col min="6656" max="6656" width="6.85546875" customWidth="1"/>
    <col min="6657" max="6657" width="20.5703125" customWidth="1"/>
    <col min="6658" max="6658" width="34.28515625" customWidth="1"/>
    <col min="6659" max="6659" width="17.85546875" customWidth="1"/>
    <col min="6660" max="6661" width="19.140625" customWidth="1"/>
    <col min="6662" max="6662" width="16.42578125" customWidth="1"/>
    <col min="6912" max="6912" width="6.85546875" customWidth="1"/>
    <col min="6913" max="6913" width="20.5703125" customWidth="1"/>
    <col min="6914" max="6914" width="34.28515625" customWidth="1"/>
    <col min="6915" max="6915" width="17.85546875" customWidth="1"/>
    <col min="6916" max="6917" width="19.140625" customWidth="1"/>
    <col min="6918" max="6918" width="16.42578125" customWidth="1"/>
    <col min="7168" max="7168" width="6.85546875" customWidth="1"/>
    <col min="7169" max="7169" width="20.5703125" customWidth="1"/>
    <col min="7170" max="7170" width="34.28515625" customWidth="1"/>
    <col min="7171" max="7171" width="17.85546875" customWidth="1"/>
    <col min="7172" max="7173" width="19.140625" customWidth="1"/>
    <col min="7174" max="7174" width="16.42578125" customWidth="1"/>
    <col min="7424" max="7424" width="6.85546875" customWidth="1"/>
    <col min="7425" max="7425" width="20.5703125" customWidth="1"/>
    <col min="7426" max="7426" width="34.28515625" customWidth="1"/>
    <col min="7427" max="7427" width="17.85546875" customWidth="1"/>
    <col min="7428" max="7429" width="19.140625" customWidth="1"/>
    <col min="7430" max="7430" width="16.42578125" customWidth="1"/>
    <col min="7680" max="7680" width="6.85546875" customWidth="1"/>
    <col min="7681" max="7681" width="20.5703125" customWidth="1"/>
    <col min="7682" max="7682" width="34.28515625" customWidth="1"/>
    <col min="7683" max="7683" width="17.85546875" customWidth="1"/>
    <col min="7684" max="7685" width="19.140625" customWidth="1"/>
    <col min="7686" max="7686" width="16.42578125" customWidth="1"/>
    <col min="7936" max="7936" width="6.85546875" customWidth="1"/>
    <col min="7937" max="7937" width="20.5703125" customWidth="1"/>
    <col min="7938" max="7938" width="34.28515625" customWidth="1"/>
    <col min="7939" max="7939" width="17.85546875" customWidth="1"/>
    <col min="7940" max="7941" width="19.140625" customWidth="1"/>
    <col min="7942" max="7942" width="16.42578125" customWidth="1"/>
    <col min="8192" max="8192" width="6.85546875" customWidth="1"/>
    <col min="8193" max="8193" width="20.5703125" customWidth="1"/>
    <col min="8194" max="8194" width="34.28515625" customWidth="1"/>
    <col min="8195" max="8195" width="17.85546875" customWidth="1"/>
    <col min="8196" max="8197" width="19.140625" customWidth="1"/>
    <col min="8198" max="8198" width="16.42578125" customWidth="1"/>
    <col min="8448" max="8448" width="6.85546875" customWidth="1"/>
    <col min="8449" max="8449" width="20.5703125" customWidth="1"/>
    <col min="8450" max="8450" width="34.28515625" customWidth="1"/>
    <col min="8451" max="8451" width="17.85546875" customWidth="1"/>
    <col min="8452" max="8453" width="19.140625" customWidth="1"/>
    <col min="8454" max="8454" width="16.42578125" customWidth="1"/>
    <col min="8704" max="8704" width="6.85546875" customWidth="1"/>
    <col min="8705" max="8705" width="20.5703125" customWidth="1"/>
    <col min="8706" max="8706" width="34.28515625" customWidth="1"/>
    <col min="8707" max="8707" width="17.85546875" customWidth="1"/>
    <col min="8708" max="8709" width="19.140625" customWidth="1"/>
    <col min="8710" max="8710" width="16.42578125" customWidth="1"/>
    <col min="8960" max="8960" width="6.85546875" customWidth="1"/>
    <col min="8961" max="8961" width="20.5703125" customWidth="1"/>
    <col min="8962" max="8962" width="34.28515625" customWidth="1"/>
    <col min="8963" max="8963" width="17.85546875" customWidth="1"/>
    <col min="8964" max="8965" width="19.140625" customWidth="1"/>
    <col min="8966" max="8966" width="16.42578125" customWidth="1"/>
    <col min="9216" max="9216" width="6.85546875" customWidth="1"/>
    <col min="9217" max="9217" width="20.5703125" customWidth="1"/>
    <col min="9218" max="9218" width="34.28515625" customWidth="1"/>
    <col min="9219" max="9219" width="17.85546875" customWidth="1"/>
    <col min="9220" max="9221" width="19.140625" customWidth="1"/>
    <col min="9222" max="9222" width="16.42578125" customWidth="1"/>
    <col min="9472" max="9472" width="6.85546875" customWidth="1"/>
    <col min="9473" max="9473" width="20.5703125" customWidth="1"/>
    <col min="9474" max="9474" width="34.28515625" customWidth="1"/>
    <col min="9475" max="9475" width="17.85546875" customWidth="1"/>
    <col min="9476" max="9477" width="19.140625" customWidth="1"/>
    <col min="9478" max="9478" width="16.42578125" customWidth="1"/>
    <col min="9728" max="9728" width="6.85546875" customWidth="1"/>
    <col min="9729" max="9729" width="20.5703125" customWidth="1"/>
    <col min="9730" max="9730" width="34.28515625" customWidth="1"/>
    <col min="9731" max="9731" width="17.85546875" customWidth="1"/>
    <col min="9732" max="9733" width="19.140625" customWidth="1"/>
    <col min="9734" max="9734" width="16.42578125" customWidth="1"/>
    <col min="9984" max="9984" width="6.85546875" customWidth="1"/>
    <col min="9985" max="9985" width="20.5703125" customWidth="1"/>
    <col min="9986" max="9986" width="34.28515625" customWidth="1"/>
    <col min="9987" max="9987" width="17.85546875" customWidth="1"/>
    <col min="9988" max="9989" width="19.140625" customWidth="1"/>
    <col min="9990" max="9990" width="16.42578125" customWidth="1"/>
    <col min="10240" max="10240" width="6.85546875" customWidth="1"/>
    <col min="10241" max="10241" width="20.5703125" customWidth="1"/>
    <col min="10242" max="10242" width="34.28515625" customWidth="1"/>
    <col min="10243" max="10243" width="17.85546875" customWidth="1"/>
    <col min="10244" max="10245" width="19.140625" customWidth="1"/>
    <col min="10246" max="10246" width="16.42578125" customWidth="1"/>
    <col min="10496" max="10496" width="6.85546875" customWidth="1"/>
    <col min="10497" max="10497" width="20.5703125" customWidth="1"/>
    <col min="10498" max="10498" width="34.28515625" customWidth="1"/>
    <col min="10499" max="10499" width="17.85546875" customWidth="1"/>
    <col min="10500" max="10501" width="19.140625" customWidth="1"/>
    <col min="10502" max="10502" width="16.42578125" customWidth="1"/>
    <col min="10752" max="10752" width="6.85546875" customWidth="1"/>
    <col min="10753" max="10753" width="20.5703125" customWidth="1"/>
    <col min="10754" max="10754" width="34.28515625" customWidth="1"/>
    <col min="10755" max="10755" width="17.85546875" customWidth="1"/>
    <col min="10756" max="10757" width="19.140625" customWidth="1"/>
    <col min="10758" max="10758" width="16.42578125" customWidth="1"/>
    <col min="11008" max="11008" width="6.85546875" customWidth="1"/>
    <col min="11009" max="11009" width="20.5703125" customWidth="1"/>
    <col min="11010" max="11010" width="34.28515625" customWidth="1"/>
    <col min="11011" max="11011" width="17.85546875" customWidth="1"/>
    <col min="11012" max="11013" width="19.140625" customWidth="1"/>
    <col min="11014" max="11014" width="16.42578125" customWidth="1"/>
    <col min="11264" max="11264" width="6.85546875" customWidth="1"/>
    <col min="11265" max="11265" width="20.5703125" customWidth="1"/>
    <col min="11266" max="11266" width="34.28515625" customWidth="1"/>
    <col min="11267" max="11267" width="17.85546875" customWidth="1"/>
    <col min="11268" max="11269" width="19.140625" customWidth="1"/>
    <col min="11270" max="11270" width="16.42578125" customWidth="1"/>
    <col min="11520" max="11520" width="6.85546875" customWidth="1"/>
    <col min="11521" max="11521" width="20.5703125" customWidth="1"/>
    <col min="11522" max="11522" width="34.28515625" customWidth="1"/>
    <col min="11523" max="11523" width="17.85546875" customWidth="1"/>
    <col min="11524" max="11525" width="19.140625" customWidth="1"/>
    <col min="11526" max="11526" width="16.42578125" customWidth="1"/>
    <col min="11776" max="11776" width="6.85546875" customWidth="1"/>
    <col min="11777" max="11777" width="20.5703125" customWidth="1"/>
    <col min="11778" max="11778" width="34.28515625" customWidth="1"/>
    <col min="11779" max="11779" width="17.85546875" customWidth="1"/>
    <col min="11780" max="11781" width="19.140625" customWidth="1"/>
    <col min="11782" max="11782" width="16.42578125" customWidth="1"/>
    <col min="12032" max="12032" width="6.85546875" customWidth="1"/>
    <col min="12033" max="12033" width="20.5703125" customWidth="1"/>
    <col min="12034" max="12034" width="34.28515625" customWidth="1"/>
    <col min="12035" max="12035" width="17.85546875" customWidth="1"/>
    <col min="12036" max="12037" width="19.140625" customWidth="1"/>
    <col min="12038" max="12038" width="16.42578125" customWidth="1"/>
    <col min="12288" max="12288" width="6.85546875" customWidth="1"/>
    <col min="12289" max="12289" width="20.5703125" customWidth="1"/>
    <col min="12290" max="12290" width="34.28515625" customWidth="1"/>
    <col min="12291" max="12291" width="17.85546875" customWidth="1"/>
    <col min="12292" max="12293" width="19.140625" customWidth="1"/>
    <col min="12294" max="12294" width="16.42578125" customWidth="1"/>
    <col min="12544" max="12544" width="6.85546875" customWidth="1"/>
    <col min="12545" max="12545" width="20.5703125" customWidth="1"/>
    <col min="12546" max="12546" width="34.28515625" customWidth="1"/>
    <col min="12547" max="12547" width="17.85546875" customWidth="1"/>
    <col min="12548" max="12549" width="19.140625" customWidth="1"/>
    <col min="12550" max="12550" width="16.42578125" customWidth="1"/>
    <col min="12800" max="12800" width="6.85546875" customWidth="1"/>
    <col min="12801" max="12801" width="20.5703125" customWidth="1"/>
    <col min="12802" max="12802" width="34.28515625" customWidth="1"/>
    <col min="12803" max="12803" width="17.85546875" customWidth="1"/>
    <col min="12804" max="12805" width="19.140625" customWidth="1"/>
    <col min="12806" max="12806" width="16.42578125" customWidth="1"/>
    <col min="13056" max="13056" width="6.85546875" customWidth="1"/>
    <col min="13057" max="13057" width="20.5703125" customWidth="1"/>
    <col min="13058" max="13058" width="34.28515625" customWidth="1"/>
    <col min="13059" max="13059" width="17.85546875" customWidth="1"/>
    <col min="13060" max="13061" width="19.140625" customWidth="1"/>
    <col min="13062" max="13062" width="16.42578125" customWidth="1"/>
    <col min="13312" max="13312" width="6.85546875" customWidth="1"/>
    <col min="13313" max="13313" width="20.5703125" customWidth="1"/>
    <col min="13314" max="13314" width="34.28515625" customWidth="1"/>
    <col min="13315" max="13315" width="17.85546875" customWidth="1"/>
    <col min="13316" max="13317" width="19.140625" customWidth="1"/>
    <col min="13318" max="13318" width="16.42578125" customWidth="1"/>
    <col min="13568" max="13568" width="6.85546875" customWidth="1"/>
    <col min="13569" max="13569" width="20.5703125" customWidth="1"/>
    <col min="13570" max="13570" width="34.28515625" customWidth="1"/>
    <col min="13571" max="13571" width="17.85546875" customWidth="1"/>
    <col min="13572" max="13573" width="19.140625" customWidth="1"/>
    <col min="13574" max="13574" width="16.42578125" customWidth="1"/>
    <col min="13824" max="13824" width="6.85546875" customWidth="1"/>
    <col min="13825" max="13825" width="20.5703125" customWidth="1"/>
    <col min="13826" max="13826" width="34.28515625" customWidth="1"/>
    <col min="13827" max="13827" width="17.85546875" customWidth="1"/>
    <col min="13828" max="13829" width="19.140625" customWidth="1"/>
    <col min="13830" max="13830" width="16.42578125" customWidth="1"/>
    <col min="14080" max="14080" width="6.85546875" customWidth="1"/>
    <col min="14081" max="14081" width="20.5703125" customWidth="1"/>
    <col min="14082" max="14082" width="34.28515625" customWidth="1"/>
    <col min="14083" max="14083" width="17.85546875" customWidth="1"/>
    <col min="14084" max="14085" width="19.140625" customWidth="1"/>
    <col min="14086" max="14086" width="16.42578125" customWidth="1"/>
    <col min="14336" max="14336" width="6.85546875" customWidth="1"/>
    <col min="14337" max="14337" width="20.5703125" customWidth="1"/>
    <col min="14338" max="14338" width="34.28515625" customWidth="1"/>
    <col min="14339" max="14339" width="17.85546875" customWidth="1"/>
    <col min="14340" max="14341" width="19.140625" customWidth="1"/>
    <col min="14342" max="14342" width="16.42578125" customWidth="1"/>
    <col min="14592" max="14592" width="6.85546875" customWidth="1"/>
    <col min="14593" max="14593" width="20.5703125" customWidth="1"/>
    <col min="14594" max="14594" width="34.28515625" customWidth="1"/>
    <col min="14595" max="14595" width="17.85546875" customWidth="1"/>
    <col min="14596" max="14597" width="19.140625" customWidth="1"/>
    <col min="14598" max="14598" width="16.42578125" customWidth="1"/>
    <col min="14848" max="14848" width="6.85546875" customWidth="1"/>
    <col min="14849" max="14849" width="20.5703125" customWidth="1"/>
    <col min="14850" max="14850" width="34.28515625" customWidth="1"/>
    <col min="14851" max="14851" width="17.85546875" customWidth="1"/>
    <col min="14852" max="14853" width="19.140625" customWidth="1"/>
    <col min="14854" max="14854" width="16.42578125" customWidth="1"/>
    <col min="15104" max="15104" width="6.85546875" customWidth="1"/>
    <col min="15105" max="15105" width="20.5703125" customWidth="1"/>
    <col min="15106" max="15106" width="34.28515625" customWidth="1"/>
    <col min="15107" max="15107" width="17.85546875" customWidth="1"/>
    <col min="15108" max="15109" width="19.140625" customWidth="1"/>
    <col min="15110" max="15110" width="16.42578125" customWidth="1"/>
    <col min="15360" max="15360" width="6.85546875" customWidth="1"/>
    <col min="15361" max="15361" width="20.5703125" customWidth="1"/>
    <col min="15362" max="15362" width="34.28515625" customWidth="1"/>
    <col min="15363" max="15363" width="17.85546875" customWidth="1"/>
    <col min="15364" max="15365" width="19.140625" customWidth="1"/>
    <col min="15366" max="15366" width="16.42578125" customWidth="1"/>
    <col min="15616" max="15616" width="6.85546875" customWidth="1"/>
    <col min="15617" max="15617" width="20.5703125" customWidth="1"/>
    <col min="15618" max="15618" width="34.28515625" customWidth="1"/>
    <col min="15619" max="15619" width="17.85546875" customWidth="1"/>
    <col min="15620" max="15621" width="19.140625" customWidth="1"/>
    <col min="15622" max="15622" width="16.42578125" customWidth="1"/>
    <col min="15872" max="15872" width="6.85546875" customWidth="1"/>
    <col min="15873" max="15873" width="20.5703125" customWidth="1"/>
    <col min="15874" max="15874" width="34.28515625" customWidth="1"/>
    <col min="15875" max="15875" width="17.85546875" customWidth="1"/>
    <col min="15876" max="15877" width="19.140625" customWidth="1"/>
    <col min="15878" max="15878" width="16.42578125" customWidth="1"/>
    <col min="16128" max="16128" width="6.85546875" customWidth="1"/>
    <col min="16129" max="16129" width="20.5703125" customWidth="1"/>
    <col min="16130" max="16130" width="34.28515625" customWidth="1"/>
    <col min="16131" max="16131" width="17.85546875" customWidth="1"/>
    <col min="16132" max="16133" width="19.140625" customWidth="1"/>
    <col min="16134" max="16134" width="16.42578125" customWidth="1"/>
  </cols>
  <sheetData>
    <row r="1" spans="1:9" ht="15" x14ac:dyDescent="0.2">
      <c r="A1" s="225" t="s">
        <v>0</v>
      </c>
      <c r="B1" s="225"/>
      <c r="C1" s="225"/>
      <c r="D1" s="225"/>
      <c r="E1" s="225"/>
      <c r="F1" s="225"/>
      <c r="G1" s="225"/>
      <c r="H1" s="225"/>
      <c r="I1" s="1" t="s">
        <v>931</v>
      </c>
    </row>
    <row r="2" spans="1:9" ht="15" x14ac:dyDescent="0.2">
      <c r="A2" s="225" t="s">
        <v>892</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1205</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2133578</v>
      </c>
      <c r="F7" s="39">
        <v>17024.885651000001</v>
      </c>
      <c r="G7" s="40">
        <v>5.2092279999999998E-2</v>
      </c>
      <c r="H7" s="30" t="s">
        <v>140</v>
      </c>
    </row>
    <row r="8" spans="1:9" x14ac:dyDescent="0.2">
      <c r="A8" s="36">
        <v>2</v>
      </c>
      <c r="B8" s="37" t="s">
        <v>49</v>
      </c>
      <c r="C8" s="37" t="s">
        <v>50</v>
      </c>
      <c r="D8" s="37" t="s">
        <v>48</v>
      </c>
      <c r="E8" s="38">
        <v>1141868</v>
      </c>
      <c r="F8" s="39">
        <v>15702.968736000001</v>
      </c>
      <c r="G8" s="40">
        <v>4.8047520000000003E-2</v>
      </c>
      <c r="H8" s="30" t="s">
        <v>140</v>
      </c>
    </row>
    <row r="9" spans="1:9" x14ac:dyDescent="0.2">
      <c r="A9" s="36">
        <v>3</v>
      </c>
      <c r="B9" s="37" t="s">
        <v>17</v>
      </c>
      <c r="C9" s="37" t="s">
        <v>18</v>
      </c>
      <c r="D9" s="37" t="s">
        <v>19</v>
      </c>
      <c r="E9" s="38">
        <v>1043412</v>
      </c>
      <c r="F9" s="39">
        <v>13500.707868</v>
      </c>
      <c r="G9" s="40">
        <v>4.1309100000000001E-2</v>
      </c>
      <c r="H9" s="30" t="s">
        <v>140</v>
      </c>
    </row>
    <row r="10" spans="1:9" x14ac:dyDescent="0.2">
      <c r="A10" s="36">
        <v>4</v>
      </c>
      <c r="B10" s="37" t="s">
        <v>11</v>
      </c>
      <c r="C10" s="37" t="s">
        <v>12</v>
      </c>
      <c r="D10" s="37" t="s">
        <v>13</v>
      </c>
      <c r="E10" s="38">
        <v>311594</v>
      </c>
      <c r="F10" s="39">
        <v>12910.585795999999</v>
      </c>
      <c r="G10" s="40">
        <v>3.9503459999999997E-2</v>
      </c>
      <c r="H10" s="30" t="s">
        <v>140</v>
      </c>
    </row>
    <row r="11" spans="1:9" x14ac:dyDescent="0.2">
      <c r="A11" s="36">
        <v>5</v>
      </c>
      <c r="B11" s="37" t="s">
        <v>14</v>
      </c>
      <c r="C11" s="37" t="s">
        <v>15</v>
      </c>
      <c r="D11" s="37" t="s">
        <v>16</v>
      </c>
      <c r="E11" s="38">
        <v>618726</v>
      </c>
      <c r="F11" s="39">
        <v>11458.80552</v>
      </c>
      <c r="G11" s="40">
        <v>3.5061340000000003E-2</v>
      </c>
      <c r="H11" s="30" t="s">
        <v>140</v>
      </c>
    </row>
    <row r="12" spans="1:9" x14ac:dyDescent="0.2">
      <c r="A12" s="36">
        <v>6</v>
      </c>
      <c r="B12" s="37" t="s">
        <v>343</v>
      </c>
      <c r="C12" s="37" t="s">
        <v>344</v>
      </c>
      <c r="D12" s="37" t="s">
        <v>246</v>
      </c>
      <c r="E12" s="38">
        <v>321319</v>
      </c>
      <c r="F12" s="39">
        <v>9860.6374720000003</v>
      </c>
      <c r="G12" s="40">
        <v>3.017131E-2</v>
      </c>
      <c r="H12" s="30" t="s">
        <v>140</v>
      </c>
    </row>
    <row r="13" spans="1:9" x14ac:dyDescent="0.2">
      <c r="A13" s="36">
        <v>7</v>
      </c>
      <c r="B13" s="37" t="s">
        <v>479</v>
      </c>
      <c r="C13" s="37" t="s">
        <v>480</v>
      </c>
      <c r="D13" s="37" t="s">
        <v>48</v>
      </c>
      <c r="E13" s="38">
        <v>1829270</v>
      </c>
      <c r="F13" s="39">
        <v>7175.3115749999997</v>
      </c>
      <c r="G13" s="40">
        <v>2.195482E-2</v>
      </c>
      <c r="H13" s="30" t="s">
        <v>140</v>
      </c>
    </row>
    <row r="14" spans="1:9" x14ac:dyDescent="0.2">
      <c r="A14" s="36">
        <v>8</v>
      </c>
      <c r="B14" s="37" t="s">
        <v>481</v>
      </c>
      <c r="C14" s="37" t="s">
        <v>482</v>
      </c>
      <c r="D14" s="37" t="s">
        <v>185</v>
      </c>
      <c r="E14" s="38">
        <v>673957</v>
      </c>
      <c r="F14" s="39">
        <v>6771.5829574999998</v>
      </c>
      <c r="G14" s="40">
        <v>2.071951E-2</v>
      </c>
      <c r="H14" s="30" t="s">
        <v>140</v>
      </c>
    </row>
    <row r="15" spans="1:9" ht="25.5" x14ac:dyDescent="0.2">
      <c r="A15" s="36">
        <v>9</v>
      </c>
      <c r="B15" s="37" t="s">
        <v>327</v>
      </c>
      <c r="C15" s="37" t="s">
        <v>328</v>
      </c>
      <c r="D15" s="37" t="s">
        <v>185</v>
      </c>
      <c r="E15" s="38">
        <v>301234</v>
      </c>
      <c r="F15" s="39">
        <v>5391.486132</v>
      </c>
      <c r="G15" s="40">
        <v>1.6496719999999999E-2</v>
      </c>
      <c r="H15" s="30" t="s">
        <v>140</v>
      </c>
    </row>
    <row r="16" spans="1:9" x14ac:dyDescent="0.2">
      <c r="A16" s="36">
        <v>10</v>
      </c>
      <c r="B16" s="37" t="s">
        <v>128</v>
      </c>
      <c r="C16" s="37" t="s">
        <v>129</v>
      </c>
      <c r="D16" s="37" t="s">
        <v>130</v>
      </c>
      <c r="E16" s="38">
        <v>2528986</v>
      </c>
      <c r="F16" s="39">
        <v>4756.0110715999999</v>
      </c>
      <c r="G16" s="40">
        <v>1.4552310000000001E-2</v>
      </c>
      <c r="H16" s="30" t="s">
        <v>140</v>
      </c>
    </row>
    <row r="17" spans="1:8" x14ac:dyDescent="0.2">
      <c r="A17" s="36">
        <v>11</v>
      </c>
      <c r="B17" s="37" t="s">
        <v>213</v>
      </c>
      <c r="C17" s="37" t="s">
        <v>214</v>
      </c>
      <c r="D17" s="37" t="s">
        <v>215</v>
      </c>
      <c r="E17" s="38">
        <v>319250</v>
      </c>
      <c r="F17" s="39">
        <v>4679.2472500000003</v>
      </c>
      <c r="G17" s="40">
        <v>1.4317430000000001E-2</v>
      </c>
      <c r="H17" s="30" t="s">
        <v>140</v>
      </c>
    </row>
    <row r="18" spans="1:8" x14ac:dyDescent="0.2">
      <c r="A18" s="36">
        <v>12</v>
      </c>
      <c r="B18" s="37" t="s">
        <v>26</v>
      </c>
      <c r="C18" s="37" t="s">
        <v>27</v>
      </c>
      <c r="D18" s="37" t="s">
        <v>28</v>
      </c>
      <c r="E18" s="38">
        <v>1135050</v>
      </c>
      <c r="F18" s="39">
        <v>4674.1359000000002</v>
      </c>
      <c r="G18" s="40">
        <v>1.430179E-2</v>
      </c>
      <c r="H18" s="30" t="s">
        <v>140</v>
      </c>
    </row>
    <row r="19" spans="1:8" x14ac:dyDescent="0.2">
      <c r="A19" s="36">
        <v>13</v>
      </c>
      <c r="B19" s="37" t="s">
        <v>77</v>
      </c>
      <c r="C19" s="37" t="s">
        <v>78</v>
      </c>
      <c r="D19" s="37" t="s">
        <v>31</v>
      </c>
      <c r="E19" s="38">
        <v>79333</v>
      </c>
      <c r="F19" s="39">
        <v>4489.8511349999999</v>
      </c>
      <c r="G19" s="40">
        <v>1.3737930000000001E-2</v>
      </c>
      <c r="H19" s="30" t="s">
        <v>140</v>
      </c>
    </row>
    <row r="20" spans="1:8" x14ac:dyDescent="0.2">
      <c r="A20" s="36">
        <v>14</v>
      </c>
      <c r="B20" s="37" t="s">
        <v>224</v>
      </c>
      <c r="C20" s="37" t="s">
        <v>225</v>
      </c>
      <c r="D20" s="37" t="s">
        <v>226</v>
      </c>
      <c r="E20" s="38">
        <v>272801</v>
      </c>
      <c r="F20" s="39">
        <v>4442.8370860000005</v>
      </c>
      <c r="G20" s="40">
        <v>1.359407E-2</v>
      </c>
      <c r="H20" s="30" t="s">
        <v>140</v>
      </c>
    </row>
    <row r="21" spans="1:8" x14ac:dyDescent="0.2">
      <c r="A21" s="36">
        <v>15</v>
      </c>
      <c r="B21" s="37" t="s">
        <v>299</v>
      </c>
      <c r="C21" s="37" t="s">
        <v>300</v>
      </c>
      <c r="D21" s="37" t="s">
        <v>215</v>
      </c>
      <c r="E21" s="38">
        <v>469512</v>
      </c>
      <c r="F21" s="39">
        <v>4165.510464</v>
      </c>
      <c r="G21" s="40">
        <v>1.274552E-2</v>
      </c>
      <c r="H21" s="30" t="s">
        <v>140</v>
      </c>
    </row>
    <row r="22" spans="1:8" x14ac:dyDescent="0.2">
      <c r="A22" s="36">
        <v>16</v>
      </c>
      <c r="B22" s="37" t="s">
        <v>113</v>
      </c>
      <c r="C22" s="37" t="s">
        <v>114</v>
      </c>
      <c r="D22" s="37" t="s">
        <v>115</v>
      </c>
      <c r="E22" s="38">
        <v>55125</v>
      </c>
      <c r="F22" s="39">
        <v>4150.9125000000004</v>
      </c>
      <c r="G22" s="40">
        <v>1.270085E-2</v>
      </c>
      <c r="H22" s="30" t="s">
        <v>140</v>
      </c>
    </row>
    <row r="23" spans="1:8" x14ac:dyDescent="0.2">
      <c r="A23" s="36">
        <v>17</v>
      </c>
      <c r="B23" s="37" t="s">
        <v>191</v>
      </c>
      <c r="C23" s="37" t="s">
        <v>192</v>
      </c>
      <c r="D23" s="37" t="s">
        <v>193</v>
      </c>
      <c r="E23" s="38">
        <v>200625</v>
      </c>
      <c r="F23" s="39">
        <v>4022.53125</v>
      </c>
      <c r="G23" s="40">
        <v>1.2308029999999999E-2</v>
      </c>
      <c r="H23" s="30" t="s">
        <v>140</v>
      </c>
    </row>
    <row r="24" spans="1:8" x14ac:dyDescent="0.2">
      <c r="A24" s="36">
        <v>18</v>
      </c>
      <c r="B24" s="37" t="s">
        <v>272</v>
      </c>
      <c r="C24" s="37" t="s">
        <v>273</v>
      </c>
      <c r="D24" s="37" t="s">
        <v>188</v>
      </c>
      <c r="E24" s="38">
        <v>1934306</v>
      </c>
      <c r="F24" s="39">
        <v>3908.6521342000001</v>
      </c>
      <c r="G24" s="40">
        <v>1.1959590000000001E-2</v>
      </c>
      <c r="H24" s="30" t="s">
        <v>140</v>
      </c>
    </row>
    <row r="25" spans="1:8" x14ac:dyDescent="0.2">
      <c r="A25" s="36">
        <v>19</v>
      </c>
      <c r="B25" s="37" t="s">
        <v>59</v>
      </c>
      <c r="C25" s="37" t="s">
        <v>60</v>
      </c>
      <c r="D25" s="37" t="s">
        <v>22</v>
      </c>
      <c r="E25" s="38">
        <v>988287</v>
      </c>
      <c r="F25" s="39">
        <v>3809.8463849999998</v>
      </c>
      <c r="G25" s="40">
        <v>1.1657270000000001E-2</v>
      </c>
      <c r="H25" s="30" t="s">
        <v>140</v>
      </c>
    </row>
    <row r="26" spans="1:8" x14ac:dyDescent="0.2">
      <c r="A26" s="36">
        <v>20</v>
      </c>
      <c r="B26" s="37" t="s">
        <v>483</v>
      </c>
      <c r="C26" s="37" t="s">
        <v>484</v>
      </c>
      <c r="D26" s="37" t="s">
        <v>185</v>
      </c>
      <c r="E26" s="38">
        <v>121715</v>
      </c>
      <c r="F26" s="39">
        <v>3648.1636950000002</v>
      </c>
      <c r="G26" s="40">
        <v>1.116255E-2</v>
      </c>
      <c r="H26" s="30" t="s">
        <v>140</v>
      </c>
    </row>
    <row r="27" spans="1:8" x14ac:dyDescent="0.2">
      <c r="A27" s="36">
        <v>21</v>
      </c>
      <c r="B27" s="37" t="s">
        <v>244</v>
      </c>
      <c r="C27" s="37" t="s">
        <v>245</v>
      </c>
      <c r="D27" s="37" t="s">
        <v>246</v>
      </c>
      <c r="E27" s="38">
        <v>103920</v>
      </c>
      <c r="F27" s="39">
        <v>3596.2555200000002</v>
      </c>
      <c r="G27" s="40">
        <v>1.100373E-2</v>
      </c>
      <c r="H27" s="30" t="s">
        <v>140</v>
      </c>
    </row>
    <row r="28" spans="1:8" x14ac:dyDescent="0.2">
      <c r="A28" s="36">
        <v>22</v>
      </c>
      <c r="B28" s="37" t="s">
        <v>265</v>
      </c>
      <c r="C28" s="37" t="s">
        <v>266</v>
      </c>
      <c r="D28" s="37" t="s">
        <v>226</v>
      </c>
      <c r="E28" s="38">
        <v>311900</v>
      </c>
      <c r="F28" s="39">
        <v>3560.3384999999998</v>
      </c>
      <c r="G28" s="40">
        <v>1.089383E-2</v>
      </c>
      <c r="H28" s="30" t="s">
        <v>140</v>
      </c>
    </row>
    <row r="29" spans="1:8" ht="25.5" x14ac:dyDescent="0.2">
      <c r="A29" s="36">
        <v>23</v>
      </c>
      <c r="B29" s="37" t="s">
        <v>485</v>
      </c>
      <c r="C29" s="37" t="s">
        <v>486</v>
      </c>
      <c r="D29" s="37" t="s">
        <v>208</v>
      </c>
      <c r="E29" s="38">
        <v>184096</v>
      </c>
      <c r="F29" s="39">
        <v>3428.788</v>
      </c>
      <c r="G29" s="40">
        <v>1.049131E-2</v>
      </c>
      <c r="H29" s="30" t="s">
        <v>140</v>
      </c>
    </row>
    <row r="30" spans="1:8" x14ac:dyDescent="0.2">
      <c r="A30" s="36">
        <v>24</v>
      </c>
      <c r="B30" s="37" t="s">
        <v>321</v>
      </c>
      <c r="C30" s="37" t="s">
        <v>322</v>
      </c>
      <c r="D30" s="37" t="s">
        <v>215</v>
      </c>
      <c r="E30" s="38">
        <v>29955</v>
      </c>
      <c r="F30" s="39">
        <v>3227.8010250000002</v>
      </c>
      <c r="G30" s="40">
        <v>9.8763400000000008E-3</v>
      </c>
      <c r="H30" s="30" t="s">
        <v>140</v>
      </c>
    </row>
    <row r="31" spans="1:8" x14ac:dyDescent="0.2">
      <c r="A31" s="36">
        <v>25</v>
      </c>
      <c r="B31" s="37" t="s">
        <v>288</v>
      </c>
      <c r="C31" s="37" t="s">
        <v>289</v>
      </c>
      <c r="D31" s="37" t="s">
        <v>41</v>
      </c>
      <c r="E31" s="38">
        <v>266809</v>
      </c>
      <c r="F31" s="39">
        <v>2902.3483019999999</v>
      </c>
      <c r="G31" s="40">
        <v>8.8805299999999993E-3</v>
      </c>
      <c r="H31" s="30" t="s">
        <v>140</v>
      </c>
    </row>
    <row r="32" spans="1:8" x14ac:dyDescent="0.2">
      <c r="A32" s="36">
        <v>26</v>
      </c>
      <c r="B32" s="37" t="s">
        <v>23</v>
      </c>
      <c r="C32" s="37" t="s">
        <v>24</v>
      </c>
      <c r="D32" s="37" t="s">
        <v>25</v>
      </c>
      <c r="E32" s="38">
        <v>25355</v>
      </c>
      <c r="F32" s="39">
        <v>2853.1981500000002</v>
      </c>
      <c r="G32" s="40">
        <v>8.7301400000000008E-3</v>
      </c>
      <c r="H32" s="30" t="s">
        <v>140</v>
      </c>
    </row>
    <row r="33" spans="1:8" ht="25.5" x14ac:dyDescent="0.2">
      <c r="A33" s="36">
        <v>27</v>
      </c>
      <c r="B33" s="37" t="s">
        <v>253</v>
      </c>
      <c r="C33" s="37" t="s">
        <v>254</v>
      </c>
      <c r="D33" s="37" t="s">
        <v>208</v>
      </c>
      <c r="E33" s="38">
        <v>109329</v>
      </c>
      <c r="F33" s="39">
        <v>2783.0790240000001</v>
      </c>
      <c r="G33" s="40">
        <v>8.51559E-3</v>
      </c>
      <c r="H33" s="30" t="s">
        <v>140</v>
      </c>
    </row>
    <row r="34" spans="1:8" x14ac:dyDescent="0.2">
      <c r="A34" s="36">
        <v>28</v>
      </c>
      <c r="B34" s="37" t="s">
        <v>349</v>
      </c>
      <c r="C34" s="37" t="s">
        <v>350</v>
      </c>
      <c r="D34" s="37" t="s">
        <v>188</v>
      </c>
      <c r="E34" s="38">
        <v>97700</v>
      </c>
      <c r="F34" s="39">
        <v>2771.9443999999999</v>
      </c>
      <c r="G34" s="40">
        <v>8.4815199999999993E-3</v>
      </c>
      <c r="H34" s="30" t="s">
        <v>140</v>
      </c>
    </row>
    <row r="35" spans="1:8" x14ac:dyDescent="0.2">
      <c r="A35" s="36">
        <v>29</v>
      </c>
      <c r="B35" s="37" t="s">
        <v>487</v>
      </c>
      <c r="C35" s="37" t="s">
        <v>488</v>
      </c>
      <c r="D35" s="37" t="s">
        <v>41</v>
      </c>
      <c r="E35" s="38">
        <v>329177</v>
      </c>
      <c r="F35" s="39">
        <v>2771.5057514999999</v>
      </c>
      <c r="G35" s="40">
        <v>8.4801800000000004E-3</v>
      </c>
      <c r="H35" s="30" t="s">
        <v>140</v>
      </c>
    </row>
    <row r="36" spans="1:8" x14ac:dyDescent="0.2">
      <c r="A36" s="36">
        <v>30</v>
      </c>
      <c r="B36" s="37" t="s">
        <v>489</v>
      </c>
      <c r="C36" s="37" t="s">
        <v>490</v>
      </c>
      <c r="D36" s="37" t="s">
        <v>185</v>
      </c>
      <c r="E36" s="38">
        <v>233150</v>
      </c>
      <c r="F36" s="39">
        <v>2656.5111000000002</v>
      </c>
      <c r="G36" s="40">
        <v>8.1283199999999996E-3</v>
      </c>
      <c r="H36" s="30" t="s">
        <v>140</v>
      </c>
    </row>
    <row r="37" spans="1:8" ht="25.5" x14ac:dyDescent="0.2">
      <c r="A37" s="36">
        <v>31</v>
      </c>
      <c r="B37" s="37" t="s">
        <v>491</v>
      </c>
      <c r="C37" s="37" t="s">
        <v>492</v>
      </c>
      <c r="D37" s="37" t="s">
        <v>201</v>
      </c>
      <c r="E37" s="38">
        <v>242730</v>
      </c>
      <c r="F37" s="39">
        <v>2610.8038799999999</v>
      </c>
      <c r="G37" s="40">
        <v>7.9884699999999993E-3</v>
      </c>
      <c r="H37" s="30" t="s">
        <v>140</v>
      </c>
    </row>
    <row r="38" spans="1:8" x14ac:dyDescent="0.2">
      <c r="A38" s="36">
        <v>32</v>
      </c>
      <c r="B38" s="37" t="s">
        <v>81</v>
      </c>
      <c r="C38" s="37" t="s">
        <v>82</v>
      </c>
      <c r="D38" s="37" t="s">
        <v>83</v>
      </c>
      <c r="E38" s="38">
        <v>48438</v>
      </c>
      <c r="F38" s="39">
        <v>2600.3455920000001</v>
      </c>
      <c r="G38" s="40">
        <v>7.9564700000000002E-3</v>
      </c>
      <c r="H38" s="30" t="s">
        <v>140</v>
      </c>
    </row>
    <row r="39" spans="1:8" x14ac:dyDescent="0.2">
      <c r="A39" s="36">
        <v>33</v>
      </c>
      <c r="B39" s="37" t="s">
        <v>493</v>
      </c>
      <c r="C39" s="37" t="s">
        <v>494</v>
      </c>
      <c r="D39" s="37" t="s">
        <v>215</v>
      </c>
      <c r="E39" s="38">
        <v>234948</v>
      </c>
      <c r="F39" s="39">
        <v>2518.1726640000002</v>
      </c>
      <c r="G39" s="40">
        <v>7.7050399999999998E-3</v>
      </c>
      <c r="H39" s="30" t="s">
        <v>140</v>
      </c>
    </row>
    <row r="40" spans="1:8" x14ac:dyDescent="0.2">
      <c r="A40" s="36">
        <v>34</v>
      </c>
      <c r="B40" s="37" t="s">
        <v>325</v>
      </c>
      <c r="C40" s="37" t="s">
        <v>326</v>
      </c>
      <c r="D40" s="37" t="s">
        <v>34</v>
      </c>
      <c r="E40" s="38">
        <v>32455</v>
      </c>
      <c r="F40" s="39">
        <v>2473.233275</v>
      </c>
      <c r="G40" s="40">
        <v>7.5675300000000003E-3</v>
      </c>
      <c r="H40" s="30" t="s">
        <v>140</v>
      </c>
    </row>
    <row r="41" spans="1:8" x14ac:dyDescent="0.2">
      <c r="A41" s="36">
        <v>35</v>
      </c>
      <c r="B41" s="37" t="s">
        <v>354</v>
      </c>
      <c r="C41" s="37" t="s">
        <v>355</v>
      </c>
      <c r="D41" s="37" t="s">
        <v>53</v>
      </c>
      <c r="E41" s="38">
        <v>309246</v>
      </c>
      <c r="F41" s="39">
        <v>2425.8802470000001</v>
      </c>
      <c r="G41" s="40">
        <v>7.4226400000000003E-3</v>
      </c>
      <c r="H41" s="30" t="s">
        <v>140</v>
      </c>
    </row>
    <row r="42" spans="1:8" x14ac:dyDescent="0.2">
      <c r="A42" s="36">
        <v>36</v>
      </c>
      <c r="B42" s="37" t="s">
        <v>75</v>
      </c>
      <c r="C42" s="37" t="s">
        <v>76</v>
      </c>
      <c r="D42" s="37" t="s">
        <v>25</v>
      </c>
      <c r="E42" s="38">
        <v>42314</v>
      </c>
      <c r="F42" s="39">
        <v>2303.7857300000001</v>
      </c>
      <c r="G42" s="40">
        <v>7.0490600000000002E-3</v>
      </c>
      <c r="H42" s="30" t="s">
        <v>140</v>
      </c>
    </row>
    <row r="43" spans="1:8" x14ac:dyDescent="0.2">
      <c r="A43" s="36">
        <v>37</v>
      </c>
      <c r="B43" s="37" t="s">
        <v>499</v>
      </c>
      <c r="C43" s="37" t="s">
        <v>500</v>
      </c>
      <c r="D43" s="37" t="s">
        <v>127</v>
      </c>
      <c r="E43" s="38">
        <v>486593</v>
      </c>
      <c r="F43" s="39">
        <v>2182.1749678000001</v>
      </c>
      <c r="G43" s="40">
        <v>6.67696E-3</v>
      </c>
      <c r="H43" s="30" t="s">
        <v>140</v>
      </c>
    </row>
    <row r="44" spans="1:8" x14ac:dyDescent="0.2">
      <c r="A44" s="36">
        <v>38</v>
      </c>
      <c r="B44" s="37" t="s">
        <v>495</v>
      </c>
      <c r="C44" s="37" t="s">
        <v>496</v>
      </c>
      <c r="D44" s="37" t="s">
        <v>246</v>
      </c>
      <c r="E44" s="38">
        <v>22015</v>
      </c>
      <c r="F44" s="39">
        <v>2138.9774000000002</v>
      </c>
      <c r="G44" s="40">
        <v>6.54479E-3</v>
      </c>
      <c r="H44" s="30" t="s">
        <v>140</v>
      </c>
    </row>
    <row r="45" spans="1:8" x14ac:dyDescent="0.2">
      <c r="A45" s="36">
        <v>39</v>
      </c>
      <c r="B45" s="37" t="s">
        <v>497</v>
      </c>
      <c r="C45" s="37" t="s">
        <v>498</v>
      </c>
      <c r="D45" s="37" t="s">
        <v>396</v>
      </c>
      <c r="E45" s="38">
        <v>1184763</v>
      </c>
      <c r="F45" s="39">
        <v>2125.1093931</v>
      </c>
      <c r="G45" s="40">
        <v>6.5023499999999996E-3</v>
      </c>
      <c r="H45" s="30" t="s">
        <v>140</v>
      </c>
    </row>
    <row r="46" spans="1:8" x14ac:dyDescent="0.2">
      <c r="A46" s="36">
        <v>40</v>
      </c>
      <c r="B46" s="37" t="s">
        <v>501</v>
      </c>
      <c r="C46" s="37" t="s">
        <v>502</v>
      </c>
      <c r="D46" s="37" t="s">
        <v>185</v>
      </c>
      <c r="E46" s="38">
        <v>51537</v>
      </c>
      <c r="F46" s="39">
        <v>2102.1942300000001</v>
      </c>
      <c r="G46" s="40">
        <v>6.4322399999999997E-3</v>
      </c>
      <c r="H46" s="30" t="s">
        <v>140</v>
      </c>
    </row>
    <row r="47" spans="1:8" x14ac:dyDescent="0.2">
      <c r="A47" s="36">
        <v>41</v>
      </c>
      <c r="B47" s="37" t="s">
        <v>91</v>
      </c>
      <c r="C47" s="37" t="s">
        <v>92</v>
      </c>
      <c r="D47" s="37" t="s">
        <v>83</v>
      </c>
      <c r="E47" s="38">
        <v>440850</v>
      </c>
      <c r="F47" s="39">
        <v>2081.0324249999999</v>
      </c>
      <c r="G47" s="40">
        <v>6.36749E-3</v>
      </c>
      <c r="H47" s="30" t="s">
        <v>140</v>
      </c>
    </row>
    <row r="48" spans="1:8" x14ac:dyDescent="0.2">
      <c r="A48" s="36">
        <v>42</v>
      </c>
      <c r="B48" s="37" t="s">
        <v>412</v>
      </c>
      <c r="C48" s="37" t="s">
        <v>413</v>
      </c>
      <c r="D48" s="37" t="s">
        <v>31</v>
      </c>
      <c r="E48" s="38">
        <v>37953</v>
      </c>
      <c r="F48" s="39">
        <v>2059.8990749999998</v>
      </c>
      <c r="G48" s="40">
        <v>6.3028199999999998E-3</v>
      </c>
      <c r="H48" s="30" t="s">
        <v>140</v>
      </c>
    </row>
    <row r="49" spans="1:8" x14ac:dyDescent="0.2">
      <c r="A49" s="36">
        <v>43</v>
      </c>
      <c r="B49" s="37" t="s">
        <v>503</v>
      </c>
      <c r="C49" s="37" t="s">
        <v>504</v>
      </c>
      <c r="D49" s="37" t="s">
        <v>185</v>
      </c>
      <c r="E49" s="38">
        <v>465612</v>
      </c>
      <c r="F49" s="39">
        <v>2053.5817259999999</v>
      </c>
      <c r="G49" s="40">
        <v>6.2834900000000001E-3</v>
      </c>
      <c r="H49" s="30" t="s">
        <v>140</v>
      </c>
    </row>
    <row r="50" spans="1:8" x14ac:dyDescent="0.2">
      <c r="A50" s="36">
        <v>44</v>
      </c>
      <c r="B50" s="37" t="s">
        <v>337</v>
      </c>
      <c r="C50" s="37" t="s">
        <v>338</v>
      </c>
      <c r="D50" s="37" t="s">
        <v>276</v>
      </c>
      <c r="E50" s="38">
        <v>144665</v>
      </c>
      <c r="F50" s="39">
        <v>2053.519675</v>
      </c>
      <c r="G50" s="40">
        <v>6.2833000000000003E-3</v>
      </c>
      <c r="H50" s="30" t="s">
        <v>140</v>
      </c>
    </row>
    <row r="51" spans="1:8" x14ac:dyDescent="0.2">
      <c r="A51" s="36">
        <v>45</v>
      </c>
      <c r="B51" s="37" t="s">
        <v>439</v>
      </c>
      <c r="C51" s="37" t="s">
        <v>440</v>
      </c>
      <c r="D51" s="37" t="s">
        <v>188</v>
      </c>
      <c r="E51" s="38">
        <v>66847</v>
      </c>
      <c r="F51" s="39">
        <v>2001.532874</v>
      </c>
      <c r="G51" s="40">
        <v>6.1242400000000004E-3</v>
      </c>
      <c r="H51" s="30" t="s">
        <v>140</v>
      </c>
    </row>
    <row r="52" spans="1:8" ht="25.5" x14ac:dyDescent="0.2">
      <c r="A52" s="36">
        <v>46</v>
      </c>
      <c r="B52" s="37" t="s">
        <v>507</v>
      </c>
      <c r="C52" s="37" t="s">
        <v>508</v>
      </c>
      <c r="D52" s="37" t="s">
        <v>201</v>
      </c>
      <c r="E52" s="38">
        <v>164233</v>
      </c>
      <c r="F52" s="39">
        <v>1939.920196</v>
      </c>
      <c r="G52" s="40">
        <v>5.9357200000000002E-3</v>
      </c>
      <c r="H52" s="30" t="s">
        <v>140</v>
      </c>
    </row>
    <row r="53" spans="1:8" ht="25.5" x14ac:dyDescent="0.2">
      <c r="A53" s="36">
        <v>47</v>
      </c>
      <c r="B53" s="37" t="s">
        <v>505</v>
      </c>
      <c r="C53" s="37" t="s">
        <v>506</v>
      </c>
      <c r="D53" s="37" t="s">
        <v>208</v>
      </c>
      <c r="E53" s="38">
        <v>233889</v>
      </c>
      <c r="F53" s="39">
        <v>1902.1022925</v>
      </c>
      <c r="G53" s="40">
        <v>5.8199999999999997E-3</v>
      </c>
      <c r="H53" s="30" t="s">
        <v>140</v>
      </c>
    </row>
    <row r="54" spans="1:8" x14ac:dyDescent="0.2">
      <c r="A54" s="36">
        <v>48</v>
      </c>
      <c r="B54" s="37" t="s">
        <v>303</v>
      </c>
      <c r="C54" s="37" t="s">
        <v>304</v>
      </c>
      <c r="D54" s="37" t="s">
        <v>53</v>
      </c>
      <c r="E54" s="38">
        <v>343335</v>
      </c>
      <c r="F54" s="39">
        <v>1803.8820900000001</v>
      </c>
      <c r="G54" s="40">
        <v>5.5194700000000003E-3</v>
      </c>
      <c r="H54" s="30" t="s">
        <v>140</v>
      </c>
    </row>
    <row r="55" spans="1:8" x14ac:dyDescent="0.2">
      <c r="A55" s="36">
        <v>49</v>
      </c>
      <c r="B55" s="37" t="s">
        <v>428</v>
      </c>
      <c r="C55" s="37" t="s">
        <v>429</v>
      </c>
      <c r="D55" s="37" t="s">
        <v>48</v>
      </c>
      <c r="E55" s="38">
        <v>118750</v>
      </c>
      <c r="F55" s="39">
        <v>1598.01875</v>
      </c>
      <c r="G55" s="40">
        <v>4.8895700000000002E-3</v>
      </c>
      <c r="H55" s="30" t="s">
        <v>140</v>
      </c>
    </row>
    <row r="56" spans="1:8" x14ac:dyDescent="0.2">
      <c r="A56" s="36">
        <v>50</v>
      </c>
      <c r="B56" s="37" t="s">
        <v>108</v>
      </c>
      <c r="C56" s="37" t="s">
        <v>109</v>
      </c>
      <c r="D56" s="37" t="s">
        <v>34</v>
      </c>
      <c r="E56" s="38">
        <v>268880</v>
      </c>
      <c r="F56" s="39">
        <v>1435.28144</v>
      </c>
      <c r="G56" s="40">
        <v>4.3916399999999996E-3</v>
      </c>
      <c r="H56" s="30" t="s">
        <v>140</v>
      </c>
    </row>
    <row r="57" spans="1:8" x14ac:dyDescent="0.2">
      <c r="A57" s="36">
        <v>51</v>
      </c>
      <c r="B57" s="37" t="s">
        <v>509</v>
      </c>
      <c r="C57" s="37" t="s">
        <v>510</v>
      </c>
      <c r="D57" s="37" t="s">
        <v>101</v>
      </c>
      <c r="E57" s="38">
        <v>867319</v>
      </c>
      <c r="F57" s="39">
        <v>1429.1682482000001</v>
      </c>
      <c r="G57" s="40">
        <v>4.3729299999999997E-3</v>
      </c>
      <c r="H57" s="30" t="s">
        <v>140</v>
      </c>
    </row>
    <row r="58" spans="1:8" x14ac:dyDescent="0.2">
      <c r="A58" s="36">
        <v>52</v>
      </c>
      <c r="B58" s="37" t="s">
        <v>99</v>
      </c>
      <c r="C58" s="37" t="s">
        <v>100</v>
      </c>
      <c r="D58" s="37" t="s">
        <v>101</v>
      </c>
      <c r="E58" s="38">
        <v>812938</v>
      </c>
      <c r="F58" s="39">
        <v>1410.1222548000001</v>
      </c>
      <c r="G58" s="40">
        <v>4.3146499999999997E-3</v>
      </c>
      <c r="H58" s="30" t="s">
        <v>140</v>
      </c>
    </row>
    <row r="59" spans="1:8" ht="25.5" x14ac:dyDescent="0.2">
      <c r="A59" s="36">
        <v>53</v>
      </c>
      <c r="B59" s="37" t="s">
        <v>238</v>
      </c>
      <c r="C59" s="37" t="s">
        <v>239</v>
      </c>
      <c r="D59" s="37" t="s">
        <v>208</v>
      </c>
      <c r="E59" s="38">
        <v>24265</v>
      </c>
      <c r="F59" s="39">
        <v>1351.5605</v>
      </c>
      <c r="G59" s="40">
        <v>4.1354699999999996E-3</v>
      </c>
      <c r="H59" s="30" t="s">
        <v>140</v>
      </c>
    </row>
    <row r="60" spans="1:8" x14ac:dyDescent="0.2">
      <c r="A60" s="36">
        <v>54</v>
      </c>
      <c r="B60" s="37" t="s">
        <v>511</v>
      </c>
      <c r="C60" s="37" t="s">
        <v>512</v>
      </c>
      <c r="D60" s="37" t="s">
        <v>513</v>
      </c>
      <c r="E60" s="38">
        <v>420688</v>
      </c>
      <c r="F60" s="39">
        <v>1181.0815600000001</v>
      </c>
      <c r="G60" s="40">
        <v>3.6138400000000001E-3</v>
      </c>
      <c r="H60" s="30" t="s">
        <v>140</v>
      </c>
    </row>
    <row r="61" spans="1:8" x14ac:dyDescent="0.2">
      <c r="A61" s="36">
        <v>55</v>
      </c>
      <c r="B61" s="37" t="s">
        <v>514</v>
      </c>
      <c r="C61" s="37" t="s">
        <v>515</v>
      </c>
      <c r="D61" s="37" t="s">
        <v>516</v>
      </c>
      <c r="E61" s="38">
        <v>38522</v>
      </c>
      <c r="F61" s="39">
        <v>815.97300399999995</v>
      </c>
      <c r="G61" s="40">
        <v>2.4966900000000002E-3</v>
      </c>
      <c r="H61" s="30" t="s">
        <v>140</v>
      </c>
    </row>
    <row r="62" spans="1:8" x14ac:dyDescent="0.2">
      <c r="A62" s="36">
        <v>56</v>
      </c>
      <c r="B62" s="37" t="s">
        <v>57</v>
      </c>
      <c r="C62" s="37" t="s">
        <v>58</v>
      </c>
      <c r="D62" s="37" t="s">
        <v>19</v>
      </c>
      <c r="E62" s="38">
        <v>252800</v>
      </c>
      <c r="F62" s="39">
        <v>767.37440000000004</v>
      </c>
      <c r="G62" s="40">
        <v>2.3479899999999999E-3</v>
      </c>
      <c r="H62" s="30" t="s">
        <v>140</v>
      </c>
    </row>
    <row r="63" spans="1:8" ht="25.5" x14ac:dyDescent="0.2">
      <c r="A63" s="36">
        <v>57</v>
      </c>
      <c r="B63" s="37" t="s">
        <v>621</v>
      </c>
      <c r="C63" s="37" t="s">
        <v>622</v>
      </c>
      <c r="D63" s="37" t="s">
        <v>201</v>
      </c>
      <c r="E63" s="38">
        <v>108575</v>
      </c>
      <c r="F63" s="39">
        <v>446.29753749999998</v>
      </c>
      <c r="G63" s="40">
        <v>1.36557E-3</v>
      </c>
      <c r="H63" s="30" t="s">
        <v>140</v>
      </c>
    </row>
    <row r="64" spans="1:8" x14ac:dyDescent="0.2">
      <c r="A64" s="36">
        <v>58</v>
      </c>
      <c r="B64" s="37" t="s">
        <v>517</v>
      </c>
      <c r="C64" s="37" t="s">
        <v>518</v>
      </c>
      <c r="D64" s="37" t="s">
        <v>396</v>
      </c>
      <c r="E64" s="38">
        <v>173701</v>
      </c>
      <c r="F64" s="39">
        <v>60.986421100000001</v>
      </c>
      <c r="G64" s="40">
        <v>1.8661E-4</v>
      </c>
      <c r="H64" s="30" t="s">
        <v>140</v>
      </c>
    </row>
    <row r="65" spans="1:8" x14ac:dyDescent="0.2">
      <c r="A65" s="41"/>
      <c r="B65" s="41"/>
      <c r="C65" s="42" t="s">
        <v>139</v>
      </c>
      <c r="D65" s="41"/>
      <c r="E65" s="41" t="s">
        <v>140</v>
      </c>
      <c r="F65" s="43">
        <v>226968.45219879999</v>
      </c>
      <c r="G65" s="44">
        <v>0.69447192999999996</v>
      </c>
      <c r="H65" s="30" t="s">
        <v>140</v>
      </c>
    </row>
    <row r="66" spans="1:8" x14ac:dyDescent="0.2">
      <c r="A66" s="41"/>
      <c r="B66" s="41"/>
      <c r="C66" s="45"/>
      <c r="D66" s="41"/>
      <c r="E66" s="41"/>
      <c r="F66" s="46"/>
      <c r="G66" s="46"/>
      <c r="H66" s="30" t="s">
        <v>140</v>
      </c>
    </row>
    <row r="67" spans="1:8" x14ac:dyDescent="0.2">
      <c r="A67" s="41"/>
      <c r="B67" s="41"/>
      <c r="C67" s="42" t="s">
        <v>141</v>
      </c>
      <c r="D67" s="41"/>
      <c r="E67" s="41"/>
      <c r="F67" s="41"/>
      <c r="G67" s="41"/>
      <c r="H67" s="30" t="s">
        <v>140</v>
      </c>
    </row>
    <row r="68" spans="1:8" x14ac:dyDescent="0.2">
      <c r="A68" s="41"/>
      <c r="B68" s="41"/>
      <c r="C68" s="42" t="s">
        <v>139</v>
      </c>
      <c r="D68" s="41"/>
      <c r="E68" s="41" t="s">
        <v>140</v>
      </c>
      <c r="F68" s="47" t="s">
        <v>142</v>
      </c>
      <c r="G68" s="44">
        <v>0</v>
      </c>
      <c r="H68" s="30" t="s">
        <v>140</v>
      </c>
    </row>
    <row r="69" spans="1:8" x14ac:dyDescent="0.2">
      <c r="A69" s="41"/>
      <c r="B69" s="41"/>
      <c r="C69" s="45"/>
      <c r="D69" s="41"/>
      <c r="E69" s="41"/>
      <c r="F69" s="46"/>
      <c r="G69" s="46"/>
      <c r="H69" s="30" t="s">
        <v>140</v>
      </c>
    </row>
    <row r="70" spans="1:8" x14ac:dyDescent="0.2">
      <c r="A70" s="41"/>
      <c r="B70" s="41"/>
      <c r="C70" s="42" t="s">
        <v>143</v>
      </c>
      <c r="D70" s="41"/>
      <c r="E70" s="41"/>
      <c r="F70" s="41"/>
      <c r="G70" s="41"/>
      <c r="H70" s="30" t="s">
        <v>140</v>
      </c>
    </row>
    <row r="71" spans="1:8" x14ac:dyDescent="0.2">
      <c r="A71" s="41"/>
      <c r="B71" s="41"/>
      <c r="C71" s="42" t="s">
        <v>139</v>
      </c>
      <c r="D71" s="41"/>
      <c r="E71" s="41" t="s">
        <v>140</v>
      </c>
      <c r="F71" s="47" t="s">
        <v>142</v>
      </c>
      <c r="G71" s="44">
        <v>0</v>
      </c>
      <c r="H71" s="30" t="s">
        <v>140</v>
      </c>
    </row>
    <row r="72" spans="1:8" x14ac:dyDescent="0.2">
      <c r="A72" s="41"/>
      <c r="B72" s="41"/>
      <c r="C72" s="45"/>
      <c r="D72" s="41"/>
      <c r="E72" s="41"/>
      <c r="F72" s="46"/>
      <c r="G72" s="46"/>
      <c r="H72" s="30" t="s">
        <v>140</v>
      </c>
    </row>
    <row r="73" spans="1:8" x14ac:dyDescent="0.2">
      <c r="A73" s="41"/>
      <c r="B73" s="41"/>
      <c r="C73" s="42" t="s">
        <v>144</v>
      </c>
      <c r="D73" s="41"/>
      <c r="E73" s="41"/>
      <c r="F73" s="41"/>
      <c r="G73" s="41"/>
      <c r="H73" s="30" t="s">
        <v>140</v>
      </c>
    </row>
    <row r="74" spans="1:8" x14ac:dyDescent="0.2">
      <c r="A74" s="41"/>
      <c r="B74" s="41"/>
      <c r="C74" s="42" t="s">
        <v>139</v>
      </c>
      <c r="D74" s="41"/>
      <c r="E74" s="41" t="s">
        <v>140</v>
      </c>
      <c r="F74" s="47" t="s">
        <v>142</v>
      </c>
      <c r="G74" s="44">
        <v>0</v>
      </c>
      <c r="H74" s="30" t="s">
        <v>140</v>
      </c>
    </row>
    <row r="75" spans="1:8" x14ac:dyDescent="0.2">
      <c r="A75" s="41"/>
      <c r="B75" s="41"/>
      <c r="C75" s="45"/>
      <c r="D75" s="41"/>
      <c r="E75" s="41"/>
      <c r="F75" s="46"/>
      <c r="G75" s="46"/>
      <c r="H75" s="30" t="s">
        <v>140</v>
      </c>
    </row>
    <row r="76" spans="1:8" x14ac:dyDescent="0.2">
      <c r="A76" s="41"/>
      <c r="B76" s="41"/>
      <c r="C76" s="42" t="s">
        <v>145</v>
      </c>
      <c r="D76" s="41"/>
      <c r="E76" s="41"/>
      <c r="F76" s="46"/>
      <c r="G76" s="46"/>
      <c r="H76" s="30" t="s">
        <v>140</v>
      </c>
    </row>
    <row r="77" spans="1:8" x14ac:dyDescent="0.2">
      <c r="A77" s="41"/>
      <c r="B77" s="41"/>
      <c r="C77" s="42" t="s">
        <v>139</v>
      </c>
      <c r="D77" s="41"/>
      <c r="E77" s="41" t="s">
        <v>140</v>
      </c>
      <c r="F77" s="47" t="s">
        <v>142</v>
      </c>
      <c r="G77" s="44">
        <v>0</v>
      </c>
      <c r="H77" s="30" t="s">
        <v>140</v>
      </c>
    </row>
    <row r="78" spans="1:8" x14ac:dyDescent="0.2">
      <c r="A78" s="41"/>
      <c r="B78" s="41"/>
      <c r="C78" s="45"/>
      <c r="D78" s="41"/>
      <c r="E78" s="41"/>
      <c r="F78" s="46"/>
      <c r="G78" s="46"/>
      <c r="H78" s="30" t="s">
        <v>140</v>
      </c>
    </row>
    <row r="79" spans="1:8" x14ac:dyDescent="0.2">
      <c r="A79" s="41"/>
      <c r="B79" s="41"/>
      <c r="C79" s="42" t="s">
        <v>146</v>
      </c>
      <c r="D79" s="41"/>
      <c r="E79" s="41"/>
      <c r="F79" s="46"/>
      <c r="G79" s="46"/>
      <c r="H79" s="30" t="s">
        <v>140</v>
      </c>
    </row>
    <row r="80" spans="1:8" ht="25.5" x14ac:dyDescent="0.2">
      <c r="A80" s="36">
        <v>1</v>
      </c>
      <c r="B80" s="37"/>
      <c r="C80" s="37" t="s">
        <v>1095</v>
      </c>
      <c r="D80" s="37" t="s">
        <v>520</v>
      </c>
      <c r="E80" s="38">
        <v>-108575</v>
      </c>
      <c r="F80" s="39">
        <v>-447.16613749999999</v>
      </c>
      <c r="G80" s="40">
        <f>F80/$F$155</f>
        <v>-1.3682268136089913E-3</v>
      </c>
      <c r="H80" s="30" t="s">
        <v>140</v>
      </c>
    </row>
    <row r="81" spans="1:8" x14ac:dyDescent="0.2">
      <c r="A81" s="36">
        <v>2</v>
      </c>
      <c r="B81" s="37"/>
      <c r="C81" s="37" t="s">
        <v>1160</v>
      </c>
      <c r="D81" s="37" t="s">
        <v>520</v>
      </c>
      <c r="E81" s="38">
        <v>-252800</v>
      </c>
      <c r="F81" s="39">
        <v>-771.79840000000002</v>
      </c>
      <c r="G81" s="40">
        <f t="shared" ref="G81:G87" si="0">F81/$F$155</f>
        <v>-2.3615278014662232E-3</v>
      </c>
      <c r="H81" s="30" t="s">
        <v>140</v>
      </c>
    </row>
    <row r="82" spans="1:8" x14ac:dyDescent="0.2">
      <c r="A82" s="36">
        <v>3</v>
      </c>
      <c r="B82" s="37"/>
      <c r="C82" s="37" t="s">
        <v>1058</v>
      </c>
      <c r="D82" s="37" t="s">
        <v>520</v>
      </c>
      <c r="E82" s="38">
        <v>-79800</v>
      </c>
      <c r="F82" s="39">
        <v>-1479.492</v>
      </c>
      <c r="G82" s="40">
        <f t="shared" si="0"/>
        <v>-4.5269094753848478E-3</v>
      </c>
      <c r="H82" s="30" t="s">
        <v>140</v>
      </c>
    </row>
    <row r="83" spans="1:8" x14ac:dyDescent="0.2">
      <c r="A83" s="36">
        <v>4</v>
      </c>
      <c r="B83" s="37"/>
      <c r="C83" s="37" t="s">
        <v>1104</v>
      </c>
      <c r="D83" s="37" t="s">
        <v>520</v>
      </c>
      <c r="E83" s="38">
        <v>-184600</v>
      </c>
      <c r="F83" s="39">
        <v>-1482.1533999999999</v>
      </c>
      <c r="G83" s="40">
        <f t="shared" si="0"/>
        <v>-4.5350527548873995E-3</v>
      </c>
      <c r="H83" s="30" t="s">
        <v>140</v>
      </c>
    </row>
    <row r="84" spans="1:8" x14ac:dyDescent="0.2">
      <c r="A84" s="36">
        <v>5</v>
      </c>
      <c r="B84" s="37"/>
      <c r="C84" s="37" t="s">
        <v>1097</v>
      </c>
      <c r="D84" s="37" t="s">
        <v>520</v>
      </c>
      <c r="E84" s="38">
        <v>-118750</v>
      </c>
      <c r="F84" s="39">
        <v>-1609.7750000000001</v>
      </c>
      <c r="G84" s="40">
        <f t="shared" si="0"/>
        <v>-4.9255458635380552E-3</v>
      </c>
      <c r="H84" s="30" t="s">
        <v>140</v>
      </c>
    </row>
    <row r="85" spans="1:8" x14ac:dyDescent="0.2">
      <c r="A85" s="36">
        <v>6</v>
      </c>
      <c r="B85" s="37"/>
      <c r="C85" s="37" t="s">
        <v>1096</v>
      </c>
      <c r="D85" s="37" t="s">
        <v>520</v>
      </c>
      <c r="E85" s="38">
        <v>-41475</v>
      </c>
      <c r="F85" s="39">
        <v>-1727.6826000000001</v>
      </c>
      <c r="G85" s="40">
        <f t="shared" si="0"/>
        <v>-5.286316338579412E-3</v>
      </c>
      <c r="H85" s="30" t="s">
        <v>140</v>
      </c>
    </row>
    <row r="86" spans="1:8" x14ac:dyDescent="0.2">
      <c r="A86" s="36">
        <v>7</v>
      </c>
      <c r="B86" s="37"/>
      <c r="C86" s="37" t="s">
        <v>1103</v>
      </c>
      <c r="D86" s="37" t="s">
        <v>520</v>
      </c>
      <c r="E86" s="38">
        <v>-156000</v>
      </c>
      <c r="F86" s="39">
        <v>-2028.624</v>
      </c>
      <c r="G86" s="40">
        <f t="shared" si="0"/>
        <v>-6.2071286682138949E-3</v>
      </c>
      <c r="H86" s="30" t="s">
        <v>140</v>
      </c>
    </row>
    <row r="87" spans="1:8" x14ac:dyDescent="0.2">
      <c r="A87" s="36">
        <v>8</v>
      </c>
      <c r="B87" s="37"/>
      <c r="C87" s="37" t="s">
        <v>1087</v>
      </c>
      <c r="D87" s="37" t="s">
        <v>520</v>
      </c>
      <c r="E87" s="38">
        <v>-98200</v>
      </c>
      <c r="F87" s="39">
        <v>-3005.7055999999998</v>
      </c>
      <c r="G87" s="40">
        <f t="shared" si="0"/>
        <v>-9.1967764346527724E-3</v>
      </c>
      <c r="H87" s="30" t="s">
        <v>140</v>
      </c>
    </row>
    <row r="88" spans="1:8" x14ac:dyDescent="0.2">
      <c r="A88" s="41"/>
      <c r="B88" s="41"/>
      <c r="C88" s="42" t="s">
        <v>139</v>
      </c>
      <c r="D88" s="41"/>
      <c r="E88" s="41" t="s">
        <v>140</v>
      </c>
      <c r="F88" s="43">
        <v>-12552.3971375</v>
      </c>
      <c r="G88" s="44">
        <v>-3.8407499999999997E-2</v>
      </c>
      <c r="H88" s="30" t="s">
        <v>140</v>
      </c>
    </row>
    <row r="89" spans="1:8" x14ac:dyDescent="0.2">
      <c r="A89" s="41"/>
      <c r="B89" s="41"/>
      <c r="C89" s="45"/>
      <c r="D89" s="41"/>
      <c r="E89" s="41"/>
      <c r="F89" s="46"/>
      <c r="G89" s="46"/>
      <c r="H89" s="30" t="s">
        <v>140</v>
      </c>
    </row>
    <row r="90" spans="1:8" x14ac:dyDescent="0.2">
      <c r="A90" s="41"/>
      <c r="B90" s="41"/>
      <c r="C90" s="42" t="s">
        <v>147</v>
      </c>
      <c r="D90" s="41"/>
      <c r="E90" s="41"/>
      <c r="F90" s="43">
        <f>F65</f>
        <v>226968.45219879999</v>
      </c>
      <c r="G90" s="44">
        <f>G65</f>
        <v>0.69447192999999996</v>
      </c>
      <c r="H90" s="30" t="s">
        <v>140</v>
      </c>
    </row>
    <row r="91" spans="1:8" x14ac:dyDescent="0.2">
      <c r="A91" s="41"/>
      <c r="B91" s="41"/>
      <c r="C91" s="45"/>
      <c r="D91" s="41"/>
      <c r="E91" s="41"/>
      <c r="F91" s="46"/>
      <c r="G91" s="46"/>
      <c r="H91" s="30" t="s">
        <v>140</v>
      </c>
    </row>
    <row r="92" spans="1:8" x14ac:dyDescent="0.2">
      <c r="A92" s="41"/>
      <c r="B92" s="41"/>
      <c r="C92" s="42" t="s">
        <v>148</v>
      </c>
      <c r="D92" s="41"/>
      <c r="E92" s="41"/>
      <c r="F92" s="46"/>
      <c r="G92" s="46"/>
      <c r="H92" s="30" t="s">
        <v>140</v>
      </c>
    </row>
    <row r="93" spans="1:8" x14ac:dyDescent="0.2">
      <c r="A93" s="41"/>
      <c r="B93" s="41"/>
      <c r="C93" s="42" t="s">
        <v>10</v>
      </c>
      <c r="D93" s="41"/>
      <c r="E93" s="41"/>
      <c r="F93" s="46"/>
      <c r="G93" s="46"/>
      <c r="H93" s="30" t="s">
        <v>140</v>
      </c>
    </row>
    <row r="94" spans="1:8" x14ac:dyDescent="0.2">
      <c r="A94" s="41"/>
      <c r="B94" s="41"/>
      <c r="C94" s="42" t="s">
        <v>139</v>
      </c>
      <c r="D94" s="41"/>
      <c r="E94" s="41" t="s">
        <v>140</v>
      </c>
      <c r="F94" s="47" t="s">
        <v>142</v>
      </c>
      <c r="G94" s="44">
        <v>0</v>
      </c>
      <c r="H94" s="30" t="s">
        <v>140</v>
      </c>
    </row>
    <row r="95" spans="1:8" x14ac:dyDescent="0.2">
      <c r="A95" s="41"/>
      <c r="B95" s="41"/>
      <c r="C95" s="45"/>
      <c r="D95" s="41"/>
      <c r="E95" s="41"/>
      <c r="F95" s="46"/>
      <c r="G95" s="46"/>
      <c r="H95" s="30" t="s">
        <v>140</v>
      </c>
    </row>
    <row r="96" spans="1:8" x14ac:dyDescent="0.2">
      <c r="A96" s="41"/>
      <c r="B96" s="41"/>
      <c r="C96" s="42" t="s">
        <v>149</v>
      </c>
      <c r="D96" s="41"/>
      <c r="E96" s="41"/>
      <c r="F96" s="41"/>
      <c r="G96" s="41"/>
      <c r="H96" s="30" t="s">
        <v>140</v>
      </c>
    </row>
    <row r="97" spans="1:8" x14ac:dyDescent="0.2">
      <c r="A97" s="41"/>
      <c r="B97" s="41"/>
      <c r="C97" s="42" t="s">
        <v>139</v>
      </c>
      <c r="D97" s="41"/>
      <c r="E97" s="41" t="s">
        <v>140</v>
      </c>
      <c r="F97" s="47" t="s">
        <v>142</v>
      </c>
      <c r="G97" s="44">
        <v>0</v>
      </c>
      <c r="H97" s="30" t="s">
        <v>140</v>
      </c>
    </row>
    <row r="98" spans="1:8" x14ac:dyDescent="0.2">
      <c r="A98" s="41"/>
      <c r="B98" s="41"/>
      <c r="C98" s="45"/>
      <c r="D98" s="41"/>
      <c r="E98" s="41"/>
      <c r="F98" s="46"/>
      <c r="G98" s="46"/>
      <c r="H98" s="30" t="s">
        <v>140</v>
      </c>
    </row>
    <row r="99" spans="1:8" x14ac:dyDescent="0.2">
      <c r="A99" s="41"/>
      <c r="B99" s="41"/>
      <c r="C99" s="42" t="s">
        <v>150</v>
      </c>
      <c r="D99" s="41"/>
      <c r="E99" s="41"/>
      <c r="F99" s="41"/>
      <c r="G99" s="41"/>
      <c r="H99" s="30" t="s">
        <v>140</v>
      </c>
    </row>
    <row r="100" spans="1:8" ht="25.5" x14ac:dyDescent="0.2">
      <c r="A100" s="36">
        <v>1</v>
      </c>
      <c r="B100" s="37" t="s">
        <v>663</v>
      </c>
      <c r="C100" s="37" t="s">
        <v>664</v>
      </c>
      <c r="D100" s="37" t="s">
        <v>475</v>
      </c>
      <c r="E100" s="38">
        <v>10500000</v>
      </c>
      <c r="F100" s="39">
        <v>10668</v>
      </c>
      <c r="G100" s="40">
        <v>3.2641660000000003E-2</v>
      </c>
      <c r="H100" s="30">
        <v>5.7374999999999998</v>
      </c>
    </row>
    <row r="101" spans="1:8" ht="25.5" x14ac:dyDescent="0.2">
      <c r="A101" s="36">
        <v>2</v>
      </c>
      <c r="B101" s="37" t="s">
        <v>732</v>
      </c>
      <c r="C101" s="37" t="s">
        <v>733</v>
      </c>
      <c r="D101" s="37" t="s">
        <v>475</v>
      </c>
      <c r="E101" s="38">
        <v>5500000</v>
      </c>
      <c r="F101" s="39">
        <v>5437.8280000000004</v>
      </c>
      <c r="G101" s="40">
        <v>1.663852E-2</v>
      </c>
      <c r="H101" s="30">
        <v>6.4292999999999996</v>
      </c>
    </row>
    <row r="102" spans="1:8" ht="25.5" x14ac:dyDescent="0.2">
      <c r="A102" s="36">
        <v>3</v>
      </c>
      <c r="B102" s="37" t="s">
        <v>734</v>
      </c>
      <c r="C102" s="37" t="s">
        <v>735</v>
      </c>
      <c r="D102" s="37" t="s">
        <v>475</v>
      </c>
      <c r="E102" s="38">
        <v>5000000</v>
      </c>
      <c r="F102" s="39">
        <v>5117.24</v>
      </c>
      <c r="G102" s="40">
        <v>1.5657589999999999E-2</v>
      </c>
      <c r="H102" s="30">
        <v>6.2430000000000003</v>
      </c>
    </row>
    <row r="103" spans="1:8" x14ac:dyDescent="0.2">
      <c r="A103" s="36">
        <v>4</v>
      </c>
      <c r="B103" s="37" t="s">
        <v>684</v>
      </c>
      <c r="C103" s="37" t="s">
        <v>685</v>
      </c>
      <c r="D103" s="37" t="s">
        <v>475</v>
      </c>
      <c r="E103" s="38">
        <v>3000000</v>
      </c>
      <c r="F103" s="39">
        <v>3101.9940000000001</v>
      </c>
      <c r="G103" s="40">
        <v>9.4914000000000005E-3</v>
      </c>
      <c r="H103" s="30">
        <v>6.5148000000000001</v>
      </c>
    </row>
    <row r="104" spans="1:8" ht="25.5" x14ac:dyDescent="0.2">
      <c r="A104" s="36">
        <v>5</v>
      </c>
      <c r="B104" s="37" t="s">
        <v>893</v>
      </c>
      <c r="C104" s="37" t="s">
        <v>894</v>
      </c>
      <c r="D104" s="37" t="s">
        <v>475</v>
      </c>
      <c r="E104" s="38">
        <v>3000000</v>
      </c>
      <c r="F104" s="39">
        <v>3044.1</v>
      </c>
      <c r="G104" s="40">
        <v>9.3142599999999996E-3</v>
      </c>
      <c r="H104" s="30">
        <v>6.3705999999999996</v>
      </c>
    </row>
    <row r="105" spans="1:8" ht="25.5" x14ac:dyDescent="0.2">
      <c r="A105" s="36">
        <v>6</v>
      </c>
      <c r="B105" s="37" t="s">
        <v>584</v>
      </c>
      <c r="C105" s="37" t="s">
        <v>585</v>
      </c>
      <c r="D105" s="37" t="s">
        <v>475</v>
      </c>
      <c r="E105" s="38">
        <v>2500000</v>
      </c>
      <c r="F105" s="39">
        <v>2452.8225000000002</v>
      </c>
      <c r="G105" s="40">
        <v>7.5050799999999999E-3</v>
      </c>
      <c r="H105" s="30">
        <v>6.8695000000000004</v>
      </c>
    </row>
    <row r="106" spans="1:8" ht="25.5" x14ac:dyDescent="0.2">
      <c r="A106" s="36">
        <v>7</v>
      </c>
      <c r="B106" s="37" t="s">
        <v>588</v>
      </c>
      <c r="C106" s="37" t="s">
        <v>589</v>
      </c>
      <c r="D106" s="37" t="s">
        <v>475</v>
      </c>
      <c r="E106" s="38">
        <v>2000000</v>
      </c>
      <c r="F106" s="39">
        <v>2029.02</v>
      </c>
      <c r="G106" s="40">
        <v>6.2083399999999997E-3</v>
      </c>
      <c r="H106" s="30">
        <v>6.8480999999999996</v>
      </c>
    </row>
    <row r="107" spans="1:8" ht="25.5" x14ac:dyDescent="0.2">
      <c r="A107" s="36">
        <v>8</v>
      </c>
      <c r="B107" s="37" t="s">
        <v>594</v>
      </c>
      <c r="C107" s="37" t="s">
        <v>595</v>
      </c>
      <c r="D107" s="37" t="s">
        <v>475</v>
      </c>
      <c r="E107" s="38">
        <v>1000000</v>
      </c>
      <c r="F107" s="39">
        <v>1023.568</v>
      </c>
      <c r="G107" s="40">
        <v>3.13189E-3</v>
      </c>
      <c r="H107" s="30">
        <v>6.8158000000000003</v>
      </c>
    </row>
    <row r="108" spans="1:8" x14ac:dyDescent="0.2">
      <c r="A108" s="36">
        <v>9</v>
      </c>
      <c r="B108" s="37" t="s">
        <v>730</v>
      </c>
      <c r="C108" s="37" t="s">
        <v>731</v>
      </c>
      <c r="D108" s="37" t="s">
        <v>475</v>
      </c>
      <c r="E108" s="38">
        <v>500000</v>
      </c>
      <c r="F108" s="39">
        <v>514.40200000000004</v>
      </c>
      <c r="G108" s="40">
        <v>1.57395E-3</v>
      </c>
      <c r="H108" s="30">
        <v>6.1007999999999996</v>
      </c>
    </row>
    <row r="109" spans="1:8" x14ac:dyDescent="0.2">
      <c r="A109" s="41"/>
      <c r="B109" s="41"/>
      <c r="C109" s="42" t="s">
        <v>139</v>
      </c>
      <c r="D109" s="41"/>
      <c r="E109" s="41" t="s">
        <v>140</v>
      </c>
      <c r="F109" s="43">
        <v>33388.974499999997</v>
      </c>
      <c r="G109" s="44">
        <v>0.10216269</v>
      </c>
      <c r="H109" s="30" t="s">
        <v>140</v>
      </c>
    </row>
    <row r="110" spans="1:8" x14ac:dyDescent="0.2">
      <c r="A110" s="41"/>
      <c r="B110" s="41"/>
      <c r="C110" s="45"/>
      <c r="D110" s="41"/>
      <c r="E110" s="41"/>
      <c r="F110" s="46"/>
      <c r="G110" s="46"/>
      <c r="H110" s="30" t="s">
        <v>140</v>
      </c>
    </row>
    <row r="111" spans="1:8" x14ac:dyDescent="0.2">
      <c r="A111" s="41"/>
      <c r="B111" s="41"/>
      <c r="C111" s="42" t="s">
        <v>151</v>
      </c>
      <c r="D111" s="41"/>
      <c r="E111" s="41"/>
      <c r="F111" s="46"/>
      <c r="G111" s="46"/>
      <c r="H111" s="30" t="s">
        <v>140</v>
      </c>
    </row>
    <row r="112" spans="1:8" x14ac:dyDescent="0.2">
      <c r="A112" s="41"/>
      <c r="B112" s="41"/>
      <c r="C112" s="42" t="s">
        <v>139</v>
      </c>
      <c r="D112" s="41"/>
      <c r="E112" s="41" t="s">
        <v>140</v>
      </c>
      <c r="F112" s="47" t="s">
        <v>142</v>
      </c>
      <c r="G112" s="44">
        <v>0</v>
      </c>
      <c r="H112" s="30" t="s">
        <v>140</v>
      </c>
    </row>
    <row r="113" spans="1:8" x14ac:dyDescent="0.2">
      <c r="A113" s="28"/>
      <c r="B113" s="28"/>
      <c r="C113" s="29"/>
      <c r="D113" s="28"/>
      <c r="E113" s="28"/>
      <c r="F113" s="97"/>
      <c r="G113" s="98"/>
      <c r="H113" s="30" t="s">
        <v>140</v>
      </c>
    </row>
    <row r="114" spans="1:8" x14ac:dyDescent="0.2">
      <c r="A114" s="28"/>
      <c r="B114" s="28"/>
      <c r="C114" s="29" t="s">
        <v>948</v>
      </c>
      <c r="D114" s="28"/>
      <c r="E114" s="28"/>
      <c r="F114" s="28"/>
      <c r="G114" s="28"/>
      <c r="H114" s="30" t="s">
        <v>140</v>
      </c>
    </row>
    <row r="115" spans="1:8" ht="38.25" x14ac:dyDescent="0.2">
      <c r="A115" s="31">
        <v>1</v>
      </c>
      <c r="B115" s="32" t="s">
        <v>315</v>
      </c>
      <c r="C115" s="32" t="s">
        <v>316</v>
      </c>
      <c r="D115" s="32" t="s">
        <v>246</v>
      </c>
      <c r="E115" s="33">
        <v>92400</v>
      </c>
      <c r="F115" s="34">
        <v>9.5633999999999997</v>
      </c>
      <c r="G115" s="35" t="s">
        <v>138</v>
      </c>
      <c r="H115" s="30"/>
    </row>
    <row r="116" spans="1:8" x14ac:dyDescent="0.2">
      <c r="A116" s="28"/>
      <c r="B116" s="28"/>
      <c r="C116" s="29" t="s">
        <v>139</v>
      </c>
      <c r="D116" s="28"/>
      <c r="E116" s="28" t="s">
        <v>140</v>
      </c>
      <c r="F116" s="99">
        <f>F115</f>
        <v>9.5633999999999997</v>
      </c>
      <c r="G116" s="98">
        <f>SUM(G115)</f>
        <v>0</v>
      </c>
      <c r="H116" s="30" t="s">
        <v>140</v>
      </c>
    </row>
    <row r="117" spans="1:8" x14ac:dyDescent="0.2">
      <c r="A117" s="41"/>
      <c r="B117" s="41"/>
      <c r="C117" s="45"/>
      <c r="D117" s="41"/>
      <c r="E117" s="41"/>
      <c r="F117" s="46"/>
      <c r="G117" s="46"/>
      <c r="H117" s="30" t="s">
        <v>140</v>
      </c>
    </row>
    <row r="118" spans="1:8" x14ac:dyDescent="0.2">
      <c r="A118" s="41"/>
      <c r="B118" s="41"/>
      <c r="C118" s="45"/>
      <c r="D118" s="41"/>
      <c r="E118" s="41"/>
      <c r="F118" s="46"/>
      <c r="G118" s="46"/>
      <c r="H118" s="30" t="s">
        <v>140</v>
      </c>
    </row>
    <row r="119" spans="1:8" x14ac:dyDescent="0.2">
      <c r="A119" s="41"/>
      <c r="B119" s="41"/>
      <c r="C119" s="42" t="s">
        <v>152</v>
      </c>
      <c r="D119" s="41"/>
      <c r="E119" s="41"/>
      <c r="F119" s="43">
        <f>F116+F109</f>
        <v>33398.537899999996</v>
      </c>
      <c r="G119" s="44">
        <f>G116+G109</f>
        <v>0.10216269</v>
      </c>
      <c r="H119" s="30" t="s">
        <v>140</v>
      </c>
    </row>
    <row r="120" spans="1:8" x14ac:dyDescent="0.2">
      <c r="A120" s="41"/>
      <c r="B120" s="41"/>
      <c r="C120" s="45"/>
      <c r="D120" s="41"/>
      <c r="E120" s="41"/>
      <c r="F120" s="46"/>
      <c r="G120" s="46"/>
      <c r="H120" s="30" t="s">
        <v>140</v>
      </c>
    </row>
    <row r="121" spans="1:8" x14ac:dyDescent="0.2">
      <c r="A121" s="41"/>
      <c r="B121" s="41"/>
      <c r="C121" s="42" t="s">
        <v>153</v>
      </c>
      <c r="D121" s="41"/>
      <c r="E121" s="41"/>
      <c r="F121" s="46"/>
      <c r="G121" s="46"/>
      <c r="H121" s="30" t="s">
        <v>140</v>
      </c>
    </row>
    <row r="122" spans="1:8" x14ac:dyDescent="0.2">
      <c r="A122" s="41"/>
      <c r="B122" s="41"/>
      <c r="C122" s="42" t="s">
        <v>154</v>
      </c>
      <c r="D122" s="41"/>
      <c r="E122" s="41"/>
      <c r="F122" s="46"/>
      <c r="G122" s="46"/>
      <c r="H122" s="30" t="s">
        <v>140</v>
      </c>
    </row>
    <row r="123" spans="1:8" x14ac:dyDescent="0.2">
      <c r="A123" s="41"/>
      <c r="B123" s="41"/>
      <c r="C123" s="42" t="s">
        <v>139</v>
      </c>
      <c r="D123" s="41"/>
      <c r="E123" s="41" t="s">
        <v>140</v>
      </c>
      <c r="F123" s="47" t="s">
        <v>142</v>
      </c>
      <c r="G123" s="44">
        <v>0</v>
      </c>
      <c r="H123" s="30" t="s">
        <v>140</v>
      </c>
    </row>
    <row r="124" spans="1:8" x14ac:dyDescent="0.2">
      <c r="A124" s="41"/>
      <c r="B124" s="41"/>
      <c r="C124" s="45"/>
      <c r="D124" s="41"/>
      <c r="E124" s="41"/>
      <c r="F124" s="46"/>
      <c r="G124" s="46"/>
      <c r="H124" s="30" t="s">
        <v>140</v>
      </c>
    </row>
    <row r="125" spans="1:8" x14ac:dyDescent="0.2">
      <c r="A125" s="41"/>
      <c r="B125" s="41"/>
      <c r="C125" s="42" t="s">
        <v>155</v>
      </c>
      <c r="D125" s="41"/>
      <c r="E125" s="41"/>
      <c r="F125" s="46"/>
      <c r="G125" s="46"/>
      <c r="H125" s="30" t="s">
        <v>140</v>
      </c>
    </row>
    <row r="126" spans="1:8" x14ac:dyDescent="0.2">
      <c r="A126" s="41"/>
      <c r="B126" s="41"/>
      <c r="C126" s="42" t="s">
        <v>139</v>
      </c>
      <c r="D126" s="41"/>
      <c r="E126" s="41" t="s">
        <v>140</v>
      </c>
      <c r="F126" s="47" t="s">
        <v>142</v>
      </c>
      <c r="G126" s="44">
        <v>0</v>
      </c>
      <c r="H126" s="30" t="s">
        <v>140</v>
      </c>
    </row>
    <row r="127" spans="1:8" x14ac:dyDescent="0.2">
      <c r="A127" s="41"/>
      <c r="B127" s="41"/>
      <c r="C127" s="45"/>
      <c r="D127" s="41"/>
      <c r="E127" s="41"/>
      <c r="F127" s="46"/>
      <c r="G127" s="46"/>
      <c r="H127" s="30" t="s">
        <v>140</v>
      </c>
    </row>
    <row r="128" spans="1:8" x14ac:dyDescent="0.2">
      <c r="A128" s="41"/>
      <c r="B128" s="41"/>
      <c r="C128" s="42" t="s">
        <v>156</v>
      </c>
      <c r="D128" s="41"/>
      <c r="E128" s="41"/>
      <c r="F128" s="46"/>
      <c r="G128" s="46"/>
      <c r="H128" s="30" t="s">
        <v>140</v>
      </c>
    </row>
    <row r="129" spans="1:8" x14ac:dyDescent="0.2">
      <c r="A129" s="41"/>
      <c r="B129" s="41"/>
      <c r="C129" s="42" t="s">
        <v>139</v>
      </c>
      <c r="D129" s="41"/>
      <c r="E129" s="41" t="s">
        <v>140</v>
      </c>
      <c r="F129" s="47" t="s">
        <v>142</v>
      </c>
      <c r="G129" s="44">
        <v>0</v>
      </c>
      <c r="H129" s="30" t="s">
        <v>140</v>
      </c>
    </row>
    <row r="130" spans="1:8" x14ac:dyDescent="0.2">
      <c r="A130" s="41"/>
      <c r="B130" s="41"/>
      <c r="C130" s="45"/>
      <c r="D130" s="41"/>
      <c r="E130" s="41"/>
      <c r="F130" s="46"/>
      <c r="G130" s="46"/>
      <c r="H130" s="30" t="s">
        <v>140</v>
      </c>
    </row>
    <row r="131" spans="1:8" x14ac:dyDescent="0.2">
      <c r="A131" s="41"/>
      <c r="B131" s="41"/>
      <c r="C131" s="42" t="s">
        <v>157</v>
      </c>
      <c r="D131" s="41"/>
      <c r="E131" s="41"/>
      <c r="F131" s="46"/>
      <c r="G131" s="46"/>
      <c r="H131" s="30" t="s">
        <v>140</v>
      </c>
    </row>
    <row r="132" spans="1:8" x14ac:dyDescent="0.2">
      <c r="A132" s="36">
        <v>1</v>
      </c>
      <c r="B132" s="37"/>
      <c r="C132" s="37" t="s">
        <v>158</v>
      </c>
      <c r="D132" s="37"/>
      <c r="E132" s="48"/>
      <c r="F132" s="39">
        <v>2503.6275400079999</v>
      </c>
      <c r="G132" s="40">
        <v>7.6605299999999996E-3</v>
      </c>
      <c r="H132" s="30">
        <v>5.42</v>
      </c>
    </row>
    <row r="133" spans="1:8" x14ac:dyDescent="0.2">
      <c r="A133" s="41"/>
      <c r="B133" s="41"/>
      <c r="C133" s="42" t="s">
        <v>139</v>
      </c>
      <c r="D133" s="41"/>
      <c r="E133" s="41" t="s">
        <v>140</v>
      </c>
      <c r="F133" s="43">
        <v>2503.6275400079999</v>
      </c>
      <c r="G133" s="44">
        <v>7.6605299999999996E-3</v>
      </c>
      <c r="H133" s="30" t="s">
        <v>140</v>
      </c>
    </row>
    <row r="134" spans="1:8" x14ac:dyDescent="0.2">
      <c r="A134" s="41"/>
      <c r="B134" s="41"/>
      <c r="C134" s="45"/>
      <c r="D134" s="41"/>
      <c r="E134" s="41"/>
      <c r="F134" s="46"/>
      <c r="G134" s="46"/>
      <c r="H134" s="30" t="s">
        <v>140</v>
      </c>
    </row>
    <row r="135" spans="1:8" x14ac:dyDescent="0.2">
      <c r="A135" s="41"/>
      <c r="B135" s="41"/>
      <c r="C135" s="42" t="s">
        <v>159</v>
      </c>
      <c r="D135" s="41"/>
      <c r="E135" s="41"/>
      <c r="F135" s="43">
        <v>2503.6275400079999</v>
      </c>
      <c r="G135" s="44">
        <v>7.6605299999999996E-3</v>
      </c>
      <c r="H135" s="30" t="s">
        <v>140</v>
      </c>
    </row>
    <row r="136" spans="1:8" x14ac:dyDescent="0.2">
      <c r="A136" s="41"/>
      <c r="B136" s="41"/>
      <c r="C136" s="46"/>
      <c r="D136" s="41"/>
      <c r="E136" s="41"/>
      <c r="F136" s="41"/>
      <c r="G136" s="41"/>
      <c r="H136" s="30" t="s">
        <v>140</v>
      </c>
    </row>
    <row r="137" spans="1:8" x14ac:dyDescent="0.2">
      <c r="A137" s="41"/>
      <c r="B137" s="41"/>
      <c r="C137" s="42" t="s">
        <v>160</v>
      </c>
      <c r="D137" s="41"/>
      <c r="E137" s="41"/>
      <c r="F137" s="41"/>
      <c r="G137" s="41"/>
      <c r="H137" s="30" t="s">
        <v>140</v>
      </c>
    </row>
    <row r="138" spans="1:8" x14ac:dyDescent="0.2">
      <c r="A138" s="41"/>
      <c r="B138" s="41"/>
      <c r="C138" s="42" t="s">
        <v>161</v>
      </c>
      <c r="D138" s="41"/>
      <c r="E138" s="41"/>
      <c r="F138" s="41"/>
      <c r="G138" s="41"/>
      <c r="H138" s="30"/>
    </row>
    <row r="139" spans="1:8" x14ac:dyDescent="0.2">
      <c r="A139" s="36">
        <v>1</v>
      </c>
      <c r="B139" s="37" t="s">
        <v>895</v>
      </c>
      <c r="C139" s="37" t="s">
        <v>896</v>
      </c>
      <c r="D139" s="37"/>
      <c r="E139" s="100">
        <v>18305094</v>
      </c>
      <c r="F139" s="39">
        <v>21889.2314052</v>
      </c>
      <c r="G139" s="40">
        <v>6.6976079999999993E-2</v>
      </c>
      <c r="H139" s="30"/>
    </row>
    <row r="140" spans="1:8" x14ac:dyDescent="0.2">
      <c r="A140" s="36">
        <v>2</v>
      </c>
      <c r="B140" s="37" t="s">
        <v>897</v>
      </c>
      <c r="C140" s="37" t="s">
        <v>898</v>
      </c>
      <c r="D140" s="37"/>
      <c r="E140" s="100">
        <v>13008663</v>
      </c>
      <c r="F140" s="39">
        <v>15086.146481100001</v>
      </c>
      <c r="G140" s="40">
        <v>4.6160180000000002E-2</v>
      </c>
      <c r="H140" s="30"/>
    </row>
    <row r="141" spans="1:8" ht="25.5" x14ac:dyDescent="0.2">
      <c r="A141" s="36">
        <v>3</v>
      </c>
      <c r="B141" s="37" t="s">
        <v>899</v>
      </c>
      <c r="C141" s="37" t="s">
        <v>900</v>
      </c>
      <c r="D141" s="37"/>
      <c r="E141" s="100">
        <v>9634530</v>
      </c>
      <c r="F141" s="39">
        <v>11278.180818000001</v>
      </c>
      <c r="G141" s="40">
        <v>3.4508669999999998E-2</v>
      </c>
      <c r="H141" s="30"/>
    </row>
    <row r="142" spans="1:8" x14ac:dyDescent="0.2">
      <c r="A142" s="36">
        <v>4</v>
      </c>
      <c r="B142" s="37" t="s">
        <v>901</v>
      </c>
      <c r="C142" s="37" t="s">
        <v>902</v>
      </c>
      <c r="D142" s="37"/>
      <c r="E142" s="100">
        <v>8075712</v>
      </c>
      <c r="F142" s="39">
        <v>9671.4726912000006</v>
      </c>
      <c r="G142" s="40">
        <v>2.9592509999999999E-2</v>
      </c>
      <c r="H142" s="30"/>
    </row>
    <row r="143" spans="1:8" x14ac:dyDescent="0.2">
      <c r="A143" s="36">
        <v>5</v>
      </c>
      <c r="B143" s="37" t="s">
        <v>903</v>
      </c>
      <c r="C143" s="37" t="s">
        <v>904</v>
      </c>
      <c r="D143" s="37"/>
      <c r="E143" s="100">
        <v>4448000</v>
      </c>
      <c r="F143" s="39">
        <v>6056.8415999999997</v>
      </c>
      <c r="G143" s="40">
        <v>1.853256E-2</v>
      </c>
      <c r="H143" s="30"/>
    </row>
    <row r="144" spans="1:8" x14ac:dyDescent="0.2">
      <c r="A144" s="41"/>
      <c r="B144" s="41"/>
      <c r="C144" s="42" t="s">
        <v>139</v>
      </c>
      <c r="D144" s="41"/>
      <c r="E144" s="41" t="s">
        <v>140</v>
      </c>
      <c r="F144" s="43">
        <v>63981.872995500002</v>
      </c>
      <c r="G144" s="44">
        <v>0.19577</v>
      </c>
      <c r="H144" s="30" t="s">
        <v>140</v>
      </c>
    </row>
    <row r="145" spans="1:17" x14ac:dyDescent="0.2">
      <c r="A145" s="41"/>
      <c r="B145" s="41"/>
      <c r="C145" s="45"/>
      <c r="D145" s="41"/>
      <c r="E145" s="41"/>
      <c r="F145" s="46"/>
      <c r="G145" s="46"/>
      <c r="H145" s="30" t="s">
        <v>140</v>
      </c>
    </row>
    <row r="146" spans="1:17" x14ac:dyDescent="0.2">
      <c r="A146" s="41"/>
      <c r="B146" s="41"/>
      <c r="C146" s="42" t="s">
        <v>162</v>
      </c>
      <c r="D146" s="41"/>
      <c r="E146" s="41"/>
      <c r="F146" s="41"/>
      <c r="G146" s="41"/>
      <c r="H146" s="30" t="s">
        <v>140</v>
      </c>
    </row>
    <row r="147" spans="1:17" x14ac:dyDescent="0.2">
      <c r="A147" s="41"/>
      <c r="B147" s="41"/>
      <c r="C147" s="42" t="s">
        <v>163</v>
      </c>
      <c r="D147" s="41"/>
      <c r="E147" s="41"/>
      <c r="F147" s="41"/>
      <c r="G147" s="41"/>
      <c r="H147" s="30" t="s">
        <v>140</v>
      </c>
    </row>
    <row r="148" spans="1:17" x14ac:dyDescent="0.2">
      <c r="A148" s="41"/>
      <c r="B148" s="41"/>
      <c r="C148" s="42" t="s">
        <v>139</v>
      </c>
      <c r="D148" s="41"/>
      <c r="E148" s="41" t="s">
        <v>140</v>
      </c>
      <c r="F148" s="47" t="s">
        <v>142</v>
      </c>
      <c r="G148" s="44">
        <v>0</v>
      </c>
      <c r="H148" s="30" t="s">
        <v>140</v>
      </c>
    </row>
    <row r="149" spans="1:17" x14ac:dyDescent="0.2">
      <c r="A149" s="41"/>
      <c r="B149" s="41"/>
      <c r="C149" s="45"/>
      <c r="D149" s="41"/>
      <c r="E149" s="41"/>
      <c r="F149" s="46"/>
      <c r="G149" s="46"/>
      <c r="H149" s="30" t="s">
        <v>140</v>
      </c>
    </row>
    <row r="150" spans="1:17" x14ac:dyDescent="0.2">
      <c r="A150" s="41"/>
      <c r="B150" s="41"/>
      <c r="C150" s="42" t="s">
        <v>164</v>
      </c>
      <c r="D150" s="41"/>
      <c r="E150" s="41"/>
      <c r="F150" s="46"/>
      <c r="G150" s="46"/>
      <c r="H150" s="30" t="s">
        <v>140</v>
      </c>
    </row>
    <row r="151" spans="1:17" x14ac:dyDescent="0.2">
      <c r="A151" s="41"/>
      <c r="B151" s="41"/>
      <c r="C151" s="42" t="s">
        <v>139</v>
      </c>
      <c r="D151" s="41"/>
      <c r="E151" s="41" t="s">
        <v>140</v>
      </c>
      <c r="F151" s="47" t="s">
        <v>142</v>
      </c>
      <c r="G151" s="44">
        <v>0</v>
      </c>
      <c r="H151" s="30" t="s">
        <v>140</v>
      </c>
    </row>
    <row r="152" spans="1:17" x14ac:dyDescent="0.2">
      <c r="A152" s="41"/>
      <c r="B152" s="41"/>
      <c r="C152" s="45"/>
      <c r="D152" s="41"/>
      <c r="E152" s="41"/>
      <c r="F152" s="46"/>
      <c r="G152" s="46"/>
      <c r="H152" s="30" t="s">
        <v>140</v>
      </c>
    </row>
    <row r="153" spans="1:17" x14ac:dyDescent="0.2">
      <c r="A153" s="48"/>
      <c r="B153" s="37"/>
      <c r="C153" s="37" t="s">
        <v>319</v>
      </c>
      <c r="D153" s="37"/>
      <c r="E153" s="48"/>
      <c r="F153" s="39">
        <v>24.999791399999999</v>
      </c>
      <c r="G153" s="40">
        <v>7.6489999999999994E-5</v>
      </c>
      <c r="H153" s="30" t="s">
        <v>140</v>
      </c>
    </row>
    <row r="154" spans="1:17" x14ac:dyDescent="0.2">
      <c r="A154" s="48"/>
      <c r="B154" s="37"/>
      <c r="C154" s="37" t="s">
        <v>1013</v>
      </c>
      <c r="D154" s="37"/>
      <c r="E154" s="48"/>
      <c r="F154" s="39">
        <f>12496.55137793+F88</f>
        <v>-55.845759570000155</v>
      </c>
      <c r="G154" s="40">
        <f>F154/F155</f>
        <v>-1.7087533975006136E-4</v>
      </c>
      <c r="H154" s="30" t="s">
        <v>140</v>
      </c>
    </row>
    <row r="155" spans="1:17" x14ac:dyDescent="0.2">
      <c r="A155" s="45"/>
      <c r="B155" s="45"/>
      <c r="C155" s="42" t="s">
        <v>166</v>
      </c>
      <c r="D155" s="46"/>
      <c r="E155" s="46"/>
      <c r="F155" s="43">
        <v>326821.64466613799</v>
      </c>
      <c r="G155" s="49">
        <v>1.0000000099999999</v>
      </c>
      <c r="H155" s="30" t="s">
        <v>140</v>
      </c>
    </row>
    <row r="156" spans="1:17" x14ac:dyDescent="0.2">
      <c r="A156" s="50"/>
      <c r="B156" s="50"/>
      <c r="C156" s="51"/>
      <c r="D156" s="52"/>
      <c r="E156" s="52"/>
      <c r="F156" s="53"/>
      <c r="G156" s="54"/>
      <c r="H156" s="55"/>
    </row>
    <row r="157" spans="1:17" x14ac:dyDescent="0.2">
      <c r="A157" s="50"/>
      <c r="B157" s="213" t="s">
        <v>934</v>
      </c>
      <c r="C157" s="213"/>
      <c r="D157" s="213"/>
      <c r="E157" s="213"/>
      <c r="F157" s="213"/>
      <c r="G157" s="213"/>
      <c r="H157" s="213"/>
      <c r="J157" s="57"/>
    </row>
    <row r="158" spans="1:17" x14ac:dyDescent="0.2">
      <c r="A158" s="50"/>
      <c r="B158" s="213" t="s">
        <v>935</v>
      </c>
      <c r="C158" s="213"/>
      <c r="D158" s="213"/>
      <c r="E158" s="213"/>
      <c r="F158" s="213"/>
      <c r="G158" s="213"/>
      <c r="H158" s="213"/>
      <c r="J158" s="57"/>
    </row>
    <row r="159" spans="1:17" x14ac:dyDescent="0.2">
      <c r="A159" s="50"/>
      <c r="B159" s="213" t="s">
        <v>936</v>
      </c>
      <c r="C159" s="213"/>
      <c r="D159" s="213"/>
      <c r="E159" s="213"/>
      <c r="F159" s="213"/>
      <c r="G159" s="213"/>
      <c r="H159" s="213"/>
      <c r="J159" s="57"/>
    </row>
    <row r="160" spans="1:17" s="59" customFormat="1" ht="52.5" customHeight="1" x14ac:dyDescent="0.25">
      <c r="A160" s="58"/>
      <c r="B160" s="214" t="s">
        <v>937</v>
      </c>
      <c r="C160" s="214"/>
      <c r="D160" s="214"/>
      <c r="E160" s="214"/>
      <c r="F160" s="214"/>
      <c r="G160" s="214"/>
      <c r="H160" s="214"/>
      <c r="I160"/>
      <c r="J160" s="57"/>
      <c r="K160"/>
      <c r="L160"/>
      <c r="M160"/>
      <c r="N160"/>
      <c r="O160"/>
      <c r="P160"/>
      <c r="Q160"/>
    </row>
    <row r="161" spans="1:10" x14ac:dyDescent="0.2">
      <c r="A161" s="50"/>
      <c r="B161" s="213" t="s">
        <v>938</v>
      </c>
      <c r="C161" s="213"/>
      <c r="D161" s="213"/>
      <c r="E161" s="213"/>
      <c r="F161" s="213"/>
      <c r="G161" s="213"/>
      <c r="H161" s="213"/>
      <c r="J161" s="57"/>
    </row>
    <row r="162" spans="1:10" x14ac:dyDescent="0.2">
      <c r="A162" s="50"/>
      <c r="B162" s="50"/>
      <c r="C162" s="50"/>
      <c r="D162" s="52"/>
      <c r="E162" s="52"/>
      <c r="F162" s="52"/>
      <c r="G162" s="52"/>
    </row>
    <row r="163" spans="1:10" x14ac:dyDescent="0.2">
      <c r="A163" s="50"/>
      <c r="B163" s="222" t="s">
        <v>167</v>
      </c>
      <c r="C163" s="223"/>
      <c r="D163" s="224"/>
      <c r="E163" s="60"/>
      <c r="F163" s="52"/>
      <c r="G163" s="52"/>
    </row>
    <row r="164" spans="1:10" ht="27.75" customHeight="1" x14ac:dyDescent="0.2">
      <c r="A164" s="50"/>
      <c r="B164" s="220" t="s">
        <v>168</v>
      </c>
      <c r="C164" s="221"/>
      <c r="D164" s="29" t="s">
        <v>169</v>
      </c>
      <c r="E164" s="60"/>
      <c r="F164" s="52"/>
      <c r="G164" s="52"/>
    </row>
    <row r="165" spans="1:10" ht="12.75" customHeight="1" x14ac:dyDescent="0.2">
      <c r="A165" s="50"/>
      <c r="B165" s="220" t="s">
        <v>940</v>
      </c>
      <c r="C165" s="221"/>
      <c r="D165" s="29" t="s">
        <v>169</v>
      </c>
      <c r="E165" s="60"/>
      <c r="F165" s="52"/>
      <c r="G165" s="52"/>
    </row>
    <row r="166" spans="1:10" x14ac:dyDescent="0.2">
      <c r="A166" s="50"/>
      <c r="B166" s="220" t="s">
        <v>170</v>
      </c>
      <c r="C166" s="221"/>
      <c r="D166" s="61" t="s">
        <v>140</v>
      </c>
      <c r="E166" s="60"/>
      <c r="F166" s="52"/>
      <c r="G166" s="52"/>
    </row>
    <row r="167" spans="1:10" x14ac:dyDescent="0.2">
      <c r="A167" s="62"/>
      <c r="B167" s="63" t="s">
        <v>140</v>
      </c>
      <c r="C167" s="63" t="s">
        <v>941</v>
      </c>
      <c r="D167" s="63" t="s">
        <v>171</v>
      </c>
      <c r="E167" s="62"/>
      <c r="F167" s="62"/>
      <c r="G167" s="62"/>
      <c r="H167" s="62"/>
      <c r="J167" s="57"/>
    </row>
    <row r="168" spans="1:10" x14ac:dyDescent="0.2">
      <c r="A168" s="62"/>
      <c r="B168" s="64" t="s">
        <v>172</v>
      </c>
      <c r="C168" s="65">
        <v>46173</v>
      </c>
      <c r="D168" s="65">
        <v>46203</v>
      </c>
      <c r="E168" s="62"/>
      <c r="F168" s="62"/>
      <c r="G168" s="62"/>
      <c r="J168" s="57"/>
    </row>
    <row r="169" spans="1:10" x14ac:dyDescent="0.2">
      <c r="A169" s="66"/>
      <c r="B169" s="32" t="s">
        <v>173</v>
      </c>
      <c r="C169" s="67">
        <v>13.503</v>
      </c>
      <c r="D169" s="67">
        <v>13.4244</v>
      </c>
      <c r="E169" s="66"/>
      <c r="F169" s="68"/>
      <c r="G169" s="69"/>
    </row>
    <row r="170" spans="1:10" x14ac:dyDescent="0.2">
      <c r="A170" s="66"/>
      <c r="B170" s="32" t="s">
        <v>942</v>
      </c>
      <c r="C170" s="67">
        <v>13.503</v>
      </c>
      <c r="D170" s="67">
        <v>13.4244</v>
      </c>
      <c r="E170" s="66"/>
      <c r="F170" s="68"/>
      <c r="G170" s="69"/>
    </row>
    <row r="171" spans="1:10" x14ac:dyDescent="0.2">
      <c r="A171" s="66"/>
      <c r="B171" s="32" t="s">
        <v>175</v>
      </c>
      <c r="C171" s="67">
        <v>13.0296</v>
      </c>
      <c r="D171" s="67">
        <v>12.9391</v>
      </c>
      <c r="E171" s="66"/>
      <c r="F171" s="68"/>
      <c r="G171" s="69"/>
    </row>
    <row r="172" spans="1:10" x14ac:dyDescent="0.2">
      <c r="A172" s="66"/>
      <c r="B172" s="32" t="s">
        <v>943</v>
      </c>
      <c r="C172" s="67">
        <v>13.0296</v>
      </c>
      <c r="D172" s="67">
        <v>12.9391</v>
      </c>
      <c r="E172" s="66"/>
      <c r="F172" s="68"/>
      <c r="G172" s="69"/>
    </row>
    <row r="173" spans="1:10" x14ac:dyDescent="0.2">
      <c r="A173" s="66"/>
      <c r="B173" s="66"/>
      <c r="C173" s="66"/>
      <c r="D173" s="66"/>
      <c r="E173" s="66"/>
      <c r="F173" s="66"/>
      <c r="G173" s="66"/>
    </row>
    <row r="174" spans="1:10" x14ac:dyDescent="0.2">
      <c r="A174" s="62"/>
      <c r="B174" s="220" t="s">
        <v>944</v>
      </c>
      <c r="C174" s="221"/>
      <c r="D174" s="29" t="s">
        <v>169</v>
      </c>
      <c r="E174" s="62"/>
      <c r="F174" s="62"/>
      <c r="G174" s="62"/>
    </row>
    <row r="175" spans="1:10" x14ac:dyDescent="0.2">
      <c r="A175" s="62"/>
      <c r="B175" s="70"/>
      <c r="C175" s="70"/>
      <c r="D175" s="70"/>
      <c r="E175" s="62"/>
      <c r="F175" s="62"/>
      <c r="G175" s="62"/>
    </row>
    <row r="176" spans="1:10" x14ac:dyDescent="0.2">
      <c r="A176" s="62"/>
      <c r="B176" s="220" t="s">
        <v>178</v>
      </c>
      <c r="C176" s="221"/>
      <c r="D176" s="29" t="s">
        <v>1017</v>
      </c>
      <c r="E176" s="71"/>
      <c r="F176" s="62"/>
      <c r="G176" s="62"/>
    </row>
    <row r="177" spans="1:7" x14ac:dyDescent="0.2">
      <c r="A177" s="62"/>
      <c r="B177" s="220" t="s">
        <v>179</v>
      </c>
      <c r="C177" s="221"/>
      <c r="D177" s="29" t="s">
        <v>169</v>
      </c>
      <c r="E177" s="71"/>
      <c r="F177" s="62"/>
      <c r="G177" s="62"/>
    </row>
    <row r="178" spans="1:7" x14ac:dyDescent="0.2">
      <c r="A178" s="62"/>
      <c r="B178" s="220" t="s">
        <v>180</v>
      </c>
      <c r="C178" s="221"/>
      <c r="D178" s="29" t="s">
        <v>169</v>
      </c>
      <c r="E178" s="71"/>
      <c r="F178" s="62"/>
      <c r="G178" s="62"/>
    </row>
    <row r="179" spans="1:7" x14ac:dyDescent="0.2">
      <c r="A179" s="62"/>
      <c r="B179" s="220" t="s">
        <v>181</v>
      </c>
      <c r="C179" s="221"/>
      <c r="D179" s="72">
        <v>1.0373378212865978</v>
      </c>
      <c r="E179" s="62"/>
      <c r="F179" s="56"/>
      <c r="G179" s="73"/>
    </row>
    <row r="181" spans="1:7" x14ac:dyDescent="0.2">
      <c r="B181" s="232" t="s">
        <v>1046</v>
      </c>
      <c r="C181" s="233"/>
      <c r="D181" s="234"/>
    </row>
    <row r="182" spans="1:7" ht="25.5" x14ac:dyDescent="0.2">
      <c r="B182" s="231" t="s">
        <v>1047</v>
      </c>
      <c r="C182" s="231"/>
      <c r="D182" s="101" t="s">
        <v>892</v>
      </c>
    </row>
    <row r="183" spans="1:7" x14ac:dyDescent="0.2">
      <c r="B183" s="231" t="s">
        <v>1048</v>
      </c>
      <c r="C183" s="231"/>
      <c r="D183" s="102"/>
    </row>
    <row r="184" spans="1:7" x14ac:dyDescent="0.2">
      <c r="B184" s="228"/>
      <c r="C184" s="230"/>
      <c r="D184" s="103"/>
    </row>
    <row r="185" spans="1:7" x14ac:dyDescent="0.2">
      <c r="B185" s="231" t="s">
        <v>1049</v>
      </c>
      <c r="C185" s="231"/>
      <c r="D185" s="104">
        <v>6.1971225825659557</v>
      </c>
    </row>
    <row r="186" spans="1:7" x14ac:dyDescent="0.2">
      <c r="B186" s="228"/>
      <c r="C186" s="230"/>
      <c r="D186" s="103"/>
    </row>
    <row r="187" spans="1:7" x14ac:dyDescent="0.2">
      <c r="B187" s="231" t="s">
        <v>1050</v>
      </c>
      <c r="C187" s="231"/>
      <c r="D187" s="104">
        <v>2.9270525440587143</v>
      </c>
    </row>
    <row r="188" spans="1:7" x14ac:dyDescent="0.2">
      <c r="B188" s="231" t="s">
        <v>1051</v>
      </c>
      <c r="C188" s="231"/>
      <c r="D188" s="104">
        <v>3.4861736167703583</v>
      </c>
    </row>
    <row r="189" spans="1:7" x14ac:dyDescent="0.2">
      <c r="B189" s="228"/>
      <c r="C189" s="230"/>
      <c r="D189" s="103"/>
    </row>
    <row r="190" spans="1:7" x14ac:dyDescent="0.2">
      <c r="B190" s="231" t="s">
        <v>1052</v>
      </c>
      <c r="C190" s="231"/>
      <c r="D190" s="105" t="s">
        <v>1212</v>
      </c>
    </row>
    <row r="191" spans="1:7" x14ac:dyDescent="0.2">
      <c r="B191" s="228" t="s">
        <v>1053</v>
      </c>
      <c r="C191" s="229"/>
      <c r="D191" s="230"/>
    </row>
    <row r="193" spans="1:6" x14ac:dyDescent="0.2">
      <c r="B193" s="212" t="s">
        <v>945</v>
      </c>
      <c r="C193" s="212"/>
    </row>
    <row r="195" spans="1:6" ht="153.75" customHeight="1" x14ac:dyDescent="0.2"/>
    <row r="198" spans="1:6" x14ac:dyDescent="0.2">
      <c r="B198" s="74" t="s">
        <v>946</v>
      </c>
      <c r="C198" s="75"/>
      <c r="D198" s="74"/>
    </row>
    <row r="199" spans="1:6" x14ac:dyDescent="0.2">
      <c r="B199" s="74" t="s">
        <v>1161</v>
      </c>
      <c r="D199" s="74"/>
    </row>
    <row r="200" spans="1:6" ht="165" customHeight="1" x14ac:dyDescent="0.2"/>
    <row r="203" spans="1:6" ht="13.5" x14ac:dyDescent="0.25">
      <c r="A203" s="76"/>
      <c r="B203" s="76"/>
      <c r="C203" s="76"/>
      <c r="D203" s="76"/>
      <c r="E203" s="76"/>
      <c r="F203" s="77" t="s">
        <v>1017</v>
      </c>
    </row>
    <row r="204" spans="1:6" ht="13.5" x14ac:dyDescent="0.25">
      <c r="A204" s="227" t="s">
        <v>1213</v>
      </c>
      <c r="B204" s="227"/>
      <c r="C204" s="227"/>
      <c r="D204" s="227"/>
      <c r="E204" s="227"/>
      <c r="F204" s="227"/>
    </row>
    <row r="205" spans="1:6" ht="13.5" x14ac:dyDescent="0.25">
      <c r="A205" s="227" t="s">
        <v>1214</v>
      </c>
      <c r="B205" s="227"/>
      <c r="C205" s="227"/>
      <c r="D205" s="227"/>
      <c r="E205" s="227"/>
      <c r="F205" s="227"/>
    </row>
    <row r="206" spans="1:6" ht="13.5" x14ac:dyDescent="0.25">
      <c r="A206" s="77"/>
      <c r="B206" s="77"/>
      <c r="C206" s="77"/>
      <c r="D206" s="77"/>
      <c r="E206" s="77"/>
      <c r="F206" s="77"/>
    </row>
    <row r="207" spans="1:6" ht="13.5" x14ac:dyDescent="0.25">
      <c r="A207" s="227" t="s">
        <v>1215</v>
      </c>
      <c r="B207" s="227"/>
      <c r="C207" s="227"/>
      <c r="D207" s="227"/>
      <c r="E207" s="227"/>
      <c r="F207" s="227"/>
    </row>
    <row r="208" spans="1:6" ht="13.5" x14ac:dyDescent="0.25">
      <c r="A208" s="77" t="s">
        <v>1216</v>
      </c>
      <c r="B208" s="76"/>
      <c r="C208" s="76"/>
      <c r="D208" s="76"/>
      <c r="E208" s="76"/>
      <c r="F208" s="76"/>
    </row>
    <row r="209" spans="1:6" ht="13.5" x14ac:dyDescent="0.25">
      <c r="A209" s="76"/>
      <c r="B209" s="76"/>
      <c r="C209" s="76"/>
      <c r="D209" s="76"/>
      <c r="E209" s="76"/>
      <c r="F209" s="76"/>
    </row>
    <row r="210" spans="1:6" ht="54" x14ac:dyDescent="0.2">
      <c r="A210" s="83" t="s">
        <v>1217</v>
      </c>
      <c r="B210" s="83" t="s">
        <v>1218</v>
      </c>
      <c r="C210" s="83" t="s">
        <v>1219</v>
      </c>
      <c r="D210" s="84" t="s">
        <v>1220</v>
      </c>
      <c r="E210" s="84" t="s">
        <v>1221</v>
      </c>
      <c r="F210" s="84" t="s">
        <v>1222</v>
      </c>
    </row>
    <row r="211" spans="1:6" ht="13.5" x14ac:dyDescent="0.2">
      <c r="A211" s="85" t="s">
        <v>892</v>
      </c>
      <c r="B211" s="85" t="s">
        <v>1097</v>
      </c>
      <c r="C211" s="106" t="s">
        <v>1223</v>
      </c>
      <c r="D211" s="107">
        <v>1250.5</v>
      </c>
      <c r="E211" s="108">
        <v>1355.6</v>
      </c>
      <c r="F211" s="109">
        <v>286.16257200000001</v>
      </c>
    </row>
    <row r="212" spans="1:6" ht="13.5" x14ac:dyDescent="0.2">
      <c r="A212" s="85" t="s">
        <v>892</v>
      </c>
      <c r="B212" s="85" t="s">
        <v>1160</v>
      </c>
      <c r="C212" s="106" t="s">
        <v>1223</v>
      </c>
      <c r="D212" s="107">
        <v>312.87</v>
      </c>
      <c r="E212" s="108">
        <v>305.3</v>
      </c>
      <c r="F212" s="109">
        <v>155.820864</v>
      </c>
    </row>
    <row r="213" spans="1:6" ht="13.5" x14ac:dyDescent="0.2">
      <c r="A213" s="85" t="s">
        <v>892</v>
      </c>
      <c r="B213" s="85" t="s">
        <v>1058</v>
      </c>
      <c r="C213" s="106" t="s">
        <v>1223</v>
      </c>
      <c r="D213" s="107">
        <v>1887.6</v>
      </c>
      <c r="E213" s="108">
        <v>1854</v>
      </c>
      <c r="F213" s="109">
        <v>261.65781600000003</v>
      </c>
    </row>
    <row r="214" spans="1:6" ht="13.5" x14ac:dyDescent="0.2">
      <c r="A214" s="85" t="s">
        <v>892</v>
      </c>
      <c r="B214" s="85" t="s">
        <v>1104</v>
      </c>
      <c r="C214" s="106" t="s">
        <v>1223</v>
      </c>
      <c r="D214" s="107">
        <v>784.06</v>
      </c>
      <c r="E214" s="108">
        <v>802.9</v>
      </c>
      <c r="F214" s="109">
        <v>261.7743304</v>
      </c>
    </row>
    <row r="215" spans="1:6" ht="13.5" x14ac:dyDescent="0.2">
      <c r="A215" s="85" t="s">
        <v>892</v>
      </c>
      <c r="B215" s="85" t="s">
        <v>1096</v>
      </c>
      <c r="C215" s="106" t="s">
        <v>1223</v>
      </c>
      <c r="D215" s="107">
        <v>4248.09</v>
      </c>
      <c r="E215" s="108">
        <v>4165.6000000000004</v>
      </c>
      <c r="F215" s="109">
        <v>309.7941945</v>
      </c>
    </row>
    <row r="216" spans="1:6" ht="13.5" x14ac:dyDescent="0.2">
      <c r="A216" s="85" t="s">
        <v>892</v>
      </c>
      <c r="B216" s="85" t="s">
        <v>1087</v>
      </c>
      <c r="C216" s="106" t="s">
        <v>1223</v>
      </c>
      <c r="D216" s="107">
        <v>3073.6</v>
      </c>
      <c r="E216" s="108">
        <v>3060.8</v>
      </c>
      <c r="F216" s="109">
        <v>582.89163199999996</v>
      </c>
    </row>
    <row r="217" spans="1:6" ht="13.5" x14ac:dyDescent="0.2">
      <c r="A217" s="85" t="s">
        <v>892</v>
      </c>
      <c r="B217" s="85" t="s">
        <v>1095</v>
      </c>
      <c r="C217" s="106" t="s">
        <v>1223</v>
      </c>
      <c r="D217" s="107">
        <v>415.66</v>
      </c>
      <c r="E217" s="108">
        <v>411.85</v>
      </c>
      <c r="F217" s="109">
        <v>147.00403549999999</v>
      </c>
    </row>
    <row r="218" spans="1:6" ht="13.5" x14ac:dyDescent="0.2">
      <c r="A218" s="85" t="s">
        <v>892</v>
      </c>
      <c r="B218" s="85" t="s">
        <v>1103</v>
      </c>
      <c r="C218" s="106" t="s">
        <v>1223</v>
      </c>
      <c r="D218" s="107">
        <v>1328.47</v>
      </c>
      <c r="E218" s="108">
        <v>1300.4000000000001</v>
      </c>
      <c r="F218" s="109">
        <v>360.27107999999998</v>
      </c>
    </row>
    <row r="219" spans="1:6" ht="13.5" x14ac:dyDescent="0.25">
      <c r="A219" s="76"/>
      <c r="B219" s="76"/>
      <c r="C219" s="76"/>
      <c r="D219" s="76"/>
      <c r="E219" s="76"/>
      <c r="F219" s="78"/>
    </row>
    <row r="220" spans="1:6" ht="13.5" x14ac:dyDescent="0.25">
      <c r="A220" s="77" t="s">
        <v>1224</v>
      </c>
      <c r="B220" s="76"/>
      <c r="C220" s="76"/>
      <c r="D220" s="79"/>
      <c r="E220" s="79"/>
      <c r="F220" s="79"/>
    </row>
    <row r="221" spans="1:6" ht="13.5" x14ac:dyDescent="0.25">
      <c r="A221" s="76"/>
      <c r="B221" s="76"/>
      <c r="C221" s="76"/>
      <c r="D221" s="76"/>
      <c r="E221" s="76"/>
      <c r="F221" s="76"/>
    </row>
    <row r="222" spans="1:6" ht="13.5" x14ac:dyDescent="0.25">
      <c r="A222" s="88" t="s">
        <v>1217</v>
      </c>
      <c r="B222" s="88" t="s">
        <v>1225</v>
      </c>
      <c r="C222" s="76"/>
      <c r="D222" s="76"/>
      <c r="E222" s="76"/>
      <c r="F222" s="76"/>
    </row>
    <row r="223" spans="1:6" ht="13.5" x14ac:dyDescent="0.25">
      <c r="A223" s="85" t="s">
        <v>892</v>
      </c>
      <c r="B223" s="90">
        <v>3.8407499999999999</v>
      </c>
      <c r="C223" s="76"/>
      <c r="D223" s="76"/>
      <c r="E223" s="76"/>
      <c r="F223" s="76"/>
    </row>
    <row r="224" spans="1:6" ht="13.5" x14ac:dyDescent="0.25">
      <c r="A224" s="76"/>
      <c r="B224" s="76"/>
      <c r="C224" s="76"/>
      <c r="D224" s="76"/>
      <c r="E224" s="76"/>
      <c r="F224" s="76"/>
    </row>
    <row r="225" spans="1:6" ht="13.5" x14ac:dyDescent="0.25">
      <c r="A225" s="77" t="s">
        <v>1226</v>
      </c>
      <c r="B225" s="76"/>
      <c r="C225" s="76"/>
      <c r="D225" s="76"/>
      <c r="E225" s="76"/>
      <c r="F225" s="76"/>
    </row>
    <row r="226" spans="1:6" ht="13.5" x14ac:dyDescent="0.25">
      <c r="A226" s="77"/>
      <c r="B226" s="76"/>
      <c r="C226" s="76"/>
      <c r="D226" s="76"/>
      <c r="E226" s="76"/>
      <c r="F226" s="76"/>
    </row>
    <row r="227" spans="1:6" ht="94.5" x14ac:dyDescent="0.2">
      <c r="A227" s="83" t="s">
        <v>1217</v>
      </c>
      <c r="B227" s="84" t="s">
        <v>1227</v>
      </c>
      <c r="C227" s="84" t="s">
        <v>1228</v>
      </c>
      <c r="D227" s="84" t="s">
        <v>1229</v>
      </c>
      <c r="E227" s="84" t="s">
        <v>1230</v>
      </c>
      <c r="F227" s="84" t="s">
        <v>1231</v>
      </c>
    </row>
    <row r="228" spans="1:6" ht="13.5" x14ac:dyDescent="0.25">
      <c r="A228" s="85" t="s">
        <v>892</v>
      </c>
      <c r="B228" s="22">
        <v>4370</v>
      </c>
      <c r="C228" s="22">
        <v>4370</v>
      </c>
      <c r="D228" s="23">
        <v>28331.86</v>
      </c>
      <c r="E228" s="23">
        <v>28185.74</v>
      </c>
      <c r="F228" s="23">
        <v>-146.11999999999898</v>
      </c>
    </row>
    <row r="229" spans="1:6" ht="13.5" x14ac:dyDescent="0.25">
      <c r="A229" s="80"/>
      <c r="B229" s="81"/>
      <c r="C229" s="81"/>
      <c r="D229" s="76"/>
      <c r="E229" s="76"/>
      <c r="F229" s="82"/>
    </row>
    <row r="230" spans="1:6" ht="13.5" x14ac:dyDescent="0.25">
      <c r="A230" s="77" t="s">
        <v>1246</v>
      </c>
      <c r="B230" s="81"/>
      <c r="C230" s="76"/>
      <c r="D230" s="76"/>
      <c r="E230" s="76"/>
      <c r="F230" s="76"/>
    </row>
    <row r="231" spans="1:6" ht="13.5" x14ac:dyDescent="0.25">
      <c r="A231" s="80"/>
      <c r="B231" s="81"/>
      <c r="C231" s="76"/>
      <c r="D231" s="76"/>
      <c r="E231" s="76"/>
      <c r="F231" s="76"/>
    </row>
    <row r="232" spans="1:6" ht="13.5" x14ac:dyDescent="0.25">
      <c r="A232" s="77" t="s">
        <v>1247</v>
      </c>
      <c r="B232" s="76"/>
      <c r="C232" s="76"/>
      <c r="D232" s="76"/>
      <c r="E232" s="76"/>
      <c r="F232" s="76"/>
    </row>
    <row r="233" spans="1:6" ht="13.5" x14ac:dyDescent="0.25">
      <c r="A233" s="80"/>
      <c r="B233" s="81"/>
      <c r="C233" s="76"/>
      <c r="D233" s="76"/>
      <c r="E233" s="76"/>
      <c r="F233" s="76"/>
    </row>
    <row r="234" spans="1:6" ht="13.5" x14ac:dyDescent="0.25">
      <c r="A234" s="77" t="s">
        <v>1232</v>
      </c>
      <c r="B234" s="76"/>
      <c r="C234" s="76"/>
      <c r="D234" s="76"/>
      <c r="E234" s="76"/>
      <c r="F234" s="76"/>
    </row>
    <row r="235" spans="1:6" ht="13.5" x14ac:dyDescent="0.25">
      <c r="A235" s="77"/>
      <c r="B235" s="76"/>
      <c r="C235" s="76"/>
      <c r="D235" s="76"/>
      <c r="E235" s="76"/>
      <c r="F235" s="76"/>
    </row>
    <row r="236" spans="1:6" ht="94.5" x14ac:dyDescent="0.2">
      <c r="A236" s="83" t="s">
        <v>1217</v>
      </c>
      <c r="B236" s="84" t="s">
        <v>1227</v>
      </c>
      <c r="C236" s="84" t="s">
        <v>1228</v>
      </c>
      <c r="D236" s="84" t="s">
        <v>1229</v>
      </c>
      <c r="E236" s="84" t="s">
        <v>1233</v>
      </c>
      <c r="F236" s="84" t="s">
        <v>1231</v>
      </c>
    </row>
    <row r="237" spans="1:6" ht="13.5" x14ac:dyDescent="0.2">
      <c r="A237" s="24" t="s">
        <v>892</v>
      </c>
      <c r="B237" s="91">
        <v>399</v>
      </c>
      <c r="C237" s="91">
        <v>399</v>
      </c>
      <c r="D237" s="91">
        <v>2787.91</v>
      </c>
      <c r="E237" s="91">
        <v>2773.03</v>
      </c>
      <c r="F237" s="91">
        <v>-14.879999999999654</v>
      </c>
    </row>
    <row r="238" spans="1:6" ht="13.5" x14ac:dyDescent="0.25">
      <c r="A238" s="76"/>
      <c r="B238" s="92"/>
      <c r="C238" s="92"/>
      <c r="D238" s="82"/>
      <c r="E238" s="82"/>
      <c r="F238" s="82"/>
    </row>
    <row r="239" spans="1:6" ht="13.5" x14ac:dyDescent="0.25">
      <c r="A239" s="77" t="s">
        <v>1234</v>
      </c>
      <c r="B239" s="76"/>
      <c r="C239" s="93"/>
      <c r="D239" s="76"/>
      <c r="E239" s="76"/>
      <c r="F239" s="76"/>
    </row>
    <row r="240" spans="1:6" ht="13.5" x14ac:dyDescent="0.25">
      <c r="A240" s="76"/>
      <c r="B240" s="76"/>
      <c r="C240" s="93"/>
      <c r="D240" s="93"/>
      <c r="E240" s="94"/>
      <c r="F240" s="94"/>
    </row>
    <row r="241" spans="1:6" ht="13.5" x14ac:dyDescent="0.25">
      <c r="A241" s="77" t="s">
        <v>1235</v>
      </c>
      <c r="B241" s="76"/>
      <c r="C241" s="76"/>
      <c r="D241" s="76"/>
      <c r="E241" s="76"/>
      <c r="F241" s="76" t="s">
        <v>1236</v>
      </c>
    </row>
    <row r="242" spans="1:6" ht="13.5" x14ac:dyDescent="0.25">
      <c r="A242" s="77"/>
      <c r="B242" s="76"/>
      <c r="C242" s="76"/>
      <c r="D242" s="76"/>
      <c r="E242" s="76"/>
      <c r="F242" s="76"/>
    </row>
    <row r="243" spans="1:6" ht="13.5" x14ac:dyDescent="0.25">
      <c r="A243" s="77" t="s">
        <v>1237</v>
      </c>
      <c r="B243" s="76"/>
      <c r="C243" s="76"/>
      <c r="D243" s="76"/>
      <c r="E243" s="76"/>
      <c r="F243" s="76"/>
    </row>
    <row r="244" spans="1:6" ht="13.5" x14ac:dyDescent="0.25">
      <c r="A244" s="76"/>
      <c r="B244" s="76"/>
      <c r="C244" s="76"/>
      <c r="D244" s="76"/>
      <c r="E244" s="76"/>
      <c r="F244" s="76"/>
    </row>
    <row r="245" spans="1:6" ht="13.5" x14ac:dyDescent="0.25">
      <c r="A245" s="77" t="s">
        <v>1238</v>
      </c>
      <c r="B245" s="76"/>
      <c r="C245" s="76"/>
      <c r="D245" s="76"/>
      <c r="E245" s="76"/>
      <c r="F245" s="76"/>
    </row>
    <row r="246" spans="1:6" ht="13.5" x14ac:dyDescent="0.25">
      <c r="A246" s="76"/>
      <c r="B246" s="76"/>
      <c r="C246" s="76"/>
      <c r="D246" s="76"/>
      <c r="E246" s="76"/>
      <c r="F246" s="76"/>
    </row>
    <row r="247" spans="1:6" ht="13.5" x14ac:dyDescent="0.25">
      <c r="A247" s="77" t="s">
        <v>1239</v>
      </c>
      <c r="B247" s="76"/>
      <c r="C247" s="76"/>
      <c r="D247" s="76"/>
      <c r="E247" s="76"/>
      <c r="F247" s="76"/>
    </row>
    <row r="248" spans="1:6" ht="13.5" x14ac:dyDescent="0.25">
      <c r="A248" s="77"/>
      <c r="B248" s="76"/>
      <c r="C248" s="76"/>
      <c r="D248" s="76"/>
      <c r="E248" s="76"/>
      <c r="F248" s="76"/>
    </row>
    <row r="249" spans="1:6" ht="13.5" x14ac:dyDescent="0.25">
      <c r="A249" s="77" t="s">
        <v>1240</v>
      </c>
      <c r="B249" s="76"/>
      <c r="C249" s="76"/>
      <c r="D249" s="76"/>
      <c r="E249" s="76"/>
      <c r="F249" s="76"/>
    </row>
    <row r="250" spans="1:6" ht="13.5" x14ac:dyDescent="0.25">
      <c r="A250" s="76"/>
      <c r="B250" s="76"/>
      <c r="C250" s="76"/>
      <c r="D250" s="76"/>
      <c r="E250" s="76"/>
      <c r="F250" s="76"/>
    </row>
    <row r="251" spans="1:6" ht="13.5" x14ac:dyDescent="0.25">
      <c r="A251" s="77" t="s">
        <v>1248</v>
      </c>
      <c r="B251" s="76"/>
      <c r="C251" s="76"/>
      <c r="D251" s="76"/>
      <c r="E251" s="76"/>
      <c r="F251" s="76"/>
    </row>
    <row r="252" spans="1:6" ht="13.5" x14ac:dyDescent="0.25">
      <c r="A252" s="76"/>
      <c r="B252" s="76"/>
      <c r="C252" s="76"/>
      <c r="D252" s="95"/>
      <c r="E252" s="76"/>
      <c r="F252" s="76"/>
    </row>
    <row r="253" spans="1:6" ht="13.5" x14ac:dyDescent="0.25">
      <c r="A253" s="77" t="s">
        <v>1241</v>
      </c>
      <c r="B253" s="76"/>
      <c r="C253" s="76"/>
      <c r="D253" s="95"/>
      <c r="E253" s="76"/>
      <c r="F253" s="96"/>
    </row>
    <row r="254" spans="1:6" ht="13.5" x14ac:dyDescent="0.25">
      <c r="A254" s="76"/>
      <c r="B254" s="76"/>
      <c r="C254" s="76"/>
      <c r="D254" s="95"/>
      <c r="E254" s="76"/>
      <c r="F254" s="76"/>
    </row>
    <row r="255" spans="1:6" ht="13.5" x14ac:dyDescent="0.25">
      <c r="A255" s="77" t="s">
        <v>1242</v>
      </c>
      <c r="B255" s="76"/>
      <c r="C255" s="76"/>
      <c r="D255" s="95"/>
      <c r="E255" s="76"/>
      <c r="F255" s="76"/>
    </row>
    <row r="256" spans="1:6" ht="13.5" x14ac:dyDescent="0.25">
      <c r="A256" s="77"/>
      <c r="B256" s="76"/>
      <c r="C256" s="76"/>
      <c r="D256" s="95"/>
      <c r="E256" s="76"/>
      <c r="F256" s="76"/>
    </row>
    <row r="257" spans="1:6" ht="13.5" x14ac:dyDescent="0.25">
      <c r="A257" s="77" t="s">
        <v>1243</v>
      </c>
      <c r="B257" s="76"/>
      <c r="C257" s="76"/>
      <c r="D257" s="95"/>
      <c r="E257" s="76"/>
      <c r="F257" s="76"/>
    </row>
    <row r="258" spans="1:6" ht="13.5" x14ac:dyDescent="0.25">
      <c r="A258" s="76"/>
      <c r="B258" s="76"/>
      <c r="C258" s="76"/>
      <c r="D258" s="95"/>
      <c r="E258" s="76"/>
      <c r="F258" s="76"/>
    </row>
    <row r="259" spans="1:6" ht="13.5" x14ac:dyDescent="0.25">
      <c r="A259" s="77" t="s">
        <v>1244</v>
      </c>
      <c r="B259" s="76"/>
      <c r="C259" s="76"/>
      <c r="D259" s="95"/>
      <c r="E259" s="76"/>
      <c r="F259" s="76"/>
    </row>
    <row r="260" spans="1:6" ht="13.5" x14ac:dyDescent="0.25">
      <c r="A260" s="76"/>
      <c r="B260" s="76"/>
      <c r="C260" s="76"/>
      <c r="D260" s="95"/>
      <c r="E260" s="76"/>
      <c r="F260" s="76"/>
    </row>
    <row r="261" spans="1:6" ht="13.5" x14ac:dyDescent="0.25">
      <c r="A261" s="77" t="s">
        <v>1245</v>
      </c>
      <c r="B261" s="76"/>
      <c r="C261" s="76"/>
      <c r="D261" s="76"/>
      <c r="E261" s="76"/>
      <c r="F261" s="76"/>
    </row>
    <row r="262" spans="1:6" ht="13.5" x14ac:dyDescent="0.25">
      <c r="A262" s="76"/>
      <c r="B262" s="76"/>
      <c r="C262" s="76"/>
      <c r="D262" s="76"/>
      <c r="E262" s="76"/>
      <c r="F262" s="76"/>
    </row>
  </sheetData>
  <mergeCells count="32">
    <mergeCell ref="A204:F204"/>
    <mergeCell ref="A205:F205"/>
    <mergeCell ref="A207:F207"/>
    <mergeCell ref="B165:C165"/>
    <mergeCell ref="B166:C166"/>
    <mergeCell ref="B187:C187"/>
    <mergeCell ref="B174:C174"/>
    <mergeCell ref="B176:C176"/>
    <mergeCell ref="B177:C177"/>
    <mergeCell ref="B178:C178"/>
    <mergeCell ref="B179:C179"/>
    <mergeCell ref="B181:D181"/>
    <mergeCell ref="B182:C182"/>
    <mergeCell ref="B183:C183"/>
    <mergeCell ref="B184:C184"/>
    <mergeCell ref="B185:C185"/>
    <mergeCell ref="B159:H159"/>
    <mergeCell ref="B160:H160"/>
    <mergeCell ref="B161:H161"/>
    <mergeCell ref="B163:D163"/>
    <mergeCell ref="B164:C164"/>
    <mergeCell ref="A1:H1"/>
    <mergeCell ref="A2:H2"/>
    <mergeCell ref="A3:H3"/>
    <mergeCell ref="B157:H157"/>
    <mergeCell ref="B158:H158"/>
    <mergeCell ref="B193:C193"/>
    <mergeCell ref="B186:C186"/>
    <mergeCell ref="B188:C188"/>
    <mergeCell ref="B189:C189"/>
    <mergeCell ref="B190:C190"/>
    <mergeCell ref="B191:D191"/>
  </mergeCells>
  <hyperlinks>
    <hyperlink ref="I1" location="Index!B2" display="Index" xr:uid="{A8968807-3758-441F-B512-1A139B5BD6EA}"/>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F7466-128E-4496-825C-24606D1F86A9}">
  <sheetPr>
    <outlinePr summaryBelow="0" summaryRight="0"/>
  </sheetPr>
  <dimension ref="A1:Q232"/>
  <sheetViews>
    <sheetView showGridLines="0" workbookViewId="0">
      <selection sqref="A1:H1"/>
    </sheetView>
  </sheetViews>
  <sheetFormatPr defaultRowHeight="12.75" x14ac:dyDescent="0.2"/>
  <cols>
    <col min="1" max="1" width="5.85546875" bestFit="1" customWidth="1"/>
    <col min="2" max="2" width="19.7109375" bestFit="1" customWidth="1"/>
    <col min="3" max="3" width="39.140625" bestFit="1" customWidth="1"/>
    <col min="4" max="4" width="25.7109375" customWidth="1"/>
    <col min="5" max="5" width="8.7109375" bestFit="1" customWidth="1"/>
    <col min="6" max="6" width="10.140625" bestFit="1" customWidth="1"/>
    <col min="7" max="7" width="14" bestFit="1" customWidth="1"/>
    <col min="8" max="8" width="8.42578125" bestFit="1" customWidth="1"/>
    <col min="9" max="9" width="5.7109375" bestFit="1" customWidth="1"/>
    <col min="257" max="257" width="6.85546875" customWidth="1"/>
    <col min="258" max="258" width="20.5703125" customWidth="1"/>
    <col min="259" max="259" width="34.28515625" customWidth="1"/>
    <col min="260" max="260" width="17.85546875" customWidth="1"/>
    <col min="261" max="262" width="19.140625" customWidth="1"/>
    <col min="263" max="263" width="16.42578125" customWidth="1"/>
    <col min="513" max="513" width="6.85546875" customWidth="1"/>
    <col min="514" max="514" width="20.5703125" customWidth="1"/>
    <col min="515" max="515" width="34.28515625" customWidth="1"/>
    <col min="516" max="516" width="17.85546875" customWidth="1"/>
    <col min="517" max="518" width="19.140625" customWidth="1"/>
    <col min="519" max="519" width="16.42578125" customWidth="1"/>
    <col min="769" max="769" width="6.85546875" customWidth="1"/>
    <col min="770" max="770" width="20.5703125" customWidth="1"/>
    <col min="771" max="771" width="34.28515625" customWidth="1"/>
    <col min="772" max="772" width="17.85546875" customWidth="1"/>
    <col min="773" max="774" width="19.140625" customWidth="1"/>
    <col min="775" max="775" width="16.42578125" customWidth="1"/>
    <col min="1025" max="1025" width="6.85546875" customWidth="1"/>
    <col min="1026" max="1026" width="20.5703125" customWidth="1"/>
    <col min="1027" max="1027" width="34.28515625" customWidth="1"/>
    <col min="1028" max="1028" width="17.85546875" customWidth="1"/>
    <col min="1029" max="1030" width="19.140625" customWidth="1"/>
    <col min="1031" max="1031" width="16.42578125" customWidth="1"/>
    <col min="1281" max="1281" width="6.85546875" customWidth="1"/>
    <col min="1282" max="1282" width="20.5703125" customWidth="1"/>
    <col min="1283" max="1283" width="34.28515625" customWidth="1"/>
    <col min="1284" max="1284" width="17.85546875" customWidth="1"/>
    <col min="1285" max="1286" width="19.140625" customWidth="1"/>
    <col min="1287" max="1287" width="16.42578125" customWidth="1"/>
    <col min="1537" max="1537" width="6.85546875" customWidth="1"/>
    <col min="1538" max="1538" width="20.5703125" customWidth="1"/>
    <col min="1539" max="1539" width="34.28515625" customWidth="1"/>
    <col min="1540" max="1540" width="17.85546875" customWidth="1"/>
    <col min="1541" max="1542" width="19.140625" customWidth="1"/>
    <col min="1543" max="1543" width="16.42578125" customWidth="1"/>
    <col min="1793" max="1793" width="6.85546875" customWidth="1"/>
    <col min="1794" max="1794" width="20.5703125" customWidth="1"/>
    <col min="1795" max="1795" width="34.28515625" customWidth="1"/>
    <col min="1796" max="1796" width="17.85546875" customWidth="1"/>
    <col min="1797" max="1798" width="19.140625" customWidth="1"/>
    <col min="1799" max="1799" width="16.42578125" customWidth="1"/>
    <col min="2049" max="2049" width="6.85546875" customWidth="1"/>
    <col min="2050" max="2050" width="20.5703125" customWidth="1"/>
    <col min="2051" max="2051" width="34.28515625" customWidth="1"/>
    <col min="2052" max="2052" width="17.85546875" customWidth="1"/>
    <col min="2053" max="2054" width="19.140625" customWidth="1"/>
    <col min="2055" max="2055" width="16.42578125" customWidth="1"/>
    <col min="2305" max="2305" width="6.85546875" customWidth="1"/>
    <col min="2306" max="2306" width="20.5703125" customWidth="1"/>
    <col min="2307" max="2307" width="34.28515625" customWidth="1"/>
    <col min="2308" max="2308" width="17.85546875" customWidth="1"/>
    <col min="2309" max="2310" width="19.140625" customWidth="1"/>
    <col min="2311" max="2311" width="16.42578125" customWidth="1"/>
    <col min="2561" max="2561" width="6.85546875" customWidth="1"/>
    <col min="2562" max="2562" width="20.5703125" customWidth="1"/>
    <col min="2563" max="2563" width="34.28515625" customWidth="1"/>
    <col min="2564" max="2564" width="17.85546875" customWidth="1"/>
    <col min="2565" max="2566" width="19.140625" customWidth="1"/>
    <col min="2567" max="2567" width="16.42578125" customWidth="1"/>
    <col min="2817" max="2817" width="6.85546875" customWidth="1"/>
    <col min="2818" max="2818" width="20.5703125" customWidth="1"/>
    <col min="2819" max="2819" width="34.28515625" customWidth="1"/>
    <col min="2820" max="2820" width="17.85546875" customWidth="1"/>
    <col min="2821" max="2822" width="19.140625" customWidth="1"/>
    <col min="2823" max="2823" width="16.42578125" customWidth="1"/>
    <col min="3073" max="3073" width="6.85546875" customWidth="1"/>
    <col min="3074" max="3074" width="20.5703125" customWidth="1"/>
    <col min="3075" max="3075" width="34.28515625" customWidth="1"/>
    <col min="3076" max="3076" width="17.85546875" customWidth="1"/>
    <col min="3077" max="3078" width="19.140625" customWidth="1"/>
    <col min="3079" max="3079" width="16.42578125" customWidth="1"/>
    <col min="3329" max="3329" width="6.85546875" customWidth="1"/>
    <col min="3330" max="3330" width="20.5703125" customWidth="1"/>
    <col min="3331" max="3331" width="34.28515625" customWidth="1"/>
    <col min="3332" max="3332" width="17.85546875" customWidth="1"/>
    <col min="3333" max="3334" width="19.140625" customWidth="1"/>
    <col min="3335" max="3335" width="16.42578125" customWidth="1"/>
    <col min="3585" max="3585" width="6.85546875" customWidth="1"/>
    <col min="3586" max="3586" width="20.5703125" customWidth="1"/>
    <col min="3587" max="3587" width="34.28515625" customWidth="1"/>
    <col min="3588" max="3588" width="17.85546875" customWidth="1"/>
    <col min="3589" max="3590" width="19.140625" customWidth="1"/>
    <col min="3591" max="3591" width="16.42578125" customWidth="1"/>
    <col min="3841" max="3841" width="6.85546875" customWidth="1"/>
    <col min="3842" max="3842" width="20.5703125" customWidth="1"/>
    <col min="3843" max="3843" width="34.28515625" customWidth="1"/>
    <col min="3844" max="3844" width="17.85546875" customWidth="1"/>
    <col min="3845" max="3846" width="19.140625" customWidth="1"/>
    <col min="3847" max="3847" width="16.42578125" customWidth="1"/>
    <col min="4097" max="4097" width="6.85546875" customWidth="1"/>
    <col min="4098" max="4098" width="20.5703125" customWidth="1"/>
    <col min="4099" max="4099" width="34.28515625" customWidth="1"/>
    <col min="4100" max="4100" width="17.85546875" customWidth="1"/>
    <col min="4101" max="4102" width="19.140625" customWidth="1"/>
    <col min="4103" max="4103" width="16.42578125" customWidth="1"/>
    <col min="4353" max="4353" width="6.85546875" customWidth="1"/>
    <col min="4354" max="4354" width="20.5703125" customWidth="1"/>
    <col min="4355" max="4355" width="34.28515625" customWidth="1"/>
    <col min="4356" max="4356" width="17.85546875" customWidth="1"/>
    <col min="4357" max="4358" width="19.140625" customWidth="1"/>
    <col min="4359" max="4359" width="16.42578125" customWidth="1"/>
    <col min="4609" max="4609" width="6.85546875" customWidth="1"/>
    <col min="4610" max="4610" width="20.5703125" customWidth="1"/>
    <col min="4611" max="4611" width="34.28515625" customWidth="1"/>
    <col min="4612" max="4612" width="17.85546875" customWidth="1"/>
    <col min="4613" max="4614" width="19.140625" customWidth="1"/>
    <col min="4615" max="4615" width="16.42578125" customWidth="1"/>
    <col min="4865" max="4865" width="6.85546875" customWidth="1"/>
    <col min="4866" max="4866" width="20.5703125" customWidth="1"/>
    <col min="4867" max="4867" width="34.28515625" customWidth="1"/>
    <col min="4868" max="4868" width="17.85546875" customWidth="1"/>
    <col min="4869" max="4870" width="19.140625" customWidth="1"/>
    <col min="4871" max="4871" width="16.42578125" customWidth="1"/>
    <col min="5121" max="5121" width="6.85546875" customWidth="1"/>
    <col min="5122" max="5122" width="20.5703125" customWidth="1"/>
    <col min="5123" max="5123" width="34.28515625" customWidth="1"/>
    <col min="5124" max="5124" width="17.85546875" customWidth="1"/>
    <col min="5125" max="5126" width="19.140625" customWidth="1"/>
    <col min="5127" max="5127" width="16.42578125" customWidth="1"/>
    <col min="5377" max="5377" width="6.85546875" customWidth="1"/>
    <col min="5378" max="5378" width="20.5703125" customWidth="1"/>
    <col min="5379" max="5379" width="34.28515625" customWidth="1"/>
    <col min="5380" max="5380" width="17.85546875" customWidth="1"/>
    <col min="5381" max="5382" width="19.140625" customWidth="1"/>
    <col min="5383" max="5383" width="16.42578125" customWidth="1"/>
    <col min="5633" max="5633" width="6.85546875" customWidth="1"/>
    <col min="5634" max="5634" width="20.5703125" customWidth="1"/>
    <col min="5635" max="5635" width="34.28515625" customWidth="1"/>
    <col min="5636" max="5636" width="17.85546875" customWidth="1"/>
    <col min="5637" max="5638" width="19.140625" customWidth="1"/>
    <col min="5639" max="5639" width="16.42578125" customWidth="1"/>
    <col min="5889" max="5889" width="6.85546875" customWidth="1"/>
    <col min="5890" max="5890" width="20.5703125" customWidth="1"/>
    <col min="5891" max="5891" width="34.28515625" customWidth="1"/>
    <col min="5892" max="5892" width="17.85546875" customWidth="1"/>
    <col min="5893" max="5894" width="19.140625" customWidth="1"/>
    <col min="5895" max="5895" width="16.42578125" customWidth="1"/>
    <col min="6145" max="6145" width="6.85546875" customWidth="1"/>
    <col min="6146" max="6146" width="20.5703125" customWidth="1"/>
    <col min="6147" max="6147" width="34.28515625" customWidth="1"/>
    <col min="6148" max="6148" width="17.85546875" customWidth="1"/>
    <col min="6149" max="6150" width="19.140625" customWidth="1"/>
    <col min="6151" max="6151" width="16.42578125" customWidth="1"/>
    <col min="6401" max="6401" width="6.85546875" customWidth="1"/>
    <col min="6402" max="6402" width="20.5703125" customWidth="1"/>
    <col min="6403" max="6403" width="34.28515625" customWidth="1"/>
    <col min="6404" max="6404" width="17.85546875" customWidth="1"/>
    <col min="6405" max="6406" width="19.140625" customWidth="1"/>
    <col min="6407" max="6407" width="16.42578125" customWidth="1"/>
    <col min="6657" max="6657" width="6.85546875" customWidth="1"/>
    <col min="6658" max="6658" width="20.5703125" customWidth="1"/>
    <col min="6659" max="6659" width="34.28515625" customWidth="1"/>
    <col min="6660" max="6660" width="17.85546875" customWidth="1"/>
    <col min="6661" max="6662" width="19.140625" customWidth="1"/>
    <col min="6663" max="6663" width="16.42578125" customWidth="1"/>
    <col min="6913" max="6913" width="6.85546875" customWidth="1"/>
    <col min="6914" max="6914" width="20.5703125" customWidth="1"/>
    <col min="6915" max="6915" width="34.28515625" customWidth="1"/>
    <col min="6916" max="6916" width="17.85546875" customWidth="1"/>
    <col min="6917" max="6918" width="19.140625" customWidth="1"/>
    <col min="6919" max="6919" width="16.42578125" customWidth="1"/>
    <col min="7169" max="7169" width="6.85546875" customWidth="1"/>
    <col min="7170" max="7170" width="20.5703125" customWidth="1"/>
    <col min="7171" max="7171" width="34.28515625" customWidth="1"/>
    <col min="7172" max="7172" width="17.85546875" customWidth="1"/>
    <col min="7173" max="7174" width="19.140625" customWidth="1"/>
    <col min="7175" max="7175" width="16.42578125" customWidth="1"/>
    <col min="7425" max="7425" width="6.85546875" customWidth="1"/>
    <col min="7426" max="7426" width="20.5703125" customWidth="1"/>
    <col min="7427" max="7427" width="34.28515625" customWidth="1"/>
    <col min="7428" max="7428" width="17.85546875" customWidth="1"/>
    <col min="7429" max="7430" width="19.140625" customWidth="1"/>
    <col min="7431" max="7431" width="16.42578125" customWidth="1"/>
    <col min="7681" max="7681" width="6.85546875" customWidth="1"/>
    <col min="7682" max="7682" width="20.5703125" customWidth="1"/>
    <col min="7683" max="7683" width="34.28515625" customWidth="1"/>
    <col min="7684" max="7684" width="17.85546875" customWidth="1"/>
    <col min="7685" max="7686" width="19.140625" customWidth="1"/>
    <col min="7687" max="7687" width="16.42578125" customWidth="1"/>
    <col min="7937" max="7937" width="6.85546875" customWidth="1"/>
    <col min="7938" max="7938" width="20.5703125" customWidth="1"/>
    <col min="7939" max="7939" width="34.28515625" customWidth="1"/>
    <col min="7940" max="7940" width="17.85546875" customWidth="1"/>
    <col min="7941" max="7942" width="19.140625" customWidth="1"/>
    <col min="7943" max="7943" width="16.42578125" customWidth="1"/>
    <col min="8193" max="8193" width="6.85546875" customWidth="1"/>
    <col min="8194" max="8194" width="20.5703125" customWidth="1"/>
    <col min="8195" max="8195" width="34.28515625" customWidth="1"/>
    <col min="8196" max="8196" width="17.85546875" customWidth="1"/>
    <col min="8197" max="8198" width="19.140625" customWidth="1"/>
    <col min="8199" max="8199" width="16.42578125" customWidth="1"/>
    <col min="8449" max="8449" width="6.85546875" customWidth="1"/>
    <col min="8450" max="8450" width="20.5703125" customWidth="1"/>
    <col min="8451" max="8451" width="34.28515625" customWidth="1"/>
    <col min="8452" max="8452" width="17.85546875" customWidth="1"/>
    <col min="8453" max="8454" width="19.140625" customWidth="1"/>
    <col min="8455" max="8455" width="16.42578125" customWidth="1"/>
    <col min="8705" max="8705" width="6.85546875" customWidth="1"/>
    <col min="8706" max="8706" width="20.5703125" customWidth="1"/>
    <col min="8707" max="8707" width="34.28515625" customWidth="1"/>
    <col min="8708" max="8708" width="17.85546875" customWidth="1"/>
    <col min="8709" max="8710" width="19.140625" customWidth="1"/>
    <col min="8711" max="8711" width="16.42578125" customWidth="1"/>
    <col min="8961" max="8961" width="6.85546875" customWidth="1"/>
    <col min="8962" max="8962" width="20.5703125" customWidth="1"/>
    <col min="8963" max="8963" width="34.28515625" customWidth="1"/>
    <col min="8964" max="8964" width="17.85546875" customWidth="1"/>
    <col min="8965" max="8966" width="19.140625" customWidth="1"/>
    <col min="8967" max="8967" width="16.42578125" customWidth="1"/>
    <col min="9217" max="9217" width="6.85546875" customWidth="1"/>
    <col min="9218" max="9218" width="20.5703125" customWidth="1"/>
    <col min="9219" max="9219" width="34.28515625" customWidth="1"/>
    <col min="9220" max="9220" width="17.85546875" customWidth="1"/>
    <col min="9221" max="9222" width="19.140625" customWidth="1"/>
    <col min="9223" max="9223" width="16.42578125" customWidth="1"/>
    <col min="9473" max="9473" width="6.85546875" customWidth="1"/>
    <col min="9474" max="9474" width="20.5703125" customWidth="1"/>
    <col min="9475" max="9475" width="34.28515625" customWidth="1"/>
    <col min="9476" max="9476" width="17.85546875" customWidth="1"/>
    <col min="9477" max="9478" width="19.140625" customWidth="1"/>
    <col min="9479" max="9479" width="16.42578125" customWidth="1"/>
    <col min="9729" max="9729" width="6.85546875" customWidth="1"/>
    <col min="9730" max="9730" width="20.5703125" customWidth="1"/>
    <col min="9731" max="9731" width="34.28515625" customWidth="1"/>
    <col min="9732" max="9732" width="17.85546875" customWidth="1"/>
    <col min="9733" max="9734" width="19.140625" customWidth="1"/>
    <col min="9735" max="9735" width="16.42578125" customWidth="1"/>
    <col min="9985" max="9985" width="6.85546875" customWidth="1"/>
    <col min="9986" max="9986" width="20.5703125" customWidth="1"/>
    <col min="9987" max="9987" width="34.28515625" customWidth="1"/>
    <col min="9988" max="9988" width="17.85546875" customWidth="1"/>
    <col min="9989" max="9990" width="19.140625" customWidth="1"/>
    <col min="9991" max="9991" width="16.42578125" customWidth="1"/>
    <col min="10241" max="10241" width="6.85546875" customWidth="1"/>
    <col min="10242" max="10242" width="20.5703125" customWidth="1"/>
    <col min="10243" max="10243" width="34.28515625" customWidth="1"/>
    <col min="10244" max="10244" width="17.85546875" customWidth="1"/>
    <col min="10245" max="10246" width="19.140625" customWidth="1"/>
    <col min="10247" max="10247" width="16.42578125" customWidth="1"/>
    <col min="10497" max="10497" width="6.85546875" customWidth="1"/>
    <col min="10498" max="10498" width="20.5703125" customWidth="1"/>
    <col min="10499" max="10499" width="34.28515625" customWidth="1"/>
    <col min="10500" max="10500" width="17.85546875" customWidth="1"/>
    <col min="10501" max="10502" width="19.140625" customWidth="1"/>
    <col min="10503" max="10503" width="16.42578125" customWidth="1"/>
    <col min="10753" max="10753" width="6.85546875" customWidth="1"/>
    <col min="10754" max="10754" width="20.5703125" customWidth="1"/>
    <col min="10755" max="10755" width="34.28515625" customWidth="1"/>
    <col min="10756" max="10756" width="17.85546875" customWidth="1"/>
    <col min="10757" max="10758" width="19.140625" customWidth="1"/>
    <col min="10759" max="10759" width="16.42578125" customWidth="1"/>
    <col min="11009" max="11009" width="6.85546875" customWidth="1"/>
    <col min="11010" max="11010" width="20.5703125" customWidth="1"/>
    <col min="11011" max="11011" width="34.28515625" customWidth="1"/>
    <col min="11012" max="11012" width="17.85546875" customWidth="1"/>
    <col min="11013" max="11014" width="19.140625" customWidth="1"/>
    <col min="11015" max="11015" width="16.42578125" customWidth="1"/>
    <col min="11265" max="11265" width="6.85546875" customWidth="1"/>
    <col min="11266" max="11266" width="20.5703125" customWidth="1"/>
    <col min="11267" max="11267" width="34.28515625" customWidth="1"/>
    <col min="11268" max="11268" width="17.85546875" customWidth="1"/>
    <col min="11269" max="11270" width="19.140625" customWidth="1"/>
    <col min="11271" max="11271" width="16.42578125" customWidth="1"/>
    <col min="11521" max="11521" width="6.85546875" customWidth="1"/>
    <col min="11522" max="11522" width="20.5703125" customWidth="1"/>
    <col min="11523" max="11523" width="34.28515625" customWidth="1"/>
    <col min="11524" max="11524" width="17.85546875" customWidth="1"/>
    <col min="11525" max="11526" width="19.140625" customWidth="1"/>
    <col min="11527" max="11527" width="16.42578125" customWidth="1"/>
    <col min="11777" max="11777" width="6.85546875" customWidth="1"/>
    <col min="11778" max="11778" width="20.5703125" customWidth="1"/>
    <col min="11779" max="11779" width="34.28515625" customWidth="1"/>
    <col min="11780" max="11780" width="17.85546875" customWidth="1"/>
    <col min="11781" max="11782" width="19.140625" customWidth="1"/>
    <col min="11783" max="11783" width="16.42578125" customWidth="1"/>
    <col min="12033" max="12033" width="6.85546875" customWidth="1"/>
    <col min="12034" max="12034" width="20.5703125" customWidth="1"/>
    <col min="12035" max="12035" width="34.28515625" customWidth="1"/>
    <col min="12036" max="12036" width="17.85546875" customWidth="1"/>
    <col min="12037" max="12038" width="19.140625" customWidth="1"/>
    <col min="12039" max="12039" width="16.42578125" customWidth="1"/>
    <col min="12289" max="12289" width="6.85546875" customWidth="1"/>
    <col min="12290" max="12290" width="20.5703125" customWidth="1"/>
    <col min="12291" max="12291" width="34.28515625" customWidth="1"/>
    <col min="12292" max="12292" width="17.85546875" customWidth="1"/>
    <col min="12293" max="12294" width="19.140625" customWidth="1"/>
    <col min="12295" max="12295" width="16.42578125" customWidth="1"/>
    <col min="12545" max="12545" width="6.85546875" customWidth="1"/>
    <col min="12546" max="12546" width="20.5703125" customWidth="1"/>
    <col min="12547" max="12547" width="34.28515625" customWidth="1"/>
    <col min="12548" max="12548" width="17.85546875" customWidth="1"/>
    <col min="12549" max="12550" width="19.140625" customWidth="1"/>
    <col min="12551" max="12551" width="16.42578125" customWidth="1"/>
    <col min="12801" max="12801" width="6.85546875" customWidth="1"/>
    <col min="12802" max="12802" width="20.5703125" customWidth="1"/>
    <col min="12803" max="12803" width="34.28515625" customWidth="1"/>
    <col min="12804" max="12804" width="17.85546875" customWidth="1"/>
    <col min="12805" max="12806" width="19.140625" customWidth="1"/>
    <col min="12807" max="12807" width="16.42578125" customWidth="1"/>
    <col min="13057" max="13057" width="6.85546875" customWidth="1"/>
    <col min="13058" max="13058" width="20.5703125" customWidth="1"/>
    <col min="13059" max="13059" width="34.28515625" customWidth="1"/>
    <col min="13060" max="13060" width="17.85546875" customWidth="1"/>
    <col min="13061" max="13062" width="19.140625" customWidth="1"/>
    <col min="13063" max="13063" width="16.42578125" customWidth="1"/>
    <col min="13313" max="13313" width="6.85546875" customWidth="1"/>
    <col min="13314" max="13314" width="20.5703125" customWidth="1"/>
    <col min="13315" max="13315" width="34.28515625" customWidth="1"/>
    <col min="13316" max="13316" width="17.85546875" customWidth="1"/>
    <col min="13317" max="13318" width="19.140625" customWidth="1"/>
    <col min="13319" max="13319" width="16.42578125" customWidth="1"/>
    <col min="13569" max="13569" width="6.85546875" customWidth="1"/>
    <col min="13570" max="13570" width="20.5703125" customWidth="1"/>
    <col min="13571" max="13571" width="34.28515625" customWidth="1"/>
    <col min="13572" max="13572" width="17.85546875" customWidth="1"/>
    <col min="13573" max="13574" width="19.140625" customWidth="1"/>
    <col min="13575" max="13575" width="16.42578125" customWidth="1"/>
    <col min="13825" max="13825" width="6.85546875" customWidth="1"/>
    <col min="13826" max="13826" width="20.5703125" customWidth="1"/>
    <col min="13827" max="13827" width="34.28515625" customWidth="1"/>
    <col min="13828" max="13828" width="17.85546875" customWidth="1"/>
    <col min="13829" max="13830" width="19.140625" customWidth="1"/>
    <col min="13831" max="13831" width="16.42578125" customWidth="1"/>
    <col min="14081" max="14081" width="6.85546875" customWidth="1"/>
    <col min="14082" max="14082" width="20.5703125" customWidth="1"/>
    <col min="14083" max="14083" width="34.28515625" customWidth="1"/>
    <col min="14084" max="14084" width="17.85546875" customWidth="1"/>
    <col min="14085" max="14086" width="19.140625" customWidth="1"/>
    <col min="14087" max="14087" width="16.42578125" customWidth="1"/>
    <col min="14337" max="14337" width="6.85546875" customWidth="1"/>
    <col min="14338" max="14338" width="20.5703125" customWidth="1"/>
    <col min="14339" max="14339" width="34.28515625" customWidth="1"/>
    <col min="14340" max="14340" width="17.85546875" customWidth="1"/>
    <col min="14341" max="14342" width="19.140625" customWidth="1"/>
    <col min="14343" max="14343" width="16.42578125" customWidth="1"/>
    <col min="14593" max="14593" width="6.85546875" customWidth="1"/>
    <col min="14594" max="14594" width="20.5703125" customWidth="1"/>
    <col min="14595" max="14595" width="34.28515625" customWidth="1"/>
    <col min="14596" max="14596" width="17.85546875" customWidth="1"/>
    <col min="14597" max="14598" width="19.140625" customWidth="1"/>
    <col min="14599" max="14599" width="16.42578125" customWidth="1"/>
    <col min="14849" max="14849" width="6.85546875" customWidth="1"/>
    <col min="14850" max="14850" width="20.5703125" customWidth="1"/>
    <col min="14851" max="14851" width="34.28515625" customWidth="1"/>
    <col min="14852" max="14852" width="17.85546875" customWidth="1"/>
    <col min="14853" max="14854" width="19.140625" customWidth="1"/>
    <col min="14855" max="14855" width="16.42578125" customWidth="1"/>
    <col min="15105" max="15105" width="6.85546875" customWidth="1"/>
    <col min="15106" max="15106" width="20.5703125" customWidth="1"/>
    <col min="15107" max="15107" width="34.28515625" customWidth="1"/>
    <col min="15108" max="15108" width="17.85546875" customWidth="1"/>
    <col min="15109" max="15110" width="19.140625" customWidth="1"/>
    <col min="15111" max="15111" width="16.42578125" customWidth="1"/>
    <col min="15361" max="15361" width="6.85546875" customWidth="1"/>
    <col min="15362" max="15362" width="20.5703125" customWidth="1"/>
    <col min="15363" max="15363" width="34.28515625" customWidth="1"/>
    <col min="15364" max="15364" width="17.85546875" customWidth="1"/>
    <col min="15365" max="15366" width="19.140625" customWidth="1"/>
    <col min="15367" max="15367" width="16.42578125" customWidth="1"/>
    <col min="15617" max="15617" width="6.85546875" customWidth="1"/>
    <col min="15618" max="15618" width="20.5703125" customWidth="1"/>
    <col min="15619" max="15619" width="34.28515625" customWidth="1"/>
    <col min="15620" max="15620" width="17.85546875" customWidth="1"/>
    <col min="15621" max="15622" width="19.140625" customWidth="1"/>
    <col min="15623" max="15623" width="16.42578125" customWidth="1"/>
    <col min="15873" max="15873" width="6.85546875" customWidth="1"/>
    <col min="15874" max="15874" width="20.5703125" customWidth="1"/>
    <col min="15875" max="15875" width="34.28515625" customWidth="1"/>
    <col min="15876" max="15876" width="17.85546875" customWidth="1"/>
    <col min="15877" max="15878" width="19.140625" customWidth="1"/>
    <col min="15879" max="15879" width="16.42578125" customWidth="1"/>
    <col min="16129" max="16129" width="6.85546875" customWidth="1"/>
    <col min="16130" max="16130" width="20.5703125" customWidth="1"/>
    <col min="16131" max="16131" width="34.28515625" customWidth="1"/>
    <col min="16132" max="16132" width="17.85546875" customWidth="1"/>
    <col min="16133" max="16134" width="19.140625" customWidth="1"/>
    <col min="16135" max="16135" width="16.42578125" customWidth="1"/>
  </cols>
  <sheetData>
    <row r="1" spans="1:9" ht="15" x14ac:dyDescent="0.2">
      <c r="A1" s="225" t="s">
        <v>0</v>
      </c>
      <c r="B1" s="225"/>
      <c r="C1" s="225"/>
      <c r="D1" s="225"/>
      <c r="E1" s="225"/>
      <c r="F1" s="225"/>
      <c r="G1" s="225"/>
      <c r="H1" s="225"/>
      <c r="I1" s="1" t="s">
        <v>931</v>
      </c>
    </row>
    <row r="2" spans="1:9" ht="15" x14ac:dyDescent="0.2">
      <c r="A2" s="225" t="s">
        <v>905</v>
      </c>
      <c r="B2" s="225"/>
      <c r="C2" s="225"/>
      <c r="D2" s="225"/>
      <c r="E2" s="225"/>
      <c r="F2" s="225"/>
      <c r="G2" s="225"/>
      <c r="H2" s="225"/>
    </row>
    <row r="3" spans="1:9" ht="15" x14ac:dyDescent="0.2">
      <c r="A3" s="225" t="s">
        <v>932</v>
      </c>
      <c r="B3" s="225"/>
      <c r="C3" s="225"/>
      <c r="D3" s="225"/>
      <c r="E3" s="225"/>
      <c r="F3" s="225"/>
      <c r="G3" s="225"/>
      <c r="H3" s="225"/>
    </row>
    <row r="4" spans="1:9" s="27" customFormat="1" ht="30" x14ac:dyDescent="0.2">
      <c r="A4" s="25" t="s">
        <v>2</v>
      </c>
      <c r="B4" s="25" t="s">
        <v>3</v>
      </c>
      <c r="C4" s="25" t="s">
        <v>4</v>
      </c>
      <c r="D4" s="25" t="s">
        <v>5</v>
      </c>
      <c r="E4" s="25" t="s">
        <v>6</v>
      </c>
      <c r="F4" s="25" t="s">
        <v>7</v>
      </c>
      <c r="G4" s="25" t="s">
        <v>8</v>
      </c>
      <c r="H4" s="26" t="s">
        <v>930</v>
      </c>
    </row>
    <row r="5" spans="1:9" x14ac:dyDescent="0.2">
      <c r="A5" s="28"/>
      <c r="B5" s="28"/>
      <c r="C5" s="29" t="s">
        <v>9</v>
      </c>
      <c r="D5" s="28"/>
      <c r="E5" s="28"/>
      <c r="F5" s="28"/>
      <c r="G5" s="28"/>
      <c r="H5" s="30" t="s">
        <v>140</v>
      </c>
    </row>
    <row r="6" spans="1:9" x14ac:dyDescent="0.2">
      <c r="A6" s="31"/>
      <c r="B6" s="32"/>
      <c r="C6" s="32" t="s">
        <v>10</v>
      </c>
      <c r="D6" s="32"/>
      <c r="E6" s="33"/>
      <c r="F6" s="34"/>
      <c r="G6" s="35"/>
      <c r="H6" s="30" t="s">
        <v>140</v>
      </c>
    </row>
    <row r="7" spans="1:9" x14ac:dyDescent="0.2">
      <c r="A7" s="36">
        <v>1</v>
      </c>
      <c r="B7" s="37" t="s">
        <v>477</v>
      </c>
      <c r="C7" s="37" t="s">
        <v>478</v>
      </c>
      <c r="D7" s="37" t="s">
        <v>48</v>
      </c>
      <c r="E7" s="38">
        <v>549666</v>
      </c>
      <c r="F7" s="39">
        <v>4386.0598470000004</v>
      </c>
      <c r="G7" s="40">
        <v>4.7819279999999999E-2</v>
      </c>
      <c r="H7" s="30" t="s">
        <v>140</v>
      </c>
    </row>
    <row r="8" spans="1:9" x14ac:dyDescent="0.2">
      <c r="A8" s="36">
        <v>2</v>
      </c>
      <c r="B8" s="37" t="s">
        <v>49</v>
      </c>
      <c r="C8" s="37" t="s">
        <v>50</v>
      </c>
      <c r="D8" s="37" t="s">
        <v>48</v>
      </c>
      <c r="E8" s="38">
        <v>253170</v>
      </c>
      <c r="F8" s="39">
        <v>3481.59384</v>
      </c>
      <c r="G8" s="40">
        <v>3.7958289999999999E-2</v>
      </c>
      <c r="H8" s="30" t="s">
        <v>140</v>
      </c>
    </row>
    <row r="9" spans="1:9" x14ac:dyDescent="0.2">
      <c r="A9" s="36">
        <v>3</v>
      </c>
      <c r="B9" s="37" t="s">
        <v>17</v>
      </c>
      <c r="C9" s="37" t="s">
        <v>18</v>
      </c>
      <c r="D9" s="37" t="s">
        <v>19</v>
      </c>
      <c r="E9" s="38">
        <v>242566</v>
      </c>
      <c r="F9" s="39">
        <v>3138.5614740000001</v>
      </c>
      <c r="G9" s="40">
        <v>3.4218360000000003E-2</v>
      </c>
      <c r="H9" s="30" t="s">
        <v>140</v>
      </c>
    </row>
    <row r="10" spans="1:9" x14ac:dyDescent="0.2">
      <c r="A10" s="36">
        <v>4</v>
      </c>
      <c r="B10" s="37" t="s">
        <v>625</v>
      </c>
      <c r="C10" s="37" t="s">
        <v>626</v>
      </c>
      <c r="D10" s="37" t="s">
        <v>185</v>
      </c>
      <c r="E10" s="38">
        <v>622124</v>
      </c>
      <c r="F10" s="39">
        <v>2263.287112</v>
      </c>
      <c r="G10" s="40">
        <v>2.467563E-2</v>
      </c>
      <c r="H10" s="30" t="s">
        <v>140</v>
      </c>
    </row>
    <row r="11" spans="1:9" x14ac:dyDescent="0.2">
      <c r="A11" s="36">
        <v>5</v>
      </c>
      <c r="B11" s="37" t="s">
        <v>906</v>
      </c>
      <c r="C11" s="37" t="s">
        <v>907</v>
      </c>
      <c r="D11" s="37" t="s">
        <v>101</v>
      </c>
      <c r="E11" s="38">
        <v>766566</v>
      </c>
      <c r="F11" s="39">
        <v>2152.5173279999999</v>
      </c>
      <c r="G11" s="40">
        <v>2.3467950000000001E-2</v>
      </c>
      <c r="H11" s="30" t="s">
        <v>140</v>
      </c>
    </row>
    <row r="12" spans="1:9" x14ac:dyDescent="0.2">
      <c r="A12" s="36">
        <v>6</v>
      </c>
      <c r="B12" s="37" t="s">
        <v>707</v>
      </c>
      <c r="C12" s="37" t="s">
        <v>708</v>
      </c>
      <c r="D12" s="37" t="s">
        <v>246</v>
      </c>
      <c r="E12" s="38">
        <v>43170</v>
      </c>
      <c r="F12" s="39">
        <v>2069.69931</v>
      </c>
      <c r="G12" s="40">
        <v>2.2565020000000002E-2</v>
      </c>
      <c r="H12" s="30" t="s">
        <v>140</v>
      </c>
    </row>
    <row r="13" spans="1:9" x14ac:dyDescent="0.2">
      <c r="A13" s="36">
        <v>7</v>
      </c>
      <c r="B13" s="37" t="s">
        <v>656</v>
      </c>
      <c r="C13" s="37" t="s">
        <v>657</v>
      </c>
      <c r="D13" s="37" t="s">
        <v>658</v>
      </c>
      <c r="E13" s="38">
        <v>451414</v>
      </c>
      <c r="F13" s="39">
        <v>1981.9331669999999</v>
      </c>
      <c r="G13" s="40">
        <v>2.160815E-2</v>
      </c>
      <c r="H13" s="30" t="s">
        <v>140</v>
      </c>
    </row>
    <row r="14" spans="1:9" x14ac:dyDescent="0.2">
      <c r="A14" s="36">
        <v>8</v>
      </c>
      <c r="B14" s="37" t="s">
        <v>908</v>
      </c>
      <c r="C14" s="37" t="s">
        <v>909</v>
      </c>
      <c r="D14" s="37" t="s">
        <v>130</v>
      </c>
      <c r="E14" s="38">
        <v>1097041</v>
      </c>
      <c r="F14" s="39">
        <v>1903.2564308999999</v>
      </c>
      <c r="G14" s="40">
        <v>2.0750370000000001E-2</v>
      </c>
      <c r="H14" s="30" t="s">
        <v>140</v>
      </c>
    </row>
    <row r="15" spans="1:9" x14ac:dyDescent="0.2">
      <c r="A15" s="36">
        <v>9</v>
      </c>
      <c r="B15" s="37" t="s">
        <v>14</v>
      </c>
      <c r="C15" s="37" t="s">
        <v>15</v>
      </c>
      <c r="D15" s="37" t="s">
        <v>16</v>
      </c>
      <c r="E15" s="38">
        <v>102445</v>
      </c>
      <c r="F15" s="39">
        <v>1897.2814000000001</v>
      </c>
      <c r="G15" s="40">
        <v>2.0685229999999999E-2</v>
      </c>
      <c r="H15" s="30" t="s">
        <v>140</v>
      </c>
    </row>
    <row r="16" spans="1:9" x14ac:dyDescent="0.2">
      <c r="A16" s="36">
        <v>10</v>
      </c>
      <c r="B16" s="37" t="s">
        <v>84</v>
      </c>
      <c r="C16" s="37" t="s">
        <v>85</v>
      </c>
      <c r="D16" s="37" t="s">
        <v>86</v>
      </c>
      <c r="E16" s="38">
        <v>795658</v>
      </c>
      <c r="F16" s="39">
        <v>1869.000642</v>
      </c>
      <c r="G16" s="40">
        <v>2.0376890000000002E-2</v>
      </c>
      <c r="H16" s="30" t="s">
        <v>140</v>
      </c>
    </row>
    <row r="17" spans="1:8" x14ac:dyDescent="0.2">
      <c r="A17" s="36">
        <v>11</v>
      </c>
      <c r="B17" s="37" t="s">
        <v>87</v>
      </c>
      <c r="C17" s="37" t="s">
        <v>88</v>
      </c>
      <c r="D17" s="37" t="s">
        <v>16</v>
      </c>
      <c r="E17" s="38">
        <v>473424</v>
      </c>
      <c r="F17" s="39">
        <v>1854.4018080000001</v>
      </c>
      <c r="G17" s="40">
        <v>2.021773E-2</v>
      </c>
      <c r="H17" s="30" t="s">
        <v>140</v>
      </c>
    </row>
    <row r="18" spans="1:8" x14ac:dyDescent="0.2">
      <c r="A18" s="36">
        <v>12</v>
      </c>
      <c r="B18" s="37" t="s">
        <v>703</v>
      </c>
      <c r="C18" s="37" t="s">
        <v>704</v>
      </c>
      <c r="D18" s="37" t="s">
        <v>86</v>
      </c>
      <c r="E18" s="38">
        <v>438290</v>
      </c>
      <c r="F18" s="39">
        <v>1827.450155</v>
      </c>
      <c r="G18" s="40">
        <v>1.992389E-2</v>
      </c>
      <c r="H18" s="30" t="s">
        <v>140</v>
      </c>
    </row>
    <row r="19" spans="1:8" x14ac:dyDescent="0.2">
      <c r="A19" s="36">
        <v>13</v>
      </c>
      <c r="B19" s="37" t="s">
        <v>689</v>
      </c>
      <c r="C19" s="37" t="s">
        <v>690</v>
      </c>
      <c r="D19" s="37" t="s">
        <v>215</v>
      </c>
      <c r="E19" s="38">
        <v>174925</v>
      </c>
      <c r="F19" s="39">
        <v>1749.9496999999999</v>
      </c>
      <c r="G19" s="40">
        <v>1.9078930000000001E-2</v>
      </c>
      <c r="H19" s="30" t="s">
        <v>140</v>
      </c>
    </row>
    <row r="20" spans="1:8" x14ac:dyDescent="0.2">
      <c r="A20" s="36">
        <v>14</v>
      </c>
      <c r="B20" s="37" t="s">
        <v>11</v>
      </c>
      <c r="C20" s="37" t="s">
        <v>12</v>
      </c>
      <c r="D20" s="37" t="s">
        <v>13</v>
      </c>
      <c r="E20" s="38">
        <v>39594</v>
      </c>
      <c r="F20" s="39">
        <v>1640.5377960000001</v>
      </c>
      <c r="G20" s="40">
        <v>1.7886059999999999E-2</v>
      </c>
      <c r="H20" s="30" t="s">
        <v>140</v>
      </c>
    </row>
    <row r="21" spans="1:8" x14ac:dyDescent="0.2">
      <c r="A21" s="36">
        <v>15</v>
      </c>
      <c r="B21" s="37" t="s">
        <v>811</v>
      </c>
      <c r="C21" s="37" t="s">
        <v>812</v>
      </c>
      <c r="D21" s="37" t="s">
        <v>127</v>
      </c>
      <c r="E21" s="38">
        <v>276322</v>
      </c>
      <c r="F21" s="39">
        <v>1473.2107430000001</v>
      </c>
      <c r="G21" s="40">
        <v>1.606177E-2</v>
      </c>
      <c r="H21" s="30" t="s">
        <v>140</v>
      </c>
    </row>
    <row r="22" spans="1:8" x14ac:dyDescent="0.2">
      <c r="A22" s="36">
        <v>16</v>
      </c>
      <c r="B22" s="37" t="s">
        <v>910</v>
      </c>
      <c r="C22" s="37" t="s">
        <v>911</v>
      </c>
      <c r="D22" s="37" t="s">
        <v>34</v>
      </c>
      <c r="E22" s="38">
        <v>8899</v>
      </c>
      <c r="F22" s="39">
        <v>1396.69805</v>
      </c>
      <c r="G22" s="40">
        <v>1.5227589999999999E-2</v>
      </c>
      <c r="H22" s="30" t="s">
        <v>140</v>
      </c>
    </row>
    <row r="23" spans="1:8" x14ac:dyDescent="0.2">
      <c r="A23" s="36">
        <v>17</v>
      </c>
      <c r="B23" s="37" t="s">
        <v>912</v>
      </c>
      <c r="C23" s="37" t="s">
        <v>913</v>
      </c>
      <c r="D23" s="37" t="s">
        <v>48</v>
      </c>
      <c r="E23" s="38">
        <v>1465655</v>
      </c>
      <c r="F23" s="39">
        <v>1340.1949320000001</v>
      </c>
      <c r="G23" s="40">
        <v>1.4611560000000001E-2</v>
      </c>
      <c r="H23" s="30" t="s">
        <v>140</v>
      </c>
    </row>
    <row r="24" spans="1:8" x14ac:dyDescent="0.2">
      <c r="A24" s="36">
        <v>18</v>
      </c>
      <c r="B24" s="37" t="s">
        <v>914</v>
      </c>
      <c r="C24" s="37" t="s">
        <v>915</v>
      </c>
      <c r="D24" s="37" t="s">
        <v>185</v>
      </c>
      <c r="E24" s="38">
        <v>59809</v>
      </c>
      <c r="F24" s="39">
        <v>1294.3265690000001</v>
      </c>
      <c r="G24" s="40">
        <v>1.4111469999999999E-2</v>
      </c>
      <c r="H24" s="30" t="s">
        <v>140</v>
      </c>
    </row>
    <row r="25" spans="1:8" x14ac:dyDescent="0.2">
      <c r="A25" s="36">
        <v>19</v>
      </c>
      <c r="B25" s="37" t="s">
        <v>916</v>
      </c>
      <c r="C25" s="37" t="s">
        <v>917</v>
      </c>
      <c r="D25" s="37" t="s">
        <v>41</v>
      </c>
      <c r="E25" s="38">
        <v>60036</v>
      </c>
      <c r="F25" s="39">
        <v>1287.2318760000001</v>
      </c>
      <c r="G25" s="40">
        <v>1.4034120000000001E-2</v>
      </c>
      <c r="H25" s="30" t="s">
        <v>140</v>
      </c>
    </row>
    <row r="26" spans="1:8" x14ac:dyDescent="0.2">
      <c r="A26" s="36">
        <v>20</v>
      </c>
      <c r="B26" s="37" t="s">
        <v>272</v>
      </c>
      <c r="C26" s="37" t="s">
        <v>273</v>
      </c>
      <c r="D26" s="37" t="s">
        <v>188</v>
      </c>
      <c r="E26" s="38">
        <v>614559</v>
      </c>
      <c r="F26" s="39">
        <v>1241.8393713</v>
      </c>
      <c r="G26" s="40">
        <v>1.3539229999999999E-2</v>
      </c>
      <c r="H26" s="30" t="s">
        <v>140</v>
      </c>
    </row>
    <row r="27" spans="1:8" x14ac:dyDescent="0.2">
      <c r="A27" s="36">
        <v>21</v>
      </c>
      <c r="B27" s="37" t="s">
        <v>44</v>
      </c>
      <c r="C27" s="37" t="s">
        <v>45</v>
      </c>
      <c r="D27" s="37" t="s">
        <v>34</v>
      </c>
      <c r="E27" s="38">
        <v>23518</v>
      </c>
      <c r="F27" s="39">
        <v>1213.41121</v>
      </c>
      <c r="G27" s="40">
        <v>1.3229289999999999E-2</v>
      </c>
      <c r="H27" s="30" t="s">
        <v>140</v>
      </c>
    </row>
    <row r="28" spans="1:8" ht="25.5" x14ac:dyDescent="0.2">
      <c r="A28" s="36">
        <v>22</v>
      </c>
      <c r="B28" s="37" t="s">
        <v>206</v>
      </c>
      <c r="C28" s="37" t="s">
        <v>207</v>
      </c>
      <c r="D28" s="37" t="s">
        <v>208</v>
      </c>
      <c r="E28" s="38">
        <v>47954</v>
      </c>
      <c r="F28" s="39">
        <v>1160.0072600000001</v>
      </c>
      <c r="G28" s="40">
        <v>1.264705E-2</v>
      </c>
      <c r="H28" s="30" t="s">
        <v>140</v>
      </c>
    </row>
    <row r="29" spans="1:8" x14ac:dyDescent="0.2">
      <c r="A29" s="36">
        <v>23</v>
      </c>
      <c r="B29" s="37" t="s">
        <v>638</v>
      </c>
      <c r="C29" s="37" t="s">
        <v>639</v>
      </c>
      <c r="D29" s="37" t="s">
        <v>185</v>
      </c>
      <c r="E29" s="38">
        <v>270277</v>
      </c>
      <c r="F29" s="39">
        <v>1146.7853110000001</v>
      </c>
      <c r="G29" s="40">
        <v>1.2502900000000001E-2</v>
      </c>
      <c r="H29" s="30" t="s">
        <v>140</v>
      </c>
    </row>
    <row r="30" spans="1:8" x14ac:dyDescent="0.2">
      <c r="A30" s="36">
        <v>24</v>
      </c>
      <c r="B30" s="37" t="s">
        <v>777</v>
      </c>
      <c r="C30" s="37" t="s">
        <v>778</v>
      </c>
      <c r="D30" s="37" t="s">
        <v>22</v>
      </c>
      <c r="E30" s="38">
        <v>76716</v>
      </c>
      <c r="F30" s="39">
        <v>1144.1424239999999</v>
      </c>
      <c r="G30" s="40">
        <v>1.247408E-2</v>
      </c>
      <c r="H30" s="30" t="s">
        <v>140</v>
      </c>
    </row>
    <row r="31" spans="1:8" x14ac:dyDescent="0.2">
      <c r="A31" s="36">
        <v>25</v>
      </c>
      <c r="B31" s="37" t="s">
        <v>97</v>
      </c>
      <c r="C31" s="37" t="s">
        <v>98</v>
      </c>
      <c r="D31" s="37" t="s">
        <v>34</v>
      </c>
      <c r="E31" s="38">
        <v>16189</v>
      </c>
      <c r="F31" s="39">
        <v>1138.2485899999999</v>
      </c>
      <c r="G31" s="40">
        <v>1.240982E-2</v>
      </c>
      <c r="H31" s="30" t="s">
        <v>140</v>
      </c>
    </row>
    <row r="32" spans="1:8" x14ac:dyDescent="0.2">
      <c r="A32" s="36">
        <v>26</v>
      </c>
      <c r="B32" s="37" t="s">
        <v>32</v>
      </c>
      <c r="C32" s="37" t="s">
        <v>33</v>
      </c>
      <c r="D32" s="37" t="s">
        <v>34</v>
      </c>
      <c r="E32" s="38">
        <v>22941</v>
      </c>
      <c r="F32" s="39">
        <v>1134.2030400000001</v>
      </c>
      <c r="G32" s="40">
        <v>1.236572E-2</v>
      </c>
      <c r="H32" s="30" t="s">
        <v>140</v>
      </c>
    </row>
    <row r="33" spans="1:8" ht="25.5" x14ac:dyDescent="0.2">
      <c r="A33" s="36">
        <v>27</v>
      </c>
      <c r="B33" s="37" t="s">
        <v>131</v>
      </c>
      <c r="C33" s="37" t="s">
        <v>132</v>
      </c>
      <c r="D33" s="37" t="s">
        <v>133</v>
      </c>
      <c r="E33" s="38">
        <v>702090</v>
      </c>
      <c r="F33" s="39">
        <v>1107.1959300000001</v>
      </c>
      <c r="G33" s="40">
        <v>1.207127E-2</v>
      </c>
      <c r="H33" s="30" t="s">
        <v>140</v>
      </c>
    </row>
    <row r="34" spans="1:8" x14ac:dyDescent="0.2">
      <c r="A34" s="36">
        <v>28</v>
      </c>
      <c r="B34" s="37" t="s">
        <v>918</v>
      </c>
      <c r="C34" s="37" t="s">
        <v>919</v>
      </c>
      <c r="D34" s="37" t="s">
        <v>185</v>
      </c>
      <c r="E34" s="38">
        <v>532953</v>
      </c>
      <c r="F34" s="39">
        <v>1092.6602406</v>
      </c>
      <c r="G34" s="40">
        <v>1.1912799999999999E-2</v>
      </c>
      <c r="H34" s="30" t="s">
        <v>140</v>
      </c>
    </row>
    <row r="35" spans="1:8" x14ac:dyDescent="0.2">
      <c r="A35" s="36">
        <v>29</v>
      </c>
      <c r="B35" s="37" t="s">
        <v>380</v>
      </c>
      <c r="C35" s="37" t="s">
        <v>381</v>
      </c>
      <c r="D35" s="37" t="s">
        <v>185</v>
      </c>
      <c r="E35" s="38">
        <v>65714</v>
      </c>
      <c r="F35" s="39">
        <v>1088.8152660000001</v>
      </c>
      <c r="G35" s="40">
        <v>1.187088E-2</v>
      </c>
      <c r="H35" s="30" t="s">
        <v>140</v>
      </c>
    </row>
    <row r="36" spans="1:8" x14ac:dyDescent="0.2">
      <c r="A36" s="36">
        <v>30</v>
      </c>
      <c r="B36" s="37" t="s">
        <v>99</v>
      </c>
      <c r="C36" s="37" t="s">
        <v>100</v>
      </c>
      <c r="D36" s="37" t="s">
        <v>101</v>
      </c>
      <c r="E36" s="38">
        <v>625512</v>
      </c>
      <c r="F36" s="39">
        <v>1085.0131151999999</v>
      </c>
      <c r="G36" s="40">
        <v>1.182942E-2</v>
      </c>
      <c r="H36" s="30" t="s">
        <v>140</v>
      </c>
    </row>
    <row r="37" spans="1:8" x14ac:dyDescent="0.2">
      <c r="A37" s="36">
        <v>31</v>
      </c>
      <c r="B37" s="37" t="s">
        <v>779</v>
      </c>
      <c r="C37" s="37" t="s">
        <v>780</v>
      </c>
      <c r="D37" s="37" t="s">
        <v>22</v>
      </c>
      <c r="E37" s="38">
        <v>483930</v>
      </c>
      <c r="F37" s="39">
        <v>1082.890161</v>
      </c>
      <c r="G37" s="40">
        <v>1.1806280000000001E-2</v>
      </c>
      <c r="H37" s="30" t="s">
        <v>140</v>
      </c>
    </row>
    <row r="38" spans="1:8" x14ac:dyDescent="0.2">
      <c r="A38" s="36">
        <v>32</v>
      </c>
      <c r="B38" s="37" t="s">
        <v>35</v>
      </c>
      <c r="C38" s="37" t="s">
        <v>36</v>
      </c>
      <c r="D38" s="37" t="s">
        <v>34</v>
      </c>
      <c r="E38" s="38">
        <v>3098</v>
      </c>
      <c r="F38" s="39">
        <v>1081.8216</v>
      </c>
      <c r="G38" s="40">
        <v>1.179463E-2</v>
      </c>
      <c r="H38" s="30" t="s">
        <v>140</v>
      </c>
    </row>
    <row r="39" spans="1:8" x14ac:dyDescent="0.2">
      <c r="A39" s="36">
        <v>33</v>
      </c>
      <c r="B39" s="37" t="s">
        <v>186</v>
      </c>
      <c r="C39" s="37" t="s">
        <v>187</v>
      </c>
      <c r="D39" s="37" t="s">
        <v>188</v>
      </c>
      <c r="E39" s="38">
        <v>27905</v>
      </c>
      <c r="F39" s="39">
        <v>1078.69568</v>
      </c>
      <c r="G39" s="40">
        <v>1.176055E-2</v>
      </c>
      <c r="H39" s="30" t="s">
        <v>140</v>
      </c>
    </row>
    <row r="40" spans="1:8" x14ac:dyDescent="0.2">
      <c r="A40" s="36">
        <v>34</v>
      </c>
      <c r="B40" s="37" t="s">
        <v>661</v>
      </c>
      <c r="C40" s="37" t="s">
        <v>662</v>
      </c>
      <c r="D40" s="37" t="s">
        <v>185</v>
      </c>
      <c r="E40" s="38">
        <v>59861</v>
      </c>
      <c r="F40" s="39">
        <v>1065.645522</v>
      </c>
      <c r="G40" s="40">
        <v>1.161827E-2</v>
      </c>
      <c r="H40" s="30" t="s">
        <v>140</v>
      </c>
    </row>
    <row r="41" spans="1:8" x14ac:dyDescent="0.2">
      <c r="A41" s="36">
        <v>35</v>
      </c>
      <c r="B41" s="37" t="s">
        <v>423</v>
      </c>
      <c r="C41" s="37" t="s">
        <v>424</v>
      </c>
      <c r="D41" s="37" t="s">
        <v>48</v>
      </c>
      <c r="E41" s="38">
        <v>617953</v>
      </c>
      <c r="F41" s="39">
        <v>1065.5363579</v>
      </c>
      <c r="G41" s="40">
        <v>1.161708E-2</v>
      </c>
      <c r="H41" s="30" t="s">
        <v>140</v>
      </c>
    </row>
    <row r="42" spans="1:8" x14ac:dyDescent="0.2">
      <c r="A42" s="36">
        <v>36</v>
      </c>
      <c r="B42" s="37" t="s">
        <v>347</v>
      </c>
      <c r="C42" s="37" t="s">
        <v>348</v>
      </c>
      <c r="D42" s="37" t="s">
        <v>48</v>
      </c>
      <c r="E42" s="38">
        <v>384550</v>
      </c>
      <c r="F42" s="39">
        <v>1047.5142000000001</v>
      </c>
      <c r="G42" s="40">
        <v>1.142059E-2</v>
      </c>
      <c r="H42" s="30" t="s">
        <v>140</v>
      </c>
    </row>
    <row r="43" spans="1:8" x14ac:dyDescent="0.2">
      <c r="A43" s="36">
        <v>37</v>
      </c>
      <c r="B43" s="37" t="s">
        <v>349</v>
      </c>
      <c r="C43" s="37" t="s">
        <v>350</v>
      </c>
      <c r="D43" s="37" t="s">
        <v>188</v>
      </c>
      <c r="E43" s="38">
        <v>36525</v>
      </c>
      <c r="F43" s="39">
        <v>1036.2873</v>
      </c>
      <c r="G43" s="40">
        <v>1.129819E-2</v>
      </c>
      <c r="H43" s="30" t="s">
        <v>140</v>
      </c>
    </row>
    <row r="44" spans="1:8" x14ac:dyDescent="0.2">
      <c r="A44" s="36">
        <v>38</v>
      </c>
      <c r="B44" s="37" t="s">
        <v>760</v>
      </c>
      <c r="C44" s="37" t="s">
        <v>761</v>
      </c>
      <c r="D44" s="37" t="s">
        <v>48</v>
      </c>
      <c r="E44" s="38">
        <v>731815</v>
      </c>
      <c r="F44" s="39">
        <v>1027.4682600000001</v>
      </c>
      <c r="G44" s="40">
        <v>1.120204E-2</v>
      </c>
      <c r="H44" s="30" t="s">
        <v>140</v>
      </c>
    </row>
    <row r="45" spans="1:8" x14ac:dyDescent="0.2">
      <c r="A45" s="36">
        <v>39</v>
      </c>
      <c r="B45" s="37" t="s">
        <v>627</v>
      </c>
      <c r="C45" s="37" t="s">
        <v>628</v>
      </c>
      <c r="D45" s="37" t="s">
        <v>516</v>
      </c>
      <c r="E45" s="38">
        <v>357342</v>
      </c>
      <c r="F45" s="39">
        <v>1025.392869</v>
      </c>
      <c r="G45" s="40">
        <v>1.1179410000000001E-2</v>
      </c>
      <c r="H45" s="30" t="s">
        <v>140</v>
      </c>
    </row>
    <row r="46" spans="1:8" x14ac:dyDescent="0.2">
      <c r="A46" s="36">
        <v>40</v>
      </c>
      <c r="B46" s="37" t="s">
        <v>37</v>
      </c>
      <c r="C46" s="37" t="s">
        <v>38</v>
      </c>
      <c r="D46" s="37" t="s">
        <v>22</v>
      </c>
      <c r="E46" s="38">
        <v>355046</v>
      </c>
      <c r="F46" s="39">
        <v>1016.496698</v>
      </c>
      <c r="G46" s="40">
        <v>1.1082420000000001E-2</v>
      </c>
      <c r="H46" s="30" t="s">
        <v>140</v>
      </c>
    </row>
    <row r="47" spans="1:8" x14ac:dyDescent="0.2">
      <c r="A47" s="36">
        <v>41</v>
      </c>
      <c r="B47" s="37" t="s">
        <v>128</v>
      </c>
      <c r="C47" s="37" t="s">
        <v>129</v>
      </c>
      <c r="D47" s="37" t="s">
        <v>130</v>
      </c>
      <c r="E47" s="38">
        <v>536163</v>
      </c>
      <c r="F47" s="39">
        <v>1008.3081378000001</v>
      </c>
      <c r="G47" s="40">
        <v>1.099314E-2</v>
      </c>
      <c r="H47" s="30" t="s">
        <v>140</v>
      </c>
    </row>
    <row r="48" spans="1:8" x14ac:dyDescent="0.2">
      <c r="A48" s="36">
        <v>42</v>
      </c>
      <c r="B48" s="37" t="s">
        <v>828</v>
      </c>
      <c r="C48" s="37" t="s">
        <v>829</v>
      </c>
      <c r="D48" s="37" t="s">
        <v>48</v>
      </c>
      <c r="E48" s="38">
        <v>789739</v>
      </c>
      <c r="F48" s="39">
        <v>991.28039279999996</v>
      </c>
      <c r="G48" s="40">
        <v>1.0807499999999999E-2</v>
      </c>
      <c r="H48" s="30" t="s">
        <v>140</v>
      </c>
    </row>
    <row r="49" spans="1:8" x14ac:dyDescent="0.2">
      <c r="A49" s="36">
        <v>43</v>
      </c>
      <c r="B49" s="37" t="s">
        <v>483</v>
      </c>
      <c r="C49" s="37" t="s">
        <v>484</v>
      </c>
      <c r="D49" s="37" t="s">
        <v>185</v>
      </c>
      <c r="E49" s="38">
        <v>32921</v>
      </c>
      <c r="F49" s="39">
        <v>986.74113299999999</v>
      </c>
      <c r="G49" s="40">
        <v>1.075801E-2</v>
      </c>
      <c r="H49" s="30" t="s">
        <v>140</v>
      </c>
    </row>
    <row r="50" spans="1:8" x14ac:dyDescent="0.2">
      <c r="A50" s="36">
        <v>44</v>
      </c>
      <c r="B50" s="37" t="s">
        <v>633</v>
      </c>
      <c r="C50" s="37" t="s">
        <v>634</v>
      </c>
      <c r="D50" s="37" t="s">
        <v>635</v>
      </c>
      <c r="E50" s="38">
        <v>1154432</v>
      </c>
      <c r="F50" s="39">
        <v>983.11429120000003</v>
      </c>
      <c r="G50" s="40">
        <v>1.0718460000000001E-2</v>
      </c>
      <c r="H50" s="30" t="s">
        <v>140</v>
      </c>
    </row>
    <row r="51" spans="1:8" x14ac:dyDescent="0.2">
      <c r="A51" s="36">
        <v>45</v>
      </c>
      <c r="B51" s="37" t="s">
        <v>499</v>
      </c>
      <c r="C51" s="37" t="s">
        <v>500</v>
      </c>
      <c r="D51" s="37" t="s">
        <v>127</v>
      </c>
      <c r="E51" s="38">
        <v>218026</v>
      </c>
      <c r="F51" s="39">
        <v>977.75939960000005</v>
      </c>
      <c r="G51" s="40">
        <v>1.0660080000000001E-2</v>
      </c>
      <c r="H51" s="30" t="s">
        <v>140</v>
      </c>
    </row>
    <row r="52" spans="1:8" x14ac:dyDescent="0.2">
      <c r="A52" s="36">
        <v>46</v>
      </c>
      <c r="B52" s="37" t="s">
        <v>724</v>
      </c>
      <c r="C52" s="37" t="s">
        <v>725</v>
      </c>
      <c r="D52" s="37" t="s">
        <v>130</v>
      </c>
      <c r="E52" s="38">
        <v>79035</v>
      </c>
      <c r="F52" s="39">
        <v>969.28524000000004</v>
      </c>
      <c r="G52" s="40">
        <v>1.0567689999999999E-2</v>
      </c>
      <c r="H52" s="30" t="s">
        <v>140</v>
      </c>
    </row>
    <row r="53" spans="1:8" x14ac:dyDescent="0.2">
      <c r="A53" s="36">
        <v>47</v>
      </c>
      <c r="B53" s="37" t="s">
        <v>20</v>
      </c>
      <c r="C53" s="37" t="s">
        <v>21</v>
      </c>
      <c r="D53" s="37" t="s">
        <v>22</v>
      </c>
      <c r="E53" s="38">
        <v>267445</v>
      </c>
      <c r="F53" s="39">
        <v>953.84259250000002</v>
      </c>
      <c r="G53" s="40">
        <v>1.039933E-2</v>
      </c>
      <c r="H53" s="30" t="s">
        <v>140</v>
      </c>
    </row>
    <row r="54" spans="1:8" x14ac:dyDescent="0.2">
      <c r="A54" s="36">
        <v>48</v>
      </c>
      <c r="B54" s="37" t="s">
        <v>623</v>
      </c>
      <c r="C54" s="37" t="s">
        <v>624</v>
      </c>
      <c r="D54" s="37" t="s">
        <v>193</v>
      </c>
      <c r="E54" s="38">
        <v>166204</v>
      </c>
      <c r="F54" s="39">
        <v>949.35724800000003</v>
      </c>
      <c r="G54" s="40">
        <v>1.0350430000000001E-2</v>
      </c>
      <c r="H54" s="30" t="s">
        <v>140</v>
      </c>
    </row>
    <row r="55" spans="1:8" ht="25.5" x14ac:dyDescent="0.2">
      <c r="A55" s="36">
        <v>49</v>
      </c>
      <c r="B55" s="37" t="s">
        <v>920</v>
      </c>
      <c r="C55" s="37" t="s">
        <v>921</v>
      </c>
      <c r="D55" s="37" t="s">
        <v>208</v>
      </c>
      <c r="E55" s="38">
        <v>60362</v>
      </c>
      <c r="F55" s="39">
        <v>915.93298800000002</v>
      </c>
      <c r="G55" s="40">
        <v>9.98602E-3</v>
      </c>
      <c r="H55" s="30" t="s">
        <v>140</v>
      </c>
    </row>
    <row r="56" spans="1:8" x14ac:dyDescent="0.2">
      <c r="A56" s="36">
        <v>50</v>
      </c>
      <c r="B56" s="37" t="s">
        <v>774</v>
      </c>
      <c r="C56" s="37" t="s">
        <v>775</v>
      </c>
      <c r="D56" s="37" t="s">
        <v>776</v>
      </c>
      <c r="E56" s="38">
        <v>30168</v>
      </c>
      <c r="F56" s="39">
        <v>915.90048000000002</v>
      </c>
      <c r="G56" s="40">
        <v>9.9856600000000004E-3</v>
      </c>
      <c r="H56" s="30" t="s">
        <v>140</v>
      </c>
    </row>
    <row r="57" spans="1:8" x14ac:dyDescent="0.2">
      <c r="A57" s="36">
        <v>51</v>
      </c>
      <c r="B57" s="37" t="s">
        <v>711</v>
      </c>
      <c r="C57" s="37" t="s">
        <v>712</v>
      </c>
      <c r="D57" s="37" t="s">
        <v>215</v>
      </c>
      <c r="E57" s="38">
        <v>44463</v>
      </c>
      <c r="F57" s="39">
        <v>903.26584500000001</v>
      </c>
      <c r="G57" s="40">
        <v>9.8479099999999997E-3</v>
      </c>
      <c r="H57" s="30" t="s">
        <v>140</v>
      </c>
    </row>
    <row r="58" spans="1:8" x14ac:dyDescent="0.2">
      <c r="A58" s="36">
        <v>52</v>
      </c>
      <c r="B58" s="37" t="s">
        <v>321</v>
      </c>
      <c r="C58" s="37" t="s">
        <v>322</v>
      </c>
      <c r="D58" s="37" t="s">
        <v>215</v>
      </c>
      <c r="E58" s="38">
        <v>8360</v>
      </c>
      <c r="F58" s="39">
        <v>900.83180000000004</v>
      </c>
      <c r="G58" s="40">
        <v>9.8213699999999994E-3</v>
      </c>
      <c r="H58" s="30" t="s">
        <v>140</v>
      </c>
    </row>
    <row r="59" spans="1:8" x14ac:dyDescent="0.2">
      <c r="A59" s="36">
        <v>53</v>
      </c>
      <c r="B59" s="37" t="s">
        <v>270</v>
      </c>
      <c r="C59" s="37" t="s">
        <v>271</v>
      </c>
      <c r="D59" s="37" t="s">
        <v>188</v>
      </c>
      <c r="E59" s="38">
        <v>77266</v>
      </c>
      <c r="F59" s="39">
        <v>897.83091999999999</v>
      </c>
      <c r="G59" s="40">
        <v>9.7886599999999994E-3</v>
      </c>
      <c r="H59" s="30" t="s">
        <v>140</v>
      </c>
    </row>
    <row r="60" spans="1:8" x14ac:dyDescent="0.2">
      <c r="A60" s="36">
        <v>54</v>
      </c>
      <c r="B60" s="37" t="s">
        <v>783</v>
      </c>
      <c r="C60" s="37" t="s">
        <v>784</v>
      </c>
      <c r="D60" s="37" t="s">
        <v>34</v>
      </c>
      <c r="E60" s="38">
        <v>93144</v>
      </c>
      <c r="F60" s="39">
        <v>886.87059599999998</v>
      </c>
      <c r="G60" s="40">
        <v>9.6691599999999996E-3</v>
      </c>
      <c r="H60" s="30" t="s">
        <v>140</v>
      </c>
    </row>
    <row r="61" spans="1:8" x14ac:dyDescent="0.2">
      <c r="A61" s="36">
        <v>55</v>
      </c>
      <c r="B61" s="37" t="s">
        <v>261</v>
      </c>
      <c r="C61" s="37" t="s">
        <v>262</v>
      </c>
      <c r="D61" s="37" t="s">
        <v>53</v>
      </c>
      <c r="E61" s="38">
        <v>74479</v>
      </c>
      <c r="F61" s="39">
        <v>841.05410749999999</v>
      </c>
      <c r="G61" s="40">
        <v>9.1696399999999997E-3</v>
      </c>
      <c r="H61" s="30" t="s">
        <v>140</v>
      </c>
    </row>
    <row r="62" spans="1:8" ht="25.5" x14ac:dyDescent="0.2">
      <c r="A62" s="36">
        <v>56</v>
      </c>
      <c r="B62" s="37" t="s">
        <v>922</v>
      </c>
      <c r="C62" s="37" t="s">
        <v>923</v>
      </c>
      <c r="D62" s="37" t="s">
        <v>208</v>
      </c>
      <c r="E62" s="38">
        <v>47077</v>
      </c>
      <c r="F62" s="39">
        <v>800.77976999999998</v>
      </c>
      <c r="G62" s="40">
        <v>8.7305500000000001E-3</v>
      </c>
      <c r="H62" s="30" t="s">
        <v>140</v>
      </c>
    </row>
    <row r="63" spans="1:8" x14ac:dyDescent="0.2">
      <c r="A63" s="36">
        <v>57</v>
      </c>
      <c r="B63" s="37" t="s">
        <v>789</v>
      </c>
      <c r="C63" s="37" t="s">
        <v>790</v>
      </c>
      <c r="D63" s="37" t="s">
        <v>41</v>
      </c>
      <c r="E63" s="38">
        <v>1944</v>
      </c>
      <c r="F63" s="39">
        <v>775.65599999999995</v>
      </c>
      <c r="G63" s="40">
        <v>8.4566399999999996E-3</v>
      </c>
      <c r="H63" s="30" t="s">
        <v>140</v>
      </c>
    </row>
    <row r="64" spans="1:8" x14ac:dyDescent="0.2">
      <c r="A64" s="36">
        <v>58</v>
      </c>
      <c r="B64" s="37" t="s">
        <v>803</v>
      </c>
      <c r="C64" s="37" t="s">
        <v>804</v>
      </c>
      <c r="D64" s="37" t="s">
        <v>115</v>
      </c>
      <c r="E64" s="38">
        <v>17584</v>
      </c>
      <c r="F64" s="39">
        <v>774.39936</v>
      </c>
      <c r="G64" s="40">
        <v>8.4429399999999995E-3</v>
      </c>
      <c r="H64" s="30" t="s">
        <v>140</v>
      </c>
    </row>
    <row r="65" spans="1:8" x14ac:dyDescent="0.2">
      <c r="A65" s="36">
        <v>59</v>
      </c>
      <c r="B65" s="37" t="s">
        <v>924</v>
      </c>
      <c r="C65" s="37" t="s">
        <v>925</v>
      </c>
      <c r="D65" s="37" t="s">
        <v>112</v>
      </c>
      <c r="E65" s="38">
        <v>40584</v>
      </c>
      <c r="F65" s="39">
        <v>757.54094399999997</v>
      </c>
      <c r="G65" s="40">
        <v>8.2591399999999999E-3</v>
      </c>
      <c r="H65" s="30" t="s">
        <v>140</v>
      </c>
    </row>
    <row r="66" spans="1:8" x14ac:dyDescent="0.2">
      <c r="A66" s="36">
        <v>60</v>
      </c>
      <c r="B66" s="37" t="s">
        <v>202</v>
      </c>
      <c r="C66" s="37" t="s">
        <v>203</v>
      </c>
      <c r="D66" s="37" t="s">
        <v>31</v>
      </c>
      <c r="E66" s="38">
        <v>7572</v>
      </c>
      <c r="F66" s="39">
        <v>754.24692000000005</v>
      </c>
      <c r="G66" s="40">
        <v>8.2232199999999998E-3</v>
      </c>
      <c r="H66" s="30" t="s">
        <v>140</v>
      </c>
    </row>
    <row r="67" spans="1:8" x14ac:dyDescent="0.2">
      <c r="A67" s="36">
        <v>61</v>
      </c>
      <c r="B67" s="37" t="s">
        <v>79</v>
      </c>
      <c r="C67" s="37" t="s">
        <v>80</v>
      </c>
      <c r="D67" s="37" t="s">
        <v>34</v>
      </c>
      <c r="E67" s="38">
        <v>179195</v>
      </c>
      <c r="F67" s="39">
        <v>742.04649500000005</v>
      </c>
      <c r="G67" s="40">
        <v>8.0902100000000005E-3</v>
      </c>
      <c r="H67" s="30" t="s">
        <v>140</v>
      </c>
    </row>
    <row r="68" spans="1:8" x14ac:dyDescent="0.2">
      <c r="A68" s="36">
        <v>62</v>
      </c>
      <c r="B68" s="37" t="s">
        <v>244</v>
      </c>
      <c r="C68" s="37" t="s">
        <v>245</v>
      </c>
      <c r="D68" s="37" t="s">
        <v>246</v>
      </c>
      <c r="E68" s="38">
        <v>21312</v>
      </c>
      <c r="F68" s="39">
        <v>737.52307199999996</v>
      </c>
      <c r="G68" s="40">
        <v>8.0408900000000002E-3</v>
      </c>
      <c r="H68" s="30" t="s">
        <v>140</v>
      </c>
    </row>
    <row r="69" spans="1:8" x14ac:dyDescent="0.2">
      <c r="A69" s="36">
        <v>63</v>
      </c>
      <c r="B69" s="37" t="s">
        <v>77</v>
      </c>
      <c r="C69" s="37" t="s">
        <v>78</v>
      </c>
      <c r="D69" s="37" t="s">
        <v>31</v>
      </c>
      <c r="E69" s="38">
        <v>12977</v>
      </c>
      <c r="F69" s="39">
        <v>734.43331499999999</v>
      </c>
      <c r="G69" s="40">
        <v>8.0072000000000008E-3</v>
      </c>
      <c r="H69" s="30" t="s">
        <v>140</v>
      </c>
    </row>
    <row r="70" spans="1:8" x14ac:dyDescent="0.2">
      <c r="A70" s="36">
        <v>64</v>
      </c>
      <c r="B70" s="37" t="s">
        <v>781</v>
      </c>
      <c r="C70" s="37" t="s">
        <v>782</v>
      </c>
      <c r="D70" s="37" t="s">
        <v>287</v>
      </c>
      <c r="E70" s="38">
        <v>3879</v>
      </c>
      <c r="F70" s="39">
        <v>725.21784000000002</v>
      </c>
      <c r="G70" s="40">
        <v>7.9067300000000007E-3</v>
      </c>
      <c r="H70" s="30" t="s">
        <v>140</v>
      </c>
    </row>
    <row r="71" spans="1:8" x14ac:dyDescent="0.2">
      <c r="A71" s="36">
        <v>65</v>
      </c>
      <c r="B71" s="37" t="s">
        <v>926</v>
      </c>
      <c r="C71" s="37" t="s">
        <v>927</v>
      </c>
      <c r="D71" s="37" t="s">
        <v>287</v>
      </c>
      <c r="E71" s="38">
        <v>26437</v>
      </c>
      <c r="F71" s="39">
        <v>724.10942999999997</v>
      </c>
      <c r="G71" s="40">
        <v>7.8946499999999996E-3</v>
      </c>
      <c r="H71" s="30" t="s">
        <v>140</v>
      </c>
    </row>
    <row r="72" spans="1:8" x14ac:dyDescent="0.2">
      <c r="A72" s="36">
        <v>66</v>
      </c>
      <c r="B72" s="37" t="s">
        <v>123</v>
      </c>
      <c r="C72" s="37" t="s">
        <v>124</v>
      </c>
      <c r="D72" s="37" t="s">
        <v>34</v>
      </c>
      <c r="E72" s="38">
        <v>19031</v>
      </c>
      <c r="F72" s="39">
        <v>700.96882300000004</v>
      </c>
      <c r="G72" s="40">
        <v>7.64236E-3</v>
      </c>
      <c r="H72" s="30" t="s">
        <v>140</v>
      </c>
    </row>
    <row r="73" spans="1:8" x14ac:dyDescent="0.2">
      <c r="A73" s="36">
        <v>67</v>
      </c>
      <c r="B73" s="37" t="s">
        <v>23</v>
      </c>
      <c r="C73" s="37" t="s">
        <v>24</v>
      </c>
      <c r="D73" s="37" t="s">
        <v>25</v>
      </c>
      <c r="E73" s="38">
        <v>6200</v>
      </c>
      <c r="F73" s="39">
        <v>697.68600000000004</v>
      </c>
      <c r="G73" s="40">
        <v>7.6065600000000001E-3</v>
      </c>
      <c r="H73" s="30" t="s">
        <v>140</v>
      </c>
    </row>
    <row r="74" spans="1:8" x14ac:dyDescent="0.2">
      <c r="A74" s="36">
        <v>68</v>
      </c>
      <c r="B74" s="37" t="s">
        <v>928</v>
      </c>
      <c r="C74" s="37" t="s">
        <v>929</v>
      </c>
      <c r="D74" s="37" t="s">
        <v>229</v>
      </c>
      <c r="E74" s="38">
        <v>590968</v>
      </c>
      <c r="F74" s="39">
        <v>697.04675599999996</v>
      </c>
      <c r="G74" s="40">
        <v>7.5995999999999998E-3</v>
      </c>
      <c r="H74" s="30" t="s">
        <v>140</v>
      </c>
    </row>
    <row r="75" spans="1:8" x14ac:dyDescent="0.2">
      <c r="A75" s="36">
        <v>69</v>
      </c>
      <c r="B75" s="37" t="s">
        <v>305</v>
      </c>
      <c r="C75" s="37" t="s">
        <v>306</v>
      </c>
      <c r="D75" s="37" t="s">
        <v>229</v>
      </c>
      <c r="E75" s="38">
        <v>71016</v>
      </c>
      <c r="F75" s="39">
        <v>694.53647999999998</v>
      </c>
      <c r="G75" s="40">
        <v>7.5722300000000001E-3</v>
      </c>
      <c r="H75" s="30" t="s">
        <v>140</v>
      </c>
    </row>
    <row r="76" spans="1:8" x14ac:dyDescent="0.2">
      <c r="A76" s="36">
        <v>70</v>
      </c>
      <c r="B76" s="37" t="s">
        <v>93</v>
      </c>
      <c r="C76" s="37" t="s">
        <v>94</v>
      </c>
      <c r="D76" s="37" t="s">
        <v>34</v>
      </c>
      <c r="E76" s="38">
        <v>19050</v>
      </c>
      <c r="F76" s="39">
        <v>685.78094999999996</v>
      </c>
      <c r="G76" s="40">
        <v>7.4767699999999998E-3</v>
      </c>
      <c r="H76" s="30" t="s">
        <v>140</v>
      </c>
    </row>
    <row r="77" spans="1:8" x14ac:dyDescent="0.2">
      <c r="A77" s="36">
        <v>71</v>
      </c>
      <c r="B77" s="37" t="s">
        <v>67</v>
      </c>
      <c r="C77" s="37" t="s">
        <v>68</v>
      </c>
      <c r="D77" s="37" t="s">
        <v>34</v>
      </c>
      <c r="E77" s="38">
        <v>1101169</v>
      </c>
      <c r="F77" s="39">
        <v>648.58854099999996</v>
      </c>
      <c r="G77" s="40">
        <v>7.0712800000000001E-3</v>
      </c>
      <c r="H77" s="30" t="s">
        <v>140</v>
      </c>
    </row>
    <row r="78" spans="1:8" x14ac:dyDescent="0.2">
      <c r="A78" s="36">
        <v>72</v>
      </c>
      <c r="B78" s="37" t="s">
        <v>511</v>
      </c>
      <c r="C78" s="37" t="s">
        <v>512</v>
      </c>
      <c r="D78" s="37" t="s">
        <v>513</v>
      </c>
      <c r="E78" s="38">
        <v>218026</v>
      </c>
      <c r="F78" s="39">
        <v>612.10799499999996</v>
      </c>
      <c r="G78" s="40">
        <v>6.6735500000000003E-3</v>
      </c>
      <c r="H78" s="30" t="s">
        <v>140</v>
      </c>
    </row>
    <row r="79" spans="1:8" x14ac:dyDescent="0.2">
      <c r="A79" s="36">
        <v>73</v>
      </c>
      <c r="B79" s="37" t="s">
        <v>255</v>
      </c>
      <c r="C79" s="37" t="s">
        <v>256</v>
      </c>
      <c r="D79" s="37" t="s">
        <v>215</v>
      </c>
      <c r="E79" s="38">
        <v>13065</v>
      </c>
      <c r="F79" s="39">
        <v>565.25722499999995</v>
      </c>
      <c r="G79" s="40">
        <v>6.1627499999999998E-3</v>
      </c>
      <c r="H79" s="30" t="s">
        <v>140</v>
      </c>
    </row>
    <row r="80" spans="1:8" x14ac:dyDescent="0.2">
      <c r="A80" s="36">
        <v>74</v>
      </c>
      <c r="B80" s="37" t="s">
        <v>830</v>
      </c>
      <c r="C80" s="37" t="s">
        <v>831</v>
      </c>
      <c r="D80" s="37" t="s">
        <v>215</v>
      </c>
      <c r="E80" s="38">
        <v>23320</v>
      </c>
      <c r="F80" s="39">
        <v>39.734948000000003</v>
      </c>
      <c r="G80" s="40">
        <v>4.3321000000000001E-4</v>
      </c>
      <c r="H80" s="30" t="s">
        <v>140</v>
      </c>
    </row>
    <row r="81" spans="1:8" x14ac:dyDescent="0.2">
      <c r="A81" s="41"/>
      <c r="B81" s="41"/>
      <c r="C81" s="42" t="s">
        <v>139</v>
      </c>
      <c r="D81" s="41"/>
      <c r="E81" s="41" t="s">
        <v>140</v>
      </c>
      <c r="F81" s="43">
        <v>89036.298621299997</v>
      </c>
      <c r="G81" s="44">
        <v>0.97072375</v>
      </c>
      <c r="H81" s="30" t="s">
        <v>140</v>
      </c>
    </row>
    <row r="82" spans="1:8" x14ac:dyDescent="0.2">
      <c r="A82" s="41"/>
      <c r="B82" s="41"/>
      <c r="C82" s="45"/>
      <c r="D82" s="41"/>
      <c r="E82" s="41"/>
      <c r="F82" s="46"/>
      <c r="G82" s="46"/>
      <c r="H82" s="30" t="s">
        <v>140</v>
      </c>
    </row>
    <row r="83" spans="1:8" x14ac:dyDescent="0.2">
      <c r="A83" s="41"/>
      <c r="B83" s="41"/>
      <c r="C83" s="42" t="s">
        <v>141</v>
      </c>
      <c r="D83" s="41"/>
      <c r="E83" s="41"/>
      <c r="F83" s="41"/>
      <c r="G83" s="41"/>
      <c r="H83" s="30" t="s">
        <v>140</v>
      </c>
    </row>
    <row r="84" spans="1:8" x14ac:dyDescent="0.2">
      <c r="A84" s="41"/>
      <c r="B84" s="41"/>
      <c r="C84" s="42" t="s">
        <v>139</v>
      </c>
      <c r="D84" s="41"/>
      <c r="E84" s="41" t="s">
        <v>140</v>
      </c>
      <c r="F84" s="47" t="s">
        <v>142</v>
      </c>
      <c r="G84" s="44">
        <v>0</v>
      </c>
      <c r="H84" s="30" t="s">
        <v>140</v>
      </c>
    </row>
    <row r="85" spans="1:8" x14ac:dyDescent="0.2">
      <c r="A85" s="41"/>
      <c r="B85" s="41"/>
      <c r="C85" s="45"/>
      <c r="D85" s="41"/>
      <c r="E85" s="41"/>
      <c r="F85" s="46"/>
      <c r="G85" s="46"/>
      <c r="H85" s="30" t="s">
        <v>140</v>
      </c>
    </row>
    <row r="86" spans="1:8" x14ac:dyDescent="0.2">
      <c r="A86" s="41"/>
      <c r="B86" s="41"/>
      <c r="C86" s="42" t="s">
        <v>143</v>
      </c>
      <c r="D86" s="41"/>
      <c r="E86" s="41"/>
      <c r="F86" s="41"/>
      <c r="G86" s="41"/>
      <c r="H86" s="30" t="s">
        <v>140</v>
      </c>
    </row>
    <row r="87" spans="1:8" x14ac:dyDescent="0.2">
      <c r="A87" s="41"/>
      <c r="B87" s="41"/>
      <c r="C87" s="42" t="s">
        <v>139</v>
      </c>
      <c r="D87" s="41"/>
      <c r="E87" s="41" t="s">
        <v>140</v>
      </c>
      <c r="F87" s="47" t="s">
        <v>142</v>
      </c>
      <c r="G87" s="44">
        <v>0</v>
      </c>
      <c r="H87" s="30" t="s">
        <v>140</v>
      </c>
    </row>
    <row r="88" spans="1:8" x14ac:dyDescent="0.2">
      <c r="A88" s="41"/>
      <c r="B88" s="41"/>
      <c r="C88" s="45"/>
      <c r="D88" s="41"/>
      <c r="E88" s="41"/>
      <c r="F88" s="46"/>
      <c r="G88" s="46"/>
      <c r="H88" s="30" t="s">
        <v>140</v>
      </c>
    </row>
    <row r="89" spans="1:8" x14ac:dyDescent="0.2">
      <c r="A89" s="41"/>
      <c r="B89" s="41"/>
      <c r="C89" s="42" t="s">
        <v>144</v>
      </c>
      <c r="D89" s="41"/>
      <c r="E89" s="41"/>
      <c r="F89" s="41"/>
      <c r="G89" s="41"/>
      <c r="H89" s="30" t="s">
        <v>140</v>
      </c>
    </row>
    <row r="90" spans="1:8" x14ac:dyDescent="0.2">
      <c r="A90" s="41"/>
      <c r="B90" s="41"/>
      <c r="C90" s="42" t="s">
        <v>139</v>
      </c>
      <c r="D90" s="41"/>
      <c r="E90" s="41" t="s">
        <v>140</v>
      </c>
      <c r="F90" s="47" t="s">
        <v>142</v>
      </c>
      <c r="G90" s="44">
        <v>0</v>
      </c>
      <c r="H90" s="30" t="s">
        <v>140</v>
      </c>
    </row>
    <row r="91" spans="1:8" x14ac:dyDescent="0.2">
      <c r="A91" s="41"/>
      <c r="B91" s="41"/>
      <c r="C91" s="45"/>
      <c r="D91" s="41"/>
      <c r="E91" s="41"/>
      <c r="F91" s="46"/>
      <c r="G91" s="46"/>
      <c r="H91" s="30" t="s">
        <v>140</v>
      </c>
    </row>
    <row r="92" spans="1:8" x14ac:dyDescent="0.2">
      <c r="A92" s="41"/>
      <c r="B92" s="41"/>
      <c r="C92" s="42" t="s">
        <v>145</v>
      </c>
      <c r="D92" s="41"/>
      <c r="E92" s="41"/>
      <c r="F92" s="46"/>
      <c r="G92" s="46"/>
      <c r="H92" s="30" t="s">
        <v>140</v>
      </c>
    </row>
    <row r="93" spans="1:8" x14ac:dyDescent="0.2">
      <c r="A93" s="41"/>
      <c r="B93" s="41"/>
      <c r="C93" s="42" t="s">
        <v>139</v>
      </c>
      <c r="D93" s="41"/>
      <c r="E93" s="41" t="s">
        <v>140</v>
      </c>
      <c r="F93" s="47" t="s">
        <v>142</v>
      </c>
      <c r="G93" s="44">
        <v>0</v>
      </c>
      <c r="H93" s="30" t="s">
        <v>140</v>
      </c>
    </row>
    <row r="94" spans="1:8" x14ac:dyDescent="0.2">
      <c r="A94" s="41"/>
      <c r="B94" s="41"/>
      <c r="C94" s="45"/>
      <c r="D94" s="41"/>
      <c r="E94" s="41"/>
      <c r="F94" s="46"/>
      <c r="G94" s="46"/>
      <c r="H94" s="30" t="s">
        <v>140</v>
      </c>
    </row>
    <row r="95" spans="1:8" x14ac:dyDescent="0.2">
      <c r="A95" s="41"/>
      <c r="B95" s="41"/>
      <c r="C95" s="42" t="s">
        <v>146</v>
      </c>
      <c r="D95" s="41"/>
      <c r="E95" s="41"/>
      <c r="F95" s="46"/>
      <c r="G95" s="46"/>
      <c r="H95" s="30" t="s">
        <v>140</v>
      </c>
    </row>
    <row r="96" spans="1:8" x14ac:dyDescent="0.2">
      <c r="A96" s="36">
        <v>1</v>
      </c>
      <c r="B96" s="37"/>
      <c r="C96" s="37" t="s">
        <v>1162</v>
      </c>
      <c r="D96" s="37" t="s">
        <v>520</v>
      </c>
      <c r="E96" s="38">
        <v>990000</v>
      </c>
      <c r="F96" s="39">
        <v>1685.8710000000001</v>
      </c>
      <c r="G96" s="40">
        <v>1.838031E-2</v>
      </c>
      <c r="H96" s="30" t="s">
        <v>140</v>
      </c>
    </row>
    <row r="97" spans="1:8" x14ac:dyDescent="0.2">
      <c r="A97" s="41"/>
      <c r="B97" s="41"/>
      <c r="C97" s="42" t="s">
        <v>139</v>
      </c>
      <c r="D97" s="41"/>
      <c r="E97" s="41" t="s">
        <v>140</v>
      </c>
      <c r="F97" s="43">
        <v>1685.8710000000001</v>
      </c>
      <c r="G97" s="44">
        <v>1.838031E-2</v>
      </c>
      <c r="H97" s="30" t="s">
        <v>140</v>
      </c>
    </row>
    <row r="98" spans="1:8" x14ac:dyDescent="0.2">
      <c r="A98" s="41"/>
      <c r="B98" s="41"/>
      <c r="C98" s="45"/>
      <c r="D98" s="41"/>
      <c r="E98" s="41"/>
      <c r="F98" s="46"/>
      <c r="G98" s="46"/>
      <c r="H98" s="30" t="s">
        <v>140</v>
      </c>
    </row>
    <row r="99" spans="1:8" x14ac:dyDescent="0.2">
      <c r="A99" s="41"/>
      <c r="B99" s="41"/>
      <c r="C99" s="42" t="s">
        <v>147</v>
      </c>
      <c r="D99" s="41"/>
      <c r="E99" s="41"/>
      <c r="F99" s="43">
        <v>90722.169621299996</v>
      </c>
      <c r="G99" s="44">
        <v>0.98910405999999995</v>
      </c>
      <c r="H99" s="30" t="s">
        <v>140</v>
      </c>
    </row>
    <row r="100" spans="1:8" x14ac:dyDescent="0.2">
      <c r="A100" s="41"/>
      <c r="B100" s="41"/>
      <c r="C100" s="45"/>
      <c r="D100" s="41"/>
      <c r="E100" s="41"/>
      <c r="F100" s="46"/>
      <c r="G100" s="46"/>
      <c r="H100" s="30" t="s">
        <v>140</v>
      </c>
    </row>
    <row r="101" spans="1:8" x14ac:dyDescent="0.2">
      <c r="A101" s="41"/>
      <c r="B101" s="41"/>
      <c r="C101" s="42" t="s">
        <v>148</v>
      </c>
      <c r="D101" s="41"/>
      <c r="E101" s="41"/>
      <c r="F101" s="46"/>
      <c r="G101" s="46"/>
      <c r="H101" s="30" t="s">
        <v>140</v>
      </c>
    </row>
    <row r="102" spans="1:8" x14ac:dyDescent="0.2">
      <c r="A102" s="41"/>
      <c r="B102" s="41"/>
      <c r="C102" s="42" t="s">
        <v>10</v>
      </c>
      <c r="D102" s="41"/>
      <c r="E102" s="41"/>
      <c r="F102" s="46"/>
      <c r="G102" s="46"/>
      <c r="H102" s="30" t="s">
        <v>140</v>
      </c>
    </row>
    <row r="103" spans="1:8" x14ac:dyDescent="0.2">
      <c r="A103" s="41"/>
      <c r="B103" s="41"/>
      <c r="C103" s="42" t="s">
        <v>139</v>
      </c>
      <c r="D103" s="41"/>
      <c r="E103" s="41" t="s">
        <v>140</v>
      </c>
      <c r="F103" s="47" t="s">
        <v>142</v>
      </c>
      <c r="G103" s="44">
        <v>0</v>
      </c>
      <c r="H103" s="30" t="s">
        <v>140</v>
      </c>
    </row>
    <row r="104" spans="1:8" x14ac:dyDescent="0.2">
      <c r="A104" s="41"/>
      <c r="B104" s="41"/>
      <c r="C104" s="45"/>
      <c r="D104" s="41"/>
      <c r="E104" s="41"/>
      <c r="F104" s="46"/>
      <c r="G104" s="46"/>
      <c r="H104" s="30" t="s">
        <v>140</v>
      </c>
    </row>
    <row r="105" spans="1:8" x14ac:dyDescent="0.2">
      <c r="A105" s="41"/>
      <c r="B105" s="41"/>
      <c r="C105" s="42" t="s">
        <v>149</v>
      </c>
      <c r="D105" s="41"/>
      <c r="E105" s="41"/>
      <c r="F105" s="41"/>
      <c r="G105" s="41"/>
      <c r="H105" s="30" t="s">
        <v>140</v>
      </c>
    </row>
    <row r="106" spans="1:8" x14ac:dyDescent="0.2">
      <c r="A106" s="41"/>
      <c r="B106" s="41"/>
      <c r="C106" s="42" t="s">
        <v>139</v>
      </c>
      <c r="D106" s="41"/>
      <c r="E106" s="41" t="s">
        <v>140</v>
      </c>
      <c r="F106" s="47" t="s">
        <v>142</v>
      </c>
      <c r="G106" s="44">
        <v>0</v>
      </c>
      <c r="H106" s="30" t="s">
        <v>140</v>
      </c>
    </row>
    <row r="107" spans="1:8" x14ac:dyDescent="0.2">
      <c r="A107" s="41"/>
      <c r="B107" s="41"/>
      <c r="C107" s="45"/>
      <c r="D107" s="41"/>
      <c r="E107" s="41"/>
      <c r="F107" s="46"/>
      <c r="G107" s="46"/>
      <c r="H107" s="30" t="s">
        <v>140</v>
      </c>
    </row>
    <row r="108" spans="1:8" x14ac:dyDescent="0.2">
      <c r="A108" s="41"/>
      <c r="B108" s="41"/>
      <c r="C108" s="42" t="s">
        <v>150</v>
      </c>
      <c r="D108" s="41"/>
      <c r="E108" s="41"/>
      <c r="F108" s="41"/>
      <c r="G108" s="41"/>
      <c r="H108" s="30" t="s">
        <v>140</v>
      </c>
    </row>
    <row r="109" spans="1:8" x14ac:dyDescent="0.2">
      <c r="A109" s="41"/>
      <c r="B109" s="41"/>
      <c r="C109" s="42" t="s">
        <v>139</v>
      </c>
      <c r="D109" s="41"/>
      <c r="E109" s="41" t="s">
        <v>140</v>
      </c>
      <c r="F109" s="47" t="s">
        <v>142</v>
      </c>
      <c r="G109" s="44">
        <v>0</v>
      </c>
      <c r="H109" s="30" t="s">
        <v>140</v>
      </c>
    </row>
    <row r="110" spans="1:8" x14ac:dyDescent="0.2">
      <c r="A110" s="41"/>
      <c r="B110" s="41"/>
      <c r="C110" s="45"/>
      <c r="D110" s="41"/>
      <c r="E110" s="41"/>
      <c r="F110" s="46"/>
      <c r="G110" s="46"/>
      <c r="H110" s="30" t="s">
        <v>140</v>
      </c>
    </row>
    <row r="111" spans="1:8" x14ac:dyDescent="0.2">
      <c r="A111" s="41"/>
      <c r="B111" s="41"/>
      <c r="C111" s="42" t="s">
        <v>151</v>
      </c>
      <c r="D111" s="41"/>
      <c r="E111" s="41"/>
      <c r="F111" s="46"/>
      <c r="G111" s="46"/>
      <c r="H111" s="30" t="s">
        <v>140</v>
      </c>
    </row>
    <row r="112" spans="1:8" x14ac:dyDescent="0.2">
      <c r="A112" s="41"/>
      <c r="B112" s="41"/>
      <c r="C112" s="42" t="s">
        <v>139</v>
      </c>
      <c r="D112" s="41"/>
      <c r="E112" s="41" t="s">
        <v>140</v>
      </c>
      <c r="F112" s="47" t="s">
        <v>142</v>
      </c>
      <c r="G112" s="44">
        <v>0</v>
      </c>
      <c r="H112" s="30" t="s">
        <v>140</v>
      </c>
    </row>
    <row r="113" spans="1:8" x14ac:dyDescent="0.2">
      <c r="A113" s="41"/>
      <c r="B113" s="41"/>
      <c r="C113" s="45"/>
      <c r="D113" s="41"/>
      <c r="E113" s="41"/>
      <c r="F113" s="46"/>
      <c r="G113" s="46"/>
      <c r="H113" s="30" t="s">
        <v>140</v>
      </c>
    </row>
    <row r="114" spans="1:8" x14ac:dyDescent="0.2">
      <c r="A114" s="41"/>
      <c r="B114" s="41"/>
      <c r="C114" s="42" t="s">
        <v>152</v>
      </c>
      <c r="D114" s="41"/>
      <c r="E114" s="41"/>
      <c r="F114" s="43">
        <v>0</v>
      </c>
      <c r="G114" s="44">
        <v>0</v>
      </c>
      <c r="H114" s="30" t="s">
        <v>140</v>
      </c>
    </row>
    <row r="115" spans="1:8" x14ac:dyDescent="0.2">
      <c r="A115" s="41"/>
      <c r="B115" s="41"/>
      <c r="C115" s="45"/>
      <c r="D115" s="41"/>
      <c r="E115" s="41"/>
      <c r="F115" s="46"/>
      <c r="G115" s="46"/>
      <c r="H115" s="30" t="s">
        <v>140</v>
      </c>
    </row>
    <row r="116" spans="1:8" x14ac:dyDescent="0.2">
      <c r="A116" s="41"/>
      <c r="B116" s="41"/>
      <c r="C116" s="42" t="s">
        <v>153</v>
      </c>
      <c r="D116" s="41"/>
      <c r="E116" s="41"/>
      <c r="F116" s="46"/>
      <c r="G116" s="46"/>
      <c r="H116" s="30" t="s">
        <v>140</v>
      </c>
    </row>
    <row r="117" spans="1:8" x14ac:dyDescent="0.2">
      <c r="A117" s="41"/>
      <c r="B117" s="41"/>
      <c r="C117" s="42" t="s">
        <v>154</v>
      </c>
      <c r="D117" s="41"/>
      <c r="E117" s="41"/>
      <c r="F117" s="46"/>
      <c r="G117" s="46"/>
      <c r="H117" s="30" t="s">
        <v>140</v>
      </c>
    </row>
    <row r="118" spans="1:8" x14ac:dyDescent="0.2">
      <c r="A118" s="41"/>
      <c r="B118" s="41"/>
      <c r="C118" s="42" t="s">
        <v>139</v>
      </c>
      <c r="D118" s="41"/>
      <c r="E118" s="41" t="s">
        <v>140</v>
      </c>
      <c r="F118" s="47" t="s">
        <v>142</v>
      </c>
      <c r="G118" s="44">
        <v>0</v>
      </c>
      <c r="H118" s="30" t="s">
        <v>140</v>
      </c>
    </row>
    <row r="119" spans="1:8" x14ac:dyDescent="0.2">
      <c r="A119" s="41"/>
      <c r="B119" s="41"/>
      <c r="C119" s="45"/>
      <c r="D119" s="41"/>
      <c r="E119" s="41"/>
      <c r="F119" s="46"/>
      <c r="G119" s="46"/>
      <c r="H119" s="30" t="s">
        <v>140</v>
      </c>
    </row>
    <row r="120" spans="1:8" x14ac:dyDescent="0.2">
      <c r="A120" s="41"/>
      <c r="B120" s="41"/>
      <c r="C120" s="42" t="s">
        <v>155</v>
      </c>
      <c r="D120" s="41"/>
      <c r="E120" s="41"/>
      <c r="F120" s="46"/>
      <c r="G120" s="46"/>
      <c r="H120" s="30" t="s">
        <v>140</v>
      </c>
    </row>
    <row r="121" spans="1:8" x14ac:dyDescent="0.2">
      <c r="A121" s="41"/>
      <c r="B121" s="41"/>
      <c r="C121" s="42" t="s">
        <v>139</v>
      </c>
      <c r="D121" s="41"/>
      <c r="E121" s="41" t="s">
        <v>140</v>
      </c>
      <c r="F121" s="47" t="s">
        <v>142</v>
      </c>
      <c r="G121" s="44">
        <v>0</v>
      </c>
      <c r="H121" s="30" t="s">
        <v>140</v>
      </c>
    </row>
    <row r="122" spans="1:8" x14ac:dyDescent="0.2">
      <c r="A122" s="41"/>
      <c r="B122" s="41"/>
      <c r="C122" s="45"/>
      <c r="D122" s="41"/>
      <c r="E122" s="41"/>
      <c r="F122" s="46"/>
      <c r="G122" s="46"/>
      <c r="H122" s="30" t="s">
        <v>140</v>
      </c>
    </row>
    <row r="123" spans="1:8" x14ac:dyDescent="0.2">
      <c r="A123" s="41"/>
      <c r="B123" s="41"/>
      <c r="C123" s="42" t="s">
        <v>156</v>
      </c>
      <c r="D123" s="41"/>
      <c r="E123" s="41"/>
      <c r="F123" s="46"/>
      <c r="G123" s="46"/>
      <c r="H123" s="30" t="s">
        <v>140</v>
      </c>
    </row>
    <row r="124" spans="1:8" x14ac:dyDescent="0.2">
      <c r="A124" s="41"/>
      <c r="B124" s="41"/>
      <c r="C124" s="42" t="s">
        <v>139</v>
      </c>
      <c r="D124" s="41"/>
      <c r="E124" s="41" t="s">
        <v>140</v>
      </c>
      <c r="F124" s="47" t="s">
        <v>142</v>
      </c>
      <c r="G124" s="44">
        <v>0</v>
      </c>
      <c r="H124" s="30" t="s">
        <v>140</v>
      </c>
    </row>
    <row r="125" spans="1:8" x14ac:dyDescent="0.2">
      <c r="A125" s="41"/>
      <c r="B125" s="41"/>
      <c r="C125" s="45"/>
      <c r="D125" s="41"/>
      <c r="E125" s="41"/>
      <c r="F125" s="46"/>
      <c r="G125" s="46"/>
      <c r="H125" s="30" t="s">
        <v>140</v>
      </c>
    </row>
    <row r="126" spans="1:8" x14ac:dyDescent="0.2">
      <c r="A126" s="41"/>
      <c r="B126" s="41"/>
      <c r="C126" s="42" t="s">
        <v>157</v>
      </c>
      <c r="D126" s="41"/>
      <c r="E126" s="41"/>
      <c r="F126" s="46"/>
      <c r="G126" s="46"/>
      <c r="H126" s="30" t="s">
        <v>140</v>
      </c>
    </row>
    <row r="127" spans="1:8" x14ac:dyDescent="0.2">
      <c r="A127" s="36">
        <v>1</v>
      </c>
      <c r="B127" s="37"/>
      <c r="C127" s="37" t="s">
        <v>158</v>
      </c>
      <c r="D127" s="37"/>
      <c r="E127" s="48"/>
      <c r="F127" s="39">
        <v>2599.714554011</v>
      </c>
      <c r="G127" s="40">
        <v>2.8343549999999999E-2</v>
      </c>
      <c r="H127" s="30">
        <v>5.42</v>
      </c>
    </row>
    <row r="128" spans="1:8" x14ac:dyDescent="0.2">
      <c r="A128" s="41"/>
      <c r="B128" s="41"/>
      <c r="C128" s="42" t="s">
        <v>139</v>
      </c>
      <c r="D128" s="41"/>
      <c r="E128" s="41" t="s">
        <v>140</v>
      </c>
      <c r="F128" s="43">
        <v>2599.714554011</v>
      </c>
      <c r="G128" s="44">
        <v>2.8343549999999999E-2</v>
      </c>
      <c r="H128" s="30" t="s">
        <v>140</v>
      </c>
    </row>
    <row r="129" spans="1:8" x14ac:dyDescent="0.2">
      <c r="A129" s="41"/>
      <c r="B129" s="41"/>
      <c r="C129" s="45"/>
      <c r="D129" s="41"/>
      <c r="E129" s="41"/>
      <c r="F129" s="46"/>
      <c r="G129" s="46"/>
      <c r="H129" s="30" t="s">
        <v>140</v>
      </c>
    </row>
    <row r="130" spans="1:8" x14ac:dyDescent="0.2">
      <c r="A130" s="41"/>
      <c r="B130" s="41"/>
      <c r="C130" s="42" t="s">
        <v>159</v>
      </c>
      <c r="D130" s="41"/>
      <c r="E130" s="41"/>
      <c r="F130" s="43">
        <v>2599.714554011</v>
      </c>
      <c r="G130" s="44">
        <v>2.8343549999999999E-2</v>
      </c>
      <c r="H130" s="30" t="s">
        <v>140</v>
      </c>
    </row>
    <row r="131" spans="1:8" x14ac:dyDescent="0.2">
      <c r="A131" s="41"/>
      <c r="B131" s="41"/>
      <c r="C131" s="46"/>
      <c r="D131" s="41"/>
      <c r="E131" s="41"/>
      <c r="F131" s="41"/>
      <c r="G131" s="41"/>
      <c r="H131" s="30" t="s">
        <v>140</v>
      </c>
    </row>
    <row r="132" spans="1:8" x14ac:dyDescent="0.2">
      <c r="A132" s="41"/>
      <c r="B132" s="41"/>
      <c r="C132" s="42" t="s">
        <v>160</v>
      </c>
      <c r="D132" s="41"/>
      <c r="E132" s="41"/>
      <c r="F132" s="41"/>
      <c r="G132" s="41"/>
      <c r="H132" s="30" t="s">
        <v>140</v>
      </c>
    </row>
    <row r="133" spans="1:8" x14ac:dyDescent="0.2">
      <c r="A133" s="41"/>
      <c r="B133" s="41"/>
      <c r="C133" s="42" t="s">
        <v>161</v>
      </c>
      <c r="D133" s="41"/>
      <c r="E133" s="41"/>
      <c r="F133" s="41"/>
      <c r="G133" s="41"/>
      <c r="H133" s="30" t="s">
        <v>140</v>
      </c>
    </row>
    <row r="134" spans="1:8" x14ac:dyDescent="0.2">
      <c r="A134" s="41"/>
      <c r="B134" s="41"/>
      <c r="C134" s="42" t="s">
        <v>139</v>
      </c>
      <c r="D134" s="41"/>
      <c r="E134" s="41" t="s">
        <v>140</v>
      </c>
      <c r="F134" s="47" t="s">
        <v>142</v>
      </c>
      <c r="G134" s="44">
        <v>0</v>
      </c>
      <c r="H134" s="30" t="s">
        <v>140</v>
      </c>
    </row>
    <row r="135" spans="1:8" x14ac:dyDescent="0.2">
      <c r="A135" s="41"/>
      <c r="B135" s="41"/>
      <c r="C135" s="45"/>
      <c r="D135" s="41"/>
      <c r="E135" s="41"/>
      <c r="F135" s="46"/>
      <c r="G135" s="46"/>
      <c r="H135" s="30" t="s">
        <v>140</v>
      </c>
    </row>
    <row r="136" spans="1:8" x14ac:dyDescent="0.2">
      <c r="A136" s="41"/>
      <c r="B136" s="41"/>
      <c r="C136" s="42" t="s">
        <v>162</v>
      </c>
      <c r="D136" s="41"/>
      <c r="E136" s="41"/>
      <c r="F136" s="41"/>
      <c r="G136" s="41"/>
      <c r="H136" s="30" t="s">
        <v>140</v>
      </c>
    </row>
    <row r="137" spans="1:8" x14ac:dyDescent="0.2">
      <c r="A137" s="41"/>
      <c r="B137" s="41"/>
      <c r="C137" s="42" t="s">
        <v>163</v>
      </c>
      <c r="D137" s="41"/>
      <c r="E137" s="41"/>
      <c r="F137" s="41"/>
      <c r="G137" s="41"/>
      <c r="H137" s="30" t="s">
        <v>140</v>
      </c>
    </row>
    <row r="138" spans="1:8" x14ac:dyDescent="0.2">
      <c r="A138" s="41"/>
      <c r="B138" s="41"/>
      <c r="C138" s="42" t="s">
        <v>139</v>
      </c>
      <c r="D138" s="41"/>
      <c r="E138" s="41" t="s">
        <v>140</v>
      </c>
      <c r="F138" s="47" t="s">
        <v>142</v>
      </c>
      <c r="G138" s="44">
        <v>0</v>
      </c>
      <c r="H138" s="30" t="s">
        <v>140</v>
      </c>
    </row>
    <row r="139" spans="1:8" x14ac:dyDescent="0.2">
      <c r="A139" s="41"/>
      <c r="B139" s="41"/>
      <c r="C139" s="45"/>
      <c r="D139" s="41"/>
      <c r="E139" s="41"/>
      <c r="F139" s="46"/>
      <c r="G139" s="46"/>
      <c r="H139" s="30" t="s">
        <v>140</v>
      </c>
    </row>
    <row r="140" spans="1:8" x14ac:dyDescent="0.2">
      <c r="A140" s="41"/>
      <c r="B140" s="41"/>
      <c r="C140" s="42" t="s">
        <v>164</v>
      </c>
      <c r="D140" s="41"/>
      <c r="E140" s="41"/>
      <c r="F140" s="46"/>
      <c r="G140" s="46"/>
      <c r="H140" s="30" t="s">
        <v>140</v>
      </c>
    </row>
    <row r="141" spans="1:8" x14ac:dyDescent="0.2">
      <c r="A141" s="41"/>
      <c r="B141" s="41"/>
      <c r="C141" s="42" t="s">
        <v>139</v>
      </c>
      <c r="D141" s="41"/>
      <c r="E141" s="41" t="s">
        <v>140</v>
      </c>
      <c r="F141" s="47" t="s">
        <v>142</v>
      </c>
      <c r="G141" s="44">
        <v>0</v>
      </c>
      <c r="H141" s="30" t="s">
        <v>140</v>
      </c>
    </row>
    <row r="142" spans="1:8" x14ac:dyDescent="0.2">
      <c r="A142" s="41"/>
      <c r="B142" s="41"/>
      <c r="C142" s="45"/>
      <c r="D142" s="41"/>
      <c r="E142" s="41"/>
      <c r="F142" s="46"/>
      <c r="G142" s="46"/>
      <c r="H142" s="30" t="s">
        <v>140</v>
      </c>
    </row>
    <row r="143" spans="1:8" x14ac:dyDescent="0.2">
      <c r="A143" s="48"/>
      <c r="B143" s="37"/>
      <c r="C143" s="37" t="s">
        <v>319</v>
      </c>
      <c r="D143" s="37"/>
      <c r="E143" s="48"/>
      <c r="F143" s="39">
        <v>700.00091550000002</v>
      </c>
      <c r="G143" s="40">
        <v>7.6318000000000002E-3</v>
      </c>
      <c r="H143" s="30" t="s">
        <v>140</v>
      </c>
    </row>
    <row r="144" spans="1:8" x14ac:dyDescent="0.2">
      <c r="A144" s="48"/>
      <c r="B144" s="37"/>
      <c r="C144" s="37" t="s">
        <v>165</v>
      </c>
      <c r="D144" s="37"/>
      <c r="E144" s="48"/>
      <c r="F144" s="39">
        <v>-2300.3138968899998</v>
      </c>
      <c r="G144" s="40">
        <v>-2.507931E-2</v>
      </c>
      <c r="H144" s="30" t="s">
        <v>140</v>
      </c>
    </row>
    <row r="145" spans="1:17" x14ac:dyDescent="0.2">
      <c r="A145" s="45"/>
      <c r="B145" s="45"/>
      <c r="C145" s="42" t="s">
        <v>166</v>
      </c>
      <c r="D145" s="46"/>
      <c r="E145" s="46"/>
      <c r="F145" s="43">
        <v>91721.571193921001</v>
      </c>
      <c r="G145" s="49">
        <v>1.0000001000000001</v>
      </c>
      <c r="H145" s="30" t="s">
        <v>140</v>
      </c>
    </row>
    <row r="146" spans="1:17" x14ac:dyDescent="0.2">
      <c r="A146" s="50"/>
      <c r="B146" s="50"/>
      <c r="C146" s="51"/>
      <c r="D146" s="52"/>
      <c r="E146" s="52"/>
      <c r="F146" s="53"/>
      <c r="G146" s="54"/>
      <c r="H146" s="55"/>
    </row>
    <row r="147" spans="1:17" x14ac:dyDescent="0.2">
      <c r="A147" s="50"/>
      <c r="B147" s="213" t="s">
        <v>934</v>
      </c>
      <c r="C147" s="213"/>
      <c r="D147" s="213"/>
      <c r="E147" s="213"/>
      <c r="F147" s="213"/>
      <c r="G147" s="213"/>
      <c r="H147" s="213"/>
      <c r="J147" s="57"/>
    </row>
    <row r="148" spans="1:17" x14ac:dyDescent="0.2">
      <c r="A148" s="50"/>
      <c r="B148" s="213" t="s">
        <v>935</v>
      </c>
      <c r="C148" s="213"/>
      <c r="D148" s="213"/>
      <c r="E148" s="213"/>
      <c r="F148" s="213"/>
      <c r="G148" s="213"/>
      <c r="H148" s="213"/>
      <c r="J148" s="57"/>
    </row>
    <row r="149" spans="1:17" x14ac:dyDescent="0.2">
      <c r="A149" s="50"/>
      <c r="B149" s="213" t="s">
        <v>936</v>
      </c>
      <c r="C149" s="213"/>
      <c r="D149" s="213"/>
      <c r="E149" s="213"/>
      <c r="F149" s="213"/>
      <c r="G149" s="213"/>
      <c r="H149" s="213"/>
      <c r="J149" s="57"/>
    </row>
    <row r="150" spans="1:17" s="59" customFormat="1" ht="52.5" customHeight="1" x14ac:dyDescent="0.25">
      <c r="A150" s="58"/>
      <c r="B150" s="214" t="s">
        <v>937</v>
      </c>
      <c r="C150" s="214"/>
      <c r="D150" s="214"/>
      <c r="E150" s="214"/>
      <c r="F150" s="214"/>
      <c r="G150" s="214"/>
      <c r="H150" s="214"/>
      <c r="I150"/>
      <c r="J150" s="57"/>
      <c r="K150"/>
      <c r="L150"/>
      <c r="M150"/>
      <c r="N150"/>
      <c r="O150"/>
      <c r="P150"/>
      <c r="Q150"/>
    </row>
    <row r="151" spans="1:17" x14ac:dyDescent="0.2">
      <c r="A151" s="50"/>
      <c r="B151" s="213" t="s">
        <v>938</v>
      </c>
      <c r="C151" s="213"/>
      <c r="D151" s="213"/>
      <c r="E151" s="213"/>
      <c r="F151" s="213"/>
      <c r="G151" s="213"/>
      <c r="H151" s="213"/>
      <c r="J151" s="57"/>
    </row>
    <row r="152" spans="1:17" x14ac:dyDescent="0.2">
      <c r="A152" s="50"/>
      <c r="B152" s="50"/>
      <c r="C152" s="50"/>
      <c r="D152" s="52"/>
      <c r="E152" s="52"/>
      <c r="F152" s="52"/>
      <c r="G152" s="52"/>
    </row>
    <row r="153" spans="1:17" x14ac:dyDescent="0.2">
      <c r="A153" s="50"/>
      <c r="B153" s="222" t="s">
        <v>167</v>
      </c>
      <c r="C153" s="223"/>
      <c r="D153" s="224"/>
      <c r="E153" s="60"/>
      <c r="F153" s="52"/>
      <c r="G153" s="52"/>
    </row>
    <row r="154" spans="1:17" ht="27.75" customHeight="1" x14ac:dyDescent="0.2">
      <c r="A154" s="50"/>
      <c r="B154" s="220" t="s">
        <v>168</v>
      </c>
      <c r="C154" s="221"/>
      <c r="D154" s="29" t="s">
        <v>169</v>
      </c>
      <c r="E154" s="60"/>
      <c r="F154" s="52"/>
      <c r="G154" s="52"/>
    </row>
    <row r="155" spans="1:17" ht="12.75" customHeight="1" x14ac:dyDescent="0.2">
      <c r="A155" s="50"/>
      <c r="B155" s="220" t="s">
        <v>940</v>
      </c>
      <c r="C155" s="221"/>
      <c r="D155" s="29" t="s">
        <v>169</v>
      </c>
      <c r="E155" s="60"/>
      <c r="F155" s="52"/>
      <c r="G155" s="52"/>
    </row>
    <row r="156" spans="1:17" x14ac:dyDescent="0.2">
      <c r="A156" s="50"/>
      <c r="B156" s="220" t="s">
        <v>170</v>
      </c>
      <c r="C156" s="221"/>
      <c r="D156" s="61" t="s">
        <v>140</v>
      </c>
      <c r="E156" s="60"/>
      <c r="F156" s="52"/>
      <c r="G156" s="52"/>
    </row>
    <row r="157" spans="1:17" x14ac:dyDescent="0.2">
      <c r="A157" s="62"/>
      <c r="B157" s="63" t="s">
        <v>140</v>
      </c>
      <c r="C157" s="63" t="s">
        <v>941</v>
      </c>
      <c r="D157" s="63" t="s">
        <v>171</v>
      </c>
      <c r="E157" s="62"/>
      <c r="F157" s="62"/>
      <c r="G157" s="62"/>
      <c r="H157" s="62"/>
      <c r="J157" s="57"/>
    </row>
    <row r="158" spans="1:17" x14ac:dyDescent="0.2">
      <c r="A158" s="62"/>
      <c r="B158" s="64" t="s">
        <v>172</v>
      </c>
      <c r="C158" s="65">
        <v>46173</v>
      </c>
      <c r="D158" s="65">
        <v>46203</v>
      </c>
      <c r="E158" s="62"/>
      <c r="F158" s="62"/>
      <c r="G158" s="62"/>
      <c r="J158" s="57"/>
    </row>
    <row r="159" spans="1:17" x14ac:dyDescent="0.2">
      <c r="A159" s="66"/>
      <c r="B159" s="32" t="s">
        <v>173</v>
      </c>
      <c r="C159" s="67">
        <v>10.0266</v>
      </c>
      <c r="D159" s="67">
        <v>9.8546999999999993</v>
      </c>
      <c r="E159" s="66"/>
      <c r="F159" s="68"/>
      <c r="G159" s="69"/>
    </row>
    <row r="160" spans="1:17" x14ac:dyDescent="0.2">
      <c r="A160" s="66"/>
      <c r="B160" s="32" t="s">
        <v>942</v>
      </c>
      <c r="C160" s="67">
        <v>10.0266</v>
      </c>
      <c r="D160" s="67">
        <v>9.8546999999999993</v>
      </c>
      <c r="E160" s="66"/>
      <c r="F160" s="68"/>
      <c r="G160" s="69"/>
    </row>
    <row r="161" spans="1:7" x14ac:dyDescent="0.2">
      <c r="A161" s="66"/>
      <c r="B161" s="32" t="s">
        <v>175</v>
      </c>
      <c r="C161" s="67">
        <v>9.8879000000000001</v>
      </c>
      <c r="D161" s="67">
        <v>9.7060999999999993</v>
      </c>
      <c r="E161" s="66"/>
      <c r="F161" s="68"/>
      <c r="G161" s="69"/>
    </row>
    <row r="162" spans="1:7" x14ac:dyDescent="0.2">
      <c r="A162" s="66"/>
      <c r="B162" s="32" t="s">
        <v>943</v>
      </c>
      <c r="C162" s="67">
        <v>9.8879000000000001</v>
      </c>
      <c r="D162" s="67">
        <v>9.7060999999999993</v>
      </c>
      <c r="E162" s="66"/>
      <c r="F162" s="68"/>
      <c r="G162" s="69"/>
    </row>
    <row r="163" spans="1:7" x14ac:dyDescent="0.2">
      <c r="A163" s="66"/>
      <c r="B163" s="66"/>
      <c r="C163" s="66"/>
      <c r="D163" s="66"/>
      <c r="E163" s="66"/>
      <c r="F163" s="66"/>
      <c r="G163" s="66"/>
    </row>
    <row r="164" spans="1:7" x14ac:dyDescent="0.2">
      <c r="A164" s="62"/>
      <c r="B164" s="220" t="s">
        <v>944</v>
      </c>
      <c r="C164" s="221"/>
      <c r="D164" s="29" t="s">
        <v>169</v>
      </c>
      <c r="E164" s="62"/>
      <c r="F164" s="62"/>
      <c r="G164" s="62"/>
    </row>
    <row r="165" spans="1:7" x14ac:dyDescent="0.2">
      <c r="A165" s="62"/>
      <c r="B165" s="70"/>
      <c r="C165" s="70"/>
      <c r="D165" s="70"/>
      <c r="E165" s="62"/>
      <c r="F165" s="62"/>
      <c r="G165" s="62"/>
    </row>
    <row r="166" spans="1:7" x14ac:dyDescent="0.2">
      <c r="A166" s="62"/>
      <c r="B166" s="220" t="s">
        <v>178</v>
      </c>
      <c r="C166" s="221"/>
      <c r="D166" s="29" t="s">
        <v>1017</v>
      </c>
      <c r="E166" s="71"/>
      <c r="F166" s="62"/>
      <c r="G166" s="62"/>
    </row>
    <row r="167" spans="1:7" x14ac:dyDescent="0.2">
      <c r="A167" s="62"/>
      <c r="B167" s="220" t="s">
        <v>179</v>
      </c>
      <c r="C167" s="221"/>
      <c r="D167" s="29" t="s">
        <v>169</v>
      </c>
      <c r="E167" s="71"/>
      <c r="F167" s="62"/>
      <c r="G167" s="62"/>
    </row>
    <row r="168" spans="1:7" x14ac:dyDescent="0.2">
      <c r="A168" s="62"/>
      <c r="B168" s="220" t="s">
        <v>180</v>
      </c>
      <c r="C168" s="221"/>
      <c r="D168" s="29" t="s">
        <v>169</v>
      </c>
      <c r="E168" s="71"/>
      <c r="F168" s="62"/>
      <c r="G168" s="62"/>
    </row>
    <row r="169" spans="1:7" x14ac:dyDescent="0.2">
      <c r="A169" s="62"/>
      <c r="B169" s="220" t="s">
        <v>181</v>
      </c>
      <c r="C169" s="221"/>
      <c r="D169" s="72">
        <v>1.8026821411681626</v>
      </c>
      <c r="E169" s="62"/>
      <c r="F169" s="56"/>
      <c r="G169" s="73"/>
    </row>
    <row r="172" spans="1:7" x14ac:dyDescent="0.2">
      <c r="B172" s="212" t="s">
        <v>945</v>
      </c>
      <c r="C172" s="212"/>
    </row>
    <row r="174" spans="1:7" ht="153.75" customHeight="1" x14ac:dyDescent="0.2"/>
    <row r="177" spans="1:6" x14ac:dyDescent="0.2">
      <c r="B177" s="74" t="s">
        <v>946</v>
      </c>
      <c r="C177" s="75"/>
      <c r="D177" s="74"/>
    </row>
    <row r="178" spans="1:6" x14ac:dyDescent="0.2">
      <c r="B178" s="74" t="s">
        <v>1163</v>
      </c>
      <c r="D178" s="74"/>
    </row>
    <row r="179" spans="1:6" ht="165" customHeight="1" x14ac:dyDescent="0.2"/>
    <row r="180" spans="1:6" ht="12.75" customHeight="1" x14ac:dyDescent="0.2"/>
    <row r="183" spans="1:6" ht="13.5" x14ac:dyDescent="0.25">
      <c r="A183" s="76"/>
      <c r="B183" s="76"/>
      <c r="C183" s="76"/>
      <c r="D183" s="76"/>
      <c r="E183" s="76"/>
      <c r="F183" s="77" t="s">
        <v>1017</v>
      </c>
    </row>
    <row r="184" spans="1:6" ht="13.5" x14ac:dyDescent="0.25">
      <c r="A184" s="227" t="s">
        <v>1213</v>
      </c>
      <c r="B184" s="227"/>
      <c r="C184" s="227"/>
      <c r="D184" s="227"/>
      <c r="E184" s="227"/>
      <c r="F184" s="227"/>
    </row>
    <row r="185" spans="1:6" ht="13.5" x14ac:dyDescent="0.25">
      <c r="A185" s="227" t="s">
        <v>1214</v>
      </c>
      <c r="B185" s="227"/>
      <c r="C185" s="227"/>
      <c r="D185" s="227"/>
      <c r="E185" s="227"/>
      <c r="F185" s="227"/>
    </row>
    <row r="186" spans="1:6" ht="13.5" x14ac:dyDescent="0.25">
      <c r="A186" s="77"/>
      <c r="B186" s="77"/>
      <c r="C186" s="77"/>
      <c r="D186" s="77"/>
      <c r="E186" s="77"/>
      <c r="F186" s="77"/>
    </row>
    <row r="187" spans="1:6" ht="13.5" x14ac:dyDescent="0.25">
      <c r="A187" s="227" t="s">
        <v>1215</v>
      </c>
      <c r="B187" s="227"/>
      <c r="C187" s="227"/>
      <c r="D187" s="227"/>
      <c r="E187" s="227"/>
      <c r="F187" s="227"/>
    </row>
    <row r="188" spans="1:6" ht="13.5" x14ac:dyDescent="0.25">
      <c r="A188" s="77" t="s">
        <v>1216</v>
      </c>
      <c r="B188" s="76"/>
      <c r="C188" s="76"/>
      <c r="D188" s="76"/>
      <c r="E188" s="76"/>
      <c r="F188" s="76"/>
    </row>
    <row r="189" spans="1:6" ht="13.5" x14ac:dyDescent="0.25">
      <c r="A189" s="76"/>
      <c r="B189" s="76"/>
      <c r="C189" s="76"/>
      <c r="D189" s="76"/>
      <c r="E189" s="76"/>
      <c r="F189" s="78"/>
    </row>
    <row r="190" spans="1:6" ht="13.5" x14ac:dyDescent="0.25">
      <c r="A190" s="77" t="s">
        <v>1258</v>
      </c>
      <c r="B190" s="76"/>
      <c r="C190" s="76"/>
      <c r="D190" s="79"/>
      <c r="E190" s="79"/>
      <c r="F190" s="79"/>
    </row>
    <row r="191" spans="1:6" ht="13.5" x14ac:dyDescent="0.25">
      <c r="A191" s="76"/>
      <c r="B191" s="76"/>
      <c r="C191" s="76"/>
      <c r="D191" s="76"/>
      <c r="E191" s="76"/>
      <c r="F191" s="76"/>
    </row>
    <row r="192" spans="1:6" ht="13.5" x14ac:dyDescent="0.25">
      <c r="A192" s="77" t="s">
        <v>1259</v>
      </c>
      <c r="B192" s="76"/>
      <c r="C192" s="76"/>
      <c r="D192" s="76"/>
      <c r="E192" s="76"/>
      <c r="F192" s="76"/>
    </row>
    <row r="193" spans="1:6" ht="13.5" x14ac:dyDescent="0.25">
      <c r="A193" s="80"/>
      <c r="B193" s="81"/>
      <c r="C193" s="81"/>
      <c r="D193" s="76"/>
      <c r="E193" s="76"/>
      <c r="F193" s="82"/>
    </row>
    <row r="194" spans="1:6" ht="13.5" x14ac:dyDescent="0.25">
      <c r="A194" s="77" t="s">
        <v>1250</v>
      </c>
      <c r="B194" s="81"/>
      <c r="C194" s="76"/>
      <c r="D194" s="76"/>
      <c r="E194" s="76"/>
      <c r="F194" s="76"/>
    </row>
    <row r="195" spans="1:6" ht="13.5" x14ac:dyDescent="0.25">
      <c r="A195" s="80"/>
      <c r="B195" s="81"/>
      <c r="C195" s="76"/>
      <c r="D195" s="76"/>
      <c r="E195" s="76"/>
      <c r="F195" s="76"/>
    </row>
    <row r="196" spans="1:6" ht="54" x14ac:dyDescent="0.2">
      <c r="A196" s="83" t="s">
        <v>1217</v>
      </c>
      <c r="B196" s="83" t="s">
        <v>1218</v>
      </c>
      <c r="C196" s="83" t="s">
        <v>1219</v>
      </c>
      <c r="D196" s="84" t="s">
        <v>1220</v>
      </c>
      <c r="E196" s="84" t="s">
        <v>1221</v>
      </c>
      <c r="F196" s="84" t="s">
        <v>1222</v>
      </c>
    </row>
    <row r="197" spans="1:6" ht="13.5" x14ac:dyDescent="0.2">
      <c r="A197" s="85" t="s">
        <v>1253</v>
      </c>
      <c r="B197" s="85" t="s">
        <v>1254</v>
      </c>
      <c r="C197" s="86" t="s">
        <v>1251</v>
      </c>
      <c r="D197" s="87">
        <v>171.27</v>
      </c>
      <c r="E197" s="87">
        <v>170.29</v>
      </c>
      <c r="F197" s="87">
        <v>402.06747899999999</v>
      </c>
    </row>
    <row r="198" spans="1:6" ht="13.5" x14ac:dyDescent="0.25">
      <c r="A198" s="80"/>
      <c r="B198" s="81"/>
      <c r="C198" s="76"/>
      <c r="D198" s="76"/>
      <c r="E198" s="76"/>
      <c r="F198" s="76"/>
    </row>
    <row r="199" spans="1:6" ht="13.5" x14ac:dyDescent="0.25">
      <c r="A199" s="77" t="s">
        <v>1255</v>
      </c>
      <c r="B199" s="76"/>
      <c r="C199" s="76"/>
      <c r="D199" s="76"/>
      <c r="E199" s="76"/>
      <c r="F199" s="76"/>
    </row>
    <row r="200" spans="1:6" ht="13.5" x14ac:dyDescent="0.25">
      <c r="A200" s="76"/>
      <c r="B200" s="76"/>
      <c r="C200" s="76"/>
      <c r="D200" s="76"/>
      <c r="E200" s="76"/>
      <c r="F200" s="76"/>
    </row>
    <row r="201" spans="1:6" ht="13.5" x14ac:dyDescent="0.25">
      <c r="A201" s="88" t="s">
        <v>1217</v>
      </c>
      <c r="B201" s="88" t="s">
        <v>1225</v>
      </c>
      <c r="C201" s="76"/>
      <c r="D201" s="76"/>
      <c r="E201" s="76"/>
      <c r="F201" s="76"/>
    </row>
    <row r="202" spans="1:6" ht="13.5" x14ac:dyDescent="0.25">
      <c r="A202" s="89" t="s">
        <v>1253</v>
      </c>
      <c r="B202" s="90">
        <v>1.838031</v>
      </c>
      <c r="C202" s="76"/>
      <c r="D202" s="76"/>
      <c r="E202" s="76"/>
      <c r="F202" s="76"/>
    </row>
    <row r="203" spans="1:6" ht="13.5" x14ac:dyDescent="0.25">
      <c r="A203" s="80"/>
      <c r="B203" s="81"/>
      <c r="C203" s="76"/>
      <c r="D203" s="76"/>
      <c r="E203" s="76"/>
      <c r="F203" s="76"/>
    </row>
    <row r="204" spans="1:6" ht="13.5" x14ac:dyDescent="0.25">
      <c r="A204" s="77" t="s">
        <v>1232</v>
      </c>
      <c r="B204" s="76"/>
      <c r="C204" s="76"/>
      <c r="D204" s="76"/>
      <c r="E204" s="76"/>
      <c r="F204" s="76"/>
    </row>
    <row r="205" spans="1:6" ht="13.5" x14ac:dyDescent="0.25">
      <c r="A205" s="77"/>
      <c r="B205" s="76"/>
      <c r="C205" s="76"/>
      <c r="D205" s="76"/>
      <c r="E205" s="76"/>
      <c r="F205" s="76"/>
    </row>
    <row r="206" spans="1:6" ht="121.5" x14ac:dyDescent="0.2">
      <c r="A206" s="83" t="s">
        <v>1217</v>
      </c>
      <c r="B206" s="84" t="s">
        <v>1227</v>
      </c>
      <c r="C206" s="84" t="s">
        <v>1228</v>
      </c>
      <c r="D206" s="84" t="s">
        <v>1229</v>
      </c>
      <c r="E206" s="84" t="s">
        <v>1233</v>
      </c>
      <c r="F206" s="84" t="s">
        <v>1231</v>
      </c>
    </row>
    <row r="207" spans="1:6" ht="13.5" x14ac:dyDescent="0.2">
      <c r="A207" s="24" t="s">
        <v>1256</v>
      </c>
      <c r="B207" s="91">
        <v>1499</v>
      </c>
      <c r="C207" s="91">
        <v>1499</v>
      </c>
      <c r="D207" s="91">
        <v>8583.17</v>
      </c>
      <c r="E207" s="91">
        <v>8298.74</v>
      </c>
      <c r="F207" s="91">
        <v>-284.43000000000029</v>
      </c>
    </row>
    <row r="208" spans="1:6" ht="13.5" x14ac:dyDescent="0.25">
      <c r="A208" s="76"/>
      <c r="B208" s="92"/>
      <c r="C208" s="92"/>
      <c r="D208" s="82"/>
      <c r="E208" s="82"/>
      <c r="F208" s="82"/>
    </row>
    <row r="209" spans="1:6" ht="13.5" x14ac:dyDescent="0.25">
      <c r="A209" s="77" t="s">
        <v>1234</v>
      </c>
      <c r="B209" s="76"/>
      <c r="C209" s="93"/>
      <c r="D209" s="76"/>
      <c r="E209" s="76"/>
      <c r="F209" s="76"/>
    </row>
    <row r="210" spans="1:6" ht="13.5" x14ac:dyDescent="0.25">
      <c r="A210" s="76"/>
      <c r="B210" s="76"/>
      <c r="C210" s="93"/>
      <c r="D210" s="93"/>
      <c r="E210" s="94"/>
      <c r="F210" s="94"/>
    </row>
    <row r="211" spans="1:6" ht="13.5" x14ac:dyDescent="0.25">
      <c r="A211" s="77" t="s">
        <v>1235</v>
      </c>
      <c r="B211" s="76"/>
      <c r="C211" s="76"/>
      <c r="D211" s="76"/>
      <c r="E211" s="76"/>
      <c r="F211" s="76" t="s">
        <v>1236</v>
      </c>
    </row>
    <row r="212" spans="1:6" ht="13.5" x14ac:dyDescent="0.25">
      <c r="A212" s="77"/>
      <c r="B212" s="76"/>
      <c r="C212" s="76"/>
      <c r="D212" s="76"/>
      <c r="E212" s="76"/>
      <c r="F212" s="76"/>
    </row>
    <row r="213" spans="1:6" ht="13.5" x14ac:dyDescent="0.25">
      <c r="A213" s="77" t="s">
        <v>1237</v>
      </c>
      <c r="B213" s="76"/>
      <c r="C213" s="76"/>
      <c r="D213" s="76"/>
      <c r="E213" s="76"/>
      <c r="F213" s="76"/>
    </row>
    <row r="214" spans="1:6" ht="13.5" x14ac:dyDescent="0.25">
      <c r="A214" s="76"/>
      <c r="B214" s="76"/>
      <c r="C214" s="76"/>
      <c r="D214" s="76"/>
      <c r="E214" s="76"/>
      <c r="F214" s="76"/>
    </row>
    <row r="215" spans="1:6" ht="13.5" x14ac:dyDescent="0.25">
      <c r="A215" s="77" t="s">
        <v>1238</v>
      </c>
      <c r="B215" s="76"/>
      <c r="C215" s="76"/>
      <c r="D215" s="76"/>
      <c r="E215" s="76"/>
      <c r="F215" s="76"/>
    </row>
    <row r="216" spans="1:6" ht="13.5" x14ac:dyDescent="0.25">
      <c r="A216" s="76"/>
      <c r="B216" s="76"/>
      <c r="C216" s="76"/>
      <c r="D216" s="76"/>
      <c r="E216" s="76"/>
      <c r="F216" s="76"/>
    </row>
    <row r="217" spans="1:6" ht="13.5" x14ac:dyDescent="0.25">
      <c r="A217" s="77" t="s">
        <v>1239</v>
      </c>
      <c r="B217" s="76"/>
      <c r="C217" s="76"/>
      <c r="D217" s="76"/>
      <c r="E217" s="76"/>
      <c r="F217" s="76"/>
    </row>
    <row r="218" spans="1:6" ht="13.5" x14ac:dyDescent="0.25">
      <c r="A218" s="77"/>
      <c r="B218" s="76"/>
      <c r="C218" s="76"/>
      <c r="D218" s="76"/>
      <c r="E218" s="76"/>
      <c r="F218" s="76"/>
    </row>
    <row r="219" spans="1:6" ht="13.5" x14ac:dyDescent="0.25">
      <c r="A219" s="77" t="s">
        <v>1240</v>
      </c>
      <c r="B219" s="76"/>
      <c r="C219" s="76"/>
      <c r="D219" s="76"/>
      <c r="E219" s="76"/>
      <c r="F219" s="76"/>
    </row>
    <row r="220" spans="1:6" ht="13.5" x14ac:dyDescent="0.25">
      <c r="A220" s="76"/>
      <c r="B220" s="76"/>
      <c r="C220" s="76"/>
      <c r="D220" s="76"/>
      <c r="E220" s="76"/>
      <c r="F220" s="76"/>
    </row>
    <row r="221" spans="1:6" ht="13.5" x14ac:dyDescent="0.25">
      <c r="A221" s="77" t="s">
        <v>1248</v>
      </c>
      <c r="B221" s="76"/>
      <c r="C221" s="76"/>
      <c r="D221" s="76"/>
      <c r="E221" s="76"/>
      <c r="F221" s="76"/>
    </row>
    <row r="222" spans="1:6" ht="13.5" x14ac:dyDescent="0.25">
      <c r="A222" s="76"/>
      <c r="B222" s="76"/>
      <c r="C222" s="76"/>
      <c r="D222" s="95"/>
      <c r="E222" s="76"/>
      <c r="F222" s="76"/>
    </row>
    <row r="223" spans="1:6" ht="13.5" x14ac:dyDescent="0.25">
      <c r="A223" s="77" t="s">
        <v>1241</v>
      </c>
      <c r="B223" s="76"/>
      <c r="C223" s="76"/>
      <c r="D223" s="95"/>
      <c r="E223" s="76"/>
      <c r="F223" s="96"/>
    </row>
    <row r="224" spans="1:6" ht="13.5" x14ac:dyDescent="0.25">
      <c r="A224" s="76"/>
      <c r="B224" s="76"/>
      <c r="C224" s="76"/>
      <c r="D224" s="95"/>
      <c r="E224" s="76"/>
      <c r="F224" s="76"/>
    </row>
    <row r="225" spans="1:6" ht="13.5" x14ac:dyDescent="0.25">
      <c r="A225" s="77" t="s">
        <v>1242</v>
      </c>
      <c r="B225" s="76"/>
      <c r="C225" s="76"/>
      <c r="D225" s="95"/>
      <c r="E225" s="76"/>
      <c r="F225" s="76"/>
    </row>
    <row r="226" spans="1:6" ht="13.5" x14ac:dyDescent="0.25">
      <c r="A226" s="77"/>
      <c r="B226" s="76"/>
      <c r="C226" s="76"/>
      <c r="D226" s="95"/>
      <c r="E226" s="76"/>
      <c r="F226" s="76"/>
    </row>
    <row r="227" spans="1:6" ht="13.5" x14ac:dyDescent="0.25">
      <c r="A227" s="77" t="s">
        <v>1243</v>
      </c>
      <c r="B227" s="76"/>
      <c r="C227" s="76"/>
      <c r="D227" s="95"/>
      <c r="E227" s="76"/>
      <c r="F227" s="76"/>
    </row>
    <row r="228" spans="1:6" ht="13.5" x14ac:dyDescent="0.25">
      <c r="A228" s="76"/>
      <c r="B228" s="76"/>
      <c r="C228" s="76"/>
      <c r="D228" s="95"/>
      <c r="E228" s="76"/>
      <c r="F228" s="76"/>
    </row>
    <row r="229" spans="1:6" ht="13.5" x14ac:dyDescent="0.25">
      <c r="A229" s="77" t="s">
        <v>1244</v>
      </c>
      <c r="B229" s="76"/>
      <c r="C229" s="76"/>
      <c r="D229" s="95"/>
      <c r="E229" s="76"/>
      <c r="F229" s="76"/>
    </row>
    <row r="230" spans="1:6" ht="13.5" x14ac:dyDescent="0.25">
      <c r="A230" s="76"/>
      <c r="B230" s="76"/>
      <c r="C230" s="76"/>
      <c r="D230" s="95"/>
      <c r="E230" s="76"/>
      <c r="F230" s="76"/>
    </row>
    <row r="231" spans="1:6" ht="13.5" x14ac:dyDescent="0.25">
      <c r="A231" s="77" t="s">
        <v>1245</v>
      </c>
      <c r="B231" s="76"/>
      <c r="C231" s="76"/>
      <c r="D231" s="76"/>
      <c r="E231" s="76"/>
      <c r="F231" s="76"/>
    </row>
    <row r="232" spans="1:6" ht="13.5" x14ac:dyDescent="0.25">
      <c r="A232" s="76"/>
      <c r="B232" s="76"/>
      <c r="C232" s="76"/>
      <c r="D232" s="76"/>
      <c r="E232" s="76"/>
      <c r="F232" s="76"/>
    </row>
  </sheetData>
  <mergeCells count="21">
    <mergeCell ref="A1:H1"/>
    <mergeCell ref="A2:H2"/>
    <mergeCell ref="A3:H3"/>
    <mergeCell ref="B147:H147"/>
    <mergeCell ref="B148:H148"/>
    <mergeCell ref="B149:H149"/>
    <mergeCell ref="B150:H150"/>
    <mergeCell ref="B151:H151"/>
    <mergeCell ref="B153:D153"/>
    <mergeCell ref="B154:C154"/>
    <mergeCell ref="A187:F187"/>
    <mergeCell ref="B155:C155"/>
    <mergeCell ref="B156:C156"/>
    <mergeCell ref="B164:C164"/>
    <mergeCell ref="A184:F184"/>
    <mergeCell ref="A185:F185"/>
    <mergeCell ref="B166:C166"/>
    <mergeCell ref="B167:C167"/>
    <mergeCell ref="B168:C168"/>
    <mergeCell ref="B169:C169"/>
    <mergeCell ref="B172:C172"/>
  </mergeCells>
  <hyperlinks>
    <hyperlink ref="I1" location="Index!B2" display="Index" xr:uid="{07E0CB72-5ED9-4C81-B744-99CD8D0B8EBD}"/>
  </hyperlinks>
  <pageMargins left="5.000000074505806E-2" right="5.000000074505806E-2" top="0.30000001192092896" bottom="0.20000000298023224" header="0" footer="0"/>
  <pageSetup paperSize="9" orientation="landscape" horizontalDpi="0" verticalDpi="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77ED-4F04-44F6-AAE2-E9B8B2F029AA}">
  <sheetPr>
    <outlinePr summaryBelow="0" summaryRight="0"/>
  </sheetPr>
  <dimension ref="A1:Q182"/>
  <sheetViews>
    <sheetView showGridLines="0" topLeftCell="A179" workbookViewId="0">
      <selection sqref="A1:H1"/>
    </sheetView>
  </sheetViews>
  <sheetFormatPr defaultRowHeight="12.75" x14ac:dyDescent="0.2"/>
  <cols>
    <col min="1" max="1" width="5.85546875" bestFit="1" customWidth="1"/>
    <col min="2" max="2" width="19.7109375" bestFit="1" customWidth="1"/>
    <col min="3" max="3" width="50.7109375" customWidth="1"/>
    <col min="4" max="4" width="23.7109375" customWidth="1"/>
    <col min="5" max="5" width="11.42578125" bestFit="1" customWidth="1"/>
    <col min="6" max="6" width="10.425781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19" t="s">
        <v>182</v>
      </c>
      <c r="B2" s="219"/>
      <c r="C2" s="219"/>
      <c r="D2" s="219"/>
      <c r="E2" s="219"/>
      <c r="F2" s="219"/>
      <c r="G2" s="219"/>
      <c r="H2" s="219"/>
    </row>
    <row r="3" spans="1:9" ht="15" x14ac:dyDescent="0.2">
      <c r="A3" s="219" t="s">
        <v>932</v>
      </c>
      <c r="B3" s="219"/>
      <c r="C3" s="219"/>
      <c r="D3" s="219"/>
      <c r="E3" s="219"/>
      <c r="F3" s="219"/>
      <c r="G3" s="219"/>
      <c r="H3" s="219"/>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77</v>
      </c>
      <c r="C7" s="166" t="s">
        <v>78</v>
      </c>
      <c r="D7" s="166" t="s">
        <v>31</v>
      </c>
      <c r="E7" s="167">
        <v>750000</v>
      </c>
      <c r="F7" s="168">
        <v>42446.25</v>
      </c>
      <c r="G7" s="169">
        <v>3.0262399999999998E-2</v>
      </c>
      <c r="H7" s="164" t="s">
        <v>140</v>
      </c>
    </row>
    <row r="8" spans="1:9" x14ac:dyDescent="0.2">
      <c r="A8" s="165">
        <v>2</v>
      </c>
      <c r="B8" s="166" t="s">
        <v>32</v>
      </c>
      <c r="C8" s="166" t="s">
        <v>33</v>
      </c>
      <c r="D8" s="166" t="s">
        <v>34</v>
      </c>
      <c r="E8" s="167">
        <v>825000</v>
      </c>
      <c r="F8" s="168">
        <v>40788</v>
      </c>
      <c r="G8" s="169">
        <v>2.9080140000000001E-2</v>
      </c>
      <c r="H8" s="164" t="s">
        <v>140</v>
      </c>
    </row>
    <row r="9" spans="1:9" x14ac:dyDescent="0.2">
      <c r="A9" s="165">
        <v>3</v>
      </c>
      <c r="B9" s="166" t="s">
        <v>183</v>
      </c>
      <c r="C9" s="166" t="s">
        <v>184</v>
      </c>
      <c r="D9" s="166" t="s">
        <v>185</v>
      </c>
      <c r="E9" s="167">
        <v>11700000</v>
      </c>
      <c r="F9" s="168">
        <v>36948.6</v>
      </c>
      <c r="G9" s="169">
        <v>2.6342810000000001E-2</v>
      </c>
      <c r="H9" s="164" t="s">
        <v>140</v>
      </c>
    </row>
    <row r="10" spans="1:9" x14ac:dyDescent="0.2">
      <c r="A10" s="165">
        <v>4</v>
      </c>
      <c r="B10" s="166" t="s">
        <v>186</v>
      </c>
      <c r="C10" s="166" t="s">
        <v>187</v>
      </c>
      <c r="D10" s="166" t="s">
        <v>188</v>
      </c>
      <c r="E10" s="167">
        <v>945165</v>
      </c>
      <c r="F10" s="168">
        <v>36536.298239999996</v>
      </c>
      <c r="G10" s="169">
        <v>2.604886E-2</v>
      </c>
      <c r="H10" s="164" t="s">
        <v>140</v>
      </c>
    </row>
    <row r="11" spans="1:9" x14ac:dyDescent="0.2">
      <c r="A11" s="165">
        <v>5</v>
      </c>
      <c r="B11" s="166" t="s">
        <v>189</v>
      </c>
      <c r="C11" s="166" t="s">
        <v>190</v>
      </c>
      <c r="D11" s="166" t="s">
        <v>48</v>
      </c>
      <c r="E11" s="167">
        <v>10962188</v>
      </c>
      <c r="F11" s="168">
        <v>36180.701494000001</v>
      </c>
      <c r="G11" s="169">
        <v>2.5795330000000002E-2</v>
      </c>
      <c r="H11" s="164" t="s">
        <v>140</v>
      </c>
    </row>
    <row r="12" spans="1:9" x14ac:dyDescent="0.2">
      <c r="A12" s="165">
        <v>6</v>
      </c>
      <c r="B12" s="166" t="s">
        <v>191</v>
      </c>
      <c r="C12" s="166" t="s">
        <v>192</v>
      </c>
      <c r="D12" s="166" t="s">
        <v>193</v>
      </c>
      <c r="E12" s="167">
        <v>1714153</v>
      </c>
      <c r="F12" s="168">
        <v>34368.767650000002</v>
      </c>
      <c r="G12" s="169">
        <v>2.4503500000000001E-2</v>
      </c>
      <c r="H12" s="164" t="s">
        <v>140</v>
      </c>
    </row>
    <row r="13" spans="1:9" x14ac:dyDescent="0.2">
      <c r="A13" s="165">
        <v>7</v>
      </c>
      <c r="B13" s="166" t="s">
        <v>67</v>
      </c>
      <c r="C13" s="166" t="s">
        <v>68</v>
      </c>
      <c r="D13" s="166" t="s">
        <v>34</v>
      </c>
      <c r="E13" s="167">
        <v>57725000</v>
      </c>
      <c r="F13" s="168">
        <v>34000.025000000001</v>
      </c>
      <c r="G13" s="169">
        <v>2.4240600000000001E-2</v>
      </c>
      <c r="H13" s="164" t="s">
        <v>140</v>
      </c>
    </row>
    <row r="14" spans="1:9" x14ac:dyDescent="0.2">
      <c r="A14" s="165">
        <v>8</v>
      </c>
      <c r="B14" s="166" t="s">
        <v>194</v>
      </c>
      <c r="C14" s="166" t="s">
        <v>195</v>
      </c>
      <c r="D14" s="166" t="s">
        <v>48</v>
      </c>
      <c r="E14" s="167">
        <v>38278844</v>
      </c>
      <c r="F14" s="168">
        <v>30427.8530956</v>
      </c>
      <c r="G14" s="169">
        <v>2.1693790000000001E-2</v>
      </c>
      <c r="H14" s="164" t="s">
        <v>140</v>
      </c>
    </row>
    <row r="15" spans="1:9" x14ac:dyDescent="0.2">
      <c r="A15" s="165">
        <v>9</v>
      </c>
      <c r="B15" s="166" t="s">
        <v>196</v>
      </c>
      <c r="C15" s="166" t="s">
        <v>197</v>
      </c>
      <c r="D15" s="166" t="s">
        <v>198</v>
      </c>
      <c r="E15" s="167">
        <v>1805000</v>
      </c>
      <c r="F15" s="168">
        <v>28591.200000000001</v>
      </c>
      <c r="G15" s="169">
        <v>2.0384329999999999E-2</v>
      </c>
      <c r="H15" s="164" t="s">
        <v>140</v>
      </c>
    </row>
    <row r="16" spans="1:9" ht="25.5" x14ac:dyDescent="0.2">
      <c r="A16" s="165">
        <v>10</v>
      </c>
      <c r="B16" s="166" t="s">
        <v>199</v>
      </c>
      <c r="C16" s="166" t="s">
        <v>200</v>
      </c>
      <c r="D16" s="166" t="s">
        <v>201</v>
      </c>
      <c r="E16" s="167">
        <v>3300000</v>
      </c>
      <c r="F16" s="168">
        <v>27596.25</v>
      </c>
      <c r="G16" s="169">
        <v>1.967497E-2</v>
      </c>
      <c r="H16" s="164" t="s">
        <v>140</v>
      </c>
    </row>
    <row r="17" spans="1:8" x14ac:dyDescent="0.2">
      <c r="A17" s="165">
        <v>11</v>
      </c>
      <c r="B17" s="166" t="s">
        <v>202</v>
      </c>
      <c r="C17" s="166" t="s">
        <v>203</v>
      </c>
      <c r="D17" s="166" t="s">
        <v>31</v>
      </c>
      <c r="E17" s="167">
        <v>275000</v>
      </c>
      <c r="F17" s="168">
        <v>27392.75</v>
      </c>
      <c r="G17" s="169">
        <v>1.9529890000000001E-2</v>
      </c>
      <c r="H17" s="164" t="s">
        <v>140</v>
      </c>
    </row>
    <row r="18" spans="1:8" x14ac:dyDescent="0.2">
      <c r="A18" s="165">
        <v>12</v>
      </c>
      <c r="B18" s="166" t="s">
        <v>204</v>
      </c>
      <c r="C18" s="166" t="s">
        <v>205</v>
      </c>
      <c r="D18" s="166" t="s">
        <v>112</v>
      </c>
      <c r="E18" s="167">
        <v>1400000</v>
      </c>
      <c r="F18" s="168">
        <v>27280.400000000001</v>
      </c>
      <c r="G18" s="169">
        <v>1.9449790000000002E-2</v>
      </c>
      <c r="H18" s="164" t="s">
        <v>140</v>
      </c>
    </row>
    <row r="19" spans="1:8" ht="25.5" x14ac:dyDescent="0.2">
      <c r="A19" s="165">
        <v>13</v>
      </c>
      <c r="B19" s="166" t="s">
        <v>206</v>
      </c>
      <c r="C19" s="166" t="s">
        <v>207</v>
      </c>
      <c r="D19" s="166" t="s">
        <v>208</v>
      </c>
      <c r="E19" s="167">
        <v>1080069</v>
      </c>
      <c r="F19" s="168">
        <v>26126.86911</v>
      </c>
      <c r="G19" s="169">
        <v>1.8627370000000001E-2</v>
      </c>
      <c r="H19" s="164" t="s">
        <v>140</v>
      </c>
    </row>
    <row r="20" spans="1:8" x14ac:dyDescent="0.2">
      <c r="A20" s="165">
        <v>14</v>
      </c>
      <c r="B20" s="166" t="s">
        <v>209</v>
      </c>
      <c r="C20" s="166" t="s">
        <v>210</v>
      </c>
      <c r="D20" s="166" t="s">
        <v>53</v>
      </c>
      <c r="E20" s="167">
        <v>2703039</v>
      </c>
      <c r="F20" s="168">
        <v>25866.7317105</v>
      </c>
      <c r="G20" s="169">
        <v>1.8441900000000001E-2</v>
      </c>
      <c r="H20" s="164" t="s">
        <v>140</v>
      </c>
    </row>
    <row r="21" spans="1:8" x14ac:dyDescent="0.2">
      <c r="A21" s="165">
        <v>15</v>
      </c>
      <c r="B21" s="166" t="s">
        <v>211</v>
      </c>
      <c r="C21" s="166" t="s">
        <v>212</v>
      </c>
      <c r="D21" s="166" t="s">
        <v>115</v>
      </c>
      <c r="E21" s="167">
        <v>6500835</v>
      </c>
      <c r="F21" s="168">
        <v>25138.728944999999</v>
      </c>
      <c r="G21" s="169">
        <v>1.7922859999999999E-2</v>
      </c>
      <c r="H21" s="164" t="s">
        <v>140</v>
      </c>
    </row>
    <row r="22" spans="1:8" x14ac:dyDescent="0.2">
      <c r="A22" s="165">
        <v>16</v>
      </c>
      <c r="B22" s="166" t="s">
        <v>213</v>
      </c>
      <c r="C22" s="166" t="s">
        <v>214</v>
      </c>
      <c r="D22" s="166" t="s">
        <v>215</v>
      </c>
      <c r="E22" s="167">
        <v>1705000</v>
      </c>
      <c r="F22" s="168">
        <v>24990.185000000001</v>
      </c>
      <c r="G22" s="169">
        <v>1.781696E-2</v>
      </c>
      <c r="H22" s="164" t="s">
        <v>140</v>
      </c>
    </row>
    <row r="23" spans="1:8" x14ac:dyDescent="0.2">
      <c r="A23" s="165">
        <v>17</v>
      </c>
      <c r="B23" s="166" t="s">
        <v>44</v>
      </c>
      <c r="C23" s="166" t="s">
        <v>45</v>
      </c>
      <c r="D23" s="166" t="s">
        <v>34</v>
      </c>
      <c r="E23" s="167">
        <v>451993</v>
      </c>
      <c r="F23" s="168">
        <v>23320.578835</v>
      </c>
      <c r="G23" s="169">
        <v>1.6626599999999998E-2</v>
      </c>
      <c r="H23" s="164" t="s">
        <v>140</v>
      </c>
    </row>
    <row r="24" spans="1:8" x14ac:dyDescent="0.2">
      <c r="A24" s="165">
        <v>18</v>
      </c>
      <c r="B24" s="166" t="s">
        <v>216</v>
      </c>
      <c r="C24" s="166" t="s">
        <v>217</v>
      </c>
      <c r="D24" s="166" t="s">
        <v>41</v>
      </c>
      <c r="E24" s="167">
        <v>765000</v>
      </c>
      <c r="F24" s="168">
        <v>23174.145</v>
      </c>
      <c r="G24" s="169">
        <v>1.6522200000000001E-2</v>
      </c>
      <c r="H24" s="164" t="s">
        <v>140</v>
      </c>
    </row>
    <row r="25" spans="1:8" x14ac:dyDescent="0.2">
      <c r="A25" s="165">
        <v>19</v>
      </c>
      <c r="B25" s="166" t="s">
        <v>134</v>
      </c>
      <c r="C25" s="166" t="s">
        <v>135</v>
      </c>
      <c r="D25" s="166" t="s">
        <v>130</v>
      </c>
      <c r="E25" s="167">
        <v>2119329</v>
      </c>
      <c r="F25" s="168">
        <v>22467.006729000001</v>
      </c>
      <c r="G25" s="169">
        <v>1.6018040000000001E-2</v>
      </c>
      <c r="H25" s="164" t="s">
        <v>140</v>
      </c>
    </row>
    <row r="26" spans="1:8" x14ac:dyDescent="0.2">
      <c r="A26" s="165">
        <v>20</v>
      </c>
      <c r="B26" s="166" t="s">
        <v>91</v>
      </c>
      <c r="C26" s="166" t="s">
        <v>92</v>
      </c>
      <c r="D26" s="166" t="s">
        <v>83</v>
      </c>
      <c r="E26" s="167">
        <v>4752614</v>
      </c>
      <c r="F26" s="168">
        <v>22434.714387</v>
      </c>
      <c r="G26" s="169">
        <v>1.5995019999999999E-2</v>
      </c>
      <c r="H26" s="164" t="s">
        <v>140</v>
      </c>
    </row>
    <row r="27" spans="1:8" x14ac:dyDescent="0.2">
      <c r="A27" s="165">
        <v>21</v>
      </c>
      <c r="B27" s="166" t="s">
        <v>218</v>
      </c>
      <c r="C27" s="166" t="s">
        <v>219</v>
      </c>
      <c r="D27" s="166" t="s">
        <v>48</v>
      </c>
      <c r="E27" s="167">
        <v>2160000</v>
      </c>
      <c r="F27" s="168">
        <v>22400.28</v>
      </c>
      <c r="G27" s="169">
        <v>1.5970459999999999E-2</v>
      </c>
      <c r="H27" s="164" t="s">
        <v>140</v>
      </c>
    </row>
    <row r="28" spans="1:8" x14ac:dyDescent="0.2">
      <c r="A28" s="165">
        <v>22</v>
      </c>
      <c r="B28" s="166" t="s">
        <v>220</v>
      </c>
      <c r="C28" s="166" t="s">
        <v>221</v>
      </c>
      <c r="D28" s="166" t="s">
        <v>188</v>
      </c>
      <c r="E28" s="167">
        <v>2050000</v>
      </c>
      <c r="F28" s="168">
        <v>22029.3</v>
      </c>
      <c r="G28" s="169">
        <v>1.570597E-2</v>
      </c>
      <c r="H28" s="164" t="s">
        <v>140</v>
      </c>
    </row>
    <row r="29" spans="1:8" ht="25.5" x14ac:dyDescent="0.2">
      <c r="A29" s="165">
        <v>23</v>
      </c>
      <c r="B29" s="166" t="s">
        <v>222</v>
      </c>
      <c r="C29" s="166" t="s">
        <v>223</v>
      </c>
      <c r="D29" s="166" t="s">
        <v>208</v>
      </c>
      <c r="E29" s="167">
        <v>860000</v>
      </c>
      <c r="F29" s="168">
        <v>21457</v>
      </c>
      <c r="G29" s="169">
        <v>1.5297949999999999E-2</v>
      </c>
      <c r="H29" s="164" t="s">
        <v>140</v>
      </c>
    </row>
    <row r="30" spans="1:8" ht="25.5" x14ac:dyDescent="0.2">
      <c r="A30" s="165">
        <v>24</v>
      </c>
      <c r="B30" s="166" t="s">
        <v>224</v>
      </c>
      <c r="C30" s="166" t="s">
        <v>225</v>
      </c>
      <c r="D30" s="166" t="s">
        <v>226</v>
      </c>
      <c r="E30" s="167">
        <v>1316174</v>
      </c>
      <c r="F30" s="168">
        <v>21435.209763999999</v>
      </c>
      <c r="G30" s="169">
        <v>1.528241E-2</v>
      </c>
      <c r="H30" s="164" t="s">
        <v>140</v>
      </c>
    </row>
    <row r="31" spans="1:8" x14ac:dyDescent="0.2">
      <c r="A31" s="165">
        <v>25</v>
      </c>
      <c r="B31" s="166" t="s">
        <v>227</v>
      </c>
      <c r="C31" s="166" t="s">
        <v>228</v>
      </c>
      <c r="D31" s="166" t="s">
        <v>229</v>
      </c>
      <c r="E31" s="167">
        <v>6775000</v>
      </c>
      <c r="F31" s="168">
        <v>21060.087500000001</v>
      </c>
      <c r="G31" s="169">
        <v>1.5014960000000001E-2</v>
      </c>
      <c r="H31" s="164" t="s">
        <v>140</v>
      </c>
    </row>
    <row r="32" spans="1:8" x14ac:dyDescent="0.2">
      <c r="A32" s="165">
        <v>26</v>
      </c>
      <c r="B32" s="166" t="s">
        <v>26</v>
      </c>
      <c r="C32" s="166" t="s">
        <v>27</v>
      </c>
      <c r="D32" s="166" t="s">
        <v>28</v>
      </c>
      <c r="E32" s="167">
        <v>5030754</v>
      </c>
      <c r="F32" s="168">
        <v>20716.644971999998</v>
      </c>
      <c r="G32" s="169">
        <v>1.47701E-2</v>
      </c>
      <c r="H32" s="164" t="s">
        <v>140</v>
      </c>
    </row>
    <row r="33" spans="1:8" x14ac:dyDescent="0.2">
      <c r="A33" s="165">
        <v>27</v>
      </c>
      <c r="B33" s="166" t="s">
        <v>230</v>
      </c>
      <c r="C33" s="166" t="s">
        <v>231</v>
      </c>
      <c r="D33" s="166" t="s">
        <v>185</v>
      </c>
      <c r="E33" s="167">
        <v>144775</v>
      </c>
      <c r="F33" s="168">
        <v>19802.324499999999</v>
      </c>
      <c r="G33" s="169">
        <v>1.4118230000000001E-2</v>
      </c>
      <c r="H33" s="164" t="s">
        <v>140</v>
      </c>
    </row>
    <row r="34" spans="1:8" x14ac:dyDescent="0.2">
      <c r="A34" s="165">
        <v>28</v>
      </c>
      <c r="B34" s="166" t="s">
        <v>232</v>
      </c>
      <c r="C34" s="166" t="s">
        <v>233</v>
      </c>
      <c r="D34" s="166" t="s">
        <v>41</v>
      </c>
      <c r="E34" s="167">
        <v>3120000</v>
      </c>
      <c r="F34" s="168">
        <v>19340.88</v>
      </c>
      <c r="G34" s="169">
        <v>1.3789239999999999E-2</v>
      </c>
      <c r="H34" s="164" t="s">
        <v>140</v>
      </c>
    </row>
    <row r="35" spans="1:8" x14ac:dyDescent="0.2">
      <c r="A35" s="165">
        <v>29</v>
      </c>
      <c r="B35" s="166" t="s">
        <v>234</v>
      </c>
      <c r="C35" s="166" t="s">
        <v>235</v>
      </c>
      <c r="D35" s="166" t="s">
        <v>19</v>
      </c>
      <c r="E35" s="167">
        <v>4700000</v>
      </c>
      <c r="F35" s="168">
        <v>18539.150000000001</v>
      </c>
      <c r="G35" s="169">
        <v>1.3217639999999999E-2</v>
      </c>
      <c r="H35" s="164" t="s">
        <v>140</v>
      </c>
    </row>
    <row r="36" spans="1:8" x14ac:dyDescent="0.2">
      <c r="A36" s="165">
        <v>30</v>
      </c>
      <c r="B36" s="166" t="s">
        <v>236</v>
      </c>
      <c r="C36" s="166" t="s">
        <v>237</v>
      </c>
      <c r="D36" s="166" t="s">
        <v>120</v>
      </c>
      <c r="E36" s="167">
        <v>4432044</v>
      </c>
      <c r="F36" s="168">
        <v>18508.215744000001</v>
      </c>
      <c r="G36" s="169">
        <v>1.319559E-2</v>
      </c>
      <c r="H36" s="164" t="s">
        <v>140</v>
      </c>
    </row>
    <row r="37" spans="1:8" ht="25.5" x14ac:dyDescent="0.2">
      <c r="A37" s="165">
        <v>31</v>
      </c>
      <c r="B37" s="166" t="s">
        <v>238</v>
      </c>
      <c r="C37" s="166" t="s">
        <v>239</v>
      </c>
      <c r="D37" s="166" t="s">
        <v>208</v>
      </c>
      <c r="E37" s="167">
        <v>325425</v>
      </c>
      <c r="F37" s="168">
        <v>18126.172500000001</v>
      </c>
      <c r="G37" s="169">
        <v>1.2923199999999999E-2</v>
      </c>
      <c r="H37" s="164" t="s">
        <v>140</v>
      </c>
    </row>
    <row r="38" spans="1:8" x14ac:dyDescent="0.2">
      <c r="A38" s="165">
        <v>32</v>
      </c>
      <c r="B38" s="166" t="s">
        <v>75</v>
      </c>
      <c r="C38" s="166" t="s">
        <v>76</v>
      </c>
      <c r="D38" s="166" t="s">
        <v>25</v>
      </c>
      <c r="E38" s="167">
        <v>332412</v>
      </c>
      <c r="F38" s="168">
        <v>18098.171340000001</v>
      </c>
      <c r="G38" s="169">
        <v>1.290324E-2</v>
      </c>
      <c r="H38" s="164" t="s">
        <v>140</v>
      </c>
    </row>
    <row r="39" spans="1:8" x14ac:dyDescent="0.2">
      <c r="A39" s="165">
        <v>33</v>
      </c>
      <c r="B39" s="166" t="s">
        <v>240</v>
      </c>
      <c r="C39" s="166" t="s">
        <v>241</v>
      </c>
      <c r="D39" s="166" t="s">
        <v>53</v>
      </c>
      <c r="E39" s="167">
        <v>1075000</v>
      </c>
      <c r="F39" s="168">
        <v>17696.650000000001</v>
      </c>
      <c r="G39" s="169">
        <v>1.261697E-2</v>
      </c>
      <c r="H39" s="164" t="s">
        <v>140</v>
      </c>
    </row>
    <row r="40" spans="1:8" x14ac:dyDescent="0.2">
      <c r="A40" s="165">
        <v>34</v>
      </c>
      <c r="B40" s="166" t="s">
        <v>242</v>
      </c>
      <c r="C40" s="166" t="s">
        <v>243</v>
      </c>
      <c r="D40" s="166" t="s">
        <v>188</v>
      </c>
      <c r="E40" s="167">
        <v>1817907</v>
      </c>
      <c r="F40" s="168">
        <v>17293.749291</v>
      </c>
      <c r="G40" s="169">
        <v>1.2329720000000001E-2</v>
      </c>
      <c r="H40" s="164" t="s">
        <v>140</v>
      </c>
    </row>
    <row r="41" spans="1:8" x14ac:dyDescent="0.2">
      <c r="A41" s="165">
        <v>35</v>
      </c>
      <c r="B41" s="166" t="s">
        <v>89</v>
      </c>
      <c r="C41" s="166" t="s">
        <v>90</v>
      </c>
      <c r="D41" s="166" t="s">
        <v>22</v>
      </c>
      <c r="E41" s="167">
        <v>1200000</v>
      </c>
      <c r="F41" s="168">
        <v>16978.8</v>
      </c>
      <c r="G41" s="169">
        <v>1.210518E-2</v>
      </c>
      <c r="H41" s="164" t="s">
        <v>140</v>
      </c>
    </row>
    <row r="42" spans="1:8" x14ac:dyDescent="0.2">
      <c r="A42" s="165">
        <v>36</v>
      </c>
      <c r="B42" s="166" t="s">
        <v>69</v>
      </c>
      <c r="C42" s="166" t="s">
        <v>70</v>
      </c>
      <c r="D42" s="166" t="s">
        <v>41</v>
      </c>
      <c r="E42" s="167">
        <v>648000</v>
      </c>
      <c r="F42" s="168">
        <v>16627.68</v>
      </c>
      <c r="G42" s="169">
        <v>1.185484E-2</v>
      </c>
      <c r="H42" s="164" t="s">
        <v>140</v>
      </c>
    </row>
    <row r="43" spans="1:8" x14ac:dyDescent="0.2">
      <c r="A43" s="165">
        <v>37</v>
      </c>
      <c r="B43" s="166" t="s">
        <v>244</v>
      </c>
      <c r="C43" s="166" t="s">
        <v>245</v>
      </c>
      <c r="D43" s="166" t="s">
        <v>246</v>
      </c>
      <c r="E43" s="167">
        <v>465740</v>
      </c>
      <c r="F43" s="168">
        <v>16117.398440000001</v>
      </c>
      <c r="G43" s="169">
        <v>1.1491029999999999E-2</v>
      </c>
      <c r="H43" s="164" t="s">
        <v>140</v>
      </c>
    </row>
    <row r="44" spans="1:8" x14ac:dyDescent="0.2">
      <c r="A44" s="165">
        <v>38</v>
      </c>
      <c r="B44" s="166" t="s">
        <v>247</v>
      </c>
      <c r="C44" s="166" t="s">
        <v>248</v>
      </c>
      <c r="D44" s="166" t="s">
        <v>22</v>
      </c>
      <c r="E44" s="167">
        <v>2712859</v>
      </c>
      <c r="F44" s="168">
        <v>15820.0372585</v>
      </c>
      <c r="G44" s="169">
        <v>1.1279030000000001E-2</v>
      </c>
      <c r="H44" s="164" t="s">
        <v>140</v>
      </c>
    </row>
    <row r="45" spans="1:8" x14ac:dyDescent="0.2">
      <c r="A45" s="165">
        <v>39</v>
      </c>
      <c r="B45" s="166" t="s">
        <v>249</v>
      </c>
      <c r="C45" s="166" t="s">
        <v>250</v>
      </c>
      <c r="D45" s="166" t="s">
        <v>48</v>
      </c>
      <c r="E45" s="167">
        <v>1920000</v>
      </c>
      <c r="F45" s="168">
        <v>15679.68</v>
      </c>
      <c r="G45" s="169">
        <v>1.117896E-2</v>
      </c>
      <c r="H45" s="164" t="s">
        <v>140</v>
      </c>
    </row>
    <row r="46" spans="1:8" x14ac:dyDescent="0.2">
      <c r="A46" s="165">
        <v>40</v>
      </c>
      <c r="B46" s="166" t="s">
        <v>251</v>
      </c>
      <c r="C46" s="166" t="s">
        <v>252</v>
      </c>
      <c r="D46" s="166" t="s">
        <v>115</v>
      </c>
      <c r="E46" s="167">
        <v>130000</v>
      </c>
      <c r="F46" s="168">
        <v>15496</v>
      </c>
      <c r="G46" s="169">
        <v>1.1048000000000001E-2</v>
      </c>
      <c r="H46" s="164" t="s">
        <v>140</v>
      </c>
    </row>
    <row r="47" spans="1:8" ht="25.5" x14ac:dyDescent="0.2">
      <c r="A47" s="165">
        <v>41</v>
      </c>
      <c r="B47" s="166" t="s">
        <v>253</v>
      </c>
      <c r="C47" s="166" t="s">
        <v>254</v>
      </c>
      <c r="D47" s="166" t="s">
        <v>208</v>
      </c>
      <c r="E47" s="167">
        <v>600000</v>
      </c>
      <c r="F47" s="168">
        <v>15273.6</v>
      </c>
      <c r="G47" s="169">
        <v>1.088944E-2</v>
      </c>
      <c r="H47" s="164" t="s">
        <v>140</v>
      </c>
    </row>
    <row r="48" spans="1:8" x14ac:dyDescent="0.2">
      <c r="A48" s="165">
        <v>42</v>
      </c>
      <c r="B48" s="166" t="s">
        <v>255</v>
      </c>
      <c r="C48" s="166" t="s">
        <v>256</v>
      </c>
      <c r="D48" s="166" t="s">
        <v>215</v>
      </c>
      <c r="E48" s="167">
        <v>350090</v>
      </c>
      <c r="F48" s="168">
        <v>15146.64385</v>
      </c>
      <c r="G48" s="169">
        <v>1.079893E-2</v>
      </c>
      <c r="H48" s="164" t="s">
        <v>140</v>
      </c>
    </row>
    <row r="49" spans="1:8" x14ac:dyDescent="0.2">
      <c r="A49" s="165">
        <v>43</v>
      </c>
      <c r="B49" s="166" t="s">
        <v>113</v>
      </c>
      <c r="C49" s="166" t="s">
        <v>114</v>
      </c>
      <c r="D49" s="166" t="s">
        <v>115</v>
      </c>
      <c r="E49" s="167">
        <v>200000</v>
      </c>
      <c r="F49" s="168">
        <v>15060</v>
      </c>
      <c r="G49" s="169">
        <v>1.0737150000000001E-2</v>
      </c>
      <c r="H49" s="164" t="s">
        <v>140</v>
      </c>
    </row>
    <row r="50" spans="1:8" ht="25.5" x14ac:dyDescent="0.2">
      <c r="A50" s="165">
        <v>44</v>
      </c>
      <c r="B50" s="166" t="s">
        <v>131</v>
      </c>
      <c r="C50" s="166" t="s">
        <v>132</v>
      </c>
      <c r="D50" s="166" t="s">
        <v>133</v>
      </c>
      <c r="E50" s="167">
        <v>9364000</v>
      </c>
      <c r="F50" s="168">
        <v>14767.028</v>
      </c>
      <c r="G50" s="169">
        <v>1.0528269999999999E-2</v>
      </c>
      <c r="H50" s="164" t="s">
        <v>140</v>
      </c>
    </row>
    <row r="51" spans="1:8" x14ac:dyDescent="0.2">
      <c r="A51" s="165">
        <v>45</v>
      </c>
      <c r="B51" s="166" t="s">
        <v>257</v>
      </c>
      <c r="C51" s="166" t="s">
        <v>258</v>
      </c>
      <c r="D51" s="166" t="s">
        <v>112</v>
      </c>
      <c r="E51" s="167">
        <v>919500</v>
      </c>
      <c r="F51" s="168">
        <v>14386.496999999999</v>
      </c>
      <c r="G51" s="169">
        <v>1.0256970000000001E-2</v>
      </c>
      <c r="H51" s="164" t="s">
        <v>140</v>
      </c>
    </row>
    <row r="52" spans="1:8" x14ac:dyDescent="0.2">
      <c r="A52" s="165">
        <v>46</v>
      </c>
      <c r="B52" s="166" t="s">
        <v>259</v>
      </c>
      <c r="C52" s="166" t="s">
        <v>260</v>
      </c>
      <c r="D52" s="166" t="s">
        <v>48</v>
      </c>
      <c r="E52" s="167">
        <v>1550000</v>
      </c>
      <c r="F52" s="168">
        <v>14325.1</v>
      </c>
      <c r="G52" s="169">
        <v>1.02132E-2</v>
      </c>
      <c r="H52" s="164" t="s">
        <v>140</v>
      </c>
    </row>
    <row r="53" spans="1:8" x14ac:dyDescent="0.2">
      <c r="A53" s="165">
        <v>47</v>
      </c>
      <c r="B53" s="166" t="s">
        <v>261</v>
      </c>
      <c r="C53" s="166" t="s">
        <v>262</v>
      </c>
      <c r="D53" s="166" t="s">
        <v>53</v>
      </c>
      <c r="E53" s="167">
        <v>1203815</v>
      </c>
      <c r="F53" s="168">
        <v>13594.0808875</v>
      </c>
      <c r="G53" s="169">
        <v>9.6920099999999992E-3</v>
      </c>
      <c r="H53" s="164" t="s">
        <v>140</v>
      </c>
    </row>
    <row r="54" spans="1:8" x14ac:dyDescent="0.2">
      <c r="A54" s="165">
        <v>48</v>
      </c>
      <c r="B54" s="166" t="s">
        <v>263</v>
      </c>
      <c r="C54" s="166" t="s">
        <v>264</v>
      </c>
      <c r="D54" s="166" t="s">
        <v>115</v>
      </c>
      <c r="E54" s="167">
        <v>845000</v>
      </c>
      <c r="F54" s="168">
        <v>13114.4</v>
      </c>
      <c r="G54" s="169">
        <v>9.3500200000000006E-3</v>
      </c>
      <c r="H54" s="164" t="s">
        <v>140</v>
      </c>
    </row>
    <row r="55" spans="1:8" ht="25.5" x14ac:dyDescent="0.2">
      <c r="A55" s="165">
        <v>49</v>
      </c>
      <c r="B55" s="166" t="s">
        <v>265</v>
      </c>
      <c r="C55" s="166" t="s">
        <v>266</v>
      </c>
      <c r="D55" s="166" t="s">
        <v>226</v>
      </c>
      <c r="E55" s="167">
        <v>1130000</v>
      </c>
      <c r="F55" s="168">
        <v>12898.95</v>
      </c>
      <c r="G55" s="169">
        <v>9.1964100000000003E-3</v>
      </c>
      <c r="H55" s="164" t="s">
        <v>140</v>
      </c>
    </row>
    <row r="56" spans="1:8" x14ac:dyDescent="0.2">
      <c r="A56" s="165">
        <v>50</v>
      </c>
      <c r="B56" s="166" t="s">
        <v>267</v>
      </c>
      <c r="C56" s="166" t="s">
        <v>268</v>
      </c>
      <c r="D56" s="166" t="s">
        <v>269</v>
      </c>
      <c r="E56" s="167">
        <v>640000</v>
      </c>
      <c r="F56" s="168">
        <v>12786.56</v>
      </c>
      <c r="G56" s="169">
        <v>9.1162799999999992E-3</v>
      </c>
      <c r="H56" s="164" t="s">
        <v>140</v>
      </c>
    </row>
    <row r="57" spans="1:8" x14ac:dyDescent="0.2">
      <c r="A57" s="165">
        <v>51</v>
      </c>
      <c r="B57" s="166" t="s">
        <v>270</v>
      </c>
      <c r="C57" s="166" t="s">
        <v>271</v>
      </c>
      <c r="D57" s="166" t="s">
        <v>188</v>
      </c>
      <c r="E57" s="167">
        <v>1052500</v>
      </c>
      <c r="F57" s="168">
        <v>12230.05</v>
      </c>
      <c r="G57" s="169">
        <v>8.7195199999999997E-3</v>
      </c>
      <c r="H57" s="164" t="s">
        <v>140</v>
      </c>
    </row>
    <row r="58" spans="1:8" x14ac:dyDescent="0.2">
      <c r="A58" s="165">
        <v>52</v>
      </c>
      <c r="B58" s="166" t="s">
        <v>272</v>
      </c>
      <c r="C58" s="166" t="s">
        <v>273</v>
      </c>
      <c r="D58" s="166" t="s">
        <v>188</v>
      </c>
      <c r="E58" s="167">
        <v>5983106</v>
      </c>
      <c r="F58" s="168">
        <v>12090.062294200001</v>
      </c>
      <c r="G58" s="169">
        <v>8.6197099999999992E-3</v>
      </c>
      <c r="H58" s="164" t="s">
        <v>140</v>
      </c>
    </row>
    <row r="59" spans="1:8" x14ac:dyDescent="0.2">
      <c r="A59" s="165">
        <v>53</v>
      </c>
      <c r="B59" s="166" t="s">
        <v>29</v>
      </c>
      <c r="C59" s="166" t="s">
        <v>30</v>
      </c>
      <c r="D59" s="166" t="s">
        <v>31</v>
      </c>
      <c r="E59" s="167">
        <v>500000</v>
      </c>
      <c r="F59" s="168">
        <v>11820</v>
      </c>
      <c r="G59" s="169">
        <v>8.4271699999999995E-3</v>
      </c>
      <c r="H59" s="164" t="s">
        <v>140</v>
      </c>
    </row>
    <row r="60" spans="1:8" x14ac:dyDescent="0.2">
      <c r="A60" s="165">
        <v>54</v>
      </c>
      <c r="B60" s="166" t="s">
        <v>274</v>
      </c>
      <c r="C60" s="166" t="s">
        <v>275</v>
      </c>
      <c r="D60" s="166" t="s">
        <v>276</v>
      </c>
      <c r="E60" s="167">
        <v>365274</v>
      </c>
      <c r="F60" s="168">
        <v>11468.873052000001</v>
      </c>
      <c r="G60" s="169">
        <v>8.1768299999999995E-3</v>
      </c>
      <c r="H60" s="164" t="s">
        <v>140</v>
      </c>
    </row>
    <row r="61" spans="1:8" x14ac:dyDescent="0.2">
      <c r="A61" s="165">
        <v>55</v>
      </c>
      <c r="B61" s="166" t="s">
        <v>277</v>
      </c>
      <c r="C61" s="166" t="s">
        <v>278</v>
      </c>
      <c r="D61" s="166" t="s">
        <v>269</v>
      </c>
      <c r="E61" s="167">
        <v>2819992</v>
      </c>
      <c r="F61" s="168">
        <v>11401.227655999999</v>
      </c>
      <c r="G61" s="169">
        <v>8.1285999999999997E-3</v>
      </c>
      <c r="H61" s="164" t="s">
        <v>140</v>
      </c>
    </row>
    <row r="62" spans="1:8" x14ac:dyDescent="0.2">
      <c r="A62" s="165">
        <v>56</v>
      </c>
      <c r="B62" s="166" t="s">
        <v>279</v>
      </c>
      <c r="C62" s="166" t="s">
        <v>280</v>
      </c>
      <c r="D62" s="166" t="s">
        <v>31</v>
      </c>
      <c r="E62" s="167">
        <v>510448</v>
      </c>
      <c r="F62" s="168">
        <v>11056.814128</v>
      </c>
      <c r="G62" s="169">
        <v>7.8830500000000008E-3</v>
      </c>
      <c r="H62" s="164" t="s">
        <v>140</v>
      </c>
    </row>
    <row r="63" spans="1:8" x14ac:dyDescent="0.2">
      <c r="A63" s="165">
        <v>57</v>
      </c>
      <c r="B63" s="166" t="s">
        <v>281</v>
      </c>
      <c r="C63" s="166" t="s">
        <v>282</v>
      </c>
      <c r="D63" s="166" t="s">
        <v>34</v>
      </c>
      <c r="E63" s="167">
        <v>1021275</v>
      </c>
      <c r="F63" s="168">
        <v>10733.60025</v>
      </c>
      <c r="G63" s="169">
        <v>7.6526099999999998E-3</v>
      </c>
      <c r="H63" s="164" t="s">
        <v>140</v>
      </c>
    </row>
    <row r="64" spans="1:8" x14ac:dyDescent="0.2">
      <c r="A64" s="165">
        <v>58</v>
      </c>
      <c r="B64" s="166" t="s">
        <v>283</v>
      </c>
      <c r="C64" s="166" t="s">
        <v>284</v>
      </c>
      <c r="D64" s="166" t="s">
        <v>31</v>
      </c>
      <c r="E64" s="167">
        <v>600000</v>
      </c>
      <c r="F64" s="168">
        <v>10732.2</v>
      </c>
      <c r="G64" s="169">
        <v>7.6516099999999997E-3</v>
      </c>
      <c r="H64" s="164" t="s">
        <v>140</v>
      </c>
    </row>
    <row r="65" spans="1:8" ht="25.5" x14ac:dyDescent="0.2">
      <c r="A65" s="165">
        <v>59</v>
      </c>
      <c r="B65" s="166" t="s">
        <v>285</v>
      </c>
      <c r="C65" s="166" t="s">
        <v>286</v>
      </c>
      <c r="D65" s="166" t="s">
        <v>287</v>
      </c>
      <c r="E65" s="167">
        <v>680000</v>
      </c>
      <c r="F65" s="168">
        <v>10515.52</v>
      </c>
      <c r="G65" s="169">
        <v>7.4971300000000003E-3</v>
      </c>
      <c r="H65" s="164" t="s">
        <v>140</v>
      </c>
    </row>
    <row r="66" spans="1:8" x14ac:dyDescent="0.2">
      <c r="A66" s="165">
        <v>60</v>
      </c>
      <c r="B66" s="166" t="s">
        <v>102</v>
      </c>
      <c r="C66" s="166" t="s">
        <v>103</v>
      </c>
      <c r="D66" s="166" t="s">
        <v>41</v>
      </c>
      <c r="E66" s="167">
        <v>250000</v>
      </c>
      <c r="F66" s="168">
        <v>10474.25</v>
      </c>
      <c r="G66" s="169">
        <v>7.4676999999999999E-3</v>
      </c>
      <c r="H66" s="164" t="s">
        <v>140</v>
      </c>
    </row>
    <row r="67" spans="1:8" x14ac:dyDescent="0.2">
      <c r="A67" s="165">
        <v>61</v>
      </c>
      <c r="B67" s="166" t="s">
        <v>288</v>
      </c>
      <c r="C67" s="166" t="s">
        <v>289</v>
      </c>
      <c r="D67" s="166" t="s">
        <v>41</v>
      </c>
      <c r="E67" s="167">
        <v>960000</v>
      </c>
      <c r="F67" s="168">
        <v>10442.879999999999</v>
      </c>
      <c r="G67" s="169">
        <v>7.4453399999999999E-3</v>
      </c>
      <c r="H67" s="164" t="s">
        <v>140</v>
      </c>
    </row>
    <row r="68" spans="1:8" x14ac:dyDescent="0.2">
      <c r="A68" s="165">
        <v>62</v>
      </c>
      <c r="B68" s="166" t="s">
        <v>290</v>
      </c>
      <c r="C68" s="166" t="s">
        <v>291</v>
      </c>
      <c r="D68" s="166" t="s">
        <v>185</v>
      </c>
      <c r="E68" s="167">
        <v>2831509</v>
      </c>
      <c r="F68" s="168">
        <v>10360.491431</v>
      </c>
      <c r="G68" s="169">
        <v>7.3866000000000001E-3</v>
      </c>
      <c r="H68" s="164" t="s">
        <v>140</v>
      </c>
    </row>
    <row r="69" spans="1:8" x14ac:dyDescent="0.2">
      <c r="A69" s="165">
        <v>63</v>
      </c>
      <c r="B69" s="166" t="s">
        <v>292</v>
      </c>
      <c r="C69" s="166" t="s">
        <v>293</v>
      </c>
      <c r="D69" s="166" t="s">
        <v>294</v>
      </c>
      <c r="E69" s="167">
        <v>247218</v>
      </c>
      <c r="F69" s="168">
        <v>9753.9861899999996</v>
      </c>
      <c r="G69" s="169">
        <v>6.9541899999999999E-3</v>
      </c>
      <c r="H69" s="164" t="s">
        <v>140</v>
      </c>
    </row>
    <row r="70" spans="1:8" x14ac:dyDescent="0.2">
      <c r="A70" s="165">
        <v>64</v>
      </c>
      <c r="B70" s="166" t="s">
        <v>295</v>
      </c>
      <c r="C70" s="166" t="s">
        <v>296</v>
      </c>
      <c r="D70" s="166" t="s">
        <v>120</v>
      </c>
      <c r="E70" s="167">
        <v>1107875</v>
      </c>
      <c r="F70" s="168">
        <v>9028.0733749999999</v>
      </c>
      <c r="G70" s="169">
        <v>6.4366400000000004E-3</v>
      </c>
      <c r="H70" s="164" t="s">
        <v>140</v>
      </c>
    </row>
    <row r="71" spans="1:8" x14ac:dyDescent="0.2">
      <c r="A71" s="165">
        <v>65</v>
      </c>
      <c r="B71" s="166" t="s">
        <v>125</v>
      </c>
      <c r="C71" s="166" t="s">
        <v>126</v>
      </c>
      <c r="D71" s="166" t="s">
        <v>127</v>
      </c>
      <c r="E71" s="167">
        <v>2550000</v>
      </c>
      <c r="F71" s="168">
        <v>8659.7999999999993</v>
      </c>
      <c r="G71" s="169">
        <v>6.1740800000000002E-3</v>
      </c>
      <c r="H71" s="164" t="s">
        <v>140</v>
      </c>
    </row>
    <row r="72" spans="1:8" x14ac:dyDescent="0.2">
      <c r="A72" s="165">
        <v>66</v>
      </c>
      <c r="B72" s="166" t="s">
        <v>104</v>
      </c>
      <c r="C72" s="166" t="s">
        <v>105</v>
      </c>
      <c r="D72" s="166" t="s">
        <v>16</v>
      </c>
      <c r="E72" s="167">
        <v>583736</v>
      </c>
      <c r="F72" s="168">
        <v>8656.8048799999997</v>
      </c>
      <c r="G72" s="169">
        <v>6.1719399999999999E-3</v>
      </c>
      <c r="H72" s="164" t="s">
        <v>140</v>
      </c>
    </row>
    <row r="73" spans="1:8" x14ac:dyDescent="0.2">
      <c r="A73" s="165">
        <v>67</v>
      </c>
      <c r="B73" s="166" t="s">
        <v>297</v>
      </c>
      <c r="C73" s="166" t="s">
        <v>298</v>
      </c>
      <c r="D73" s="166" t="s">
        <v>269</v>
      </c>
      <c r="E73" s="167">
        <v>95000</v>
      </c>
      <c r="F73" s="168">
        <v>8629.7999999999993</v>
      </c>
      <c r="G73" s="169">
        <v>6.1526899999999997E-3</v>
      </c>
      <c r="H73" s="164" t="s">
        <v>140</v>
      </c>
    </row>
    <row r="74" spans="1:8" x14ac:dyDescent="0.2">
      <c r="A74" s="165">
        <v>68</v>
      </c>
      <c r="B74" s="166" t="s">
        <v>299</v>
      </c>
      <c r="C74" s="166" t="s">
        <v>300</v>
      </c>
      <c r="D74" s="166" t="s">
        <v>215</v>
      </c>
      <c r="E74" s="167">
        <v>950000</v>
      </c>
      <c r="F74" s="168">
        <v>8428.4</v>
      </c>
      <c r="G74" s="169">
        <v>6.0090999999999999E-3</v>
      </c>
      <c r="H74" s="164" t="s">
        <v>140</v>
      </c>
    </row>
    <row r="75" spans="1:8" x14ac:dyDescent="0.2">
      <c r="A75" s="165">
        <v>69</v>
      </c>
      <c r="B75" s="166" t="s">
        <v>301</v>
      </c>
      <c r="C75" s="166" t="s">
        <v>302</v>
      </c>
      <c r="D75" s="166" t="s">
        <v>229</v>
      </c>
      <c r="E75" s="167">
        <v>3500000</v>
      </c>
      <c r="F75" s="168">
        <v>8377.25</v>
      </c>
      <c r="G75" s="169">
        <v>5.9726299999999996E-3</v>
      </c>
      <c r="H75" s="164" t="s">
        <v>140</v>
      </c>
    </row>
    <row r="76" spans="1:8" x14ac:dyDescent="0.2">
      <c r="A76" s="165">
        <v>70</v>
      </c>
      <c r="B76" s="166" t="s">
        <v>303</v>
      </c>
      <c r="C76" s="166" t="s">
        <v>304</v>
      </c>
      <c r="D76" s="166" t="s">
        <v>53</v>
      </c>
      <c r="E76" s="167">
        <v>1567077</v>
      </c>
      <c r="F76" s="168">
        <v>8233.4225580000002</v>
      </c>
      <c r="G76" s="169">
        <v>5.8700899999999997E-3</v>
      </c>
      <c r="H76" s="164" t="s">
        <v>140</v>
      </c>
    </row>
    <row r="77" spans="1:8" x14ac:dyDescent="0.2">
      <c r="A77" s="165">
        <v>71</v>
      </c>
      <c r="B77" s="166" t="s">
        <v>305</v>
      </c>
      <c r="C77" s="166" t="s">
        <v>306</v>
      </c>
      <c r="D77" s="166" t="s">
        <v>229</v>
      </c>
      <c r="E77" s="167">
        <v>836725</v>
      </c>
      <c r="F77" s="168">
        <v>8183.1705000000002</v>
      </c>
      <c r="G77" s="169">
        <v>5.83426E-3</v>
      </c>
      <c r="H77" s="164" t="s">
        <v>140</v>
      </c>
    </row>
    <row r="78" spans="1:8" x14ac:dyDescent="0.2">
      <c r="A78" s="165">
        <v>72</v>
      </c>
      <c r="B78" s="166" t="s">
        <v>307</v>
      </c>
      <c r="C78" s="166" t="s">
        <v>308</v>
      </c>
      <c r="D78" s="166" t="s">
        <v>120</v>
      </c>
      <c r="E78" s="167">
        <v>6919293</v>
      </c>
      <c r="F78" s="168">
        <v>7706.0166141</v>
      </c>
      <c r="G78" s="169">
        <v>5.4940700000000002E-3</v>
      </c>
      <c r="H78" s="164" t="s">
        <v>140</v>
      </c>
    </row>
    <row r="79" spans="1:8" x14ac:dyDescent="0.2">
      <c r="A79" s="165">
        <v>73</v>
      </c>
      <c r="B79" s="166" t="s">
        <v>309</v>
      </c>
      <c r="C79" s="166" t="s">
        <v>310</v>
      </c>
      <c r="D79" s="166" t="s">
        <v>193</v>
      </c>
      <c r="E79" s="167">
        <v>255227</v>
      </c>
      <c r="F79" s="168">
        <v>6521.305077</v>
      </c>
      <c r="G79" s="169">
        <v>4.6494199999999996E-3</v>
      </c>
      <c r="H79" s="164" t="s">
        <v>140</v>
      </c>
    </row>
    <row r="80" spans="1:8" x14ac:dyDescent="0.2">
      <c r="A80" s="165">
        <v>74</v>
      </c>
      <c r="B80" s="166" t="s">
        <v>311</v>
      </c>
      <c r="C80" s="166" t="s">
        <v>312</v>
      </c>
      <c r="D80" s="166" t="s">
        <v>115</v>
      </c>
      <c r="E80" s="167">
        <v>1123261</v>
      </c>
      <c r="F80" s="168">
        <v>5729.7543610000002</v>
      </c>
      <c r="G80" s="169">
        <v>4.0850799999999996E-3</v>
      </c>
      <c r="H80" s="164" t="s">
        <v>140</v>
      </c>
    </row>
    <row r="81" spans="1:8" x14ac:dyDescent="0.2">
      <c r="A81" s="165">
        <v>75</v>
      </c>
      <c r="B81" s="166" t="s">
        <v>71</v>
      </c>
      <c r="C81" s="166" t="s">
        <v>72</v>
      </c>
      <c r="D81" s="166" t="s">
        <v>56</v>
      </c>
      <c r="E81" s="167">
        <v>1731051</v>
      </c>
      <c r="F81" s="168">
        <v>5576.5807965000004</v>
      </c>
      <c r="G81" s="169">
        <v>3.9758700000000003E-3</v>
      </c>
      <c r="H81" s="164" t="s">
        <v>140</v>
      </c>
    </row>
    <row r="82" spans="1:8" x14ac:dyDescent="0.2">
      <c r="A82" s="165">
        <v>76</v>
      </c>
      <c r="B82" s="166" t="s">
        <v>313</v>
      </c>
      <c r="C82" s="166" t="s">
        <v>314</v>
      </c>
      <c r="D82" s="166" t="s">
        <v>112</v>
      </c>
      <c r="E82" s="167">
        <v>183768</v>
      </c>
      <c r="F82" s="168">
        <v>3251.2234560000002</v>
      </c>
      <c r="G82" s="169">
        <v>2.3179899999999998E-3</v>
      </c>
      <c r="H82" s="164" t="s">
        <v>140</v>
      </c>
    </row>
    <row r="83" spans="1:8" x14ac:dyDescent="0.2">
      <c r="A83" s="171"/>
      <c r="B83" s="171"/>
      <c r="C83" s="172" t="s">
        <v>139</v>
      </c>
      <c r="D83" s="171"/>
      <c r="E83" s="171" t="s">
        <v>140</v>
      </c>
      <c r="F83" s="173">
        <v>1350713.9028618999</v>
      </c>
      <c r="G83" s="174">
        <v>0.96300268</v>
      </c>
      <c r="H83" s="164" t="s">
        <v>140</v>
      </c>
    </row>
    <row r="84" spans="1:8" x14ac:dyDescent="0.2">
      <c r="A84" s="171"/>
      <c r="B84" s="171"/>
      <c r="C84" s="175"/>
      <c r="D84" s="171"/>
      <c r="E84" s="171"/>
      <c r="F84" s="176"/>
      <c r="G84" s="176"/>
      <c r="H84" s="164" t="s">
        <v>140</v>
      </c>
    </row>
    <row r="85" spans="1:8" x14ac:dyDescent="0.2">
      <c r="A85" s="171"/>
      <c r="B85" s="171"/>
      <c r="C85" s="172" t="s">
        <v>141</v>
      </c>
      <c r="D85" s="171"/>
      <c r="E85" s="171"/>
      <c r="F85" s="171"/>
      <c r="G85" s="171"/>
      <c r="H85" s="164" t="s">
        <v>140</v>
      </c>
    </row>
    <row r="86" spans="1:8" x14ac:dyDescent="0.2">
      <c r="A86" s="171"/>
      <c r="B86" s="171"/>
      <c r="C86" s="172" t="s">
        <v>139</v>
      </c>
      <c r="D86" s="171"/>
      <c r="E86" s="171" t="s">
        <v>140</v>
      </c>
      <c r="F86" s="177" t="s">
        <v>142</v>
      </c>
      <c r="G86" s="174">
        <v>0</v>
      </c>
      <c r="H86" s="164" t="s">
        <v>140</v>
      </c>
    </row>
    <row r="87" spans="1:8" x14ac:dyDescent="0.2">
      <c r="A87" s="171"/>
      <c r="B87" s="171"/>
      <c r="C87" s="175"/>
      <c r="D87" s="171"/>
      <c r="E87" s="171"/>
      <c r="F87" s="176"/>
      <c r="G87" s="176"/>
      <c r="H87" s="164" t="s">
        <v>140</v>
      </c>
    </row>
    <row r="88" spans="1:8" x14ac:dyDescent="0.2">
      <c r="A88" s="171"/>
      <c r="B88" s="171"/>
      <c r="C88" s="172" t="s">
        <v>143</v>
      </c>
      <c r="D88" s="171"/>
      <c r="E88" s="171"/>
      <c r="F88" s="171"/>
      <c r="G88" s="171"/>
      <c r="H88" s="164" t="s">
        <v>140</v>
      </c>
    </row>
    <row r="89" spans="1:8" x14ac:dyDescent="0.2">
      <c r="A89" s="171"/>
      <c r="B89" s="171"/>
      <c r="C89" s="172" t="s">
        <v>139</v>
      </c>
      <c r="D89" s="171"/>
      <c r="E89" s="171" t="s">
        <v>140</v>
      </c>
      <c r="F89" s="177" t="s">
        <v>142</v>
      </c>
      <c r="G89" s="174">
        <v>0</v>
      </c>
      <c r="H89" s="164" t="s">
        <v>140</v>
      </c>
    </row>
    <row r="90" spans="1:8" x14ac:dyDescent="0.2">
      <c r="A90" s="171"/>
      <c r="B90" s="171"/>
      <c r="C90" s="175"/>
      <c r="D90" s="171"/>
      <c r="E90" s="171"/>
      <c r="F90" s="176"/>
      <c r="G90" s="176"/>
      <c r="H90" s="164" t="s">
        <v>140</v>
      </c>
    </row>
    <row r="91" spans="1:8" x14ac:dyDescent="0.2">
      <c r="A91" s="171"/>
      <c r="B91" s="171"/>
      <c r="C91" s="172" t="s">
        <v>144</v>
      </c>
      <c r="D91" s="171"/>
      <c r="E91" s="171"/>
      <c r="F91" s="171"/>
      <c r="G91" s="171"/>
      <c r="H91" s="164" t="s">
        <v>140</v>
      </c>
    </row>
    <row r="92" spans="1:8" x14ac:dyDescent="0.2">
      <c r="A92" s="171"/>
      <c r="B92" s="171"/>
      <c r="C92" s="172" t="s">
        <v>139</v>
      </c>
      <c r="D92" s="171"/>
      <c r="E92" s="171" t="s">
        <v>140</v>
      </c>
      <c r="F92" s="177" t="s">
        <v>142</v>
      </c>
      <c r="G92" s="174">
        <v>0</v>
      </c>
      <c r="H92" s="164" t="s">
        <v>140</v>
      </c>
    </row>
    <row r="93" spans="1:8" x14ac:dyDescent="0.2">
      <c r="A93" s="171"/>
      <c r="B93" s="171"/>
      <c r="C93" s="175"/>
      <c r="D93" s="171"/>
      <c r="E93" s="171"/>
      <c r="F93" s="176"/>
      <c r="G93" s="176"/>
      <c r="H93" s="164" t="s">
        <v>140</v>
      </c>
    </row>
    <row r="94" spans="1:8" x14ac:dyDescent="0.2">
      <c r="A94" s="171"/>
      <c r="B94" s="171"/>
      <c r="C94" s="172" t="s">
        <v>145</v>
      </c>
      <c r="D94" s="171"/>
      <c r="E94" s="171"/>
      <c r="F94" s="176"/>
      <c r="G94" s="176"/>
      <c r="H94" s="164" t="s">
        <v>140</v>
      </c>
    </row>
    <row r="95" spans="1:8" x14ac:dyDescent="0.2">
      <c r="A95" s="171"/>
      <c r="B95" s="171"/>
      <c r="C95" s="172" t="s">
        <v>139</v>
      </c>
      <c r="D95" s="171"/>
      <c r="E95" s="171" t="s">
        <v>140</v>
      </c>
      <c r="F95" s="177" t="s">
        <v>142</v>
      </c>
      <c r="G95" s="174">
        <v>0</v>
      </c>
      <c r="H95" s="164" t="s">
        <v>140</v>
      </c>
    </row>
    <row r="96" spans="1:8" x14ac:dyDescent="0.2">
      <c r="A96" s="171"/>
      <c r="B96" s="171"/>
      <c r="C96" s="175"/>
      <c r="D96" s="171"/>
      <c r="E96" s="171"/>
      <c r="F96" s="176"/>
      <c r="G96" s="176"/>
      <c r="H96" s="164" t="s">
        <v>140</v>
      </c>
    </row>
    <row r="97" spans="1:8" x14ac:dyDescent="0.2">
      <c r="A97" s="171"/>
      <c r="B97" s="171"/>
      <c r="C97" s="172" t="s">
        <v>146</v>
      </c>
      <c r="D97" s="171"/>
      <c r="E97" s="171"/>
      <c r="F97" s="176"/>
      <c r="G97" s="176"/>
      <c r="H97" s="164" t="s">
        <v>140</v>
      </c>
    </row>
    <row r="98" spans="1:8" x14ac:dyDescent="0.2">
      <c r="A98" s="171"/>
      <c r="B98" s="171"/>
      <c r="C98" s="172" t="s">
        <v>139</v>
      </c>
      <c r="D98" s="171"/>
      <c r="E98" s="171" t="s">
        <v>140</v>
      </c>
      <c r="F98" s="177" t="s">
        <v>142</v>
      </c>
      <c r="G98" s="174">
        <v>0</v>
      </c>
      <c r="H98" s="164" t="s">
        <v>140</v>
      </c>
    </row>
    <row r="99" spans="1:8" x14ac:dyDescent="0.2">
      <c r="A99" s="171"/>
      <c r="B99" s="171"/>
      <c r="C99" s="175"/>
      <c r="D99" s="171"/>
      <c r="E99" s="171"/>
      <c r="F99" s="176"/>
      <c r="G99" s="176"/>
      <c r="H99" s="164" t="s">
        <v>140</v>
      </c>
    </row>
    <row r="100" spans="1:8" x14ac:dyDescent="0.2">
      <c r="A100" s="171"/>
      <c r="B100" s="171"/>
      <c r="C100" s="172" t="s">
        <v>147</v>
      </c>
      <c r="D100" s="171"/>
      <c r="E100" s="171"/>
      <c r="F100" s="173">
        <f>F83</f>
        <v>1350713.9028618999</v>
      </c>
      <c r="G100" s="174">
        <f>G83</f>
        <v>0.96300268</v>
      </c>
      <c r="H100" s="164" t="s">
        <v>140</v>
      </c>
    </row>
    <row r="101" spans="1:8" x14ac:dyDescent="0.2">
      <c r="A101" s="171"/>
      <c r="B101" s="171"/>
      <c r="C101" s="175"/>
      <c r="D101" s="171"/>
      <c r="E101" s="171"/>
      <c r="F101" s="176"/>
      <c r="G101" s="176"/>
      <c r="H101" s="164" t="s">
        <v>140</v>
      </c>
    </row>
    <row r="102" spans="1:8" x14ac:dyDescent="0.2">
      <c r="A102" s="171"/>
      <c r="B102" s="171"/>
      <c r="C102" s="172" t="s">
        <v>148</v>
      </c>
      <c r="D102" s="171"/>
      <c r="E102" s="171"/>
      <c r="F102" s="176"/>
      <c r="G102" s="176"/>
      <c r="H102" s="164" t="s">
        <v>140</v>
      </c>
    </row>
    <row r="103" spans="1:8" x14ac:dyDescent="0.2">
      <c r="A103" s="171"/>
      <c r="B103" s="171"/>
      <c r="C103" s="172" t="s">
        <v>10</v>
      </c>
      <c r="D103" s="171"/>
      <c r="E103" s="171"/>
      <c r="F103" s="176"/>
      <c r="G103" s="176"/>
      <c r="H103" s="164" t="s">
        <v>140</v>
      </c>
    </row>
    <row r="104" spans="1:8" x14ac:dyDescent="0.2">
      <c r="A104" s="171"/>
      <c r="B104" s="171"/>
      <c r="C104" s="172" t="s">
        <v>139</v>
      </c>
      <c r="D104" s="171"/>
      <c r="E104" s="171" t="s">
        <v>140</v>
      </c>
      <c r="F104" s="177" t="s">
        <v>142</v>
      </c>
      <c r="G104" s="174">
        <v>0</v>
      </c>
      <c r="H104" s="164" t="s">
        <v>140</v>
      </c>
    </row>
    <row r="105" spans="1:8" x14ac:dyDescent="0.2">
      <c r="A105" s="171"/>
      <c r="B105" s="171"/>
      <c r="C105" s="175"/>
      <c r="D105" s="171"/>
      <c r="E105" s="171"/>
      <c r="F105" s="176"/>
      <c r="G105" s="176"/>
      <c r="H105" s="164" t="s">
        <v>140</v>
      </c>
    </row>
    <row r="106" spans="1:8" x14ac:dyDescent="0.2">
      <c r="A106" s="171"/>
      <c r="B106" s="171"/>
      <c r="C106" s="172" t="s">
        <v>149</v>
      </c>
      <c r="D106" s="171"/>
      <c r="E106" s="171"/>
      <c r="F106" s="171"/>
      <c r="G106" s="171"/>
      <c r="H106" s="164" t="s">
        <v>140</v>
      </c>
    </row>
    <row r="107" spans="1:8" x14ac:dyDescent="0.2">
      <c r="A107" s="171"/>
      <c r="B107" s="171"/>
      <c r="C107" s="172" t="s">
        <v>139</v>
      </c>
      <c r="D107" s="171"/>
      <c r="E107" s="171" t="s">
        <v>140</v>
      </c>
      <c r="F107" s="177" t="s">
        <v>142</v>
      </c>
      <c r="G107" s="174">
        <v>0</v>
      </c>
      <c r="H107" s="164" t="s">
        <v>140</v>
      </c>
    </row>
    <row r="108" spans="1:8" x14ac:dyDescent="0.2">
      <c r="A108" s="171"/>
      <c r="B108" s="171"/>
      <c r="C108" s="175"/>
      <c r="D108" s="171"/>
      <c r="E108" s="171"/>
      <c r="F108" s="176"/>
      <c r="G108" s="176"/>
      <c r="H108" s="164" t="s">
        <v>140</v>
      </c>
    </row>
    <row r="109" spans="1:8" x14ac:dyDescent="0.2">
      <c r="A109" s="171"/>
      <c r="B109" s="171"/>
      <c r="C109" s="172" t="s">
        <v>150</v>
      </c>
      <c r="D109" s="171"/>
      <c r="E109" s="171"/>
      <c r="F109" s="171"/>
      <c r="G109" s="171"/>
      <c r="H109" s="164" t="s">
        <v>140</v>
      </c>
    </row>
    <row r="110" spans="1:8" x14ac:dyDescent="0.2">
      <c r="A110" s="171"/>
      <c r="B110" s="171"/>
      <c r="C110" s="172" t="s">
        <v>139</v>
      </c>
      <c r="D110" s="171"/>
      <c r="E110" s="171" t="s">
        <v>140</v>
      </c>
      <c r="F110" s="177" t="s">
        <v>142</v>
      </c>
      <c r="G110" s="174">
        <v>0</v>
      </c>
      <c r="H110" s="164" t="s">
        <v>140</v>
      </c>
    </row>
    <row r="111" spans="1:8" x14ac:dyDescent="0.2">
      <c r="A111" s="171"/>
      <c r="B111" s="171"/>
      <c r="C111" s="175"/>
      <c r="D111" s="171"/>
      <c r="E111" s="171"/>
      <c r="F111" s="176"/>
      <c r="G111" s="176"/>
      <c r="H111" s="164" t="s">
        <v>140</v>
      </c>
    </row>
    <row r="112" spans="1:8" x14ac:dyDescent="0.2">
      <c r="A112" s="171"/>
      <c r="B112" s="171"/>
      <c r="C112" s="172" t="s">
        <v>151</v>
      </c>
      <c r="D112" s="171"/>
      <c r="E112" s="171"/>
      <c r="F112" s="176"/>
      <c r="G112" s="176"/>
      <c r="H112" s="164" t="s">
        <v>140</v>
      </c>
    </row>
    <row r="113" spans="1:8" x14ac:dyDescent="0.2">
      <c r="A113" s="171"/>
      <c r="B113" s="171"/>
      <c r="C113" s="172" t="s">
        <v>139</v>
      </c>
      <c r="D113" s="171"/>
      <c r="E113" s="171" t="s">
        <v>140</v>
      </c>
      <c r="F113" s="177" t="s">
        <v>142</v>
      </c>
      <c r="G113" s="174">
        <v>0</v>
      </c>
      <c r="H113" s="164" t="s">
        <v>140</v>
      </c>
    </row>
    <row r="114" spans="1:8" x14ac:dyDescent="0.2">
      <c r="A114" s="194"/>
      <c r="B114" s="194"/>
      <c r="C114" s="195"/>
      <c r="D114" s="194"/>
      <c r="E114" s="194"/>
      <c r="F114" s="204"/>
      <c r="G114" s="205"/>
      <c r="H114" s="164" t="s">
        <v>140</v>
      </c>
    </row>
    <row r="115" spans="1:8" x14ac:dyDescent="0.2">
      <c r="A115" s="194"/>
      <c r="B115" s="194"/>
      <c r="C115" s="195" t="s">
        <v>948</v>
      </c>
      <c r="D115" s="194"/>
      <c r="E115" s="194"/>
      <c r="F115" s="194"/>
      <c r="G115" s="194"/>
      <c r="H115" s="164" t="s">
        <v>140</v>
      </c>
    </row>
    <row r="116" spans="1:8" ht="25.5" x14ac:dyDescent="0.2">
      <c r="A116" s="159">
        <v>1</v>
      </c>
      <c r="B116" s="160" t="s">
        <v>315</v>
      </c>
      <c r="C116" s="160" t="s">
        <v>316</v>
      </c>
      <c r="D116" s="160" t="s">
        <v>246</v>
      </c>
      <c r="E116" s="161">
        <v>1862960</v>
      </c>
      <c r="F116" s="162">
        <v>192.81636</v>
      </c>
      <c r="G116" s="163">
        <v>1.3747E-4</v>
      </c>
      <c r="H116" s="164">
        <v>9.82</v>
      </c>
    </row>
    <row r="117" spans="1:8" x14ac:dyDescent="0.2">
      <c r="A117" s="194"/>
      <c r="B117" s="194"/>
      <c r="C117" s="195" t="s">
        <v>139</v>
      </c>
      <c r="D117" s="194"/>
      <c r="E117" s="194" t="s">
        <v>140</v>
      </c>
      <c r="F117" s="206">
        <f>F116</f>
        <v>192.81636</v>
      </c>
      <c r="G117" s="205">
        <f>G116</f>
        <v>1.3747E-4</v>
      </c>
      <c r="H117" s="164" t="s">
        <v>140</v>
      </c>
    </row>
    <row r="118" spans="1:8" x14ac:dyDescent="0.2">
      <c r="A118" s="171"/>
      <c r="B118" s="171"/>
      <c r="C118" s="175"/>
      <c r="D118" s="171"/>
      <c r="E118" s="171"/>
      <c r="F118" s="176"/>
      <c r="G118" s="176"/>
      <c r="H118" s="164" t="s">
        <v>140</v>
      </c>
    </row>
    <row r="119" spans="1:8" x14ac:dyDescent="0.2">
      <c r="A119" s="171"/>
      <c r="B119" s="171"/>
      <c r="C119" s="172" t="s">
        <v>152</v>
      </c>
      <c r="D119" s="171"/>
      <c r="E119" s="171"/>
      <c r="F119" s="173">
        <f>F117</f>
        <v>192.81636</v>
      </c>
      <c r="G119" s="174">
        <f>G117</f>
        <v>1.3747E-4</v>
      </c>
      <c r="H119" s="164" t="s">
        <v>140</v>
      </c>
    </row>
    <row r="120" spans="1:8" x14ac:dyDescent="0.2">
      <c r="A120" s="171"/>
      <c r="B120" s="171"/>
      <c r="C120" s="175"/>
      <c r="D120" s="171"/>
      <c r="E120" s="171"/>
      <c r="F120" s="176"/>
      <c r="G120" s="176"/>
      <c r="H120" s="164" t="s">
        <v>140</v>
      </c>
    </row>
    <row r="121" spans="1:8" x14ac:dyDescent="0.2">
      <c r="A121" s="171"/>
      <c r="B121" s="171"/>
      <c r="C121" s="172" t="s">
        <v>153</v>
      </c>
      <c r="D121" s="171"/>
      <c r="E121" s="171"/>
      <c r="F121" s="176"/>
      <c r="G121" s="176"/>
      <c r="H121" s="164" t="s">
        <v>140</v>
      </c>
    </row>
    <row r="122" spans="1:8" x14ac:dyDescent="0.2">
      <c r="A122" s="171"/>
      <c r="B122" s="171"/>
      <c r="C122" s="172" t="s">
        <v>154</v>
      </c>
      <c r="D122" s="171"/>
      <c r="E122" s="171"/>
      <c r="F122" s="176"/>
      <c r="G122" s="176"/>
      <c r="H122" s="164" t="s">
        <v>140</v>
      </c>
    </row>
    <row r="123" spans="1:8" x14ac:dyDescent="0.2">
      <c r="A123" s="171"/>
      <c r="B123" s="171"/>
      <c r="C123" s="172" t="s">
        <v>139</v>
      </c>
      <c r="D123" s="171"/>
      <c r="E123" s="171" t="s">
        <v>140</v>
      </c>
      <c r="F123" s="177" t="s">
        <v>142</v>
      </c>
      <c r="G123" s="174">
        <v>0</v>
      </c>
      <c r="H123" s="164" t="s">
        <v>140</v>
      </c>
    </row>
    <row r="124" spans="1:8" x14ac:dyDescent="0.2">
      <c r="A124" s="171"/>
      <c r="B124" s="171"/>
      <c r="C124" s="175"/>
      <c r="D124" s="171"/>
      <c r="E124" s="171"/>
      <c r="F124" s="176"/>
      <c r="G124" s="176"/>
      <c r="H124" s="164" t="s">
        <v>140</v>
      </c>
    </row>
    <row r="125" spans="1:8" x14ac:dyDescent="0.2">
      <c r="A125" s="171"/>
      <c r="B125" s="171"/>
      <c r="C125" s="172" t="s">
        <v>155</v>
      </c>
      <c r="D125" s="171"/>
      <c r="E125" s="171"/>
      <c r="F125" s="176"/>
      <c r="G125" s="176"/>
      <c r="H125" s="164" t="s">
        <v>140</v>
      </c>
    </row>
    <row r="126" spans="1:8" x14ac:dyDescent="0.2">
      <c r="A126" s="171"/>
      <c r="B126" s="171"/>
      <c r="C126" s="172" t="s">
        <v>139</v>
      </c>
      <c r="D126" s="171"/>
      <c r="E126" s="171" t="s">
        <v>140</v>
      </c>
      <c r="F126" s="177" t="s">
        <v>142</v>
      </c>
      <c r="G126" s="174">
        <v>0</v>
      </c>
      <c r="H126" s="164" t="s">
        <v>140</v>
      </c>
    </row>
    <row r="127" spans="1:8" x14ac:dyDescent="0.2">
      <c r="A127" s="171"/>
      <c r="B127" s="171"/>
      <c r="C127" s="175"/>
      <c r="D127" s="171"/>
      <c r="E127" s="171"/>
      <c r="F127" s="176"/>
      <c r="G127" s="176"/>
      <c r="H127" s="164" t="s">
        <v>140</v>
      </c>
    </row>
    <row r="128" spans="1:8" x14ac:dyDescent="0.2">
      <c r="A128" s="171"/>
      <c r="B128" s="171"/>
      <c r="C128" s="172" t="s">
        <v>156</v>
      </c>
      <c r="D128" s="171"/>
      <c r="E128" s="171"/>
      <c r="F128" s="176"/>
      <c r="G128" s="176"/>
      <c r="H128" s="164" t="s">
        <v>140</v>
      </c>
    </row>
    <row r="129" spans="1:8" x14ac:dyDescent="0.2">
      <c r="A129" s="171"/>
      <c r="B129" s="171"/>
      <c r="C129" s="172" t="s">
        <v>139</v>
      </c>
      <c r="D129" s="171"/>
      <c r="E129" s="171" t="s">
        <v>140</v>
      </c>
      <c r="F129" s="177" t="s">
        <v>142</v>
      </c>
      <c r="G129" s="174">
        <v>0</v>
      </c>
      <c r="H129" s="164" t="s">
        <v>140</v>
      </c>
    </row>
    <row r="130" spans="1:8" x14ac:dyDescent="0.2">
      <c r="A130" s="171"/>
      <c r="B130" s="171"/>
      <c r="C130" s="175"/>
      <c r="D130" s="171"/>
      <c r="E130" s="171"/>
      <c r="F130" s="176"/>
      <c r="G130" s="176"/>
      <c r="H130" s="164" t="s">
        <v>140</v>
      </c>
    </row>
    <row r="131" spans="1:8" x14ac:dyDescent="0.2">
      <c r="A131" s="171"/>
      <c r="B131" s="171"/>
      <c r="C131" s="172" t="s">
        <v>157</v>
      </c>
      <c r="D131" s="171"/>
      <c r="E131" s="171"/>
      <c r="F131" s="176"/>
      <c r="G131" s="176"/>
      <c r="H131" s="164" t="s">
        <v>140</v>
      </c>
    </row>
    <row r="132" spans="1:8" x14ac:dyDescent="0.2">
      <c r="A132" s="165">
        <v>1</v>
      </c>
      <c r="B132" s="166"/>
      <c r="C132" s="166" t="s">
        <v>158</v>
      </c>
      <c r="D132" s="166"/>
      <c r="E132" s="178"/>
      <c r="F132" s="168">
        <v>36692.433027152001</v>
      </c>
      <c r="G132" s="169">
        <v>2.616017E-2</v>
      </c>
      <c r="H132" s="164">
        <v>5.42</v>
      </c>
    </row>
    <row r="133" spans="1:8" x14ac:dyDescent="0.2">
      <c r="A133" s="171"/>
      <c r="B133" s="171"/>
      <c r="C133" s="172" t="s">
        <v>139</v>
      </c>
      <c r="D133" s="171"/>
      <c r="E133" s="171" t="s">
        <v>140</v>
      </c>
      <c r="F133" s="173">
        <v>36692.433027152001</v>
      </c>
      <c r="G133" s="174">
        <v>2.616017E-2</v>
      </c>
      <c r="H133" s="164" t="s">
        <v>140</v>
      </c>
    </row>
    <row r="134" spans="1:8" x14ac:dyDescent="0.2">
      <c r="A134" s="171"/>
      <c r="B134" s="171"/>
      <c r="C134" s="175"/>
      <c r="D134" s="171"/>
      <c r="E134" s="171"/>
      <c r="F134" s="176"/>
      <c r="G134" s="176"/>
      <c r="H134" s="164" t="s">
        <v>140</v>
      </c>
    </row>
    <row r="135" spans="1:8" x14ac:dyDescent="0.2">
      <c r="A135" s="171"/>
      <c r="B135" s="171"/>
      <c r="C135" s="172" t="s">
        <v>159</v>
      </c>
      <c r="D135" s="171"/>
      <c r="E135" s="171"/>
      <c r="F135" s="173">
        <v>36692.433027152001</v>
      </c>
      <c r="G135" s="174">
        <v>2.616017E-2</v>
      </c>
      <c r="H135" s="164" t="s">
        <v>140</v>
      </c>
    </row>
    <row r="136" spans="1:8" x14ac:dyDescent="0.2">
      <c r="A136" s="171"/>
      <c r="B136" s="171"/>
      <c r="C136" s="176"/>
      <c r="D136" s="171"/>
      <c r="E136" s="171"/>
      <c r="F136" s="171"/>
      <c r="G136" s="171"/>
      <c r="H136" s="164" t="s">
        <v>140</v>
      </c>
    </row>
    <row r="137" spans="1:8" x14ac:dyDescent="0.2">
      <c r="A137" s="171"/>
      <c r="B137" s="171"/>
      <c r="C137" s="172" t="s">
        <v>160</v>
      </c>
      <c r="D137" s="171"/>
      <c r="E137" s="171"/>
      <c r="F137" s="171"/>
      <c r="G137" s="171"/>
      <c r="H137" s="164" t="s">
        <v>140</v>
      </c>
    </row>
    <row r="138" spans="1:8" x14ac:dyDescent="0.2">
      <c r="A138" s="171"/>
      <c r="B138" s="171"/>
      <c r="C138" s="172" t="s">
        <v>161</v>
      </c>
      <c r="D138" s="171"/>
      <c r="E138" s="171"/>
      <c r="F138" s="171"/>
      <c r="G138" s="171"/>
      <c r="H138" s="164" t="s">
        <v>140</v>
      </c>
    </row>
    <row r="139" spans="1:8" x14ac:dyDescent="0.2">
      <c r="A139" s="165">
        <v>1</v>
      </c>
      <c r="B139" s="166" t="s">
        <v>317</v>
      </c>
      <c r="C139" s="166" t="s">
        <v>949</v>
      </c>
      <c r="D139" s="166"/>
      <c r="E139" s="179">
        <v>635059.91949999996</v>
      </c>
      <c r="F139" s="168">
        <v>15740.350031598</v>
      </c>
      <c r="G139" s="169">
        <v>1.122221E-2</v>
      </c>
      <c r="H139" s="164" t="s">
        <v>140</v>
      </c>
    </row>
    <row r="140" spans="1:8" x14ac:dyDescent="0.2">
      <c r="A140" s="171"/>
      <c r="B140" s="171"/>
      <c r="C140" s="172" t="s">
        <v>139</v>
      </c>
      <c r="D140" s="171"/>
      <c r="E140" s="171" t="s">
        <v>140</v>
      </c>
      <c r="F140" s="173">
        <v>15740.350031598</v>
      </c>
      <c r="G140" s="174">
        <v>1.122221E-2</v>
      </c>
      <c r="H140" s="164" t="s">
        <v>140</v>
      </c>
    </row>
    <row r="141" spans="1:8" x14ac:dyDescent="0.2">
      <c r="A141" s="171"/>
      <c r="B141" s="171"/>
      <c r="C141" s="175"/>
      <c r="D141" s="171"/>
      <c r="E141" s="171"/>
      <c r="F141" s="176"/>
      <c r="G141" s="176"/>
      <c r="H141" s="164" t="s">
        <v>140</v>
      </c>
    </row>
    <row r="142" spans="1:8" x14ac:dyDescent="0.2">
      <c r="A142" s="171"/>
      <c r="B142" s="171"/>
      <c r="C142" s="172" t="s">
        <v>162</v>
      </c>
      <c r="D142" s="171"/>
      <c r="E142" s="171"/>
      <c r="F142" s="171"/>
      <c r="G142" s="171"/>
      <c r="H142" s="164" t="s">
        <v>140</v>
      </c>
    </row>
    <row r="143" spans="1:8" x14ac:dyDescent="0.2">
      <c r="A143" s="171"/>
      <c r="B143" s="171"/>
      <c r="C143" s="172" t="s">
        <v>163</v>
      </c>
      <c r="D143" s="171"/>
      <c r="E143" s="171"/>
      <c r="F143" s="171"/>
      <c r="G143" s="171"/>
      <c r="H143" s="164" t="s">
        <v>140</v>
      </c>
    </row>
    <row r="144" spans="1:8" x14ac:dyDescent="0.2">
      <c r="A144" s="171"/>
      <c r="B144" s="171"/>
      <c r="C144" s="172" t="s">
        <v>139</v>
      </c>
      <c r="D144" s="171"/>
      <c r="E144" s="171" t="s">
        <v>140</v>
      </c>
      <c r="F144" s="177" t="s">
        <v>142</v>
      </c>
      <c r="G144" s="174">
        <v>0</v>
      </c>
      <c r="H144" s="164" t="s">
        <v>140</v>
      </c>
    </row>
    <row r="145" spans="1:17" x14ac:dyDescent="0.2">
      <c r="A145" s="171"/>
      <c r="B145" s="171"/>
      <c r="C145" s="175"/>
      <c r="D145" s="171"/>
      <c r="E145" s="171"/>
      <c r="F145" s="176"/>
      <c r="G145" s="176"/>
      <c r="H145" s="164" t="s">
        <v>140</v>
      </c>
    </row>
    <row r="146" spans="1:17" x14ac:dyDescent="0.2">
      <c r="A146" s="171"/>
      <c r="B146" s="171"/>
      <c r="C146" s="172" t="s">
        <v>164</v>
      </c>
      <c r="D146" s="171"/>
      <c r="E146" s="171"/>
      <c r="F146" s="176"/>
      <c r="G146" s="176"/>
      <c r="H146" s="164" t="s">
        <v>140</v>
      </c>
    </row>
    <row r="147" spans="1:17" x14ac:dyDescent="0.2">
      <c r="A147" s="171"/>
      <c r="B147" s="171"/>
      <c r="C147" s="172" t="s">
        <v>139</v>
      </c>
      <c r="D147" s="171"/>
      <c r="E147" s="171" t="s">
        <v>140</v>
      </c>
      <c r="F147" s="177" t="s">
        <v>142</v>
      </c>
      <c r="G147" s="174">
        <v>0</v>
      </c>
      <c r="H147" s="164" t="s">
        <v>140</v>
      </c>
    </row>
    <row r="148" spans="1:17" x14ac:dyDescent="0.2">
      <c r="A148" s="171"/>
      <c r="B148" s="171"/>
      <c r="C148" s="175"/>
      <c r="D148" s="171"/>
      <c r="E148" s="171"/>
      <c r="F148" s="176"/>
      <c r="G148" s="176"/>
      <c r="H148" s="164" t="s">
        <v>140</v>
      </c>
    </row>
    <row r="149" spans="1:17" x14ac:dyDescent="0.2">
      <c r="A149" s="178"/>
      <c r="B149" s="166"/>
      <c r="C149" s="166" t="s">
        <v>319</v>
      </c>
      <c r="D149" s="166"/>
      <c r="E149" s="178"/>
      <c r="F149" s="168">
        <v>6525.0003155000004</v>
      </c>
      <c r="G149" s="169">
        <v>4.6520499999999996E-3</v>
      </c>
      <c r="H149" s="164" t="s">
        <v>140</v>
      </c>
    </row>
    <row r="150" spans="1:17" x14ac:dyDescent="0.2">
      <c r="A150" s="178"/>
      <c r="B150" s="166"/>
      <c r="C150" s="166" t="s">
        <v>165</v>
      </c>
      <c r="D150" s="166"/>
      <c r="E150" s="178"/>
      <c r="F150" s="168">
        <v>-7257.8155354</v>
      </c>
      <c r="G150" s="169">
        <v>-5.1745200000000002E-3</v>
      </c>
      <c r="H150" s="164" t="s">
        <v>140</v>
      </c>
    </row>
    <row r="151" spans="1:17" x14ac:dyDescent="0.2">
      <c r="A151" s="175"/>
      <c r="B151" s="175"/>
      <c r="C151" s="172" t="s">
        <v>166</v>
      </c>
      <c r="D151" s="176"/>
      <c r="E151" s="176"/>
      <c r="F151" s="173">
        <v>1402606.6870607501</v>
      </c>
      <c r="G151" s="180">
        <v>1.0000000600000001</v>
      </c>
      <c r="H151" s="164" t="s">
        <v>140</v>
      </c>
    </row>
    <row r="152" spans="1:17" ht="12.75" customHeight="1" x14ac:dyDescent="0.2">
      <c r="A152" s="50"/>
      <c r="B152" s="50"/>
      <c r="C152" s="51"/>
      <c r="D152" s="52"/>
      <c r="E152" s="52"/>
      <c r="F152" s="53"/>
      <c r="G152" s="54"/>
      <c r="H152" s="55"/>
    </row>
    <row r="153" spans="1:17" x14ac:dyDescent="0.2">
      <c r="A153" s="50"/>
      <c r="B153" s="213" t="s">
        <v>934</v>
      </c>
      <c r="C153" s="213"/>
      <c r="D153" s="213"/>
      <c r="E153" s="213"/>
      <c r="F153" s="213"/>
      <c r="G153" s="213"/>
      <c r="H153" s="213"/>
      <c r="J153" s="57"/>
    </row>
    <row r="154" spans="1:17" x14ac:dyDescent="0.2">
      <c r="A154" s="50"/>
      <c r="B154" s="213" t="s">
        <v>935</v>
      </c>
      <c r="C154" s="213"/>
      <c r="D154" s="213"/>
      <c r="E154" s="213"/>
      <c r="F154" s="213"/>
      <c r="G154" s="213"/>
      <c r="H154" s="213"/>
      <c r="J154" s="57"/>
    </row>
    <row r="155" spans="1:17" x14ac:dyDescent="0.2">
      <c r="A155" s="50"/>
      <c r="B155" s="213" t="s">
        <v>936</v>
      </c>
      <c r="C155" s="213"/>
      <c r="D155" s="213"/>
      <c r="E155" s="213"/>
      <c r="F155" s="213"/>
      <c r="G155" s="213"/>
      <c r="H155" s="213"/>
      <c r="J155" s="57"/>
    </row>
    <row r="156" spans="1:17" s="59" customFormat="1" ht="52.5" customHeight="1" x14ac:dyDescent="0.25">
      <c r="A156" s="58"/>
      <c r="B156" s="214" t="s">
        <v>937</v>
      </c>
      <c r="C156" s="214"/>
      <c r="D156" s="214"/>
      <c r="E156" s="214"/>
      <c r="F156" s="214"/>
      <c r="G156" s="214"/>
      <c r="H156" s="214"/>
      <c r="I156"/>
      <c r="J156" s="57"/>
      <c r="K156"/>
      <c r="L156"/>
      <c r="M156"/>
      <c r="N156"/>
      <c r="O156"/>
      <c r="P156"/>
      <c r="Q156"/>
    </row>
    <row r="157" spans="1:17" x14ac:dyDescent="0.2">
      <c r="A157" s="50"/>
      <c r="B157" s="213" t="s">
        <v>938</v>
      </c>
      <c r="C157" s="213"/>
      <c r="D157" s="213"/>
      <c r="E157" s="213"/>
      <c r="F157" s="213"/>
      <c r="G157" s="213"/>
      <c r="H157" s="213"/>
      <c r="J157" s="57"/>
    </row>
    <row r="158" spans="1:17" x14ac:dyDescent="0.2">
      <c r="A158" s="50"/>
      <c r="B158" s="50"/>
      <c r="C158" s="50"/>
      <c r="D158" s="52"/>
      <c r="E158" s="52"/>
      <c r="F158" s="52"/>
      <c r="G158" s="52"/>
    </row>
    <row r="159" spans="1:17" x14ac:dyDescent="0.2">
      <c r="A159" s="50"/>
      <c r="B159" s="216" t="s">
        <v>167</v>
      </c>
      <c r="C159" s="217"/>
      <c r="D159" s="218"/>
      <c r="E159" s="60"/>
      <c r="F159" s="52"/>
      <c r="G159" s="52"/>
    </row>
    <row r="160" spans="1:17" ht="27.75" customHeight="1" x14ac:dyDescent="0.2">
      <c r="A160" s="50"/>
      <c r="B160" s="210" t="s">
        <v>168</v>
      </c>
      <c r="C160" s="211"/>
      <c r="D160" s="195" t="s">
        <v>169</v>
      </c>
      <c r="E160" s="60"/>
      <c r="F160" s="52"/>
      <c r="G160" s="52"/>
    </row>
    <row r="161" spans="1:10" ht="12.75" customHeight="1" x14ac:dyDescent="0.2">
      <c r="A161" s="50"/>
      <c r="B161" s="210" t="s">
        <v>940</v>
      </c>
      <c r="C161" s="211"/>
      <c r="D161" s="195" t="s">
        <v>169</v>
      </c>
      <c r="E161" s="60"/>
      <c r="F161" s="52"/>
      <c r="G161" s="52"/>
    </row>
    <row r="162" spans="1:10" x14ac:dyDescent="0.2">
      <c r="A162" s="50"/>
      <c r="B162" s="210" t="s">
        <v>170</v>
      </c>
      <c r="C162" s="211"/>
      <c r="D162" s="196" t="s">
        <v>140</v>
      </c>
      <c r="E162" s="60"/>
      <c r="F162" s="52"/>
      <c r="G162" s="52"/>
    </row>
    <row r="163" spans="1:10" x14ac:dyDescent="0.2">
      <c r="A163" s="62"/>
      <c r="B163" s="197" t="s">
        <v>140</v>
      </c>
      <c r="C163" s="197" t="s">
        <v>941</v>
      </c>
      <c r="D163" s="197" t="s">
        <v>171</v>
      </c>
      <c r="E163" s="62"/>
      <c r="F163" s="62"/>
      <c r="G163" s="62"/>
      <c r="H163" s="62"/>
      <c r="J163" s="57"/>
    </row>
    <row r="164" spans="1:10" x14ac:dyDescent="0.2">
      <c r="A164" s="62"/>
      <c r="B164" s="198" t="s">
        <v>172</v>
      </c>
      <c r="C164" s="199">
        <v>46173</v>
      </c>
      <c r="D164" s="199">
        <v>46203</v>
      </c>
      <c r="E164" s="62"/>
      <c r="F164" s="62"/>
      <c r="G164" s="62"/>
      <c r="J164" s="57"/>
    </row>
    <row r="165" spans="1:10" ht="15" customHeight="1" x14ac:dyDescent="0.2">
      <c r="A165" s="66"/>
      <c r="B165" s="160" t="s">
        <v>173</v>
      </c>
      <c r="C165" s="200">
        <v>1585.9856</v>
      </c>
      <c r="D165" s="200">
        <v>1613.5025000000001</v>
      </c>
      <c r="E165" s="66"/>
      <c r="F165" s="68"/>
      <c r="G165" s="69"/>
    </row>
    <row r="166" spans="1:10" ht="15" customHeight="1" x14ac:dyDescent="0.2">
      <c r="A166" s="66"/>
      <c r="B166" s="160" t="s">
        <v>942</v>
      </c>
      <c r="C166" s="200">
        <v>74.473600000000005</v>
      </c>
      <c r="D166" s="200">
        <v>75.765699999999995</v>
      </c>
      <c r="E166" s="66"/>
      <c r="F166" s="68"/>
      <c r="G166" s="69"/>
    </row>
    <row r="167" spans="1:10" ht="15" customHeight="1" x14ac:dyDescent="0.2">
      <c r="A167" s="66"/>
      <c r="B167" s="160" t="s">
        <v>175</v>
      </c>
      <c r="C167" s="200">
        <v>1442.0064</v>
      </c>
      <c r="D167" s="200">
        <v>1466.0411999999999</v>
      </c>
      <c r="E167" s="66"/>
      <c r="F167" s="68"/>
      <c r="G167" s="69"/>
    </row>
    <row r="168" spans="1:10" ht="15" customHeight="1" x14ac:dyDescent="0.2">
      <c r="A168" s="66"/>
      <c r="B168" s="160" t="s">
        <v>943</v>
      </c>
      <c r="C168" s="200">
        <v>66.746399999999994</v>
      </c>
      <c r="D168" s="200">
        <v>67.858900000000006</v>
      </c>
      <c r="E168" s="66"/>
      <c r="F168" s="68"/>
      <c r="G168" s="69"/>
    </row>
    <row r="169" spans="1:10" ht="15" customHeight="1" x14ac:dyDescent="0.2">
      <c r="A169" s="66"/>
      <c r="B169" s="66"/>
      <c r="C169" s="66"/>
      <c r="D169" s="66"/>
      <c r="E169" s="66"/>
      <c r="F169" s="66"/>
      <c r="G169" s="66"/>
    </row>
    <row r="170" spans="1:10" ht="14.25" customHeight="1" x14ac:dyDescent="0.2">
      <c r="A170" s="62"/>
      <c r="B170" s="210" t="s">
        <v>944</v>
      </c>
      <c r="C170" s="211"/>
      <c r="D170" s="195" t="s">
        <v>169</v>
      </c>
      <c r="E170" s="62"/>
      <c r="F170" s="62"/>
      <c r="G170" s="62"/>
    </row>
    <row r="171" spans="1:10" x14ac:dyDescent="0.2">
      <c r="A171" s="62"/>
      <c r="B171" s="201"/>
      <c r="C171" s="201"/>
      <c r="D171" s="202"/>
      <c r="E171" s="62"/>
      <c r="F171" s="56"/>
      <c r="G171" s="73"/>
    </row>
    <row r="172" spans="1:10" x14ac:dyDescent="0.2">
      <c r="A172" s="62"/>
      <c r="B172" s="210" t="s">
        <v>178</v>
      </c>
      <c r="C172" s="211"/>
      <c r="D172" s="195" t="s">
        <v>169</v>
      </c>
      <c r="E172" s="70"/>
      <c r="F172" s="70"/>
      <c r="G172" s="70"/>
    </row>
    <row r="173" spans="1:10" x14ac:dyDescent="0.2">
      <c r="A173" s="62"/>
      <c r="B173" s="210" t="s">
        <v>179</v>
      </c>
      <c r="C173" s="211"/>
      <c r="D173" s="195" t="s">
        <v>169</v>
      </c>
      <c r="E173" s="62"/>
      <c r="F173" s="62"/>
      <c r="G173" s="62"/>
    </row>
    <row r="174" spans="1:10" x14ac:dyDescent="0.2">
      <c r="A174" s="62"/>
      <c r="B174" s="210" t="s">
        <v>180</v>
      </c>
      <c r="C174" s="211"/>
      <c r="D174" s="195" t="s">
        <v>169</v>
      </c>
      <c r="E174" s="71"/>
      <c r="F174" s="62"/>
      <c r="G174" s="62"/>
    </row>
    <row r="175" spans="1:10" x14ac:dyDescent="0.2">
      <c r="A175" s="62"/>
      <c r="B175" s="210" t="s">
        <v>181</v>
      </c>
      <c r="C175" s="211"/>
      <c r="D175" s="203">
        <v>0.42242493880437082</v>
      </c>
      <c r="E175" s="71"/>
      <c r="F175" s="62"/>
      <c r="G175" s="62"/>
    </row>
    <row r="177" spans="2:4" x14ac:dyDescent="0.2">
      <c r="B177" s="212" t="s">
        <v>945</v>
      </c>
      <c r="C177" s="212"/>
    </row>
    <row r="179" spans="2:4" ht="153.75" customHeight="1" x14ac:dyDescent="0.2">
      <c r="B179" s="74"/>
      <c r="C179" s="75"/>
      <c r="D179" s="74"/>
    </row>
    <row r="180" spans="2:4" x14ac:dyDescent="0.2">
      <c r="B180" s="74"/>
      <c r="D180" s="74"/>
    </row>
    <row r="181" spans="2:4" x14ac:dyDescent="0.2">
      <c r="B181" s="74" t="s">
        <v>946</v>
      </c>
      <c r="C181" s="75"/>
      <c r="D181" s="74" t="s">
        <v>950</v>
      </c>
    </row>
    <row r="182" spans="2:4" x14ac:dyDescent="0.2">
      <c r="B182" s="74" t="s">
        <v>951</v>
      </c>
      <c r="D182" s="74" t="s">
        <v>952</v>
      </c>
    </row>
  </sheetData>
  <mergeCells count="18">
    <mergeCell ref="A1:H1"/>
    <mergeCell ref="A2:H2"/>
    <mergeCell ref="A3:H3"/>
    <mergeCell ref="B153:H153"/>
    <mergeCell ref="B154:H154"/>
    <mergeCell ref="B155:H155"/>
    <mergeCell ref="B156:H156"/>
    <mergeCell ref="B157:H157"/>
    <mergeCell ref="B159:D159"/>
    <mergeCell ref="B160:C160"/>
    <mergeCell ref="B174:C174"/>
    <mergeCell ref="B175:C175"/>
    <mergeCell ref="B177:C177"/>
    <mergeCell ref="B161:C161"/>
    <mergeCell ref="B162:C162"/>
    <mergeCell ref="B170:C170"/>
    <mergeCell ref="B172:C172"/>
    <mergeCell ref="B173:C173"/>
  </mergeCells>
  <hyperlinks>
    <hyperlink ref="I1" location="Index!B2" display="Index" xr:uid="{6620F906-DFCB-410C-BACC-6ACE89C10D9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9EA3-2A0C-4F63-A017-5465D023CD0A}">
  <sheetPr>
    <outlinePr summaryBelow="0" summaryRight="0"/>
  </sheetPr>
  <dimension ref="A1:Q157"/>
  <sheetViews>
    <sheetView showGridLines="0" topLeftCell="A134" workbookViewId="0">
      <selection sqref="A1:H1"/>
    </sheetView>
  </sheetViews>
  <sheetFormatPr defaultRowHeight="12.75" x14ac:dyDescent="0.2"/>
  <cols>
    <col min="1" max="1" width="5.85546875" bestFit="1" customWidth="1"/>
    <col min="2" max="2" width="19.7109375" bestFit="1" customWidth="1"/>
    <col min="3" max="3" width="50.7109375" customWidth="1"/>
    <col min="4" max="4" width="28.140625" bestFit="1" customWidth="1"/>
    <col min="5" max="5" width="9"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26" t="s">
        <v>320</v>
      </c>
      <c r="B2" s="226"/>
      <c r="C2" s="226"/>
      <c r="D2" s="226"/>
      <c r="E2" s="226"/>
      <c r="F2" s="226"/>
      <c r="G2" s="226"/>
      <c r="H2" s="226"/>
    </row>
    <row r="3" spans="1:9" ht="15" x14ac:dyDescent="0.2">
      <c r="A3" s="226" t="s">
        <v>932</v>
      </c>
      <c r="B3" s="226"/>
      <c r="C3" s="226"/>
      <c r="D3" s="226"/>
      <c r="E3" s="226"/>
      <c r="F3" s="226"/>
      <c r="G3" s="226"/>
      <c r="H3" s="226"/>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292</v>
      </c>
      <c r="C7" s="166" t="s">
        <v>293</v>
      </c>
      <c r="D7" s="166" t="s">
        <v>294</v>
      </c>
      <c r="E7" s="167">
        <v>847135</v>
      </c>
      <c r="F7" s="168">
        <v>33423.711425000001</v>
      </c>
      <c r="G7" s="169">
        <v>4.7811480000000003E-2</v>
      </c>
      <c r="H7" s="164" t="s">
        <v>140</v>
      </c>
    </row>
    <row r="8" spans="1:9" x14ac:dyDescent="0.2">
      <c r="A8" s="165">
        <v>2</v>
      </c>
      <c r="B8" s="166" t="s">
        <v>321</v>
      </c>
      <c r="C8" s="166" t="s">
        <v>322</v>
      </c>
      <c r="D8" s="166" t="s">
        <v>215</v>
      </c>
      <c r="E8" s="167">
        <v>274384</v>
      </c>
      <c r="F8" s="168">
        <v>29566.247920000002</v>
      </c>
      <c r="G8" s="169">
        <v>4.2293509999999999E-2</v>
      </c>
      <c r="H8" s="164" t="s">
        <v>140</v>
      </c>
    </row>
    <row r="9" spans="1:9" x14ac:dyDescent="0.2">
      <c r="A9" s="165">
        <v>3</v>
      </c>
      <c r="B9" s="166" t="s">
        <v>323</v>
      </c>
      <c r="C9" s="166" t="s">
        <v>324</v>
      </c>
      <c r="D9" s="166" t="s">
        <v>185</v>
      </c>
      <c r="E9" s="167">
        <v>2706141</v>
      </c>
      <c r="F9" s="168">
        <v>28202.048431499999</v>
      </c>
      <c r="G9" s="169">
        <v>4.0342070000000001E-2</v>
      </c>
      <c r="H9" s="164" t="s">
        <v>140</v>
      </c>
    </row>
    <row r="10" spans="1:9" x14ac:dyDescent="0.2">
      <c r="A10" s="165">
        <v>4</v>
      </c>
      <c r="B10" s="166" t="s">
        <v>325</v>
      </c>
      <c r="C10" s="166" t="s">
        <v>326</v>
      </c>
      <c r="D10" s="166" t="s">
        <v>34</v>
      </c>
      <c r="E10" s="167">
        <v>331196</v>
      </c>
      <c r="F10" s="168">
        <v>25238.79118</v>
      </c>
      <c r="G10" s="169">
        <v>3.610323E-2</v>
      </c>
      <c r="H10" s="164" t="s">
        <v>140</v>
      </c>
    </row>
    <row r="11" spans="1:9" x14ac:dyDescent="0.2">
      <c r="A11" s="165">
        <v>5</v>
      </c>
      <c r="B11" s="166" t="s">
        <v>65</v>
      </c>
      <c r="C11" s="166" t="s">
        <v>66</v>
      </c>
      <c r="D11" s="166" t="s">
        <v>34</v>
      </c>
      <c r="E11" s="167">
        <v>1867458</v>
      </c>
      <c r="F11" s="168">
        <v>23124.732413999998</v>
      </c>
      <c r="G11" s="169">
        <v>3.307914E-2</v>
      </c>
      <c r="H11" s="164" t="s">
        <v>140</v>
      </c>
    </row>
    <row r="12" spans="1:9" x14ac:dyDescent="0.2">
      <c r="A12" s="165">
        <v>6</v>
      </c>
      <c r="B12" s="166" t="s">
        <v>327</v>
      </c>
      <c r="C12" s="166" t="s">
        <v>328</v>
      </c>
      <c r="D12" s="166" t="s">
        <v>185</v>
      </c>
      <c r="E12" s="167">
        <v>1285210</v>
      </c>
      <c r="F12" s="168">
        <v>23002.688579999998</v>
      </c>
      <c r="G12" s="169">
        <v>3.2904559999999999E-2</v>
      </c>
      <c r="H12" s="164" t="s">
        <v>140</v>
      </c>
    </row>
    <row r="13" spans="1:9" x14ac:dyDescent="0.2">
      <c r="A13" s="165">
        <v>7</v>
      </c>
      <c r="B13" s="166" t="s">
        <v>329</v>
      </c>
      <c r="C13" s="166" t="s">
        <v>330</v>
      </c>
      <c r="D13" s="166" t="s">
        <v>185</v>
      </c>
      <c r="E13" s="167">
        <v>4520688</v>
      </c>
      <c r="F13" s="168">
        <v>22833.995088</v>
      </c>
      <c r="G13" s="169">
        <v>3.2663249999999998E-2</v>
      </c>
      <c r="H13" s="164" t="s">
        <v>140</v>
      </c>
    </row>
    <row r="14" spans="1:9" x14ac:dyDescent="0.2">
      <c r="A14" s="165">
        <v>8</v>
      </c>
      <c r="B14" s="166" t="s">
        <v>81</v>
      </c>
      <c r="C14" s="166" t="s">
        <v>82</v>
      </c>
      <c r="D14" s="166" t="s">
        <v>83</v>
      </c>
      <c r="E14" s="167">
        <v>417063</v>
      </c>
      <c r="F14" s="168">
        <v>22389.610091999999</v>
      </c>
      <c r="G14" s="169">
        <v>3.2027569999999998E-2</v>
      </c>
      <c r="H14" s="164" t="s">
        <v>140</v>
      </c>
    </row>
    <row r="15" spans="1:9" x14ac:dyDescent="0.2">
      <c r="A15" s="165">
        <v>9</v>
      </c>
      <c r="B15" s="166" t="s">
        <v>125</v>
      </c>
      <c r="C15" s="166" t="s">
        <v>126</v>
      </c>
      <c r="D15" s="166" t="s">
        <v>127</v>
      </c>
      <c r="E15" s="167">
        <v>6208271</v>
      </c>
      <c r="F15" s="168">
        <v>21083.288315999998</v>
      </c>
      <c r="G15" s="169">
        <v>3.0158919999999999E-2</v>
      </c>
      <c r="H15" s="164" t="s">
        <v>140</v>
      </c>
    </row>
    <row r="16" spans="1:9" x14ac:dyDescent="0.2">
      <c r="A16" s="165">
        <v>10</v>
      </c>
      <c r="B16" s="166" t="s">
        <v>331</v>
      </c>
      <c r="C16" s="166" t="s">
        <v>332</v>
      </c>
      <c r="D16" s="166" t="s">
        <v>229</v>
      </c>
      <c r="E16" s="167">
        <v>7945379</v>
      </c>
      <c r="F16" s="168">
        <v>21023.472834</v>
      </c>
      <c r="G16" s="169">
        <v>3.007336E-2</v>
      </c>
      <c r="H16" s="164" t="s">
        <v>140</v>
      </c>
    </row>
    <row r="17" spans="1:8" x14ac:dyDescent="0.2">
      <c r="A17" s="165">
        <v>11</v>
      </c>
      <c r="B17" s="166" t="s">
        <v>77</v>
      </c>
      <c r="C17" s="166" t="s">
        <v>78</v>
      </c>
      <c r="D17" s="166" t="s">
        <v>31</v>
      </c>
      <c r="E17" s="167">
        <v>370171</v>
      </c>
      <c r="F17" s="168">
        <v>20949.827744999999</v>
      </c>
      <c r="G17" s="169">
        <v>2.996801E-2</v>
      </c>
      <c r="H17" s="164" t="s">
        <v>140</v>
      </c>
    </row>
    <row r="18" spans="1:8" x14ac:dyDescent="0.2">
      <c r="A18" s="165">
        <v>12</v>
      </c>
      <c r="B18" s="166" t="s">
        <v>29</v>
      </c>
      <c r="C18" s="166" t="s">
        <v>30</v>
      </c>
      <c r="D18" s="166" t="s">
        <v>31</v>
      </c>
      <c r="E18" s="167">
        <v>879379</v>
      </c>
      <c r="F18" s="168">
        <v>20788.519560000001</v>
      </c>
      <c r="G18" s="169">
        <v>2.973727E-2</v>
      </c>
      <c r="H18" s="164" t="s">
        <v>140</v>
      </c>
    </row>
    <row r="19" spans="1:8" x14ac:dyDescent="0.2">
      <c r="A19" s="165">
        <v>13</v>
      </c>
      <c r="B19" s="166" t="s">
        <v>11</v>
      </c>
      <c r="C19" s="166" t="s">
        <v>12</v>
      </c>
      <c r="D19" s="166" t="s">
        <v>13</v>
      </c>
      <c r="E19" s="167">
        <v>491202</v>
      </c>
      <c r="F19" s="168">
        <v>20352.463668</v>
      </c>
      <c r="G19" s="169">
        <v>2.91135E-2</v>
      </c>
      <c r="H19" s="164" t="s">
        <v>140</v>
      </c>
    </row>
    <row r="20" spans="1:8" x14ac:dyDescent="0.2">
      <c r="A20" s="165">
        <v>14</v>
      </c>
      <c r="B20" s="166" t="s">
        <v>227</v>
      </c>
      <c r="C20" s="166" t="s">
        <v>228</v>
      </c>
      <c r="D20" s="166" t="s">
        <v>229</v>
      </c>
      <c r="E20" s="167">
        <v>6457549</v>
      </c>
      <c r="F20" s="168">
        <v>20073.291066500002</v>
      </c>
      <c r="G20" s="169">
        <v>2.8714159999999999E-2</v>
      </c>
      <c r="H20" s="164" t="s">
        <v>140</v>
      </c>
    </row>
    <row r="21" spans="1:8" x14ac:dyDescent="0.2">
      <c r="A21" s="165">
        <v>15</v>
      </c>
      <c r="B21" s="166" t="s">
        <v>211</v>
      </c>
      <c r="C21" s="166" t="s">
        <v>212</v>
      </c>
      <c r="D21" s="166" t="s">
        <v>115</v>
      </c>
      <c r="E21" s="167">
        <v>5090889</v>
      </c>
      <c r="F21" s="168">
        <v>19686.467763000001</v>
      </c>
      <c r="G21" s="169">
        <v>2.816082E-2</v>
      </c>
      <c r="H21" s="164" t="s">
        <v>140</v>
      </c>
    </row>
    <row r="22" spans="1:8" x14ac:dyDescent="0.2">
      <c r="A22" s="165">
        <v>16</v>
      </c>
      <c r="B22" s="166" t="s">
        <v>213</v>
      </c>
      <c r="C22" s="166" t="s">
        <v>214</v>
      </c>
      <c r="D22" s="166" t="s">
        <v>215</v>
      </c>
      <c r="E22" s="167">
        <v>1298858</v>
      </c>
      <c r="F22" s="168">
        <v>19037.361706</v>
      </c>
      <c r="G22" s="169">
        <v>2.7232300000000001E-2</v>
      </c>
      <c r="H22" s="164" t="s">
        <v>140</v>
      </c>
    </row>
    <row r="23" spans="1:8" x14ac:dyDescent="0.2">
      <c r="A23" s="165">
        <v>17</v>
      </c>
      <c r="B23" s="166" t="s">
        <v>49</v>
      </c>
      <c r="C23" s="166" t="s">
        <v>50</v>
      </c>
      <c r="D23" s="166" t="s">
        <v>48</v>
      </c>
      <c r="E23" s="167">
        <v>1300000</v>
      </c>
      <c r="F23" s="168">
        <v>17877.599999999999</v>
      </c>
      <c r="G23" s="169">
        <v>2.55733E-2</v>
      </c>
      <c r="H23" s="164" t="s">
        <v>140</v>
      </c>
    </row>
    <row r="24" spans="1:8" x14ac:dyDescent="0.2">
      <c r="A24" s="165">
        <v>18</v>
      </c>
      <c r="B24" s="166" t="s">
        <v>333</v>
      </c>
      <c r="C24" s="166" t="s">
        <v>334</v>
      </c>
      <c r="D24" s="166" t="s">
        <v>215</v>
      </c>
      <c r="E24" s="167">
        <v>1950433</v>
      </c>
      <c r="F24" s="168">
        <v>17537.318319499998</v>
      </c>
      <c r="G24" s="169">
        <v>2.5086540000000001E-2</v>
      </c>
      <c r="H24" s="164" t="s">
        <v>140</v>
      </c>
    </row>
    <row r="25" spans="1:8" x14ac:dyDescent="0.2">
      <c r="A25" s="165">
        <v>19</v>
      </c>
      <c r="B25" s="166" t="s">
        <v>202</v>
      </c>
      <c r="C25" s="166" t="s">
        <v>203</v>
      </c>
      <c r="D25" s="166" t="s">
        <v>31</v>
      </c>
      <c r="E25" s="167">
        <v>168497</v>
      </c>
      <c r="F25" s="168">
        <v>16783.98617</v>
      </c>
      <c r="G25" s="169">
        <v>2.400892E-2</v>
      </c>
      <c r="H25" s="164" t="s">
        <v>140</v>
      </c>
    </row>
    <row r="26" spans="1:8" x14ac:dyDescent="0.2">
      <c r="A26" s="165">
        <v>20</v>
      </c>
      <c r="B26" s="166" t="s">
        <v>335</v>
      </c>
      <c r="C26" s="166" t="s">
        <v>336</v>
      </c>
      <c r="D26" s="166" t="s">
        <v>188</v>
      </c>
      <c r="E26" s="167">
        <v>5069119</v>
      </c>
      <c r="F26" s="168">
        <v>16761.0419735</v>
      </c>
      <c r="G26" s="169">
        <v>2.39761E-2</v>
      </c>
      <c r="H26" s="164" t="s">
        <v>140</v>
      </c>
    </row>
    <row r="27" spans="1:8" x14ac:dyDescent="0.2">
      <c r="A27" s="165">
        <v>21</v>
      </c>
      <c r="B27" s="166" t="s">
        <v>14</v>
      </c>
      <c r="C27" s="166" t="s">
        <v>15</v>
      </c>
      <c r="D27" s="166" t="s">
        <v>16</v>
      </c>
      <c r="E27" s="167">
        <v>900000</v>
      </c>
      <c r="F27" s="168">
        <v>16668</v>
      </c>
      <c r="G27" s="169">
        <v>2.3843010000000001E-2</v>
      </c>
      <c r="H27" s="164" t="s">
        <v>140</v>
      </c>
    </row>
    <row r="28" spans="1:8" x14ac:dyDescent="0.2">
      <c r="A28" s="165">
        <v>22</v>
      </c>
      <c r="B28" s="166" t="s">
        <v>337</v>
      </c>
      <c r="C28" s="166" t="s">
        <v>338</v>
      </c>
      <c r="D28" s="166" t="s">
        <v>276</v>
      </c>
      <c r="E28" s="167">
        <v>1167145</v>
      </c>
      <c r="F28" s="168">
        <v>16567.623275000002</v>
      </c>
      <c r="G28" s="169">
        <v>2.3699419999999999E-2</v>
      </c>
      <c r="H28" s="164" t="s">
        <v>140</v>
      </c>
    </row>
    <row r="29" spans="1:8" x14ac:dyDescent="0.2">
      <c r="A29" s="165">
        <v>23</v>
      </c>
      <c r="B29" s="166" t="s">
        <v>91</v>
      </c>
      <c r="C29" s="166" t="s">
        <v>92</v>
      </c>
      <c r="D29" s="166" t="s">
        <v>83</v>
      </c>
      <c r="E29" s="167">
        <v>3440414</v>
      </c>
      <c r="F29" s="168">
        <v>16240.474286999999</v>
      </c>
      <c r="G29" s="169">
        <v>2.3231439999999999E-2</v>
      </c>
      <c r="H29" s="164" t="s">
        <v>140</v>
      </c>
    </row>
    <row r="30" spans="1:8" x14ac:dyDescent="0.2">
      <c r="A30" s="165">
        <v>24</v>
      </c>
      <c r="B30" s="166" t="s">
        <v>339</v>
      </c>
      <c r="C30" s="166" t="s">
        <v>340</v>
      </c>
      <c r="D30" s="166" t="s">
        <v>48</v>
      </c>
      <c r="E30" s="167">
        <v>27360197</v>
      </c>
      <c r="F30" s="168">
        <v>16156.1963285</v>
      </c>
      <c r="G30" s="169">
        <v>2.3110889999999999E-2</v>
      </c>
      <c r="H30" s="164" t="s">
        <v>140</v>
      </c>
    </row>
    <row r="31" spans="1:8" x14ac:dyDescent="0.2">
      <c r="A31" s="165">
        <v>25</v>
      </c>
      <c r="B31" s="166" t="s">
        <v>23</v>
      </c>
      <c r="C31" s="166" t="s">
        <v>24</v>
      </c>
      <c r="D31" s="166" t="s">
        <v>25</v>
      </c>
      <c r="E31" s="167">
        <v>142477</v>
      </c>
      <c r="F31" s="168">
        <v>16032.936809999999</v>
      </c>
      <c r="G31" s="169">
        <v>2.2934570000000001E-2</v>
      </c>
      <c r="H31" s="164" t="s">
        <v>140</v>
      </c>
    </row>
    <row r="32" spans="1:8" x14ac:dyDescent="0.2">
      <c r="A32" s="165">
        <v>26</v>
      </c>
      <c r="B32" s="166" t="s">
        <v>46</v>
      </c>
      <c r="C32" s="166" t="s">
        <v>47</v>
      </c>
      <c r="D32" s="166" t="s">
        <v>48</v>
      </c>
      <c r="E32" s="167">
        <v>1540385</v>
      </c>
      <c r="F32" s="168">
        <v>15818.213565</v>
      </c>
      <c r="G32" s="169">
        <v>2.2627410000000001E-2</v>
      </c>
      <c r="H32" s="164" t="s">
        <v>140</v>
      </c>
    </row>
    <row r="33" spans="1:8" x14ac:dyDescent="0.2">
      <c r="A33" s="165">
        <v>27</v>
      </c>
      <c r="B33" s="166" t="s">
        <v>234</v>
      </c>
      <c r="C33" s="166" t="s">
        <v>235</v>
      </c>
      <c r="D33" s="166" t="s">
        <v>19</v>
      </c>
      <c r="E33" s="167">
        <v>3612982</v>
      </c>
      <c r="F33" s="168">
        <v>14251.407499000001</v>
      </c>
      <c r="G33" s="169">
        <v>2.0386149999999999E-2</v>
      </c>
      <c r="H33" s="164" t="s">
        <v>140</v>
      </c>
    </row>
    <row r="34" spans="1:8" x14ac:dyDescent="0.2">
      <c r="A34" s="165">
        <v>28</v>
      </c>
      <c r="B34" s="166" t="s">
        <v>194</v>
      </c>
      <c r="C34" s="166" t="s">
        <v>195</v>
      </c>
      <c r="D34" s="166" t="s">
        <v>48</v>
      </c>
      <c r="E34" s="167">
        <v>17423535</v>
      </c>
      <c r="F34" s="168">
        <v>13849.9679715</v>
      </c>
      <c r="G34" s="169">
        <v>1.9811909999999999E-2</v>
      </c>
      <c r="H34" s="164" t="s">
        <v>140</v>
      </c>
    </row>
    <row r="35" spans="1:8" x14ac:dyDescent="0.2">
      <c r="A35" s="165">
        <v>29</v>
      </c>
      <c r="B35" s="166" t="s">
        <v>341</v>
      </c>
      <c r="C35" s="166" t="s">
        <v>342</v>
      </c>
      <c r="D35" s="166" t="s">
        <v>294</v>
      </c>
      <c r="E35" s="167">
        <v>2726329</v>
      </c>
      <c r="F35" s="168">
        <v>13837.4828395</v>
      </c>
      <c r="G35" s="169">
        <v>1.9794050000000001E-2</v>
      </c>
      <c r="H35" s="164" t="s">
        <v>140</v>
      </c>
    </row>
    <row r="36" spans="1:8" x14ac:dyDescent="0.2">
      <c r="A36" s="165">
        <v>30</v>
      </c>
      <c r="B36" s="166" t="s">
        <v>257</v>
      </c>
      <c r="C36" s="166" t="s">
        <v>258</v>
      </c>
      <c r="D36" s="166" t="s">
        <v>112</v>
      </c>
      <c r="E36" s="167">
        <v>870000</v>
      </c>
      <c r="F36" s="168">
        <v>13612.02</v>
      </c>
      <c r="G36" s="169">
        <v>1.9471530000000001E-2</v>
      </c>
      <c r="H36" s="164" t="s">
        <v>140</v>
      </c>
    </row>
    <row r="37" spans="1:8" x14ac:dyDescent="0.2">
      <c r="A37" s="165">
        <v>31</v>
      </c>
      <c r="B37" s="166" t="s">
        <v>204</v>
      </c>
      <c r="C37" s="166" t="s">
        <v>205</v>
      </c>
      <c r="D37" s="166" t="s">
        <v>112</v>
      </c>
      <c r="E37" s="167">
        <v>659764</v>
      </c>
      <c r="F37" s="168">
        <v>12856.161303999999</v>
      </c>
      <c r="G37" s="169">
        <v>1.8390299999999998E-2</v>
      </c>
      <c r="H37" s="164" t="s">
        <v>140</v>
      </c>
    </row>
    <row r="38" spans="1:8" x14ac:dyDescent="0.2">
      <c r="A38" s="165">
        <v>32</v>
      </c>
      <c r="B38" s="166" t="s">
        <v>343</v>
      </c>
      <c r="C38" s="166" t="s">
        <v>344</v>
      </c>
      <c r="D38" s="166" t="s">
        <v>246</v>
      </c>
      <c r="E38" s="167">
        <v>350000</v>
      </c>
      <c r="F38" s="168">
        <v>10740.8</v>
      </c>
      <c r="G38" s="169">
        <v>1.5364350000000001E-2</v>
      </c>
      <c r="H38" s="164" t="s">
        <v>140</v>
      </c>
    </row>
    <row r="39" spans="1:8" x14ac:dyDescent="0.2">
      <c r="A39" s="165">
        <v>33</v>
      </c>
      <c r="B39" s="166" t="s">
        <v>209</v>
      </c>
      <c r="C39" s="166" t="s">
        <v>210</v>
      </c>
      <c r="D39" s="166" t="s">
        <v>53</v>
      </c>
      <c r="E39" s="167">
        <v>1100000</v>
      </c>
      <c r="F39" s="168">
        <v>10526.45</v>
      </c>
      <c r="G39" s="169">
        <v>1.505773E-2</v>
      </c>
      <c r="H39" s="164" t="s">
        <v>140</v>
      </c>
    </row>
    <row r="40" spans="1:8" x14ac:dyDescent="0.2">
      <c r="A40" s="165">
        <v>34</v>
      </c>
      <c r="B40" s="166" t="s">
        <v>345</v>
      </c>
      <c r="C40" s="166" t="s">
        <v>346</v>
      </c>
      <c r="D40" s="166" t="s">
        <v>188</v>
      </c>
      <c r="E40" s="167">
        <v>310785</v>
      </c>
      <c r="F40" s="168">
        <v>10316.818859999999</v>
      </c>
      <c r="G40" s="169">
        <v>1.4757859999999999E-2</v>
      </c>
      <c r="H40" s="164" t="s">
        <v>140</v>
      </c>
    </row>
    <row r="41" spans="1:8" x14ac:dyDescent="0.2">
      <c r="A41" s="165">
        <v>35</v>
      </c>
      <c r="B41" s="166" t="s">
        <v>347</v>
      </c>
      <c r="C41" s="166" t="s">
        <v>348</v>
      </c>
      <c r="D41" s="166" t="s">
        <v>48</v>
      </c>
      <c r="E41" s="167">
        <v>3740429</v>
      </c>
      <c r="F41" s="168">
        <v>10188.928596</v>
      </c>
      <c r="G41" s="169">
        <v>1.457491E-2</v>
      </c>
      <c r="H41" s="164" t="s">
        <v>140</v>
      </c>
    </row>
    <row r="42" spans="1:8" x14ac:dyDescent="0.2">
      <c r="A42" s="165">
        <v>36</v>
      </c>
      <c r="B42" s="166" t="s">
        <v>288</v>
      </c>
      <c r="C42" s="166" t="s">
        <v>289</v>
      </c>
      <c r="D42" s="166" t="s">
        <v>41</v>
      </c>
      <c r="E42" s="167">
        <v>900000</v>
      </c>
      <c r="F42" s="168">
        <v>9790.2000000000007</v>
      </c>
      <c r="G42" s="169">
        <v>1.4004549999999999E-2</v>
      </c>
      <c r="H42" s="164" t="s">
        <v>140</v>
      </c>
    </row>
    <row r="43" spans="1:8" x14ac:dyDescent="0.2">
      <c r="A43" s="165">
        <v>37</v>
      </c>
      <c r="B43" s="166" t="s">
        <v>196</v>
      </c>
      <c r="C43" s="166" t="s">
        <v>197</v>
      </c>
      <c r="D43" s="166" t="s">
        <v>198</v>
      </c>
      <c r="E43" s="167">
        <v>600000</v>
      </c>
      <c r="F43" s="168">
        <v>9504</v>
      </c>
      <c r="G43" s="169">
        <v>1.359515E-2</v>
      </c>
      <c r="H43" s="164" t="s">
        <v>140</v>
      </c>
    </row>
    <row r="44" spans="1:8" x14ac:dyDescent="0.2">
      <c r="A44" s="165">
        <v>38</v>
      </c>
      <c r="B44" s="166" t="s">
        <v>349</v>
      </c>
      <c r="C44" s="166" t="s">
        <v>350</v>
      </c>
      <c r="D44" s="166" t="s">
        <v>188</v>
      </c>
      <c r="E44" s="167">
        <v>332984</v>
      </c>
      <c r="F44" s="168">
        <v>9447.4220480000004</v>
      </c>
      <c r="G44" s="169">
        <v>1.351422E-2</v>
      </c>
      <c r="H44" s="164" t="s">
        <v>140</v>
      </c>
    </row>
    <row r="45" spans="1:8" x14ac:dyDescent="0.2">
      <c r="A45" s="165">
        <v>39</v>
      </c>
      <c r="B45" s="166" t="s">
        <v>39</v>
      </c>
      <c r="C45" s="166" t="s">
        <v>40</v>
      </c>
      <c r="D45" s="166" t="s">
        <v>41</v>
      </c>
      <c r="E45" s="167">
        <v>370353</v>
      </c>
      <c r="F45" s="168">
        <v>8214.4295399999992</v>
      </c>
      <c r="G45" s="169">
        <v>1.1750460000000001E-2</v>
      </c>
      <c r="H45" s="164" t="s">
        <v>140</v>
      </c>
    </row>
    <row r="46" spans="1:8" x14ac:dyDescent="0.2">
      <c r="A46" s="165">
        <v>40</v>
      </c>
      <c r="B46" s="166" t="s">
        <v>238</v>
      </c>
      <c r="C46" s="166" t="s">
        <v>239</v>
      </c>
      <c r="D46" s="166" t="s">
        <v>208</v>
      </c>
      <c r="E46" s="167">
        <v>122412</v>
      </c>
      <c r="F46" s="168">
        <v>6818.3483999999999</v>
      </c>
      <c r="G46" s="169">
        <v>9.7534200000000005E-3</v>
      </c>
      <c r="H46" s="164" t="s">
        <v>140</v>
      </c>
    </row>
    <row r="47" spans="1:8" x14ac:dyDescent="0.2">
      <c r="A47" s="165">
        <v>41</v>
      </c>
      <c r="B47" s="166" t="s">
        <v>75</v>
      </c>
      <c r="C47" s="166" t="s">
        <v>76</v>
      </c>
      <c r="D47" s="166" t="s">
        <v>25</v>
      </c>
      <c r="E47" s="167">
        <v>122414</v>
      </c>
      <c r="F47" s="168">
        <v>6664.8302299999996</v>
      </c>
      <c r="G47" s="169">
        <v>9.5338100000000002E-3</v>
      </c>
      <c r="H47" s="164" t="s">
        <v>140</v>
      </c>
    </row>
    <row r="48" spans="1:8" x14ac:dyDescent="0.2">
      <c r="A48" s="165">
        <v>42</v>
      </c>
      <c r="B48" s="166" t="s">
        <v>351</v>
      </c>
      <c r="C48" s="166" t="s">
        <v>352</v>
      </c>
      <c r="D48" s="166" t="s">
        <v>208</v>
      </c>
      <c r="E48" s="167">
        <v>2273</v>
      </c>
      <c r="F48" s="168">
        <v>422.30067000000003</v>
      </c>
      <c r="G48" s="169">
        <v>6.0409000000000005E-4</v>
      </c>
      <c r="H48" s="164" t="s">
        <v>140</v>
      </c>
    </row>
    <row r="49" spans="1:8" x14ac:dyDescent="0.2">
      <c r="A49" s="165">
        <v>43</v>
      </c>
      <c r="B49" s="166" t="s">
        <v>255</v>
      </c>
      <c r="C49" s="166" t="s">
        <v>256</v>
      </c>
      <c r="D49" s="166" t="s">
        <v>215</v>
      </c>
      <c r="E49" s="167">
        <v>2000</v>
      </c>
      <c r="F49" s="168">
        <v>86.53</v>
      </c>
      <c r="G49" s="169">
        <v>1.2378000000000001E-4</v>
      </c>
      <c r="H49" s="164" t="s">
        <v>140</v>
      </c>
    </row>
    <row r="50" spans="1:8" x14ac:dyDescent="0.2">
      <c r="A50" s="171"/>
      <c r="B50" s="171"/>
      <c r="C50" s="172" t="s">
        <v>139</v>
      </c>
      <c r="D50" s="171"/>
      <c r="E50" s="171" t="s">
        <v>140</v>
      </c>
      <c r="F50" s="173">
        <v>698348.00647549995</v>
      </c>
      <c r="G50" s="174">
        <v>0.99896302000000003</v>
      </c>
      <c r="H50" s="164" t="s">
        <v>140</v>
      </c>
    </row>
    <row r="51" spans="1:8" x14ac:dyDescent="0.2">
      <c r="A51" s="171"/>
      <c r="B51" s="171"/>
      <c r="C51" s="175"/>
      <c r="D51" s="171"/>
      <c r="E51" s="171"/>
      <c r="F51" s="176"/>
      <c r="G51" s="176"/>
      <c r="H51" s="164" t="s">
        <v>140</v>
      </c>
    </row>
    <row r="52" spans="1:8" x14ac:dyDescent="0.2">
      <c r="A52" s="171"/>
      <c r="B52" s="171"/>
      <c r="C52" s="172" t="s">
        <v>141</v>
      </c>
      <c r="D52" s="171"/>
      <c r="E52" s="171"/>
      <c r="F52" s="171"/>
      <c r="G52" s="171"/>
      <c r="H52" s="164" t="s">
        <v>140</v>
      </c>
    </row>
    <row r="53" spans="1:8" x14ac:dyDescent="0.2">
      <c r="A53" s="171"/>
      <c r="B53" s="171"/>
      <c r="C53" s="172" t="s">
        <v>139</v>
      </c>
      <c r="D53" s="171"/>
      <c r="E53" s="171" t="s">
        <v>140</v>
      </c>
      <c r="F53" s="177" t="s">
        <v>142</v>
      </c>
      <c r="G53" s="174">
        <v>0</v>
      </c>
      <c r="H53" s="164" t="s">
        <v>140</v>
      </c>
    </row>
    <row r="54" spans="1:8" x14ac:dyDescent="0.2">
      <c r="A54" s="171"/>
      <c r="B54" s="171"/>
      <c r="C54" s="175"/>
      <c r="D54" s="171"/>
      <c r="E54" s="171"/>
      <c r="F54" s="176"/>
      <c r="G54" s="176"/>
      <c r="H54" s="164" t="s">
        <v>140</v>
      </c>
    </row>
    <row r="55" spans="1:8" x14ac:dyDescent="0.2">
      <c r="A55" s="171"/>
      <c r="B55" s="171"/>
      <c r="C55" s="172" t="s">
        <v>143</v>
      </c>
      <c r="D55" s="171"/>
      <c r="E55" s="171"/>
      <c r="F55" s="171"/>
      <c r="G55" s="171"/>
      <c r="H55" s="164" t="s">
        <v>140</v>
      </c>
    </row>
    <row r="56" spans="1:8" x14ac:dyDescent="0.2">
      <c r="A56" s="171"/>
      <c r="B56" s="171"/>
      <c r="C56" s="172" t="s">
        <v>139</v>
      </c>
      <c r="D56" s="171"/>
      <c r="E56" s="171" t="s">
        <v>140</v>
      </c>
      <c r="F56" s="177" t="s">
        <v>142</v>
      </c>
      <c r="G56" s="174">
        <v>0</v>
      </c>
      <c r="H56" s="164" t="s">
        <v>140</v>
      </c>
    </row>
    <row r="57" spans="1:8" x14ac:dyDescent="0.2">
      <c r="A57" s="171"/>
      <c r="B57" s="171"/>
      <c r="C57" s="175"/>
      <c r="D57" s="171"/>
      <c r="E57" s="171"/>
      <c r="F57" s="176"/>
      <c r="G57" s="176"/>
      <c r="H57" s="164" t="s">
        <v>140</v>
      </c>
    </row>
    <row r="58" spans="1:8" x14ac:dyDescent="0.2">
      <c r="A58" s="171"/>
      <c r="B58" s="171"/>
      <c r="C58" s="172" t="s">
        <v>144</v>
      </c>
      <c r="D58" s="171"/>
      <c r="E58" s="171"/>
      <c r="F58" s="171"/>
      <c r="G58" s="171"/>
      <c r="H58" s="164" t="s">
        <v>140</v>
      </c>
    </row>
    <row r="59" spans="1:8" x14ac:dyDescent="0.2">
      <c r="A59" s="171"/>
      <c r="B59" s="171"/>
      <c r="C59" s="172" t="s">
        <v>139</v>
      </c>
      <c r="D59" s="171"/>
      <c r="E59" s="171" t="s">
        <v>140</v>
      </c>
      <c r="F59" s="177" t="s">
        <v>142</v>
      </c>
      <c r="G59" s="174">
        <v>0</v>
      </c>
      <c r="H59" s="164" t="s">
        <v>140</v>
      </c>
    </row>
    <row r="60" spans="1:8" x14ac:dyDescent="0.2">
      <c r="A60" s="171"/>
      <c r="B60" s="171"/>
      <c r="C60" s="175"/>
      <c r="D60" s="171"/>
      <c r="E60" s="171"/>
      <c r="F60" s="176"/>
      <c r="G60" s="176"/>
      <c r="H60" s="164" t="s">
        <v>140</v>
      </c>
    </row>
    <row r="61" spans="1:8" x14ac:dyDescent="0.2">
      <c r="A61" s="171"/>
      <c r="B61" s="171"/>
      <c r="C61" s="172" t="s">
        <v>145</v>
      </c>
      <c r="D61" s="171"/>
      <c r="E61" s="171"/>
      <c r="F61" s="176"/>
      <c r="G61" s="176"/>
      <c r="H61" s="164" t="s">
        <v>140</v>
      </c>
    </row>
    <row r="62" spans="1:8" x14ac:dyDescent="0.2">
      <c r="A62" s="171"/>
      <c r="B62" s="171"/>
      <c r="C62" s="172" t="s">
        <v>139</v>
      </c>
      <c r="D62" s="171"/>
      <c r="E62" s="171" t="s">
        <v>140</v>
      </c>
      <c r="F62" s="177" t="s">
        <v>142</v>
      </c>
      <c r="G62" s="174">
        <v>0</v>
      </c>
      <c r="H62" s="164" t="s">
        <v>140</v>
      </c>
    </row>
    <row r="63" spans="1:8" x14ac:dyDescent="0.2">
      <c r="A63" s="171"/>
      <c r="B63" s="171"/>
      <c r="C63" s="175"/>
      <c r="D63" s="171"/>
      <c r="E63" s="171"/>
      <c r="F63" s="176"/>
      <c r="G63" s="176"/>
      <c r="H63" s="164" t="s">
        <v>140</v>
      </c>
    </row>
    <row r="64" spans="1:8" x14ac:dyDescent="0.2">
      <c r="A64" s="171"/>
      <c r="B64" s="171"/>
      <c r="C64" s="172" t="s">
        <v>146</v>
      </c>
      <c r="D64" s="171"/>
      <c r="E64" s="171"/>
      <c r="F64" s="176"/>
      <c r="G64" s="176"/>
      <c r="H64" s="164" t="s">
        <v>140</v>
      </c>
    </row>
    <row r="65" spans="1:8" x14ac:dyDescent="0.2">
      <c r="A65" s="171"/>
      <c r="B65" s="171"/>
      <c r="C65" s="172" t="s">
        <v>139</v>
      </c>
      <c r="D65" s="171"/>
      <c r="E65" s="171" t="s">
        <v>140</v>
      </c>
      <c r="F65" s="177" t="s">
        <v>142</v>
      </c>
      <c r="G65" s="174">
        <v>0</v>
      </c>
      <c r="H65" s="164" t="s">
        <v>140</v>
      </c>
    </row>
    <row r="66" spans="1:8" x14ac:dyDescent="0.2">
      <c r="A66" s="171"/>
      <c r="B66" s="171"/>
      <c r="C66" s="175"/>
      <c r="D66" s="171"/>
      <c r="E66" s="171"/>
      <c r="F66" s="176"/>
      <c r="G66" s="176"/>
      <c r="H66" s="164" t="s">
        <v>140</v>
      </c>
    </row>
    <row r="67" spans="1:8" x14ac:dyDescent="0.2">
      <c r="A67" s="171"/>
      <c r="B67" s="171"/>
      <c r="C67" s="172" t="s">
        <v>147</v>
      </c>
      <c r="D67" s="171"/>
      <c r="E67" s="171"/>
      <c r="F67" s="173">
        <v>698348.00647549995</v>
      </c>
      <c r="G67" s="174">
        <v>0.99896302000000003</v>
      </c>
      <c r="H67" s="164" t="s">
        <v>140</v>
      </c>
    </row>
    <row r="68" spans="1:8" x14ac:dyDescent="0.2">
      <c r="A68" s="171"/>
      <c r="B68" s="171"/>
      <c r="C68" s="175"/>
      <c r="D68" s="171"/>
      <c r="E68" s="171"/>
      <c r="F68" s="176"/>
      <c r="G68" s="176"/>
      <c r="H68" s="164" t="s">
        <v>140</v>
      </c>
    </row>
    <row r="69" spans="1:8" x14ac:dyDescent="0.2">
      <c r="A69" s="171"/>
      <c r="B69" s="171"/>
      <c r="C69" s="172" t="s">
        <v>148</v>
      </c>
      <c r="D69" s="171"/>
      <c r="E69" s="171"/>
      <c r="F69" s="176"/>
      <c r="G69" s="176"/>
      <c r="H69" s="164" t="s">
        <v>140</v>
      </c>
    </row>
    <row r="70" spans="1:8" x14ac:dyDescent="0.2">
      <c r="A70" s="171"/>
      <c r="B70" s="171"/>
      <c r="C70" s="172" t="s">
        <v>10</v>
      </c>
      <c r="D70" s="171"/>
      <c r="E70" s="171"/>
      <c r="F70" s="176"/>
      <c r="G70" s="176"/>
      <c r="H70" s="164" t="s">
        <v>140</v>
      </c>
    </row>
    <row r="71" spans="1:8" x14ac:dyDescent="0.2">
      <c r="A71" s="171"/>
      <c r="B71" s="171"/>
      <c r="C71" s="172" t="s">
        <v>139</v>
      </c>
      <c r="D71" s="171"/>
      <c r="E71" s="171" t="s">
        <v>140</v>
      </c>
      <c r="F71" s="177" t="s">
        <v>142</v>
      </c>
      <c r="G71" s="174">
        <v>0</v>
      </c>
      <c r="H71" s="164" t="s">
        <v>140</v>
      </c>
    </row>
    <row r="72" spans="1:8" x14ac:dyDescent="0.2">
      <c r="A72" s="171"/>
      <c r="B72" s="171"/>
      <c r="C72" s="175"/>
      <c r="D72" s="171"/>
      <c r="E72" s="171"/>
      <c r="F72" s="176"/>
      <c r="G72" s="176"/>
      <c r="H72" s="164" t="s">
        <v>140</v>
      </c>
    </row>
    <row r="73" spans="1:8" x14ac:dyDescent="0.2">
      <c r="A73" s="171"/>
      <c r="B73" s="171"/>
      <c r="C73" s="172" t="s">
        <v>149</v>
      </c>
      <c r="D73" s="171"/>
      <c r="E73" s="171"/>
      <c r="F73" s="171"/>
      <c r="G73" s="171"/>
      <c r="H73" s="164" t="s">
        <v>140</v>
      </c>
    </row>
    <row r="74" spans="1:8" x14ac:dyDescent="0.2">
      <c r="A74" s="171"/>
      <c r="B74" s="171"/>
      <c r="C74" s="172" t="s">
        <v>139</v>
      </c>
      <c r="D74" s="171"/>
      <c r="E74" s="171" t="s">
        <v>140</v>
      </c>
      <c r="F74" s="177" t="s">
        <v>142</v>
      </c>
      <c r="G74" s="174">
        <v>0</v>
      </c>
      <c r="H74" s="164" t="s">
        <v>140</v>
      </c>
    </row>
    <row r="75" spans="1:8" x14ac:dyDescent="0.2">
      <c r="A75" s="171"/>
      <c r="B75" s="171"/>
      <c r="C75" s="175"/>
      <c r="D75" s="171"/>
      <c r="E75" s="171"/>
      <c r="F75" s="176"/>
      <c r="G75" s="176"/>
      <c r="H75" s="164" t="s">
        <v>140</v>
      </c>
    </row>
    <row r="76" spans="1:8" x14ac:dyDescent="0.2">
      <c r="A76" s="171"/>
      <c r="B76" s="171"/>
      <c r="C76" s="172" t="s">
        <v>150</v>
      </c>
      <c r="D76" s="171"/>
      <c r="E76" s="171"/>
      <c r="F76" s="171"/>
      <c r="G76" s="171"/>
      <c r="H76" s="164" t="s">
        <v>140</v>
      </c>
    </row>
    <row r="77" spans="1:8" x14ac:dyDescent="0.2">
      <c r="A77" s="171"/>
      <c r="B77" s="171"/>
      <c r="C77" s="172" t="s">
        <v>139</v>
      </c>
      <c r="D77" s="171"/>
      <c r="E77" s="171" t="s">
        <v>140</v>
      </c>
      <c r="F77" s="177" t="s">
        <v>142</v>
      </c>
      <c r="G77" s="174">
        <v>0</v>
      </c>
      <c r="H77" s="164" t="s">
        <v>140</v>
      </c>
    </row>
    <row r="78" spans="1:8" x14ac:dyDescent="0.2">
      <c r="A78" s="171"/>
      <c r="B78" s="171"/>
      <c r="C78" s="175"/>
      <c r="D78" s="171"/>
      <c r="E78" s="171"/>
      <c r="F78" s="176"/>
      <c r="G78" s="176"/>
      <c r="H78" s="164" t="s">
        <v>140</v>
      </c>
    </row>
    <row r="79" spans="1:8" x14ac:dyDescent="0.2">
      <c r="A79" s="171"/>
      <c r="B79" s="171"/>
      <c r="C79" s="172" t="s">
        <v>151</v>
      </c>
      <c r="D79" s="171"/>
      <c r="E79" s="171"/>
      <c r="F79" s="176"/>
      <c r="G79" s="176"/>
      <c r="H79" s="164" t="s">
        <v>140</v>
      </c>
    </row>
    <row r="80" spans="1:8" x14ac:dyDescent="0.2">
      <c r="A80" s="171"/>
      <c r="B80" s="171"/>
      <c r="C80" s="172" t="s">
        <v>139</v>
      </c>
      <c r="D80" s="171"/>
      <c r="E80" s="171" t="s">
        <v>140</v>
      </c>
      <c r="F80" s="177" t="s">
        <v>142</v>
      </c>
      <c r="G80" s="174">
        <v>0</v>
      </c>
      <c r="H80" s="164" t="s">
        <v>140</v>
      </c>
    </row>
    <row r="81" spans="1:8" x14ac:dyDescent="0.2">
      <c r="A81" s="171"/>
      <c r="B81" s="171"/>
      <c r="C81" s="175"/>
      <c r="D81" s="171"/>
      <c r="E81" s="171"/>
      <c r="F81" s="176"/>
      <c r="G81" s="176"/>
      <c r="H81" s="164" t="s">
        <v>140</v>
      </c>
    </row>
    <row r="82" spans="1:8" x14ac:dyDescent="0.2">
      <c r="A82" s="171"/>
      <c r="B82" s="171"/>
      <c r="C82" s="172" t="s">
        <v>152</v>
      </c>
      <c r="D82" s="171"/>
      <c r="E82" s="171"/>
      <c r="F82" s="173">
        <v>0</v>
      </c>
      <c r="G82" s="174">
        <v>0</v>
      </c>
      <c r="H82" s="164" t="s">
        <v>140</v>
      </c>
    </row>
    <row r="83" spans="1:8" x14ac:dyDescent="0.2">
      <c r="A83" s="171"/>
      <c r="B83" s="171"/>
      <c r="C83" s="175"/>
      <c r="D83" s="171"/>
      <c r="E83" s="171"/>
      <c r="F83" s="176"/>
      <c r="G83" s="176"/>
      <c r="H83" s="164" t="s">
        <v>140</v>
      </c>
    </row>
    <row r="84" spans="1:8" x14ac:dyDescent="0.2">
      <c r="A84" s="171"/>
      <c r="B84" s="171"/>
      <c r="C84" s="172" t="s">
        <v>153</v>
      </c>
      <c r="D84" s="171"/>
      <c r="E84" s="171"/>
      <c r="F84" s="176"/>
      <c r="G84" s="176"/>
      <c r="H84" s="164" t="s">
        <v>140</v>
      </c>
    </row>
    <row r="85" spans="1:8" x14ac:dyDescent="0.2">
      <c r="A85" s="171"/>
      <c r="B85" s="171"/>
      <c r="C85" s="172" t="s">
        <v>154</v>
      </c>
      <c r="D85" s="171"/>
      <c r="E85" s="171"/>
      <c r="F85" s="176"/>
      <c r="G85" s="176"/>
      <c r="H85" s="164" t="s">
        <v>140</v>
      </c>
    </row>
    <row r="86" spans="1:8" x14ac:dyDescent="0.2">
      <c r="A86" s="171"/>
      <c r="B86" s="171"/>
      <c r="C86" s="172" t="s">
        <v>139</v>
      </c>
      <c r="D86" s="171"/>
      <c r="E86" s="171" t="s">
        <v>140</v>
      </c>
      <c r="F86" s="177" t="s">
        <v>142</v>
      </c>
      <c r="G86" s="174">
        <v>0</v>
      </c>
      <c r="H86" s="164" t="s">
        <v>140</v>
      </c>
    </row>
    <row r="87" spans="1:8" x14ac:dyDescent="0.2">
      <c r="A87" s="171"/>
      <c r="B87" s="171"/>
      <c r="C87" s="175"/>
      <c r="D87" s="171"/>
      <c r="E87" s="171"/>
      <c r="F87" s="176"/>
      <c r="G87" s="176"/>
      <c r="H87" s="164" t="s">
        <v>140</v>
      </c>
    </row>
    <row r="88" spans="1:8" x14ac:dyDescent="0.2">
      <c r="A88" s="171"/>
      <c r="B88" s="171"/>
      <c r="C88" s="172" t="s">
        <v>155</v>
      </c>
      <c r="D88" s="171"/>
      <c r="E88" s="171"/>
      <c r="F88" s="176"/>
      <c r="G88" s="176"/>
      <c r="H88" s="164" t="s">
        <v>140</v>
      </c>
    </row>
    <row r="89" spans="1:8" x14ac:dyDescent="0.2">
      <c r="A89" s="171"/>
      <c r="B89" s="171"/>
      <c r="C89" s="172" t="s">
        <v>139</v>
      </c>
      <c r="D89" s="171"/>
      <c r="E89" s="171" t="s">
        <v>140</v>
      </c>
      <c r="F89" s="177" t="s">
        <v>142</v>
      </c>
      <c r="G89" s="174">
        <v>0</v>
      </c>
      <c r="H89" s="164" t="s">
        <v>140</v>
      </c>
    </row>
    <row r="90" spans="1:8" x14ac:dyDescent="0.2">
      <c r="A90" s="171"/>
      <c r="B90" s="171"/>
      <c r="C90" s="175"/>
      <c r="D90" s="171"/>
      <c r="E90" s="171"/>
      <c r="F90" s="176"/>
      <c r="G90" s="176"/>
      <c r="H90" s="164" t="s">
        <v>140</v>
      </c>
    </row>
    <row r="91" spans="1:8" x14ac:dyDescent="0.2">
      <c r="A91" s="171"/>
      <c r="B91" s="171"/>
      <c r="C91" s="172" t="s">
        <v>156</v>
      </c>
      <c r="D91" s="171"/>
      <c r="E91" s="171"/>
      <c r="F91" s="176"/>
      <c r="G91" s="176"/>
      <c r="H91" s="164" t="s">
        <v>140</v>
      </c>
    </row>
    <row r="92" spans="1:8" x14ac:dyDescent="0.2">
      <c r="A92" s="171"/>
      <c r="B92" s="171"/>
      <c r="C92" s="172" t="s">
        <v>139</v>
      </c>
      <c r="D92" s="171"/>
      <c r="E92" s="171" t="s">
        <v>140</v>
      </c>
      <c r="F92" s="177" t="s">
        <v>142</v>
      </c>
      <c r="G92" s="174">
        <v>0</v>
      </c>
      <c r="H92" s="164" t="s">
        <v>140</v>
      </c>
    </row>
    <row r="93" spans="1:8" x14ac:dyDescent="0.2">
      <c r="A93" s="171"/>
      <c r="B93" s="171"/>
      <c r="C93" s="175"/>
      <c r="D93" s="171"/>
      <c r="E93" s="171"/>
      <c r="F93" s="176"/>
      <c r="G93" s="176"/>
      <c r="H93" s="164" t="s">
        <v>140</v>
      </c>
    </row>
    <row r="94" spans="1:8" x14ac:dyDescent="0.2">
      <c r="A94" s="171"/>
      <c r="B94" s="171"/>
      <c r="C94" s="172" t="s">
        <v>157</v>
      </c>
      <c r="D94" s="171"/>
      <c r="E94" s="171"/>
      <c r="F94" s="176"/>
      <c r="G94" s="176"/>
      <c r="H94" s="164" t="s">
        <v>140</v>
      </c>
    </row>
    <row r="95" spans="1:8" x14ac:dyDescent="0.2">
      <c r="A95" s="165">
        <v>1</v>
      </c>
      <c r="B95" s="166"/>
      <c r="C95" s="166" t="s">
        <v>158</v>
      </c>
      <c r="D95" s="166"/>
      <c r="E95" s="178"/>
      <c r="F95" s="168">
        <v>1586.2522059959999</v>
      </c>
      <c r="G95" s="169">
        <v>2.2690800000000001E-3</v>
      </c>
      <c r="H95" s="164">
        <v>5.42</v>
      </c>
    </row>
    <row r="96" spans="1:8" x14ac:dyDescent="0.2">
      <c r="A96" s="171"/>
      <c r="B96" s="171"/>
      <c r="C96" s="172" t="s">
        <v>139</v>
      </c>
      <c r="D96" s="171"/>
      <c r="E96" s="171" t="s">
        <v>140</v>
      </c>
      <c r="F96" s="173">
        <v>1586.2522059959999</v>
      </c>
      <c r="G96" s="174">
        <v>2.2690800000000001E-3</v>
      </c>
      <c r="H96" s="164" t="s">
        <v>140</v>
      </c>
    </row>
    <row r="97" spans="1:8" x14ac:dyDescent="0.2">
      <c r="A97" s="171"/>
      <c r="B97" s="171"/>
      <c r="C97" s="175"/>
      <c r="D97" s="171"/>
      <c r="E97" s="171"/>
      <c r="F97" s="176"/>
      <c r="G97" s="176"/>
      <c r="H97" s="164" t="s">
        <v>140</v>
      </c>
    </row>
    <row r="98" spans="1:8" x14ac:dyDescent="0.2">
      <c r="A98" s="171"/>
      <c r="B98" s="171"/>
      <c r="C98" s="172" t="s">
        <v>159</v>
      </c>
      <c r="D98" s="171"/>
      <c r="E98" s="171"/>
      <c r="F98" s="173">
        <v>1586.2522059959999</v>
      </c>
      <c r="G98" s="174">
        <v>2.2690800000000001E-3</v>
      </c>
      <c r="H98" s="164" t="s">
        <v>140</v>
      </c>
    </row>
    <row r="99" spans="1:8" x14ac:dyDescent="0.2">
      <c r="A99" s="171"/>
      <c r="B99" s="171"/>
      <c r="C99" s="176"/>
      <c r="D99" s="171"/>
      <c r="E99" s="171"/>
      <c r="F99" s="171"/>
      <c r="G99" s="171"/>
      <c r="H99" s="164" t="s">
        <v>140</v>
      </c>
    </row>
    <row r="100" spans="1:8" x14ac:dyDescent="0.2">
      <c r="A100" s="171"/>
      <c r="B100" s="171"/>
      <c r="C100" s="172" t="s">
        <v>160</v>
      </c>
      <c r="D100" s="171"/>
      <c r="E100" s="171"/>
      <c r="F100" s="171"/>
      <c r="G100" s="171"/>
      <c r="H100" s="164" t="s">
        <v>140</v>
      </c>
    </row>
    <row r="101" spans="1:8" x14ac:dyDescent="0.2">
      <c r="A101" s="171"/>
      <c r="B101" s="171"/>
      <c r="C101" s="172" t="s">
        <v>161</v>
      </c>
      <c r="D101" s="171"/>
      <c r="E101" s="171"/>
      <c r="F101" s="171"/>
      <c r="G101" s="171"/>
      <c r="H101" s="164" t="s">
        <v>140</v>
      </c>
    </row>
    <row r="102" spans="1:8" x14ac:dyDescent="0.2">
      <c r="A102" s="171"/>
      <c r="B102" s="171"/>
      <c r="C102" s="172" t="s">
        <v>139</v>
      </c>
      <c r="D102" s="171"/>
      <c r="E102" s="171" t="s">
        <v>140</v>
      </c>
      <c r="F102" s="177" t="s">
        <v>142</v>
      </c>
      <c r="G102" s="174">
        <v>0</v>
      </c>
      <c r="H102" s="164" t="s">
        <v>140</v>
      </c>
    </row>
    <row r="103" spans="1:8" x14ac:dyDescent="0.2">
      <c r="A103" s="171"/>
      <c r="B103" s="171"/>
      <c r="C103" s="175"/>
      <c r="D103" s="171"/>
      <c r="E103" s="171"/>
      <c r="F103" s="176"/>
      <c r="G103" s="176"/>
      <c r="H103" s="164" t="s">
        <v>140</v>
      </c>
    </row>
    <row r="104" spans="1:8" x14ac:dyDescent="0.2">
      <c r="A104" s="171"/>
      <c r="B104" s="171"/>
      <c r="C104" s="172" t="s">
        <v>162</v>
      </c>
      <c r="D104" s="171"/>
      <c r="E104" s="171"/>
      <c r="F104" s="171"/>
      <c r="G104" s="171"/>
      <c r="H104" s="164" t="s">
        <v>140</v>
      </c>
    </row>
    <row r="105" spans="1:8" x14ac:dyDescent="0.2">
      <c r="A105" s="171"/>
      <c r="B105" s="171"/>
      <c r="C105" s="172" t="s">
        <v>163</v>
      </c>
      <c r="D105" s="171"/>
      <c r="E105" s="171"/>
      <c r="F105" s="171"/>
      <c r="G105" s="171"/>
      <c r="H105" s="164" t="s">
        <v>140</v>
      </c>
    </row>
    <row r="106" spans="1:8" x14ac:dyDescent="0.2">
      <c r="A106" s="171"/>
      <c r="B106" s="171"/>
      <c r="C106" s="172" t="s">
        <v>139</v>
      </c>
      <c r="D106" s="171"/>
      <c r="E106" s="171" t="s">
        <v>140</v>
      </c>
      <c r="F106" s="177" t="s">
        <v>142</v>
      </c>
      <c r="G106" s="174">
        <v>0</v>
      </c>
      <c r="H106" s="164" t="s">
        <v>140</v>
      </c>
    </row>
    <row r="107" spans="1:8" x14ac:dyDescent="0.2">
      <c r="A107" s="171"/>
      <c r="B107" s="171"/>
      <c r="C107" s="175"/>
      <c r="D107" s="171"/>
      <c r="E107" s="171"/>
      <c r="F107" s="176"/>
      <c r="G107" s="176"/>
      <c r="H107" s="164" t="s">
        <v>140</v>
      </c>
    </row>
    <row r="108" spans="1:8" x14ac:dyDescent="0.2">
      <c r="A108" s="171"/>
      <c r="B108" s="171"/>
      <c r="C108" s="172" t="s">
        <v>164</v>
      </c>
      <c r="D108" s="171"/>
      <c r="E108" s="171"/>
      <c r="F108" s="176"/>
      <c r="G108" s="176"/>
      <c r="H108" s="164" t="s">
        <v>140</v>
      </c>
    </row>
    <row r="109" spans="1:8" x14ac:dyDescent="0.2">
      <c r="A109" s="171"/>
      <c r="B109" s="171"/>
      <c r="C109" s="172" t="s">
        <v>139</v>
      </c>
      <c r="D109" s="171"/>
      <c r="E109" s="171" t="s">
        <v>140</v>
      </c>
      <c r="F109" s="177" t="s">
        <v>142</v>
      </c>
      <c r="G109" s="174">
        <v>0</v>
      </c>
      <c r="H109" s="164" t="s">
        <v>140</v>
      </c>
    </row>
    <row r="110" spans="1:8" x14ac:dyDescent="0.2">
      <c r="A110" s="171"/>
      <c r="B110" s="171"/>
      <c r="C110" s="175"/>
      <c r="D110" s="171"/>
      <c r="E110" s="171"/>
      <c r="F110" s="176"/>
      <c r="G110" s="176"/>
      <c r="H110" s="164" t="s">
        <v>140</v>
      </c>
    </row>
    <row r="111" spans="1:8" x14ac:dyDescent="0.2">
      <c r="A111" s="178"/>
      <c r="B111" s="166"/>
      <c r="C111" s="166" t="s">
        <v>165</v>
      </c>
      <c r="D111" s="166"/>
      <c r="E111" s="178"/>
      <c r="F111" s="168">
        <v>-861.29671226000005</v>
      </c>
      <c r="G111" s="169">
        <v>-1.2320600000000001E-3</v>
      </c>
      <c r="H111" s="164" t="s">
        <v>140</v>
      </c>
    </row>
    <row r="112" spans="1:8" x14ac:dyDescent="0.2">
      <c r="A112" s="175"/>
      <c r="B112" s="175"/>
      <c r="C112" s="172" t="s">
        <v>166</v>
      </c>
      <c r="D112" s="176"/>
      <c r="E112" s="176"/>
      <c r="F112" s="173">
        <v>699072.96196923603</v>
      </c>
      <c r="G112" s="180">
        <v>1.00000004</v>
      </c>
      <c r="H112" s="164" t="s">
        <v>140</v>
      </c>
    </row>
    <row r="113" spans="1:17" x14ac:dyDescent="0.2">
      <c r="A113" s="50"/>
      <c r="B113" s="50"/>
      <c r="C113" s="51"/>
      <c r="D113" s="52"/>
      <c r="E113" s="52"/>
      <c r="F113" s="53"/>
      <c r="G113" s="54"/>
      <c r="H113" s="55"/>
    </row>
    <row r="114" spans="1:17" x14ac:dyDescent="0.2">
      <c r="A114" s="50"/>
      <c r="B114" s="213" t="s">
        <v>934</v>
      </c>
      <c r="C114" s="213"/>
      <c r="D114" s="213"/>
      <c r="E114" s="213"/>
      <c r="F114" s="213"/>
      <c r="G114" s="213"/>
      <c r="H114" s="213"/>
      <c r="J114" s="57"/>
    </row>
    <row r="115" spans="1:17" x14ac:dyDescent="0.2">
      <c r="A115" s="50"/>
      <c r="B115" s="213" t="s">
        <v>935</v>
      </c>
      <c r="C115" s="213"/>
      <c r="D115" s="213"/>
      <c r="E115" s="213"/>
      <c r="F115" s="213"/>
      <c r="G115" s="213"/>
      <c r="H115" s="213"/>
      <c r="J115" s="57"/>
    </row>
    <row r="116" spans="1:17" x14ac:dyDescent="0.2">
      <c r="A116" s="50"/>
      <c r="B116" s="213" t="s">
        <v>936</v>
      </c>
      <c r="C116" s="213"/>
      <c r="D116" s="213"/>
      <c r="E116" s="213"/>
      <c r="F116" s="213"/>
      <c r="G116" s="213"/>
      <c r="H116" s="213"/>
      <c r="J116" s="57"/>
    </row>
    <row r="117" spans="1:17" s="59" customFormat="1" ht="54" customHeight="1" x14ac:dyDescent="0.25">
      <c r="A117" s="58"/>
      <c r="B117" s="214" t="s">
        <v>937</v>
      </c>
      <c r="C117" s="214"/>
      <c r="D117" s="214"/>
      <c r="E117" s="214"/>
      <c r="F117" s="214"/>
      <c r="G117" s="214"/>
      <c r="H117" s="214"/>
      <c r="I117"/>
      <c r="J117" s="57"/>
      <c r="K117"/>
      <c r="L117"/>
      <c r="M117"/>
      <c r="N117"/>
      <c r="O117"/>
      <c r="P117"/>
      <c r="Q117"/>
    </row>
    <row r="118" spans="1:17" x14ac:dyDescent="0.2">
      <c r="A118" s="50"/>
      <c r="B118" s="213" t="s">
        <v>938</v>
      </c>
      <c r="C118" s="213"/>
      <c r="D118" s="213"/>
      <c r="E118" s="213"/>
      <c r="F118" s="213"/>
      <c r="G118" s="213"/>
      <c r="H118" s="213"/>
      <c r="J118" s="57"/>
    </row>
    <row r="119" spans="1:17" x14ac:dyDescent="0.2">
      <c r="A119" s="50"/>
      <c r="B119" s="50"/>
      <c r="C119" s="50"/>
      <c r="D119" s="52"/>
      <c r="E119" s="52"/>
      <c r="F119" s="52"/>
      <c r="G119" s="52"/>
    </row>
    <row r="120" spans="1:17" x14ac:dyDescent="0.2">
      <c r="A120" s="50"/>
      <c r="B120" s="216" t="s">
        <v>167</v>
      </c>
      <c r="C120" s="217"/>
      <c r="D120" s="218"/>
      <c r="E120" s="60"/>
      <c r="F120" s="52"/>
      <c r="G120" s="52"/>
    </row>
    <row r="121" spans="1:17" ht="29.25" customHeight="1" x14ac:dyDescent="0.2">
      <c r="A121" s="50"/>
      <c r="B121" s="210" t="s">
        <v>168</v>
      </c>
      <c r="C121" s="211"/>
      <c r="D121" s="195" t="s">
        <v>169</v>
      </c>
      <c r="E121" s="60"/>
      <c r="F121" s="52"/>
      <c r="G121" s="52"/>
    </row>
    <row r="122" spans="1:17" x14ac:dyDescent="0.2">
      <c r="A122" s="50"/>
      <c r="B122" s="210" t="s">
        <v>940</v>
      </c>
      <c r="C122" s="211"/>
      <c r="D122" s="195" t="s">
        <v>169</v>
      </c>
      <c r="E122" s="60"/>
      <c r="F122" s="52"/>
      <c r="G122" s="52"/>
    </row>
    <row r="123" spans="1:17" x14ac:dyDescent="0.2">
      <c r="A123" s="50"/>
      <c r="B123" s="210" t="s">
        <v>170</v>
      </c>
      <c r="C123" s="211"/>
      <c r="D123" s="196" t="s">
        <v>140</v>
      </c>
      <c r="E123" s="60"/>
      <c r="F123" s="52"/>
      <c r="G123" s="52"/>
    </row>
    <row r="124" spans="1:17" x14ac:dyDescent="0.2">
      <c r="A124" s="62"/>
      <c r="B124" s="197" t="s">
        <v>140</v>
      </c>
      <c r="C124" s="197" t="s">
        <v>941</v>
      </c>
      <c r="D124" s="197" t="s">
        <v>171</v>
      </c>
      <c r="E124" s="62"/>
      <c r="F124" s="62"/>
      <c r="G124" s="62"/>
      <c r="H124" s="62"/>
      <c r="J124" s="57"/>
    </row>
    <row r="125" spans="1:17" x14ac:dyDescent="0.2">
      <c r="A125" s="62"/>
      <c r="B125" s="198" t="s">
        <v>172</v>
      </c>
      <c r="C125" s="199">
        <v>46173</v>
      </c>
      <c r="D125" s="199">
        <v>46203</v>
      </c>
      <c r="E125" s="62"/>
      <c r="F125" s="62"/>
      <c r="G125" s="62"/>
      <c r="J125" s="57"/>
    </row>
    <row r="126" spans="1:17" x14ac:dyDescent="0.2">
      <c r="A126" s="66"/>
      <c r="B126" s="160" t="s">
        <v>173</v>
      </c>
      <c r="C126" s="200">
        <v>96.551900000000003</v>
      </c>
      <c r="D126" s="200">
        <v>101.0363</v>
      </c>
      <c r="E126" s="66"/>
      <c r="F126" s="68"/>
      <c r="G126" s="69"/>
    </row>
    <row r="127" spans="1:17" x14ac:dyDescent="0.2">
      <c r="A127" s="66"/>
      <c r="B127" s="160" t="s">
        <v>942</v>
      </c>
      <c r="C127" s="200">
        <v>33.307299999999998</v>
      </c>
      <c r="D127" s="200">
        <v>34.854199999999999</v>
      </c>
      <c r="E127" s="66"/>
      <c r="F127" s="68"/>
      <c r="G127" s="69"/>
    </row>
    <row r="128" spans="1:17" x14ac:dyDescent="0.2">
      <c r="A128" s="66"/>
      <c r="B128" s="160" t="s">
        <v>175</v>
      </c>
      <c r="C128" s="200">
        <v>85.054199999999994</v>
      </c>
      <c r="D128" s="200">
        <v>88.928600000000003</v>
      </c>
      <c r="E128" s="66"/>
      <c r="F128" s="68"/>
      <c r="G128" s="69"/>
    </row>
    <row r="129" spans="1:7" x14ac:dyDescent="0.2">
      <c r="A129" s="66"/>
      <c r="B129" s="160" t="s">
        <v>943</v>
      </c>
      <c r="C129" s="200">
        <v>28.705500000000001</v>
      </c>
      <c r="D129" s="200">
        <v>30.013100000000001</v>
      </c>
      <c r="E129" s="66"/>
      <c r="F129" s="68"/>
      <c r="G129" s="69"/>
    </row>
    <row r="130" spans="1:7" x14ac:dyDescent="0.2">
      <c r="A130" s="66"/>
      <c r="B130" s="66"/>
      <c r="C130" s="66"/>
      <c r="D130" s="66"/>
      <c r="E130" s="66"/>
      <c r="F130" s="66"/>
      <c r="G130" s="66"/>
    </row>
    <row r="131" spans="1:7" x14ac:dyDescent="0.2">
      <c r="A131" s="62"/>
      <c r="B131" s="210" t="s">
        <v>944</v>
      </c>
      <c r="C131" s="211"/>
      <c r="D131" s="195" t="s">
        <v>169</v>
      </c>
      <c r="E131" s="62"/>
      <c r="F131" s="62"/>
      <c r="G131" s="62"/>
    </row>
    <row r="132" spans="1:7" x14ac:dyDescent="0.2">
      <c r="A132" s="62"/>
      <c r="B132" s="201"/>
      <c r="C132" s="201"/>
      <c r="D132" s="202"/>
      <c r="E132" s="62"/>
      <c r="F132" s="56"/>
      <c r="G132" s="73"/>
    </row>
    <row r="133" spans="1:7" x14ac:dyDescent="0.2">
      <c r="A133" s="62"/>
      <c r="B133" s="210" t="s">
        <v>178</v>
      </c>
      <c r="C133" s="211"/>
      <c r="D133" s="195" t="s">
        <v>169</v>
      </c>
      <c r="E133" s="71"/>
      <c r="F133" s="62"/>
      <c r="G133" s="62"/>
    </row>
    <row r="134" spans="1:7" x14ac:dyDescent="0.2">
      <c r="A134" s="62"/>
      <c r="B134" s="210" t="s">
        <v>179</v>
      </c>
      <c r="C134" s="211"/>
      <c r="D134" s="195" t="s">
        <v>169</v>
      </c>
      <c r="E134" s="71"/>
      <c r="F134" s="62"/>
      <c r="G134" s="62"/>
    </row>
    <row r="135" spans="1:7" x14ac:dyDescent="0.2">
      <c r="A135" s="62"/>
      <c r="B135" s="210" t="s">
        <v>180</v>
      </c>
      <c r="C135" s="211"/>
      <c r="D135" s="195" t="s">
        <v>169</v>
      </c>
      <c r="E135" s="71"/>
      <c r="F135" s="62"/>
      <c r="G135" s="62"/>
    </row>
    <row r="136" spans="1:7" x14ac:dyDescent="0.2">
      <c r="A136" s="62"/>
      <c r="B136" s="210" t="s">
        <v>181</v>
      </c>
      <c r="C136" s="211"/>
      <c r="D136" s="203">
        <v>1.1173338172946075</v>
      </c>
      <c r="E136" s="62"/>
      <c r="F136" s="56"/>
      <c r="G136" s="73"/>
    </row>
    <row r="138" spans="1:7" x14ac:dyDescent="0.2">
      <c r="B138" s="212" t="s">
        <v>945</v>
      </c>
      <c r="C138" s="212"/>
    </row>
    <row r="153" spans="2:10" x14ac:dyDescent="0.2">
      <c r="B153" s="74" t="s">
        <v>946</v>
      </c>
      <c r="C153" s="75"/>
      <c r="D153" s="74"/>
    </row>
    <row r="154" spans="2:10" x14ac:dyDescent="0.2">
      <c r="B154" s="74" t="s">
        <v>953</v>
      </c>
      <c r="D154" s="74"/>
    </row>
    <row r="157" spans="2:10" x14ac:dyDescent="0.2">
      <c r="J157" s="27"/>
    </row>
  </sheetData>
  <mergeCells count="18">
    <mergeCell ref="A1:H1"/>
    <mergeCell ref="A2:H2"/>
    <mergeCell ref="A3:H3"/>
    <mergeCell ref="B114:H114"/>
    <mergeCell ref="B115:H115"/>
    <mergeCell ref="B116:H116"/>
    <mergeCell ref="B117:H117"/>
    <mergeCell ref="B118:H118"/>
    <mergeCell ref="B120:D120"/>
    <mergeCell ref="B121:C121"/>
    <mergeCell ref="B135:C135"/>
    <mergeCell ref="B136:C136"/>
    <mergeCell ref="B138:C138"/>
    <mergeCell ref="B122:C122"/>
    <mergeCell ref="B123:C123"/>
    <mergeCell ref="B131:C131"/>
    <mergeCell ref="B133:C133"/>
    <mergeCell ref="B134:C134"/>
  </mergeCells>
  <hyperlinks>
    <hyperlink ref="I1" location="Index!B2" display="Index" xr:uid="{F400AB9B-AC29-4072-B109-DCE08AA4819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B9F57-8713-4C03-A669-0F499092069E}">
  <sheetPr>
    <outlinePr summaryBelow="0" summaryRight="0"/>
  </sheetPr>
  <dimension ref="A1:Q143"/>
  <sheetViews>
    <sheetView showGridLines="0" topLeftCell="A115" workbookViewId="0">
      <selection sqref="A1:H1"/>
    </sheetView>
  </sheetViews>
  <sheetFormatPr defaultRowHeight="12.75" x14ac:dyDescent="0.2"/>
  <cols>
    <col min="1" max="1" width="5.85546875" bestFit="1" customWidth="1"/>
    <col min="2" max="2" width="19.7109375" bestFit="1" customWidth="1"/>
    <col min="3" max="3" width="50.7109375" customWidth="1"/>
    <col min="4" max="4" width="28.140625" bestFit="1"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19" t="s">
        <v>353</v>
      </c>
      <c r="B2" s="219"/>
      <c r="C2" s="219"/>
      <c r="D2" s="219"/>
      <c r="E2" s="219"/>
      <c r="F2" s="219"/>
      <c r="G2" s="219"/>
      <c r="H2" s="219"/>
    </row>
    <row r="3" spans="1:9" ht="15" x14ac:dyDescent="0.2">
      <c r="A3" s="219" t="s">
        <v>932</v>
      </c>
      <c r="B3" s="219"/>
      <c r="C3" s="219"/>
      <c r="D3" s="219"/>
      <c r="E3" s="219"/>
      <c r="F3" s="219"/>
      <c r="G3" s="219"/>
      <c r="H3" s="219"/>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354</v>
      </c>
      <c r="C7" s="166" t="s">
        <v>355</v>
      </c>
      <c r="D7" s="166" t="s">
        <v>53</v>
      </c>
      <c r="E7" s="167">
        <v>31964</v>
      </c>
      <c r="F7" s="168">
        <v>250.74159800000001</v>
      </c>
      <c r="G7" s="169">
        <v>7.19664E-2</v>
      </c>
      <c r="H7" s="164" t="s">
        <v>140</v>
      </c>
    </row>
    <row r="8" spans="1:9" x14ac:dyDescent="0.2">
      <c r="A8" s="165">
        <v>2</v>
      </c>
      <c r="B8" s="166" t="s">
        <v>325</v>
      </c>
      <c r="C8" s="166" t="s">
        <v>326</v>
      </c>
      <c r="D8" s="166" t="s">
        <v>34</v>
      </c>
      <c r="E8" s="167">
        <v>3207</v>
      </c>
      <c r="F8" s="168">
        <v>244.38943499999999</v>
      </c>
      <c r="G8" s="169">
        <v>7.0143239999999996E-2</v>
      </c>
      <c r="H8" s="164" t="s">
        <v>140</v>
      </c>
    </row>
    <row r="9" spans="1:9" x14ac:dyDescent="0.2">
      <c r="A9" s="165">
        <v>3</v>
      </c>
      <c r="B9" s="166" t="s">
        <v>63</v>
      </c>
      <c r="C9" s="166" t="s">
        <v>64</v>
      </c>
      <c r="D9" s="166" t="s">
        <v>31</v>
      </c>
      <c r="E9" s="167">
        <v>18540</v>
      </c>
      <c r="F9" s="168">
        <v>177.75225</v>
      </c>
      <c r="G9" s="169">
        <v>5.1017420000000001E-2</v>
      </c>
      <c r="H9" s="164" t="s">
        <v>140</v>
      </c>
    </row>
    <row r="10" spans="1:9" x14ac:dyDescent="0.2">
      <c r="A10" s="165">
        <v>4</v>
      </c>
      <c r="B10" s="166" t="s">
        <v>339</v>
      </c>
      <c r="C10" s="166" t="s">
        <v>340</v>
      </c>
      <c r="D10" s="166" t="s">
        <v>48</v>
      </c>
      <c r="E10" s="167">
        <v>268914</v>
      </c>
      <c r="F10" s="168">
        <v>158.79371699999999</v>
      </c>
      <c r="G10" s="169">
        <v>4.557605E-2</v>
      </c>
      <c r="H10" s="164" t="s">
        <v>140</v>
      </c>
    </row>
    <row r="11" spans="1:9" x14ac:dyDescent="0.2">
      <c r="A11" s="165">
        <v>5</v>
      </c>
      <c r="B11" s="166" t="s">
        <v>230</v>
      </c>
      <c r="C11" s="166" t="s">
        <v>231</v>
      </c>
      <c r="D11" s="166" t="s">
        <v>185</v>
      </c>
      <c r="E11" s="167">
        <v>1151</v>
      </c>
      <c r="F11" s="168">
        <v>157.43378000000001</v>
      </c>
      <c r="G11" s="169">
        <v>4.518573E-2</v>
      </c>
      <c r="H11" s="164" t="s">
        <v>140</v>
      </c>
    </row>
    <row r="12" spans="1:9" x14ac:dyDescent="0.2">
      <c r="A12" s="165">
        <v>6</v>
      </c>
      <c r="B12" s="166" t="s">
        <v>337</v>
      </c>
      <c r="C12" s="166" t="s">
        <v>338</v>
      </c>
      <c r="D12" s="166" t="s">
        <v>276</v>
      </c>
      <c r="E12" s="167">
        <v>9566</v>
      </c>
      <c r="F12" s="168">
        <v>135.78936999999999</v>
      </c>
      <c r="G12" s="169">
        <v>3.8973479999999998E-2</v>
      </c>
      <c r="H12" s="164" t="s">
        <v>140</v>
      </c>
    </row>
    <row r="13" spans="1:9" x14ac:dyDescent="0.2">
      <c r="A13" s="165">
        <v>7</v>
      </c>
      <c r="B13" s="166" t="s">
        <v>333</v>
      </c>
      <c r="C13" s="166" t="s">
        <v>334</v>
      </c>
      <c r="D13" s="166" t="s">
        <v>215</v>
      </c>
      <c r="E13" s="167">
        <v>14636</v>
      </c>
      <c r="F13" s="168">
        <v>131.599594</v>
      </c>
      <c r="G13" s="169">
        <v>3.7770949999999998E-2</v>
      </c>
      <c r="H13" s="164" t="s">
        <v>140</v>
      </c>
    </row>
    <row r="14" spans="1:9" x14ac:dyDescent="0.2">
      <c r="A14" s="165">
        <v>8</v>
      </c>
      <c r="B14" s="166" t="s">
        <v>335</v>
      </c>
      <c r="C14" s="166" t="s">
        <v>336</v>
      </c>
      <c r="D14" s="166" t="s">
        <v>188</v>
      </c>
      <c r="E14" s="167">
        <v>36720</v>
      </c>
      <c r="F14" s="168">
        <v>121.41468</v>
      </c>
      <c r="G14" s="169">
        <v>3.4847740000000002E-2</v>
      </c>
      <c r="H14" s="164" t="s">
        <v>140</v>
      </c>
    </row>
    <row r="15" spans="1:9" x14ac:dyDescent="0.2">
      <c r="A15" s="165">
        <v>9</v>
      </c>
      <c r="B15" s="166" t="s">
        <v>356</v>
      </c>
      <c r="C15" s="166" t="s">
        <v>357</v>
      </c>
      <c r="D15" s="166" t="s">
        <v>48</v>
      </c>
      <c r="E15" s="167">
        <v>33313</v>
      </c>
      <c r="F15" s="168">
        <v>113.2142305</v>
      </c>
      <c r="G15" s="169">
        <v>3.2494090000000003E-2</v>
      </c>
      <c r="H15" s="164" t="s">
        <v>140</v>
      </c>
    </row>
    <row r="16" spans="1:9" x14ac:dyDescent="0.2">
      <c r="A16" s="165">
        <v>10</v>
      </c>
      <c r="B16" s="166" t="s">
        <v>358</v>
      </c>
      <c r="C16" s="166" t="s">
        <v>359</v>
      </c>
      <c r="D16" s="166" t="s">
        <v>48</v>
      </c>
      <c r="E16" s="167">
        <v>149355</v>
      </c>
      <c r="F16" s="168">
        <v>112.62860550000001</v>
      </c>
      <c r="G16" s="169">
        <v>3.2326010000000002E-2</v>
      </c>
      <c r="H16" s="164" t="s">
        <v>140</v>
      </c>
    </row>
    <row r="17" spans="1:8" x14ac:dyDescent="0.2">
      <c r="A17" s="165">
        <v>11</v>
      </c>
      <c r="B17" s="166" t="s">
        <v>360</v>
      </c>
      <c r="C17" s="166" t="s">
        <v>361</v>
      </c>
      <c r="D17" s="166" t="s">
        <v>208</v>
      </c>
      <c r="E17" s="167">
        <v>1748</v>
      </c>
      <c r="F17" s="168">
        <v>110.58722</v>
      </c>
      <c r="G17" s="169">
        <v>3.17401E-2</v>
      </c>
      <c r="H17" s="164" t="s">
        <v>140</v>
      </c>
    </row>
    <row r="18" spans="1:8" x14ac:dyDescent="0.2">
      <c r="A18" s="165">
        <v>12</v>
      </c>
      <c r="B18" s="166" t="s">
        <v>331</v>
      </c>
      <c r="C18" s="166" t="s">
        <v>332</v>
      </c>
      <c r="D18" s="166" t="s">
        <v>229</v>
      </c>
      <c r="E18" s="167">
        <v>41502</v>
      </c>
      <c r="F18" s="168">
        <v>109.81429199999999</v>
      </c>
      <c r="G18" s="169">
        <v>3.1518259999999999E-2</v>
      </c>
      <c r="H18" s="164" t="s">
        <v>140</v>
      </c>
    </row>
    <row r="19" spans="1:8" x14ac:dyDescent="0.2">
      <c r="A19" s="165">
        <v>13</v>
      </c>
      <c r="B19" s="166" t="s">
        <v>362</v>
      </c>
      <c r="C19" s="166" t="s">
        <v>363</v>
      </c>
      <c r="D19" s="166" t="s">
        <v>115</v>
      </c>
      <c r="E19" s="167">
        <v>6144</v>
      </c>
      <c r="F19" s="168">
        <v>97.935360000000003</v>
      </c>
      <c r="G19" s="169">
        <v>2.810884E-2</v>
      </c>
      <c r="H19" s="164" t="s">
        <v>140</v>
      </c>
    </row>
    <row r="20" spans="1:8" x14ac:dyDescent="0.2">
      <c r="A20" s="165">
        <v>14</v>
      </c>
      <c r="B20" s="166" t="s">
        <v>364</v>
      </c>
      <c r="C20" s="166" t="s">
        <v>365</v>
      </c>
      <c r="D20" s="166" t="s">
        <v>115</v>
      </c>
      <c r="E20" s="167">
        <v>43192</v>
      </c>
      <c r="F20" s="168">
        <v>82.501039199999994</v>
      </c>
      <c r="G20" s="169">
        <v>2.3678970000000001E-2</v>
      </c>
      <c r="H20" s="164" t="s">
        <v>140</v>
      </c>
    </row>
    <row r="21" spans="1:8" x14ac:dyDescent="0.2">
      <c r="A21" s="165">
        <v>15</v>
      </c>
      <c r="B21" s="166" t="s">
        <v>366</v>
      </c>
      <c r="C21" s="166" t="s">
        <v>367</v>
      </c>
      <c r="D21" s="166" t="s">
        <v>368</v>
      </c>
      <c r="E21" s="167">
        <v>19755</v>
      </c>
      <c r="F21" s="168">
        <v>81.8350875</v>
      </c>
      <c r="G21" s="169">
        <v>2.3487830000000001E-2</v>
      </c>
      <c r="H21" s="164" t="s">
        <v>140</v>
      </c>
    </row>
    <row r="22" spans="1:8" x14ac:dyDescent="0.2">
      <c r="A22" s="165">
        <v>16</v>
      </c>
      <c r="B22" s="166" t="s">
        <v>369</v>
      </c>
      <c r="C22" s="166" t="s">
        <v>370</v>
      </c>
      <c r="D22" s="166" t="s">
        <v>120</v>
      </c>
      <c r="E22" s="167">
        <v>44850</v>
      </c>
      <c r="F22" s="168">
        <v>81.061890000000005</v>
      </c>
      <c r="G22" s="169">
        <v>2.3265910000000001E-2</v>
      </c>
      <c r="H22" s="164" t="s">
        <v>140</v>
      </c>
    </row>
    <row r="23" spans="1:8" x14ac:dyDescent="0.2">
      <c r="A23" s="165">
        <v>17</v>
      </c>
      <c r="B23" s="166" t="s">
        <v>371</v>
      </c>
      <c r="C23" s="166" t="s">
        <v>372</v>
      </c>
      <c r="D23" s="166" t="s">
        <v>185</v>
      </c>
      <c r="E23" s="167">
        <v>9319</v>
      </c>
      <c r="F23" s="168">
        <v>80.884260499999996</v>
      </c>
      <c r="G23" s="169">
        <v>2.3214930000000002E-2</v>
      </c>
      <c r="H23" s="164" t="s">
        <v>140</v>
      </c>
    </row>
    <row r="24" spans="1:8" x14ac:dyDescent="0.2">
      <c r="A24" s="165">
        <v>18</v>
      </c>
      <c r="B24" s="166" t="s">
        <v>373</v>
      </c>
      <c r="C24" s="166" t="s">
        <v>374</v>
      </c>
      <c r="D24" s="166" t="s">
        <v>112</v>
      </c>
      <c r="E24" s="167">
        <v>15884</v>
      </c>
      <c r="F24" s="168">
        <v>79.523246</v>
      </c>
      <c r="G24" s="169">
        <v>2.2824299999999999E-2</v>
      </c>
      <c r="H24" s="164" t="s">
        <v>140</v>
      </c>
    </row>
    <row r="25" spans="1:8" x14ac:dyDescent="0.2">
      <c r="A25" s="165">
        <v>19</v>
      </c>
      <c r="B25" s="166" t="s">
        <v>375</v>
      </c>
      <c r="C25" s="166" t="s">
        <v>376</v>
      </c>
      <c r="D25" s="166" t="s">
        <v>31</v>
      </c>
      <c r="E25" s="167">
        <v>9561</v>
      </c>
      <c r="F25" s="168">
        <v>72.706624500000004</v>
      </c>
      <c r="G25" s="169">
        <v>2.086783E-2</v>
      </c>
      <c r="H25" s="164" t="s">
        <v>140</v>
      </c>
    </row>
    <row r="26" spans="1:8" x14ac:dyDescent="0.2">
      <c r="A26" s="165">
        <v>20</v>
      </c>
      <c r="B26" s="166" t="s">
        <v>75</v>
      </c>
      <c r="C26" s="166" t="s">
        <v>76</v>
      </c>
      <c r="D26" s="166" t="s">
        <v>25</v>
      </c>
      <c r="E26" s="167">
        <v>1334</v>
      </c>
      <c r="F26" s="168">
        <v>72.629630000000006</v>
      </c>
      <c r="G26" s="169">
        <v>2.0845740000000001E-2</v>
      </c>
      <c r="H26" s="164" t="s">
        <v>140</v>
      </c>
    </row>
    <row r="27" spans="1:8" x14ac:dyDescent="0.2">
      <c r="A27" s="165">
        <v>21</v>
      </c>
      <c r="B27" s="166" t="s">
        <v>377</v>
      </c>
      <c r="C27" s="166" t="s">
        <v>378</v>
      </c>
      <c r="D27" s="166" t="s">
        <v>379</v>
      </c>
      <c r="E27" s="167">
        <v>6861</v>
      </c>
      <c r="F27" s="168">
        <v>65.978806500000005</v>
      </c>
      <c r="G27" s="169">
        <v>1.8936850000000002E-2</v>
      </c>
      <c r="H27" s="164" t="s">
        <v>140</v>
      </c>
    </row>
    <row r="28" spans="1:8" x14ac:dyDescent="0.2">
      <c r="A28" s="165">
        <v>22</v>
      </c>
      <c r="B28" s="166" t="s">
        <v>380</v>
      </c>
      <c r="C28" s="166" t="s">
        <v>381</v>
      </c>
      <c r="D28" s="166" t="s">
        <v>185</v>
      </c>
      <c r="E28" s="167">
        <v>3675</v>
      </c>
      <c r="F28" s="168">
        <v>60.891075000000001</v>
      </c>
      <c r="G28" s="169">
        <v>1.7476599999999998E-2</v>
      </c>
      <c r="H28" s="164" t="s">
        <v>140</v>
      </c>
    </row>
    <row r="29" spans="1:8" x14ac:dyDescent="0.2">
      <c r="A29" s="165">
        <v>23</v>
      </c>
      <c r="B29" s="166" t="s">
        <v>382</v>
      </c>
      <c r="C29" s="166" t="s">
        <v>383</v>
      </c>
      <c r="D29" s="166" t="s">
        <v>185</v>
      </c>
      <c r="E29" s="167">
        <v>5806</v>
      </c>
      <c r="F29" s="168">
        <v>60.289504000000001</v>
      </c>
      <c r="G29" s="169">
        <v>1.730394E-2</v>
      </c>
      <c r="H29" s="164" t="s">
        <v>140</v>
      </c>
    </row>
    <row r="30" spans="1:8" x14ac:dyDescent="0.2">
      <c r="A30" s="165">
        <v>24</v>
      </c>
      <c r="B30" s="166" t="s">
        <v>384</v>
      </c>
      <c r="C30" s="166" t="s">
        <v>385</v>
      </c>
      <c r="D30" s="166" t="s">
        <v>208</v>
      </c>
      <c r="E30" s="167">
        <v>5676</v>
      </c>
      <c r="F30" s="168">
        <v>52.860588</v>
      </c>
      <c r="G30" s="169">
        <v>1.517174E-2</v>
      </c>
      <c r="H30" s="164" t="s">
        <v>140</v>
      </c>
    </row>
    <row r="31" spans="1:8" x14ac:dyDescent="0.2">
      <c r="A31" s="165">
        <v>25</v>
      </c>
      <c r="B31" s="166" t="s">
        <v>386</v>
      </c>
      <c r="C31" s="166" t="s">
        <v>387</v>
      </c>
      <c r="D31" s="166" t="s">
        <v>31</v>
      </c>
      <c r="E31" s="167">
        <v>2916</v>
      </c>
      <c r="F31" s="168">
        <v>50.461379999999998</v>
      </c>
      <c r="G31" s="169">
        <v>1.448313E-2</v>
      </c>
      <c r="H31" s="164" t="s">
        <v>140</v>
      </c>
    </row>
    <row r="32" spans="1:8" x14ac:dyDescent="0.2">
      <c r="A32" s="165">
        <v>26</v>
      </c>
      <c r="B32" s="166" t="s">
        <v>388</v>
      </c>
      <c r="C32" s="166" t="s">
        <v>389</v>
      </c>
      <c r="D32" s="166" t="s">
        <v>246</v>
      </c>
      <c r="E32" s="167">
        <v>11374</v>
      </c>
      <c r="F32" s="168">
        <v>49.778311000000002</v>
      </c>
      <c r="G32" s="169">
        <v>1.4287080000000001E-2</v>
      </c>
      <c r="H32" s="164" t="s">
        <v>140</v>
      </c>
    </row>
    <row r="33" spans="1:8" x14ac:dyDescent="0.2">
      <c r="A33" s="165">
        <v>27</v>
      </c>
      <c r="B33" s="166" t="s">
        <v>279</v>
      </c>
      <c r="C33" s="166" t="s">
        <v>280</v>
      </c>
      <c r="D33" s="166" t="s">
        <v>31</v>
      </c>
      <c r="E33" s="167">
        <v>2184</v>
      </c>
      <c r="F33" s="168">
        <v>47.307623999999997</v>
      </c>
      <c r="G33" s="169">
        <v>1.357796E-2</v>
      </c>
      <c r="H33" s="164" t="s">
        <v>140</v>
      </c>
    </row>
    <row r="34" spans="1:8" x14ac:dyDescent="0.2">
      <c r="A34" s="165">
        <v>28</v>
      </c>
      <c r="B34" s="166" t="s">
        <v>390</v>
      </c>
      <c r="C34" s="166" t="s">
        <v>391</v>
      </c>
      <c r="D34" s="166" t="s">
        <v>31</v>
      </c>
      <c r="E34" s="167">
        <v>12724</v>
      </c>
      <c r="F34" s="168">
        <v>46.79251</v>
      </c>
      <c r="G34" s="169">
        <v>1.343012E-2</v>
      </c>
      <c r="H34" s="164" t="s">
        <v>140</v>
      </c>
    </row>
    <row r="35" spans="1:8" x14ac:dyDescent="0.2">
      <c r="A35" s="165">
        <v>29</v>
      </c>
      <c r="B35" s="166" t="s">
        <v>108</v>
      </c>
      <c r="C35" s="166" t="s">
        <v>109</v>
      </c>
      <c r="D35" s="166" t="s">
        <v>34</v>
      </c>
      <c r="E35" s="167">
        <v>8567</v>
      </c>
      <c r="F35" s="168">
        <v>45.730646</v>
      </c>
      <c r="G35" s="169">
        <v>1.3125349999999999E-2</v>
      </c>
      <c r="H35" s="164" t="s">
        <v>140</v>
      </c>
    </row>
    <row r="36" spans="1:8" x14ac:dyDescent="0.2">
      <c r="A36" s="165">
        <v>30</v>
      </c>
      <c r="B36" s="166" t="s">
        <v>392</v>
      </c>
      <c r="C36" s="166" t="s">
        <v>393</v>
      </c>
      <c r="D36" s="166" t="s">
        <v>208</v>
      </c>
      <c r="E36" s="167">
        <v>1935</v>
      </c>
      <c r="F36" s="168">
        <v>44.425665000000002</v>
      </c>
      <c r="G36" s="169">
        <v>1.27508E-2</v>
      </c>
      <c r="H36" s="164" t="s">
        <v>140</v>
      </c>
    </row>
    <row r="37" spans="1:8" x14ac:dyDescent="0.2">
      <c r="A37" s="165">
        <v>31</v>
      </c>
      <c r="B37" s="166" t="s">
        <v>394</v>
      </c>
      <c r="C37" s="166" t="s">
        <v>395</v>
      </c>
      <c r="D37" s="166" t="s">
        <v>396</v>
      </c>
      <c r="E37" s="167">
        <v>5678</v>
      </c>
      <c r="F37" s="168">
        <v>40.538080999999998</v>
      </c>
      <c r="G37" s="169">
        <v>1.1635009999999999E-2</v>
      </c>
      <c r="H37" s="164" t="s">
        <v>140</v>
      </c>
    </row>
    <row r="38" spans="1:8" x14ac:dyDescent="0.2">
      <c r="A38" s="165">
        <v>32</v>
      </c>
      <c r="B38" s="166" t="s">
        <v>113</v>
      </c>
      <c r="C38" s="166" t="s">
        <v>114</v>
      </c>
      <c r="D38" s="166" t="s">
        <v>115</v>
      </c>
      <c r="E38" s="167">
        <v>538</v>
      </c>
      <c r="F38" s="168">
        <v>40.511400000000002</v>
      </c>
      <c r="G38" s="169">
        <v>1.162735E-2</v>
      </c>
      <c r="H38" s="164" t="s">
        <v>140</v>
      </c>
    </row>
    <row r="39" spans="1:8" x14ac:dyDescent="0.2">
      <c r="A39" s="165">
        <v>33</v>
      </c>
      <c r="B39" s="166" t="s">
        <v>397</v>
      </c>
      <c r="C39" s="166" t="s">
        <v>398</v>
      </c>
      <c r="D39" s="166" t="s">
        <v>120</v>
      </c>
      <c r="E39" s="167">
        <v>8151</v>
      </c>
      <c r="F39" s="168">
        <v>39.850239000000002</v>
      </c>
      <c r="G39" s="169">
        <v>1.1437579999999999E-2</v>
      </c>
      <c r="H39" s="164" t="s">
        <v>140</v>
      </c>
    </row>
    <row r="40" spans="1:8" x14ac:dyDescent="0.2">
      <c r="A40" s="165">
        <v>34</v>
      </c>
      <c r="B40" s="166" t="s">
        <v>399</v>
      </c>
      <c r="C40" s="166" t="s">
        <v>400</v>
      </c>
      <c r="D40" s="166" t="s">
        <v>115</v>
      </c>
      <c r="E40" s="167">
        <v>5239</v>
      </c>
      <c r="F40" s="168">
        <v>39.2374905</v>
      </c>
      <c r="G40" s="169">
        <v>1.1261719999999999E-2</v>
      </c>
      <c r="H40" s="164" t="s">
        <v>140</v>
      </c>
    </row>
    <row r="41" spans="1:8" x14ac:dyDescent="0.2">
      <c r="A41" s="165">
        <v>35</v>
      </c>
      <c r="B41" s="166" t="s">
        <v>401</v>
      </c>
      <c r="C41" s="166" t="s">
        <v>402</v>
      </c>
      <c r="D41" s="166" t="s">
        <v>185</v>
      </c>
      <c r="E41" s="167">
        <v>2521</v>
      </c>
      <c r="F41" s="168">
        <v>38.339368</v>
      </c>
      <c r="G41" s="169">
        <v>1.100394E-2</v>
      </c>
      <c r="H41" s="164" t="s">
        <v>140</v>
      </c>
    </row>
    <row r="42" spans="1:8" x14ac:dyDescent="0.2">
      <c r="A42" s="165">
        <v>36</v>
      </c>
      <c r="B42" s="166" t="s">
        <v>403</v>
      </c>
      <c r="C42" s="166" t="s">
        <v>404</v>
      </c>
      <c r="D42" s="166" t="s">
        <v>215</v>
      </c>
      <c r="E42" s="167">
        <v>11397</v>
      </c>
      <c r="F42" s="168">
        <v>32.629610999999997</v>
      </c>
      <c r="G42" s="169">
        <v>9.3651600000000008E-3</v>
      </c>
      <c r="H42" s="164" t="s">
        <v>140</v>
      </c>
    </row>
    <row r="43" spans="1:8" x14ac:dyDescent="0.2">
      <c r="A43" s="165">
        <v>37</v>
      </c>
      <c r="B43" s="166" t="s">
        <v>405</v>
      </c>
      <c r="C43" s="166" t="s">
        <v>406</v>
      </c>
      <c r="D43" s="166" t="s">
        <v>407</v>
      </c>
      <c r="E43" s="167">
        <v>3092</v>
      </c>
      <c r="F43" s="168">
        <v>27.950133999999998</v>
      </c>
      <c r="G43" s="169">
        <v>8.0220900000000008E-3</v>
      </c>
      <c r="H43" s="164" t="s">
        <v>140</v>
      </c>
    </row>
    <row r="44" spans="1:8" x14ac:dyDescent="0.2">
      <c r="A44" s="165">
        <v>38</v>
      </c>
      <c r="B44" s="166" t="s">
        <v>408</v>
      </c>
      <c r="C44" s="166" t="s">
        <v>409</v>
      </c>
      <c r="D44" s="166" t="s">
        <v>276</v>
      </c>
      <c r="E44" s="167">
        <v>11897</v>
      </c>
      <c r="F44" s="168">
        <v>27.946052999999999</v>
      </c>
      <c r="G44" s="169">
        <v>8.0209099999999992E-3</v>
      </c>
      <c r="H44" s="164" t="s">
        <v>140</v>
      </c>
    </row>
    <row r="45" spans="1:8" x14ac:dyDescent="0.2">
      <c r="A45" s="165">
        <v>39</v>
      </c>
      <c r="B45" s="166" t="s">
        <v>410</v>
      </c>
      <c r="C45" s="166" t="s">
        <v>411</v>
      </c>
      <c r="D45" s="166" t="s">
        <v>115</v>
      </c>
      <c r="E45" s="167">
        <v>4246</v>
      </c>
      <c r="F45" s="168">
        <v>27.148924000000001</v>
      </c>
      <c r="G45" s="169">
        <v>7.7921300000000004E-3</v>
      </c>
      <c r="H45" s="164" t="s">
        <v>140</v>
      </c>
    </row>
    <row r="46" spans="1:8" x14ac:dyDescent="0.2">
      <c r="A46" s="165">
        <v>40</v>
      </c>
      <c r="B46" s="166" t="s">
        <v>412</v>
      </c>
      <c r="C46" s="166" t="s">
        <v>413</v>
      </c>
      <c r="D46" s="166" t="s">
        <v>31</v>
      </c>
      <c r="E46" s="167">
        <v>471</v>
      </c>
      <c r="F46" s="168">
        <v>25.563524999999998</v>
      </c>
      <c r="G46" s="169">
        <v>7.3371E-3</v>
      </c>
      <c r="H46" s="164" t="s">
        <v>140</v>
      </c>
    </row>
    <row r="47" spans="1:8" x14ac:dyDescent="0.2">
      <c r="A47" s="165">
        <v>41</v>
      </c>
      <c r="B47" s="166" t="s">
        <v>414</v>
      </c>
      <c r="C47" s="166" t="s">
        <v>415</v>
      </c>
      <c r="D47" s="166" t="s">
        <v>31</v>
      </c>
      <c r="E47" s="167">
        <v>856</v>
      </c>
      <c r="F47" s="168">
        <v>10.085392000000001</v>
      </c>
      <c r="G47" s="169">
        <v>2.8946499999999999E-3</v>
      </c>
      <c r="H47" s="164" t="s">
        <v>140</v>
      </c>
    </row>
    <row r="48" spans="1:8" x14ac:dyDescent="0.2">
      <c r="A48" s="171"/>
      <c r="B48" s="171"/>
      <c r="C48" s="172" t="s">
        <v>139</v>
      </c>
      <c r="D48" s="171"/>
      <c r="E48" s="171" t="s">
        <v>140</v>
      </c>
      <c r="F48" s="173">
        <v>3347.5522366999999</v>
      </c>
      <c r="G48" s="174">
        <v>0.96079502999999999</v>
      </c>
      <c r="H48" s="164" t="s">
        <v>140</v>
      </c>
    </row>
    <row r="49" spans="1:8" x14ac:dyDescent="0.2">
      <c r="A49" s="171"/>
      <c r="B49" s="171"/>
      <c r="C49" s="175"/>
      <c r="D49" s="171"/>
      <c r="E49" s="171"/>
      <c r="F49" s="176"/>
      <c r="G49" s="176"/>
      <c r="H49" s="164" t="s">
        <v>140</v>
      </c>
    </row>
    <row r="50" spans="1:8" x14ac:dyDescent="0.2">
      <c r="A50" s="171"/>
      <c r="B50" s="171"/>
      <c r="C50" s="172" t="s">
        <v>141</v>
      </c>
      <c r="D50" s="171"/>
      <c r="E50" s="171"/>
      <c r="F50" s="171"/>
      <c r="G50" s="171"/>
      <c r="H50" s="164" t="s">
        <v>140</v>
      </c>
    </row>
    <row r="51" spans="1:8" x14ac:dyDescent="0.2">
      <c r="A51" s="171"/>
      <c r="B51" s="171"/>
      <c r="C51" s="172" t="s">
        <v>139</v>
      </c>
      <c r="D51" s="171"/>
      <c r="E51" s="171" t="s">
        <v>140</v>
      </c>
      <c r="F51" s="177" t="s">
        <v>142</v>
      </c>
      <c r="G51" s="174">
        <v>0</v>
      </c>
      <c r="H51" s="164" t="s">
        <v>140</v>
      </c>
    </row>
    <row r="52" spans="1:8" x14ac:dyDescent="0.2">
      <c r="A52" s="171"/>
      <c r="B52" s="171"/>
      <c r="C52" s="175"/>
      <c r="D52" s="171"/>
      <c r="E52" s="171"/>
      <c r="F52" s="176"/>
      <c r="G52" s="176"/>
      <c r="H52" s="164" t="s">
        <v>140</v>
      </c>
    </row>
    <row r="53" spans="1:8" x14ac:dyDescent="0.2">
      <c r="A53" s="171"/>
      <c r="B53" s="171"/>
      <c r="C53" s="172" t="s">
        <v>143</v>
      </c>
      <c r="D53" s="171"/>
      <c r="E53" s="171"/>
      <c r="F53" s="171"/>
      <c r="G53" s="171"/>
      <c r="H53" s="164" t="s">
        <v>140</v>
      </c>
    </row>
    <row r="54" spans="1:8" x14ac:dyDescent="0.2">
      <c r="A54" s="171"/>
      <c r="B54" s="171"/>
      <c r="C54" s="172" t="s">
        <v>139</v>
      </c>
      <c r="D54" s="171"/>
      <c r="E54" s="171" t="s">
        <v>140</v>
      </c>
      <c r="F54" s="177" t="s">
        <v>142</v>
      </c>
      <c r="G54" s="174">
        <v>0</v>
      </c>
      <c r="H54" s="164" t="s">
        <v>140</v>
      </c>
    </row>
    <row r="55" spans="1:8" x14ac:dyDescent="0.2">
      <c r="A55" s="171"/>
      <c r="B55" s="171"/>
      <c r="C55" s="175"/>
      <c r="D55" s="171"/>
      <c r="E55" s="171"/>
      <c r="F55" s="176"/>
      <c r="G55" s="176"/>
      <c r="H55" s="164" t="s">
        <v>140</v>
      </c>
    </row>
    <row r="56" spans="1:8" x14ac:dyDescent="0.2">
      <c r="A56" s="171"/>
      <c r="B56" s="171"/>
      <c r="C56" s="172" t="s">
        <v>144</v>
      </c>
      <c r="D56" s="171"/>
      <c r="E56" s="171"/>
      <c r="F56" s="171"/>
      <c r="G56" s="171"/>
      <c r="H56" s="164" t="s">
        <v>140</v>
      </c>
    </row>
    <row r="57" spans="1:8" x14ac:dyDescent="0.2">
      <c r="A57" s="171"/>
      <c r="B57" s="171"/>
      <c r="C57" s="172" t="s">
        <v>139</v>
      </c>
      <c r="D57" s="171"/>
      <c r="E57" s="171" t="s">
        <v>140</v>
      </c>
      <c r="F57" s="177" t="s">
        <v>142</v>
      </c>
      <c r="G57" s="174">
        <v>0</v>
      </c>
      <c r="H57" s="164" t="s">
        <v>140</v>
      </c>
    </row>
    <row r="58" spans="1:8" x14ac:dyDescent="0.2">
      <c r="A58" s="171"/>
      <c r="B58" s="171"/>
      <c r="C58" s="175"/>
      <c r="D58" s="171"/>
      <c r="E58" s="171"/>
      <c r="F58" s="176"/>
      <c r="G58" s="176"/>
      <c r="H58" s="164" t="s">
        <v>140</v>
      </c>
    </row>
    <row r="59" spans="1:8" x14ac:dyDescent="0.2">
      <c r="A59" s="171"/>
      <c r="B59" s="171"/>
      <c r="C59" s="172" t="s">
        <v>145</v>
      </c>
      <c r="D59" s="171"/>
      <c r="E59" s="171"/>
      <c r="F59" s="176"/>
      <c r="G59" s="176"/>
      <c r="H59" s="164" t="s">
        <v>140</v>
      </c>
    </row>
    <row r="60" spans="1:8" x14ac:dyDescent="0.2">
      <c r="A60" s="171"/>
      <c r="B60" s="171"/>
      <c r="C60" s="172" t="s">
        <v>139</v>
      </c>
      <c r="D60" s="171"/>
      <c r="E60" s="171" t="s">
        <v>140</v>
      </c>
      <c r="F60" s="177" t="s">
        <v>142</v>
      </c>
      <c r="G60" s="174">
        <v>0</v>
      </c>
      <c r="H60" s="164" t="s">
        <v>140</v>
      </c>
    </row>
    <row r="61" spans="1:8" x14ac:dyDescent="0.2">
      <c r="A61" s="171"/>
      <c r="B61" s="171"/>
      <c r="C61" s="175"/>
      <c r="D61" s="171"/>
      <c r="E61" s="171"/>
      <c r="F61" s="176"/>
      <c r="G61" s="176"/>
      <c r="H61" s="164" t="s">
        <v>140</v>
      </c>
    </row>
    <row r="62" spans="1:8" x14ac:dyDescent="0.2">
      <c r="A62" s="171"/>
      <c r="B62" s="171"/>
      <c r="C62" s="172" t="s">
        <v>146</v>
      </c>
      <c r="D62" s="171"/>
      <c r="E62" s="171"/>
      <c r="F62" s="176"/>
      <c r="G62" s="176"/>
      <c r="H62" s="164" t="s">
        <v>140</v>
      </c>
    </row>
    <row r="63" spans="1:8" x14ac:dyDescent="0.2">
      <c r="A63" s="171"/>
      <c r="B63" s="171"/>
      <c r="C63" s="172" t="s">
        <v>139</v>
      </c>
      <c r="D63" s="171"/>
      <c r="E63" s="171" t="s">
        <v>140</v>
      </c>
      <c r="F63" s="177" t="s">
        <v>142</v>
      </c>
      <c r="G63" s="174">
        <v>0</v>
      </c>
      <c r="H63" s="164" t="s">
        <v>140</v>
      </c>
    </row>
    <row r="64" spans="1:8" x14ac:dyDescent="0.2">
      <c r="A64" s="171"/>
      <c r="B64" s="171"/>
      <c r="C64" s="175"/>
      <c r="D64" s="171"/>
      <c r="E64" s="171"/>
      <c r="F64" s="176"/>
      <c r="G64" s="176"/>
      <c r="H64" s="164" t="s">
        <v>140</v>
      </c>
    </row>
    <row r="65" spans="1:8" x14ac:dyDescent="0.2">
      <c r="A65" s="171"/>
      <c r="B65" s="171"/>
      <c r="C65" s="172" t="s">
        <v>147</v>
      </c>
      <c r="D65" s="171"/>
      <c r="E65" s="171"/>
      <c r="F65" s="173">
        <v>3347.5522366999999</v>
      </c>
      <c r="G65" s="174">
        <v>0.96079502999999999</v>
      </c>
      <c r="H65" s="164" t="s">
        <v>140</v>
      </c>
    </row>
    <row r="66" spans="1:8" x14ac:dyDescent="0.2">
      <c r="A66" s="171"/>
      <c r="B66" s="171"/>
      <c r="C66" s="175"/>
      <c r="D66" s="171"/>
      <c r="E66" s="171"/>
      <c r="F66" s="176"/>
      <c r="G66" s="176"/>
      <c r="H66" s="164" t="s">
        <v>140</v>
      </c>
    </row>
    <row r="67" spans="1:8" x14ac:dyDescent="0.2">
      <c r="A67" s="171"/>
      <c r="B67" s="171"/>
      <c r="C67" s="172" t="s">
        <v>148</v>
      </c>
      <c r="D67" s="171"/>
      <c r="E67" s="171"/>
      <c r="F67" s="176"/>
      <c r="G67" s="176"/>
      <c r="H67" s="164" t="s">
        <v>140</v>
      </c>
    </row>
    <row r="68" spans="1:8" x14ac:dyDescent="0.2">
      <c r="A68" s="171"/>
      <c r="B68" s="171"/>
      <c r="C68" s="172" t="s">
        <v>10</v>
      </c>
      <c r="D68" s="171"/>
      <c r="E68" s="171"/>
      <c r="F68" s="176"/>
      <c r="G68" s="176"/>
      <c r="H68" s="164" t="s">
        <v>140</v>
      </c>
    </row>
    <row r="69" spans="1:8" x14ac:dyDescent="0.2">
      <c r="A69" s="171"/>
      <c r="B69" s="171"/>
      <c r="C69" s="172" t="s">
        <v>139</v>
      </c>
      <c r="D69" s="171"/>
      <c r="E69" s="171" t="s">
        <v>140</v>
      </c>
      <c r="F69" s="177" t="s">
        <v>142</v>
      </c>
      <c r="G69" s="174">
        <v>0</v>
      </c>
      <c r="H69" s="164" t="s">
        <v>140</v>
      </c>
    </row>
    <row r="70" spans="1:8" x14ac:dyDescent="0.2">
      <c r="A70" s="171"/>
      <c r="B70" s="171"/>
      <c r="C70" s="175"/>
      <c r="D70" s="171"/>
      <c r="E70" s="171"/>
      <c r="F70" s="176"/>
      <c r="G70" s="176"/>
      <c r="H70" s="164" t="s">
        <v>140</v>
      </c>
    </row>
    <row r="71" spans="1:8" x14ac:dyDescent="0.2">
      <c r="A71" s="171"/>
      <c r="B71" s="171"/>
      <c r="C71" s="172" t="s">
        <v>149</v>
      </c>
      <c r="D71" s="171"/>
      <c r="E71" s="171"/>
      <c r="F71" s="171"/>
      <c r="G71" s="171"/>
      <c r="H71" s="164" t="s">
        <v>140</v>
      </c>
    </row>
    <row r="72" spans="1:8" x14ac:dyDescent="0.2">
      <c r="A72" s="171"/>
      <c r="B72" s="171"/>
      <c r="C72" s="172" t="s">
        <v>139</v>
      </c>
      <c r="D72" s="171"/>
      <c r="E72" s="171" t="s">
        <v>140</v>
      </c>
      <c r="F72" s="177" t="s">
        <v>142</v>
      </c>
      <c r="G72" s="174">
        <v>0</v>
      </c>
      <c r="H72" s="164" t="s">
        <v>140</v>
      </c>
    </row>
    <row r="73" spans="1:8" x14ac:dyDescent="0.2">
      <c r="A73" s="171"/>
      <c r="B73" s="171"/>
      <c r="C73" s="175"/>
      <c r="D73" s="171"/>
      <c r="E73" s="171"/>
      <c r="F73" s="176"/>
      <c r="G73" s="176"/>
      <c r="H73" s="164" t="s">
        <v>140</v>
      </c>
    </row>
    <row r="74" spans="1:8" x14ac:dyDescent="0.2">
      <c r="A74" s="171"/>
      <c r="B74" s="171"/>
      <c r="C74" s="172" t="s">
        <v>150</v>
      </c>
      <c r="D74" s="171"/>
      <c r="E74" s="171"/>
      <c r="F74" s="171"/>
      <c r="G74" s="171"/>
      <c r="H74" s="164" t="s">
        <v>140</v>
      </c>
    </row>
    <row r="75" spans="1:8" x14ac:dyDescent="0.2">
      <c r="A75" s="171"/>
      <c r="B75" s="171"/>
      <c r="C75" s="172" t="s">
        <v>139</v>
      </c>
      <c r="D75" s="171"/>
      <c r="E75" s="171" t="s">
        <v>140</v>
      </c>
      <c r="F75" s="177" t="s">
        <v>142</v>
      </c>
      <c r="G75" s="174">
        <v>0</v>
      </c>
      <c r="H75" s="164" t="s">
        <v>140</v>
      </c>
    </row>
    <row r="76" spans="1:8" x14ac:dyDescent="0.2">
      <c r="A76" s="171"/>
      <c r="B76" s="171"/>
      <c r="C76" s="175"/>
      <c r="D76" s="171"/>
      <c r="E76" s="171"/>
      <c r="F76" s="176"/>
      <c r="G76" s="176"/>
      <c r="H76" s="164" t="s">
        <v>140</v>
      </c>
    </row>
    <row r="77" spans="1:8" x14ac:dyDescent="0.2">
      <c r="A77" s="171"/>
      <c r="B77" s="171"/>
      <c r="C77" s="172" t="s">
        <v>151</v>
      </c>
      <c r="D77" s="171"/>
      <c r="E77" s="171"/>
      <c r="F77" s="176"/>
      <c r="G77" s="176"/>
      <c r="H77" s="164" t="s">
        <v>140</v>
      </c>
    </row>
    <row r="78" spans="1:8" x14ac:dyDescent="0.2">
      <c r="A78" s="171"/>
      <c r="B78" s="171"/>
      <c r="C78" s="172" t="s">
        <v>139</v>
      </c>
      <c r="D78" s="171"/>
      <c r="E78" s="171" t="s">
        <v>140</v>
      </c>
      <c r="F78" s="177" t="s">
        <v>142</v>
      </c>
      <c r="G78" s="174">
        <v>0</v>
      </c>
      <c r="H78" s="164" t="s">
        <v>140</v>
      </c>
    </row>
    <row r="79" spans="1:8" x14ac:dyDescent="0.2">
      <c r="A79" s="171"/>
      <c r="B79" s="171"/>
      <c r="C79" s="175"/>
      <c r="D79" s="171"/>
      <c r="E79" s="171"/>
      <c r="F79" s="176"/>
      <c r="G79" s="176"/>
      <c r="H79" s="164" t="s">
        <v>140</v>
      </c>
    </row>
    <row r="80" spans="1:8" x14ac:dyDescent="0.2">
      <c r="A80" s="171"/>
      <c r="B80" s="171"/>
      <c r="C80" s="172" t="s">
        <v>152</v>
      </c>
      <c r="D80" s="171"/>
      <c r="E80" s="171"/>
      <c r="F80" s="173">
        <v>0</v>
      </c>
      <c r="G80" s="174">
        <v>0</v>
      </c>
      <c r="H80" s="164" t="s">
        <v>140</v>
      </c>
    </row>
    <row r="81" spans="1:8" x14ac:dyDescent="0.2">
      <c r="A81" s="171"/>
      <c r="B81" s="171"/>
      <c r="C81" s="175"/>
      <c r="D81" s="171"/>
      <c r="E81" s="171"/>
      <c r="F81" s="176"/>
      <c r="G81" s="176"/>
      <c r="H81" s="164" t="s">
        <v>140</v>
      </c>
    </row>
    <row r="82" spans="1:8" x14ac:dyDescent="0.2">
      <c r="A82" s="171"/>
      <c r="B82" s="171"/>
      <c r="C82" s="172" t="s">
        <v>153</v>
      </c>
      <c r="D82" s="171"/>
      <c r="E82" s="171"/>
      <c r="F82" s="176"/>
      <c r="G82" s="176"/>
      <c r="H82" s="164" t="s">
        <v>140</v>
      </c>
    </row>
    <row r="83" spans="1:8" x14ac:dyDescent="0.2">
      <c r="A83" s="171"/>
      <c r="B83" s="171"/>
      <c r="C83" s="172" t="s">
        <v>154</v>
      </c>
      <c r="D83" s="171"/>
      <c r="E83" s="171"/>
      <c r="F83" s="176"/>
      <c r="G83" s="176"/>
      <c r="H83" s="164" t="s">
        <v>140</v>
      </c>
    </row>
    <row r="84" spans="1:8" x14ac:dyDescent="0.2">
      <c r="A84" s="171"/>
      <c r="B84" s="171"/>
      <c r="C84" s="172" t="s">
        <v>139</v>
      </c>
      <c r="D84" s="171"/>
      <c r="E84" s="171" t="s">
        <v>140</v>
      </c>
      <c r="F84" s="177" t="s">
        <v>142</v>
      </c>
      <c r="G84" s="174">
        <v>0</v>
      </c>
      <c r="H84" s="164" t="s">
        <v>140</v>
      </c>
    </row>
    <row r="85" spans="1:8" x14ac:dyDescent="0.2">
      <c r="A85" s="171"/>
      <c r="B85" s="171"/>
      <c r="C85" s="175"/>
      <c r="D85" s="171"/>
      <c r="E85" s="171"/>
      <c r="F85" s="176"/>
      <c r="G85" s="176"/>
      <c r="H85" s="164" t="s">
        <v>140</v>
      </c>
    </row>
    <row r="86" spans="1:8" x14ac:dyDescent="0.2">
      <c r="A86" s="171"/>
      <c r="B86" s="171"/>
      <c r="C86" s="172" t="s">
        <v>155</v>
      </c>
      <c r="D86" s="171"/>
      <c r="E86" s="171"/>
      <c r="F86" s="176"/>
      <c r="G86" s="176"/>
      <c r="H86" s="164" t="s">
        <v>140</v>
      </c>
    </row>
    <row r="87" spans="1:8" x14ac:dyDescent="0.2">
      <c r="A87" s="171"/>
      <c r="B87" s="171"/>
      <c r="C87" s="172" t="s">
        <v>139</v>
      </c>
      <c r="D87" s="171"/>
      <c r="E87" s="171" t="s">
        <v>140</v>
      </c>
      <c r="F87" s="177" t="s">
        <v>142</v>
      </c>
      <c r="G87" s="174">
        <v>0</v>
      </c>
      <c r="H87" s="164" t="s">
        <v>140</v>
      </c>
    </row>
    <row r="88" spans="1:8" x14ac:dyDescent="0.2">
      <c r="A88" s="171"/>
      <c r="B88" s="171"/>
      <c r="C88" s="175"/>
      <c r="D88" s="171"/>
      <c r="E88" s="171"/>
      <c r="F88" s="176"/>
      <c r="G88" s="176"/>
      <c r="H88" s="164" t="s">
        <v>140</v>
      </c>
    </row>
    <row r="89" spans="1:8" x14ac:dyDescent="0.2">
      <c r="A89" s="171"/>
      <c r="B89" s="171"/>
      <c r="C89" s="172" t="s">
        <v>156</v>
      </c>
      <c r="D89" s="171"/>
      <c r="E89" s="171"/>
      <c r="F89" s="176"/>
      <c r="G89" s="176"/>
      <c r="H89" s="164" t="s">
        <v>140</v>
      </c>
    </row>
    <row r="90" spans="1:8" x14ac:dyDescent="0.2">
      <c r="A90" s="171"/>
      <c r="B90" s="171"/>
      <c r="C90" s="172" t="s">
        <v>139</v>
      </c>
      <c r="D90" s="171"/>
      <c r="E90" s="171" t="s">
        <v>140</v>
      </c>
      <c r="F90" s="177" t="s">
        <v>142</v>
      </c>
      <c r="G90" s="174">
        <v>0</v>
      </c>
      <c r="H90" s="164" t="s">
        <v>140</v>
      </c>
    </row>
    <row r="91" spans="1:8" x14ac:dyDescent="0.2">
      <c r="A91" s="171"/>
      <c r="B91" s="171"/>
      <c r="C91" s="175"/>
      <c r="D91" s="171"/>
      <c r="E91" s="171"/>
      <c r="F91" s="176"/>
      <c r="G91" s="176"/>
      <c r="H91" s="164" t="s">
        <v>140</v>
      </c>
    </row>
    <row r="92" spans="1:8" x14ac:dyDescent="0.2">
      <c r="A92" s="171"/>
      <c r="B92" s="171"/>
      <c r="C92" s="172" t="s">
        <v>157</v>
      </c>
      <c r="D92" s="171"/>
      <c r="E92" s="171"/>
      <c r="F92" s="176"/>
      <c r="G92" s="176"/>
      <c r="H92" s="164" t="s">
        <v>140</v>
      </c>
    </row>
    <row r="93" spans="1:8" x14ac:dyDescent="0.2">
      <c r="A93" s="165">
        <v>1</v>
      </c>
      <c r="B93" s="166"/>
      <c r="C93" s="166" t="s">
        <v>158</v>
      </c>
      <c r="D93" s="166"/>
      <c r="E93" s="178"/>
      <c r="F93" s="168">
        <v>171.89433700000001</v>
      </c>
      <c r="G93" s="169">
        <v>4.9336119999999997E-2</v>
      </c>
      <c r="H93" s="164">
        <v>5.42</v>
      </c>
    </row>
    <row r="94" spans="1:8" x14ac:dyDescent="0.2">
      <c r="A94" s="171"/>
      <c r="B94" s="171"/>
      <c r="C94" s="172" t="s">
        <v>139</v>
      </c>
      <c r="D94" s="171"/>
      <c r="E94" s="171" t="s">
        <v>140</v>
      </c>
      <c r="F94" s="173">
        <v>171.89433700000001</v>
      </c>
      <c r="G94" s="174">
        <v>4.9336119999999997E-2</v>
      </c>
      <c r="H94" s="164" t="s">
        <v>140</v>
      </c>
    </row>
    <row r="95" spans="1:8" x14ac:dyDescent="0.2">
      <c r="A95" s="171"/>
      <c r="B95" s="171"/>
      <c r="C95" s="175"/>
      <c r="D95" s="171"/>
      <c r="E95" s="171"/>
      <c r="F95" s="176"/>
      <c r="G95" s="176"/>
      <c r="H95" s="164" t="s">
        <v>140</v>
      </c>
    </row>
    <row r="96" spans="1:8" x14ac:dyDescent="0.2">
      <c r="A96" s="171"/>
      <c r="B96" s="171"/>
      <c r="C96" s="172" t="s">
        <v>159</v>
      </c>
      <c r="D96" s="171"/>
      <c r="E96" s="171"/>
      <c r="F96" s="173">
        <v>171.89433700000001</v>
      </c>
      <c r="G96" s="174">
        <v>4.9336119999999997E-2</v>
      </c>
      <c r="H96" s="164" t="s">
        <v>140</v>
      </c>
    </row>
    <row r="97" spans="1:10" x14ac:dyDescent="0.2">
      <c r="A97" s="171"/>
      <c r="B97" s="171"/>
      <c r="C97" s="176"/>
      <c r="D97" s="171"/>
      <c r="E97" s="171"/>
      <c r="F97" s="171"/>
      <c r="G97" s="171"/>
      <c r="H97" s="164" t="s">
        <v>140</v>
      </c>
    </row>
    <row r="98" spans="1:10" x14ac:dyDescent="0.2">
      <c r="A98" s="171"/>
      <c r="B98" s="171"/>
      <c r="C98" s="172" t="s">
        <v>160</v>
      </c>
      <c r="D98" s="171"/>
      <c r="E98" s="171"/>
      <c r="F98" s="171"/>
      <c r="G98" s="171"/>
      <c r="H98" s="164" t="s">
        <v>140</v>
      </c>
    </row>
    <row r="99" spans="1:10" x14ac:dyDescent="0.2">
      <c r="A99" s="171"/>
      <c r="B99" s="171"/>
      <c r="C99" s="172" t="s">
        <v>161</v>
      </c>
      <c r="D99" s="171"/>
      <c r="E99" s="171"/>
      <c r="F99" s="171"/>
      <c r="G99" s="171"/>
      <c r="H99" s="164" t="s">
        <v>140</v>
      </c>
    </row>
    <row r="100" spans="1:10" x14ac:dyDescent="0.2">
      <c r="A100" s="171"/>
      <c r="B100" s="171"/>
      <c r="C100" s="172" t="s">
        <v>139</v>
      </c>
      <c r="D100" s="171"/>
      <c r="E100" s="171" t="s">
        <v>140</v>
      </c>
      <c r="F100" s="177" t="s">
        <v>142</v>
      </c>
      <c r="G100" s="174">
        <v>0</v>
      </c>
      <c r="H100" s="164" t="s">
        <v>140</v>
      </c>
    </row>
    <row r="101" spans="1:10" x14ac:dyDescent="0.2">
      <c r="A101" s="171"/>
      <c r="B101" s="171"/>
      <c r="C101" s="175"/>
      <c r="D101" s="171"/>
      <c r="E101" s="171"/>
      <c r="F101" s="176"/>
      <c r="G101" s="176"/>
      <c r="H101" s="164" t="s">
        <v>140</v>
      </c>
    </row>
    <row r="102" spans="1:10" x14ac:dyDescent="0.2">
      <c r="A102" s="171"/>
      <c r="B102" s="171"/>
      <c r="C102" s="172" t="s">
        <v>162</v>
      </c>
      <c r="D102" s="171"/>
      <c r="E102" s="171"/>
      <c r="F102" s="171"/>
      <c r="G102" s="171"/>
      <c r="H102" s="164" t="s">
        <v>140</v>
      </c>
    </row>
    <row r="103" spans="1:10" x14ac:dyDescent="0.2">
      <c r="A103" s="171"/>
      <c r="B103" s="171"/>
      <c r="C103" s="172" t="s">
        <v>163</v>
      </c>
      <c r="D103" s="171"/>
      <c r="E103" s="171"/>
      <c r="F103" s="171"/>
      <c r="G103" s="171"/>
      <c r="H103" s="164" t="s">
        <v>140</v>
      </c>
    </row>
    <row r="104" spans="1:10" x14ac:dyDescent="0.2">
      <c r="A104" s="171"/>
      <c r="B104" s="171"/>
      <c r="C104" s="172" t="s">
        <v>139</v>
      </c>
      <c r="D104" s="171"/>
      <c r="E104" s="171" t="s">
        <v>140</v>
      </c>
      <c r="F104" s="177" t="s">
        <v>142</v>
      </c>
      <c r="G104" s="174">
        <v>0</v>
      </c>
      <c r="H104" s="164" t="s">
        <v>140</v>
      </c>
    </row>
    <row r="105" spans="1:10" x14ac:dyDescent="0.2">
      <c r="A105" s="171"/>
      <c r="B105" s="171"/>
      <c r="C105" s="175"/>
      <c r="D105" s="171"/>
      <c r="E105" s="171"/>
      <c r="F105" s="176"/>
      <c r="G105" s="176"/>
      <c r="H105" s="164" t="s">
        <v>140</v>
      </c>
    </row>
    <row r="106" spans="1:10" x14ac:dyDescent="0.2">
      <c r="A106" s="171"/>
      <c r="B106" s="171"/>
      <c r="C106" s="172" t="s">
        <v>164</v>
      </c>
      <c r="D106" s="171"/>
      <c r="E106" s="171"/>
      <c r="F106" s="176"/>
      <c r="G106" s="176"/>
      <c r="H106" s="164" t="s">
        <v>140</v>
      </c>
    </row>
    <row r="107" spans="1:10" x14ac:dyDescent="0.2">
      <c r="A107" s="171"/>
      <c r="B107" s="171"/>
      <c r="C107" s="172" t="s">
        <v>139</v>
      </c>
      <c r="D107" s="171"/>
      <c r="E107" s="171" t="s">
        <v>140</v>
      </c>
      <c r="F107" s="177" t="s">
        <v>142</v>
      </c>
      <c r="G107" s="174">
        <v>0</v>
      </c>
      <c r="H107" s="164" t="s">
        <v>140</v>
      </c>
    </row>
    <row r="108" spans="1:10" x14ac:dyDescent="0.2">
      <c r="A108" s="171"/>
      <c r="B108" s="171"/>
      <c r="C108" s="175"/>
      <c r="D108" s="171"/>
      <c r="E108" s="171"/>
      <c r="F108" s="176"/>
      <c r="G108" s="176"/>
      <c r="H108" s="164" t="s">
        <v>140</v>
      </c>
    </row>
    <row r="109" spans="1:10" x14ac:dyDescent="0.2">
      <c r="A109" s="178"/>
      <c r="B109" s="166"/>
      <c r="C109" s="166" t="s">
        <v>165</v>
      </c>
      <c r="D109" s="166"/>
      <c r="E109" s="178"/>
      <c r="F109" s="168">
        <v>-35.298370069999997</v>
      </c>
      <c r="G109" s="169">
        <v>-1.013113E-2</v>
      </c>
      <c r="H109" s="164" t="s">
        <v>140</v>
      </c>
    </row>
    <row r="110" spans="1:10" x14ac:dyDescent="0.2">
      <c r="A110" s="175"/>
      <c r="B110" s="175"/>
      <c r="C110" s="172" t="s">
        <v>166</v>
      </c>
      <c r="D110" s="176"/>
      <c r="E110" s="176"/>
      <c r="F110" s="173">
        <v>3484.1482036299999</v>
      </c>
      <c r="G110" s="180">
        <v>1.0000000200000001</v>
      </c>
      <c r="H110" s="164" t="s">
        <v>140</v>
      </c>
    </row>
    <row r="111" spans="1:10" x14ac:dyDescent="0.2">
      <c r="A111" s="50"/>
      <c r="B111" s="50"/>
      <c r="C111" s="51"/>
      <c r="D111" s="52"/>
      <c r="E111" s="52"/>
      <c r="F111" s="53"/>
      <c r="G111" s="54"/>
      <c r="H111" s="55"/>
    </row>
    <row r="112" spans="1:10" x14ac:dyDescent="0.2">
      <c r="A112" s="50"/>
      <c r="B112" s="213" t="s">
        <v>934</v>
      </c>
      <c r="C112" s="213"/>
      <c r="D112" s="213"/>
      <c r="E112" s="213"/>
      <c r="F112" s="213"/>
      <c r="G112" s="213"/>
      <c r="H112" s="213"/>
      <c r="J112" s="57"/>
    </row>
    <row r="113" spans="1:17" x14ac:dyDescent="0.2">
      <c r="A113" s="50"/>
      <c r="B113" s="213" t="s">
        <v>935</v>
      </c>
      <c r="C113" s="213"/>
      <c r="D113" s="213"/>
      <c r="E113" s="213"/>
      <c r="F113" s="213"/>
      <c r="G113" s="213"/>
      <c r="H113" s="213"/>
      <c r="J113" s="57"/>
    </row>
    <row r="114" spans="1:17" x14ac:dyDescent="0.2">
      <c r="A114" s="50"/>
      <c r="B114" s="213" t="s">
        <v>936</v>
      </c>
      <c r="C114" s="213"/>
      <c r="D114" s="213"/>
      <c r="E114" s="213"/>
      <c r="F114" s="213"/>
      <c r="G114" s="213"/>
      <c r="H114" s="213"/>
      <c r="J114" s="57"/>
    </row>
    <row r="115" spans="1:17" s="59" customFormat="1" ht="54" customHeight="1" x14ac:dyDescent="0.25">
      <c r="A115" s="58"/>
      <c r="B115" s="214" t="s">
        <v>937</v>
      </c>
      <c r="C115" s="214"/>
      <c r="D115" s="214"/>
      <c r="E115" s="214"/>
      <c r="F115" s="214"/>
      <c r="G115" s="214"/>
      <c r="H115" s="214"/>
      <c r="I115"/>
      <c r="J115" s="57"/>
      <c r="K115"/>
      <c r="L115"/>
      <c r="M115"/>
      <c r="N115"/>
      <c r="O115"/>
      <c r="P115"/>
      <c r="Q115"/>
    </row>
    <row r="116" spans="1:17" x14ac:dyDescent="0.2">
      <c r="A116" s="50"/>
      <c r="B116" s="213" t="s">
        <v>938</v>
      </c>
      <c r="C116" s="213"/>
      <c r="D116" s="213"/>
      <c r="E116" s="213"/>
      <c r="F116" s="213"/>
      <c r="G116" s="213"/>
      <c r="H116" s="213"/>
      <c r="J116" s="57"/>
    </row>
    <row r="117" spans="1:17" x14ac:dyDescent="0.2">
      <c r="A117" s="50"/>
      <c r="B117" s="50"/>
      <c r="C117" s="50"/>
      <c r="D117" s="52"/>
      <c r="E117" s="52"/>
      <c r="F117" s="52"/>
      <c r="G117" s="52"/>
    </row>
    <row r="118" spans="1:17" x14ac:dyDescent="0.2">
      <c r="A118" s="50"/>
      <c r="B118" s="216" t="s">
        <v>167</v>
      </c>
      <c r="C118" s="217"/>
      <c r="D118" s="218"/>
      <c r="E118" s="60"/>
      <c r="F118" s="52"/>
      <c r="G118" s="52"/>
    </row>
    <row r="119" spans="1:17" ht="28.5" customHeight="1" x14ac:dyDescent="0.2">
      <c r="A119" s="50"/>
      <c r="B119" s="210" t="s">
        <v>168</v>
      </c>
      <c r="C119" s="211"/>
      <c r="D119" s="195" t="s">
        <v>169</v>
      </c>
      <c r="E119" s="60"/>
      <c r="F119" s="52"/>
      <c r="G119" s="52"/>
    </row>
    <row r="120" spans="1:17" x14ac:dyDescent="0.2">
      <c r="A120" s="50"/>
      <c r="B120" s="210" t="s">
        <v>940</v>
      </c>
      <c r="C120" s="211"/>
      <c r="D120" s="195" t="s">
        <v>169</v>
      </c>
      <c r="E120" s="60"/>
      <c r="F120" s="52"/>
      <c r="G120" s="52"/>
    </row>
    <row r="121" spans="1:17" x14ac:dyDescent="0.2">
      <c r="A121" s="50"/>
      <c r="B121" s="210" t="s">
        <v>170</v>
      </c>
      <c r="C121" s="211"/>
      <c r="D121" s="196" t="s">
        <v>140</v>
      </c>
      <c r="E121" s="60"/>
      <c r="F121" s="52"/>
      <c r="G121" s="52"/>
    </row>
    <row r="122" spans="1:17" x14ac:dyDescent="0.2">
      <c r="A122" s="62"/>
      <c r="B122" s="197" t="s">
        <v>140</v>
      </c>
      <c r="C122" s="197" t="s">
        <v>941</v>
      </c>
      <c r="D122" s="197" t="s">
        <v>171</v>
      </c>
      <c r="E122" s="62"/>
      <c r="F122" s="62"/>
      <c r="G122" s="62"/>
      <c r="H122" s="62"/>
      <c r="J122" s="57"/>
    </row>
    <row r="123" spans="1:17" x14ac:dyDescent="0.2">
      <c r="A123" s="62"/>
      <c r="B123" s="198" t="s">
        <v>172</v>
      </c>
      <c r="C123" s="199">
        <v>46173</v>
      </c>
      <c r="D123" s="199">
        <v>46203</v>
      </c>
      <c r="E123" s="62"/>
      <c r="F123" s="62"/>
      <c r="G123" s="62"/>
      <c r="J123" s="57"/>
    </row>
    <row r="124" spans="1:17" x14ac:dyDescent="0.2">
      <c r="A124" s="66"/>
      <c r="B124" s="160" t="s">
        <v>173</v>
      </c>
      <c r="C124" s="200">
        <v>31.0731</v>
      </c>
      <c r="D124" s="200">
        <v>32.252400000000002</v>
      </c>
      <c r="E124" s="66"/>
      <c r="F124" s="68"/>
      <c r="G124" s="69"/>
    </row>
    <row r="125" spans="1:17" x14ac:dyDescent="0.2">
      <c r="A125" s="66"/>
      <c r="B125" s="160" t="s">
        <v>942</v>
      </c>
      <c r="C125" s="200">
        <v>29.581499999999998</v>
      </c>
      <c r="D125" s="200">
        <v>30.7043</v>
      </c>
      <c r="E125" s="66"/>
      <c r="F125" s="68"/>
      <c r="G125" s="69"/>
    </row>
    <row r="126" spans="1:17" x14ac:dyDescent="0.2">
      <c r="A126" s="66"/>
      <c r="B126" s="160" t="s">
        <v>175</v>
      </c>
      <c r="C126" s="200">
        <v>30.043099999999999</v>
      </c>
      <c r="D126" s="200">
        <v>31.177399999999999</v>
      </c>
      <c r="E126" s="66"/>
      <c r="F126" s="68"/>
      <c r="G126" s="69"/>
    </row>
    <row r="127" spans="1:17" x14ac:dyDescent="0.2">
      <c r="A127" s="66"/>
      <c r="B127" s="160" t="s">
        <v>943</v>
      </c>
      <c r="C127" s="200">
        <v>28.560099999999998</v>
      </c>
      <c r="D127" s="200">
        <v>29.638400000000001</v>
      </c>
      <c r="E127" s="66"/>
      <c r="F127" s="68"/>
      <c r="G127" s="69"/>
    </row>
    <row r="128" spans="1:17" x14ac:dyDescent="0.2">
      <c r="A128" s="66"/>
      <c r="B128" s="66"/>
      <c r="C128" s="66"/>
      <c r="D128" s="66"/>
      <c r="E128" s="66"/>
      <c r="F128" s="66"/>
      <c r="G128" s="66"/>
    </row>
    <row r="129" spans="1:7" x14ac:dyDescent="0.2">
      <c r="A129" s="62"/>
      <c r="B129" s="210" t="s">
        <v>944</v>
      </c>
      <c r="C129" s="211"/>
      <c r="D129" s="195" t="s">
        <v>169</v>
      </c>
      <c r="E129" s="62"/>
      <c r="F129" s="62"/>
      <c r="G129" s="62"/>
    </row>
    <row r="130" spans="1:7" x14ac:dyDescent="0.2">
      <c r="A130" s="62"/>
      <c r="B130" s="70"/>
      <c r="C130" s="70"/>
      <c r="D130" s="70"/>
      <c r="E130" s="62"/>
      <c r="F130" s="62"/>
      <c r="G130" s="62"/>
    </row>
    <row r="131" spans="1:7" x14ac:dyDescent="0.2">
      <c r="A131" s="62"/>
      <c r="B131" s="210" t="s">
        <v>178</v>
      </c>
      <c r="C131" s="211"/>
      <c r="D131" s="195" t="s">
        <v>169</v>
      </c>
      <c r="E131" s="71"/>
      <c r="F131" s="62"/>
      <c r="G131" s="62"/>
    </row>
    <row r="132" spans="1:7" x14ac:dyDescent="0.2">
      <c r="A132" s="62"/>
      <c r="B132" s="210" t="s">
        <v>179</v>
      </c>
      <c r="C132" s="211"/>
      <c r="D132" s="195" t="s">
        <v>169</v>
      </c>
      <c r="E132" s="71"/>
      <c r="F132" s="62"/>
      <c r="G132" s="62"/>
    </row>
    <row r="133" spans="1:7" x14ac:dyDescent="0.2">
      <c r="A133" s="62"/>
      <c r="B133" s="210" t="s">
        <v>180</v>
      </c>
      <c r="C133" s="211"/>
      <c r="D133" s="195" t="s">
        <v>169</v>
      </c>
      <c r="E133" s="71"/>
      <c r="F133" s="62"/>
      <c r="G133" s="62"/>
    </row>
    <row r="134" spans="1:7" x14ac:dyDescent="0.2">
      <c r="A134" s="62"/>
      <c r="B134" s="210" t="s">
        <v>181</v>
      </c>
      <c r="C134" s="211"/>
      <c r="D134" s="203">
        <v>0.18328669978685685</v>
      </c>
      <c r="E134" s="62"/>
      <c r="F134" s="56"/>
      <c r="G134" s="73"/>
    </row>
    <row r="136" spans="1:7" x14ac:dyDescent="0.2">
      <c r="B136" s="212" t="s">
        <v>945</v>
      </c>
      <c r="C136" s="212"/>
    </row>
    <row r="138" spans="1:7" ht="153.75" customHeight="1" x14ac:dyDescent="0.2"/>
    <row r="141" spans="1:7" x14ac:dyDescent="0.2">
      <c r="B141" s="74" t="s">
        <v>946</v>
      </c>
      <c r="C141" s="75"/>
      <c r="D141" s="74"/>
    </row>
    <row r="142" spans="1:7" x14ac:dyDescent="0.2">
      <c r="B142" s="74" t="s">
        <v>954</v>
      </c>
      <c r="D142" s="74"/>
    </row>
    <row r="143" spans="1:7" ht="165" customHeight="1" x14ac:dyDescent="0.2"/>
  </sheetData>
  <mergeCells count="18">
    <mergeCell ref="A1:H1"/>
    <mergeCell ref="A2:H2"/>
    <mergeCell ref="A3:H3"/>
    <mergeCell ref="B112:H112"/>
    <mergeCell ref="B113:H113"/>
    <mergeCell ref="B114:H114"/>
    <mergeCell ref="B115:H115"/>
    <mergeCell ref="B116:H116"/>
    <mergeCell ref="B118:D118"/>
    <mergeCell ref="B119:C119"/>
    <mergeCell ref="B133:C133"/>
    <mergeCell ref="B134:C134"/>
    <mergeCell ref="B136:C136"/>
    <mergeCell ref="B120:C120"/>
    <mergeCell ref="B121:C121"/>
    <mergeCell ref="B129:C129"/>
    <mergeCell ref="B131:C131"/>
    <mergeCell ref="B132:C132"/>
  </mergeCells>
  <hyperlinks>
    <hyperlink ref="I1" location="Index!B2" display="Index" xr:uid="{CB9A8669-C20D-4544-92B9-DD9463D4AF5C}"/>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39830-A24C-4966-945B-1F2D7D58E77B}">
  <sheetPr>
    <outlinePr summaryBelow="0" summaryRight="0"/>
  </sheetPr>
  <dimension ref="A1:Q143"/>
  <sheetViews>
    <sheetView showGridLines="0" topLeftCell="A134" workbookViewId="0">
      <selection sqref="A1:H1"/>
    </sheetView>
  </sheetViews>
  <sheetFormatPr defaultRowHeight="12.75" x14ac:dyDescent="0.2"/>
  <cols>
    <col min="1" max="1" width="5.85546875" bestFit="1" customWidth="1"/>
    <col min="2" max="2" width="19.7109375" bestFit="1" customWidth="1"/>
    <col min="3" max="3" width="50.7109375" customWidth="1"/>
    <col min="4" max="4" width="28.140625" bestFit="1"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26" t="s">
        <v>416</v>
      </c>
      <c r="B2" s="226"/>
      <c r="C2" s="226"/>
      <c r="D2" s="226"/>
      <c r="E2" s="226"/>
      <c r="F2" s="226"/>
      <c r="G2" s="226"/>
      <c r="H2" s="226"/>
    </row>
    <row r="3" spans="1:9" ht="15" x14ac:dyDescent="0.2">
      <c r="A3" s="226" t="s">
        <v>932</v>
      </c>
      <c r="B3" s="226"/>
      <c r="C3" s="226"/>
      <c r="D3" s="226"/>
      <c r="E3" s="226"/>
      <c r="F3" s="226"/>
      <c r="G3" s="226"/>
      <c r="H3" s="226"/>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354</v>
      </c>
      <c r="C7" s="166" t="s">
        <v>355</v>
      </c>
      <c r="D7" s="166" t="s">
        <v>53</v>
      </c>
      <c r="E7" s="167">
        <v>21323</v>
      </c>
      <c r="F7" s="168">
        <v>167.26827349999999</v>
      </c>
      <c r="G7" s="169">
        <v>7.2445220000000005E-2</v>
      </c>
      <c r="H7" s="164" t="s">
        <v>140</v>
      </c>
    </row>
    <row r="8" spans="1:9" x14ac:dyDescent="0.2">
      <c r="A8" s="165">
        <v>2</v>
      </c>
      <c r="B8" s="166" t="s">
        <v>325</v>
      </c>
      <c r="C8" s="166" t="s">
        <v>326</v>
      </c>
      <c r="D8" s="166" t="s">
        <v>34</v>
      </c>
      <c r="E8" s="167">
        <v>2115</v>
      </c>
      <c r="F8" s="168">
        <v>161.173575</v>
      </c>
      <c r="G8" s="169">
        <v>6.9805560000000003E-2</v>
      </c>
      <c r="H8" s="164" t="s">
        <v>140</v>
      </c>
    </row>
    <row r="9" spans="1:9" x14ac:dyDescent="0.2">
      <c r="A9" s="165">
        <v>3</v>
      </c>
      <c r="B9" s="166" t="s">
        <v>339</v>
      </c>
      <c r="C9" s="166" t="s">
        <v>340</v>
      </c>
      <c r="D9" s="166" t="s">
        <v>48</v>
      </c>
      <c r="E9" s="167">
        <v>178820</v>
      </c>
      <c r="F9" s="168">
        <v>105.59321</v>
      </c>
      <c r="G9" s="169">
        <v>4.5733259999999998E-2</v>
      </c>
      <c r="H9" s="164" t="s">
        <v>140</v>
      </c>
    </row>
    <row r="10" spans="1:9" x14ac:dyDescent="0.2">
      <c r="A10" s="165">
        <v>4</v>
      </c>
      <c r="B10" s="166" t="s">
        <v>63</v>
      </c>
      <c r="C10" s="166" t="s">
        <v>64</v>
      </c>
      <c r="D10" s="166" t="s">
        <v>31</v>
      </c>
      <c r="E10" s="167">
        <v>10955</v>
      </c>
      <c r="F10" s="168">
        <v>105.0310625</v>
      </c>
      <c r="G10" s="169">
        <v>4.5489790000000002E-2</v>
      </c>
      <c r="H10" s="164" t="s">
        <v>140</v>
      </c>
    </row>
    <row r="11" spans="1:9" x14ac:dyDescent="0.2">
      <c r="A11" s="165">
        <v>5</v>
      </c>
      <c r="B11" s="166" t="s">
        <v>230</v>
      </c>
      <c r="C11" s="166" t="s">
        <v>231</v>
      </c>
      <c r="D11" s="166" t="s">
        <v>185</v>
      </c>
      <c r="E11" s="167">
        <v>700</v>
      </c>
      <c r="F11" s="168">
        <v>95.745999999999995</v>
      </c>
      <c r="G11" s="169">
        <v>4.1468350000000001E-2</v>
      </c>
      <c r="H11" s="164" t="s">
        <v>140</v>
      </c>
    </row>
    <row r="12" spans="1:9" x14ac:dyDescent="0.2">
      <c r="A12" s="165">
        <v>6</v>
      </c>
      <c r="B12" s="166" t="s">
        <v>337</v>
      </c>
      <c r="C12" s="166" t="s">
        <v>338</v>
      </c>
      <c r="D12" s="166" t="s">
        <v>276</v>
      </c>
      <c r="E12" s="167">
        <v>6568</v>
      </c>
      <c r="F12" s="168">
        <v>93.232759999999999</v>
      </c>
      <c r="G12" s="169">
        <v>4.0379850000000002E-2</v>
      </c>
      <c r="H12" s="164" t="s">
        <v>140</v>
      </c>
    </row>
    <row r="13" spans="1:9" x14ac:dyDescent="0.2">
      <c r="A13" s="165">
        <v>7</v>
      </c>
      <c r="B13" s="166" t="s">
        <v>362</v>
      </c>
      <c r="C13" s="166" t="s">
        <v>363</v>
      </c>
      <c r="D13" s="166" t="s">
        <v>115</v>
      </c>
      <c r="E13" s="167">
        <v>5638</v>
      </c>
      <c r="F13" s="168">
        <v>89.869720000000001</v>
      </c>
      <c r="G13" s="169">
        <v>3.8923289999999999E-2</v>
      </c>
      <c r="H13" s="164" t="s">
        <v>140</v>
      </c>
    </row>
    <row r="14" spans="1:9" x14ac:dyDescent="0.2">
      <c r="A14" s="165">
        <v>8</v>
      </c>
      <c r="B14" s="166" t="s">
        <v>333</v>
      </c>
      <c r="C14" s="166" t="s">
        <v>334</v>
      </c>
      <c r="D14" s="166" t="s">
        <v>215</v>
      </c>
      <c r="E14" s="167">
        <v>9732</v>
      </c>
      <c r="F14" s="168">
        <v>87.505278000000004</v>
      </c>
      <c r="G14" s="169">
        <v>3.7899229999999999E-2</v>
      </c>
      <c r="H14" s="164" t="s">
        <v>140</v>
      </c>
    </row>
    <row r="15" spans="1:9" x14ac:dyDescent="0.2">
      <c r="A15" s="165">
        <v>9</v>
      </c>
      <c r="B15" s="166" t="s">
        <v>412</v>
      </c>
      <c r="C15" s="166" t="s">
        <v>413</v>
      </c>
      <c r="D15" s="166" t="s">
        <v>31</v>
      </c>
      <c r="E15" s="167">
        <v>1537</v>
      </c>
      <c r="F15" s="168">
        <v>83.420675000000003</v>
      </c>
      <c r="G15" s="169">
        <v>3.6130160000000001E-2</v>
      </c>
      <c r="H15" s="164" t="s">
        <v>140</v>
      </c>
    </row>
    <row r="16" spans="1:9" x14ac:dyDescent="0.2">
      <c r="A16" s="165">
        <v>10</v>
      </c>
      <c r="B16" s="166" t="s">
        <v>360</v>
      </c>
      <c r="C16" s="166" t="s">
        <v>361</v>
      </c>
      <c r="D16" s="166" t="s">
        <v>208</v>
      </c>
      <c r="E16" s="167">
        <v>1238</v>
      </c>
      <c r="F16" s="168">
        <v>78.322069999999997</v>
      </c>
      <c r="G16" s="169">
        <v>3.392191E-2</v>
      </c>
      <c r="H16" s="164" t="s">
        <v>140</v>
      </c>
    </row>
    <row r="17" spans="1:8" x14ac:dyDescent="0.2">
      <c r="A17" s="165">
        <v>11</v>
      </c>
      <c r="B17" s="166" t="s">
        <v>358</v>
      </c>
      <c r="C17" s="166" t="s">
        <v>359</v>
      </c>
      <c r="D17" s="166" t="s">
        <v>48</v>
      </c>
      <c r="E17" s="167">
        <v>101192</v>
      </c>
      <c r="F17" s="168">
        <v>76.308887200000001</v>
      </c>
      <c r="G17" s="169">
        <v>3.3049990000000001E-2</v>
      </c>
      <c r="H17" s="164" t="s">
        <v>140</v>
      </c>
    </row>
    <row r="18" spans="1:8" x14ac:dyDescent="0.2">
      <c r="A18" s="165">
        <v>12</v>
      </c>
      <c r="B18" s="166" t="s">
        <v>356</v>
      </c>
      <c r="C18" s="166" t="s">
        <v>357</v>
      </c>
      <c r="D18" s="166" t="s">
        <v>48</v>
      </c>
      <c r="E18" s="167">
        <v>22305</v>
      </c>
      <c r="F18" s="168">
        <v>75.803542500000006</v>
      </c>
      <c r="G18" s="169">
        <v>3.2831119999999998E-2</v>
      </c>
      <c r="H18" s="164" t="s">
        <v>140</v>
      </c>
    </row>
    <row r="19" spans="1:8" x14ac:dyDescent="0.2">
      <c r="A19" s="165">
        <v>13</v>
      </c>
      <c r="B19" s="166" t="s">
        <v>331</v>
      </c>
      <c r="C19" s="166" t="s">
        <v>332</v>
      </c>
      <c r="D19" s="166" t="s">
        <v>229</v>
      </c>
      <c r="E19" s="167">
        <v>27708</v>
      </c>
      <c r="F19" s="168">
        <v>73.315368000000007</v>
      </c>
      <c r="G19" s="169">
        <v>3.1753469999999999E-2</v>
      </c>
      <c r="H19" s="164" t="s">
        <v>140</v>
      </c>
    </row>
    <row r="20" spans="1:8" x14ac:dyDescent="0.2">
      <c r="A20" s="165">
        <v>14</v>
      </c>
      <c r="B20" s="166" t="s">
        <v>335</v>
      </c>
      <c r="C20" s="166" t="s">
        <v>336</v>
      </c>
      <c r="D20" s="166" t="s">
        <v>188</v>
      </c>
      <c r="E20" s="167">
        <v>19880</v>
      </c>
      <c r="F20" s="168">
        <v>65.733220000000003</v>
      </c>
      <c r="G20" s="169">
        <v>2.8469580000000001E-2</v>
      </c>
      <c r="H20" s="164" t="s">
        <v>140</v>
      </c>
    </row>
    <row r="21" spans="1:8" x14ac:dyDescent="0.2">
      <c r="A21" s="165">
        <v>15</v>
      </c>
      <c r="B21" s="166" t="s">
        <v>366</v>
      </c>
      <c r="C21" s="166" t="s">
        <v>367</v>
      </c>
      <c r="D21" s="166" t="s">
        <v>368</v>
      </c>
      <c r="E21" s="167">
        <v>13188</v>
      </c>
      <c r="F21" s="168">
        <v>54.63129</v>
      </c>
      <c r="G21" s="169">
        <v>2.3661250000000002E-2</v>
      </c>
      <c r="H21" s="164" t="s">
        <v>140</v>
      </c>
    </row>
    <row r="22" spans="1:8" x14ac:dyDescent="0.2">
      <c r="A22" s="165">
        <v>16</v>
      </c>
      <c r="B22" s="166" t="s">
        <v>369</v>
      </c>
      <c r="C22" s="166" t="s">
        <v>370</v>
      </c>
      <c r="D22" s="166" t="s">
        <v>120</v>
      </c>
      <c r="E22" s="167">
        <v>30085</v>
      </c>
      <c r="F22" s="168">
        <v>54.375629000000004</v>
      </c>
      <c r="G22" s="169">
        <v>2.3550519999999998E-2</v>
      </c>
      <c r="H22" s="164" t="s">
        <v>140</v>
      </c>
    </row>
    <row r="23" spans="1:8" x14ac:dyDescent="0.2">
      <c r="A23" s="165">
        <v>17</v>
      </c>
      <c r="B23" s="166" t="s">
        <v>364</v>
      </c>
      <c r="C23" s="166" t="s">
        <v>365</v>
      </c>
      <c r="D23" s="166" t="s">
        <v>115</v>
      </c>
      <c r="E23" s="167">
        <v>27896</v>
      </c>
      <c r="F23" s="168">
        <v>53.284149599999999</v>
      </c>
      <c r="G23" s="169">
        <v>2.3077790000000001E-2</v>
      </c>
      <c r="H23" s="164" t="s">
        <v>140</v>
      </c>
    </row>
    <row r="24" spans="1:8" x14ac:dyDescent="0.2">
      <c r="A24" s="165">
        <v>18</v>
      </c>
      <c r="B24" s="166" t="s">
        <v>373</v>
      </c>
      <c r="C24" s="166" t="s">
        <v>374</v>
      </c>
      <c r="D24" s="166" t="s">
        <v>112</v>
      </c>
      <c r="E24" s="167">
        <v>10449</v>
      </c>
      <c r="F24" s="168">
        <v>52.312918500000002</v>
      </c>
      <c r="G24" s="169">
        <v>2.2657139999999999E-2</v>
      </c>
      <c r="H24" s="164" t="s">
        <v>140</v>
      </c>
    </row>
    <row r="25" spans="1:8" x14ac:dyDescent="0.2">
      <c r="A25" s="165">
        <v>19</v>
      </c>
      <c r="B25" s="166" t="s">
        <v>75</v>
      </c>
      <c r="C25" s="166" t="s">
        <v>76</v>
      </c>
      <c r="D25" s="166" t="s">
        <v>25</v>
      </c>
      <c r="E25" s="167">
        <v>936</v>
      </c>
      <c r="F25" s="168">
        <v>50.960520000000002</v>
      </c>
      <c r="G25" s="169">
        <v>2.207141E-2</v>
      </c>
      <c r="H25" s="164" t="s">
        <v>140</v>
      </c>
    </row>
    <row r="26" spans="1:8" x14ac:dyDescent="0.2">
      <c r="A26" s="165">
        <v>20</v>
      </c>
      <c r="B26" s="166" t="s">
        <v>375</v>
      </c>
      <c r="C26" s="166" t="s">
        <v>376</v>
      </c>
      <c r="D26" s="166" t="s">
        <v>31</v>
      </c>
      <c r="E26" s="167">
        <v>6274</v>
      </c>
      <c r="F26" s="168">
        <v>47.710633000000001</v>
      </c>
      <c r="G26" s="169">
        <v>2.0663850000000001E-2</v>
      </c>
      <c r="H26" s="164" t="s">
        <v>140</v>
      </c>
    </row>
    <row r="27" spans="1:8" x14ac:dyDescent="0.2">
      <c r="A27" s="165">
        <v>21</v>
      </c>
      <c r="B27" s="166" t="s">
        <v>377</v>
      </c>
      <c r="C27" s="166" t="s">
        <v>378</v>
      </c>
      <c r="D27" s="166" t="s">
        <v>379</v>
      </c>
      <c r="E27" s="167">
        <v>4462</v>
      </c>
      <c r="F27" s="168">
        <v>42.908822999999998</v>
      </c>
      <c r="G27" s="169">
        <v>1.8584150000000001E-2</v>
      </c>
      <c r="H27" s="164" t="s">
        <v>140</v>
      </c>
    </row>
    <row r="28" spans="1:8" x14ac:dyDescent="0.2">
      <c r="A28" s="165">
        <v>22</v>
      </c>
      <c r="B28" s="166" t="s">
        <v>380</v>
      </c>
      <c r="C28" s="166" t="s">
        <v>381</v>
      </c>
      <c r="D28" s="166" t="s">
        <v>185</v>
      </c>
      <c r="E28" s="167">
        <v>2453</v>
      </c>
      <c r="F28" s="168">
        <v>40.643757000000001</v>
      </c>
      <c r="G28" s="169">
        <v>1.7603130000000002E-2</v>
      </c>
      <c r="H28" s="164" t="s">
        <v>140</v>
      </c>
    </row>
    <row r="29" spans="1:8" x14ac:dyDescent="0.2">
      <c r="A29" s="165">
        <v>23</v>
      </c>
      <c r="B29" s="166" t="s">
        <v>382</v>
      </c>
      <c r="C29" s="166" t="s">
        <v>383</v>
      </c>
      <c r="D29" s="166" t="s">
        <v>185</v>
      </c>
      <c r="E29" s="167">
        <v>3800</v>
      </c>
      <c r="F29" s="168">
        <v>39.459200000000003</v>
      </c>
      <c r="G29" s="169">
        <v>1.7090089999999999E-2</v>
      </c>
      <c r="H29" s="164" t="s">
        <v>140</v>
      </c>
    </row>
    <row r="30" spans="1:8" x14ac:dyDescent="0.2">
      <c r="A30" s="165">
        <v>24</v>
      </c>
      <c r="B30" s="166" t="s">
        <v>279</v>
      </c>
      <c r="C30" s="166" t="s">
        <v>280</v>
      </c>
      <c r="D30" s="166" t="s">
        <v>31</v>
      </c>
      <c r="E30" s="167">
        <v>1691</v>
      </c>
      <c r="F30" s="168">
        <v>36.628751000000001</v>
      </c>
      <c r="G30" s="169">
        <v>1.5864199999999998E-2</v>
      </c>
      <c r="H30" s="164" t="s">
        <v>140</v>
      </c>
    </row>
    <row r="31" spans="1:8" x14ac:dyDescent="0.2">
      <c r="A31" s="165">
        <v>25</v>
      </c>
      <c r="B31" s="166" t="s">
        <v>384</v>
      </c>
      <c r="C31" s="166" t="s">
        <v>385</v>
      </c>
      <c r="D31" s="166" t="s">
        <v>208</v>
      </c>
      <c r="E31" s="167">
        <v>3747</v>
      </c>
      <c r="F31" s="168">
        <v>34.895811000000002</v>
      </c>
      <c r="G31" s="169">
        <v>1.5113649999999999E-2</v>
      </c>
      <c r="H31" s="164" t="s">
        <v>140</v>
      </c>
    </row>
    <row r="32" spans="1:8" x14ac:dyDescent="0.2">
      <c r="A32" s="165">
        <v>26</v>
      </c>
      <c r="B32" s="166" t="s">
        <v>386</v>
      </c>
      <c r="C32" s="166" t="s">
        <v>387</v>
      </c>
      <c r="D32" s="166" t="s">
        <v>31</v>
      </c>
      <c r="E32" s="167">
        <v>1910</v>
      </c>
      <c r="F32" s="168">
        <v>33.052549999999997</v>
      </c>
      <c r="G32" s="169">
        <v>1.4315319999999999E-2</v>
      </c>
      <c r="H32" s="164" t="s">
        <v>140</v>
      </c>
    </row>
    <row r="33" spans="1:8" x14ac:dyDescent="0.2">
      <c r="A33" s="165">
        <v>27</v>
      </c>
      <c r="B33" s="166" t="s">
        <v>388</v>
      </c>
      <c r="C33" s="166" t="s">
        <v>389</v>
      </c>
      <c r="D33" s="166" t="s">
        <v>246</v>
      </c>
      <c r="E33" s="167">
        <v>7525</v>
      </c>
      <c r="F33" s="168">
        <v>32.933162500000002</v>
      </c>
      <c r="G33" s="169">
        <v>1.4263609999999999E-2</v>
      </c>
      <c r="H33" s="164" t="s">
        <v>140</v>
      </c>
    </row>
    <row r="34" spans="1:8" x14ac:dyDescent="0.2">
      <c r="A34" s="165">
        <v>28</v>
      </c>
      <c r="B34" s="166" t="s">
        <v>390</v>
      </c>
      <c r="C34" s="166" t="s">
        <v>391</v>
      </c>
      <c r="D34" s="166" t="s">
        <v>31</v>
      </c>
      <c r="E34" s="167">
        <v>8416</v>
      </c>
      <c r="F34" s="168">
        <v>30.949839999999998</v>
      </c>
      <c r="G34" s="169">
        <v>1.3404620000000001E-2</v>
      </c>
      <c r="H34" s="164" t="s">
        <v>140</v>
      </c>
    </row>
    <row r="35" spans="1:8" x14ac:dyDescent="0.2">
      <c r="A35" s="165">
        <v>29</v>
      </c>
      <c r="B35" s="166" t="s">
        <v>108</v>
      </c>
      <c r="C35" s="166" t="s">
        <v>109</v>
      </c>
      <c r="D35" s="166" t="s">
        <v>34</v>
      </c>
      <c r="E35" s="167">
        <v>5737</v>
      </c>
      <c r="F35" s="168">
        <v>30.624106000000001</v>
      </c>
      <c r="G35" s="169">
        <v>1.3263540000000001E-2</v>
      </c>
      <c r="H35" s="164" t="s">
        <v>140</v>
      </c>
    </row>
    <row r="36" spans="1:8" x14ac:dyDescent="0.2">
      <c r="A36" s="165">
        <v>30</v>
      </c>
      <c r="B36" s="166" t="s">
        <v>394</v>
      </c>
      <c r="C36" s="166" t="s">
        <v>395</v>
      </c>
      <c r="D36" s="166" t="s">
        <v>396</v>
      </c>
      <c r="E36" s="167">
        <v>3737</v>
      </c>
      <c r="F36" s="168">
        <v>26.680311499999998</v>
      </c>
      <c r="G36" s="169">
        <v>1.155546E-2</v>
      </c>
      <c r="H36" s="164" t="s">
        <v>140</v>
      </c>
    </row>
    <row r="37" spans="1:8" x14ac:dyDescent="0.2">
      <c r="A37" s="165">
        <v>31</v>
      </c>
      <c r="B37" s="166" t="s">
        <v>113</v>
      </c>
      <c r="C37" s="166" t="s">
        <v>114</v>
      </c>
      <c r="D37" s="166" t="s">
        <v>115</v>
      </c>
      <c r="E37" s="167">
        <v>353</v>
      </c>
      <c r="F37" s="168">
        <v>26.5809</v>
      </c>
      <c r="G37" s="169">
        <v>1.1512400000000001E-2</v>
      </c>
      <c r="H37" s="164" t="s">
        <v>140</v>
      </c>
    </row>
    <row r="38" spans="1:8" x14ac:dyDescent="0.2">
      <c r="A38" s="165">
        <v>32</v>
      </c>
      <c r="B38" s="166" t="s">
        <v>401</v>
      </c>
      <c r="C38" s="166" t="s">
        <v>402</v>
      </c>
      <c r="D38" s="166" t="s">
        <v>185</v>
      </c>
      <c r="E38" s="167">
        <v>1697</v>
      </c>
      <c r="F38" s="168">
        <v>25.807976</v>
      </c>
      <c r="G38" s="169">
        <v>1.1177640000000001E-2</v>
      </c>
      <c r="H38" s="164" t="s">
        <v>140</v>
      </c>
    </row>
    <row r="39" spans="1:8" x14ac:dyDescent="0.2">
      <c r="A39" s="165">
        <v>33</v>
      </c>
      <c r="B39" s="166" t="s">
        <v>397</v>
      </c>
      <c r="C39" s="166" t="s">
        <v>398</v>
      </c>
      <c r="D39" s="166" t="s">
        <v>120</v>
      </c>
      <c r="E39" s="167">
        <v>5099</v>
      </c>
      <c r="F39" s="168">
        <v>24.929010999999999</v>
      </c>
      <c r="G39" s="169">
        <v>1.079695E-2</v>
      </c>
      <c r="H39" s="164" t="s">
        <v>140</v>
      </c>
    </row>
    <row r="40" spans="1:8" x14ac:dyDescent="0.2">
      <c r="A40" s="165">
        <v>34</v>
      </c>
      <c r="B40" s="166" t="s">
        <v>371</v>
      </c>
      <c r="C40" s="166" t="s">
        <v>372</v>
      </c>
      <c r="D40" s="166" t="s">
        <v>185</v>
      </c>
      <c r="E40" s="167">
        <v>2512</v>
      </c>
      <c r="F40" s="168">
        <v>21.802904000000002</v>
      </c>
      <c r="G40" s="169">
        <v>9.4430099999999999E-3</v>
      </c>
      <c r="H40" s="164" t="s">
        <v>140</v>
      </c>
    </row>
    <row r="41" spans="1:8" x14ac:dyDescent="0.2">
      <c r="A41" s="165">
        <v>35</v>
      </c>
      <c r="B41" s="166" t="s">
        <v>403</v>
      </c>
      <c r="C41" s="166" t="s">
        <v>404</v>
      </c>
      <c r="D41" s="166" t="s">
        <v>215</v>
      </c>
      <c r="E41" s="167">
        <v>7579</v>
      </c>
      <c r="F41" s="168">
        <v>21.698677</v>
      </c>
      <c r="G41" s="169">
        <v>9.3978699999999991E-3</v>
      </c>
      <c r="H41" s="164" t="s">
        <v>140</v>
      </c>
    </row>
    <row r="42" spans="1:8" x14ac:dyDescent="0.2">
      <c r="A42" s="165">
        <v>36</v>
      </c>
      <c r="B42" s="166" t="s">
        <v>399</v>
      </c>
      <c r="C42" s="166" t="s">
        <v>400</v>
      </c>
      <c r="D42" s="166" t="s">
        <v>115</v>
      </c>
      <c r="E42" s="167">
        <v>2745</v>
      </c>
      <c r="F42" s="168">
        <v>20.558677500000002</v>
      </c>
      <c r="G42" s="169">
        <v>8.9041299999999997E-3</v>
      </c>
      <c r="H42" s="164" t="s">
        <v>140</v>
      </c>
    </row>
    <row r="43" spans="1:8" x14ac:dyDescent="0.2">
      <c r="A43" s="165">
        <v>37</v>
      </c>
      <c r="B43" s="166" t="s">
        <v>405</v>
      </c>
      <c r="C43" s="166" t="s">
        <v>406</v>
      </c>
      <c r="D43" s="166" t="s">
        <v>407</v>
      </c>
      <c r="E43" s="167">
        <v>2030</v>
      </c>
      <c r="F43" s="168">
        <v>18.350185</v>
      </c>
      <c r="G43" s="169">
        <v>7.9476100000000008E-3</v>
      </c>
      <c r="H43" s="164" t="s">
        <v>140</v>
      </c>
    </row>
    <row r="44" spans="1:8" x14ac:dyDescent="0.2">
      <c r="A44" s="165">
        <v>38</v>
      </c>
      <c r="B44" s="166" t="s">
        <v>410</v>
      </c>
      <c r="C44" s="166" t="s">
        <v>411</v>
      </c>
      <c r="D44" s="166" t="s">
        <v>115</v>
      </c>
      <c r="E44" s="167">
        <v>2810</v>
      </c>
      <c r="F44" s="168">
        <v>17.967140000000001</v>
      </c>
      <c r="G44" s="169">
        <v>7.7817099999999998E-3</v>
      </c>
      <c r="H44" s="164" t="s">
        <v>140</v>
      </c>
    </row>
    <row r="45" spans="1:8" x14ac:dyDescent="0.2">
      <c r="A45" s="165">
        <v>39</v>
      </c>
      <c r="B45" s="166" t="s">
        <v>408</v>
      </c>
      <c r="C45" s="166" t="s">
        <v>409</v>
      </c>
      <c r="D45" s="166" t="s">
        <v>276</v>
      </c>
      <c r="E45" s="167">
        <v>7431</v>
      </c>
      <c r="F45" s="168">
        <v>17.455418999999999</v>
      </c>
      <c r="G45" s="169">
        <v>7.5600800000000003E-3</v>
      </c>
      <c r="H45" s="164" t="s">
        <v>140</v>
      </c>
    </row>
    <row r="46" spans="1:8" x14ac:dyDescent="0.2">
      <c r="A46" s="165">
        <v>40</v>
      </c>
      <c r="B46" s="166" t="s">
        <v>414</v>
      </c>
      <c r="C46" s="166" t="s">
        <v>415</v>
      </c>
      <c r="D46" s="166" t="s">
        <v>31</v>
      </c>
      <c r="E46" s="167">
        <v>553</v>
      </c>
      <c r="F46" s="168">
        <v>6.5154459999999998</v>
      </c>
      <c r="G46" s="169">
        <v>2.8218900000000001E-3</v>
      </c>
      <c r="H46" s="164" t="s">
        <v>140</v>
      </c>
    </row>
    <row r="47" spans="1:8" x14ac:dyDescent="0.2">
      <c r="A47" s="171"/>
      <c r="B47" s="171"/>
      <c r="C47" s="172" t="s">
        <v>139</v>
      </c>
      <c r="D47" s="171"/>
      <c r="E47" s="171" t="s">
        <v>140</v>
      </c>
      <c r="F47" s="173">
        <v>2222.0414292999999</v>
      </c>
      <c r="G47" s="174">
        <v>0.96238380000000001</v>
      </c>
      <c r="H47" s="164" t="s">
        <v>140</v>
      </c>
    </row>
    <row r="48" spans="1:8" x14ac:dyDescent="0.2">
      <c r="A48" s="171"/>
      <c r="B48" s="171"/>
      <c r="C48" s="175"/>
      <c r="D48" s="171"/>
      <c r="E48" s="171"/>
      <c r="F48" s="176"/>
      <c r="G48" s="176"/>
      <c r="H48" s="164" t="s">
        <v>140</v>
      </c>
    </row>
    <row r="49" spans="1:8" x14ac:dyDescent="0.2">
      <c r="A49" s="171"/>
      <c r="B49" s="171"/>
      <c r="C49" s="172" t="s">
        <v>141</v>
      </c>
      <c r="D49" s="171"/>
      <c r="E49" s="171"/>
      <c r="F49" s="171"/>
      <c r="G49" s="171"/>
      <c r="H49" s="164" t="s">
        <v>140</v>
      </c>
    </row>
    <row r="50" spans="1:8" x14ac:dyDescent="0.2">
      <c r="A50" s="171"/>
      <c r="B50" s="171"/>
      <c r="C50" s="172" t="s">
        <v>139</v>
      </c>
      <c r="D50" s="171"/>
      <c r="E50" s="171" t="s">
        <v>140</v>
      </c>
      <c r="F50" s="177" t="s">
        <v>142</v>
      </c>
      <c r="G50" s="174">
        <v>0</v>
      </c>
      <c r="H50" s="164" t="s">
        <v>140</v>
      </c>
    </row>
    <row r="51" spans="1:8" x14ac:dyDescent="0.2">
      <c r="A51" s="171"/>
      <c r="B51" s="171"/>
      <c r="C51" s="175"/>
      <c r="D51" s="171"/>
      <c r="E51" s="171"/>
      <c r="F51" s="176"/>
      <c r="G51" s="176"/>
      <c r="H51" s="164" t="s">
        <v>140</v>
      </c>
    </row>
    <row r="52" spans="1:8" x14ac:dyDescent="0.2">
      <c r="A52" s="171"/>
      <c r="B52" s="171"/>
      <c r="C52" s="172" t="s">
        <v>143</v>
      </c>
      <c r="D52" s="171"/>
      <c r="E52" s="171"/>
      <c r="F52" s="171"/>
      <c r="G52" s="171"/>
      <c r="H52" s="164" t="s">
        <v>140</v>
      </c>
    </row>
    <row r="53" spans="1:8" x14ac:dyDescent="0.2">
      <c r="A53" s="171"/>
      <c r="B53" s="171"/>
      <c r="C53" s="172" t="s">
        <v>139</v>
      </c>
      <c r="D53" s="171"/>
      <c r="E53" s="171" t="s">
        <v>140</v>
      </c>
      <c r="F53" s="177" t="s">
        <v>142</v>
      </c>
      <c r="G53" s="174">
        <v>0</v>
      </c>
      <c r="H53" s="164" t="s">
        <v>140</v>
      </c>
    </row>
    <row r="54" spans="1:8" x14ac:dyDescent="0.2">
      <c r="A54" s="171"/>
      <c r="B54" s="171"/>
      <c r="C54" s="175"/>
      <c r="D54" s="171"/>
      <c r="E54" s="171"/>
      <c r="F54" s="176"/>
      <c r="G54" s="176"/>
      <c r="H54" s="164" t="s">
        <v>140</v>
      </c>
    </row>
    <row r="55" spans="1:8" x14ac:dyDescent="0.2">
      <c r="A55" s="171"/>
      <c r="B55" s="171"/>
      <c r="C55" s="172" t="s">
        <v>144</v>
      </c>
      <c r="D55" s="171"/>
      <c r="E55" s="171"/>
      <c r="F55" s="171"/>
      <c r="G55" s="171"/>
      <c r="H55" s="164" t="s">
        <v>140</v>
      </c>
    </row>
    <row r="56" spans="1:8" x14ac:dyDescent="0.2">
      <c r="A56" s="171"/>
      <c r="B56" s="171"/>
      <c r="C56" s="172" t="s">
        <v>139</v>
      </c>
      <c r="D56" s="171"/>
      <c r="E56" s="171" t="s">
        <v>140</v>
      </c>
      <c r="F56" s="177" t="s">
        <v>142</v>
      </c>
      <c r="G56" s="174">
        <v>0</v>
      </c>
      <c r="H56" s="164" t="s">
        <v>140</v>
      </c>
    </row>
    <row r="57" spans="1:8" x14ac:dyDescent="0.2">
      <c r="A57" s="171"/>
      <c r="B57" s="171"/>
      <c r="C57" s="175"/>
      <c r="D57" s="171"/>
      <c r="E57" s="171"/>
      <c r="F57" s="176"/>
      <c r="G57" s="176"/>
      <c r="H57" s="164" t="s">
        <v>140</v>
      </c>
    </row>
    <row r="58" spans="1:8" x14ac:dyDescent="0.2">
      <c r="A58" s="171"/>
      <c r="B58" s="171"/>
      <c r="C58" s="172" t="s">
        <v>145</v>
      </c>
      <c r="D58" s="171"/>
      <c r="E58" s="171"/>
      <c r="F58" s="176"/>
      <c r="G58" s="176"/>
      <c r="H58" s="164" t="s">
        <v>140</v>
      </c>
    </row>
    <row r="59" spans="1:8" x14ac:dyDescent="0.2">
      <c r="A59" s="171"/>
      <c r="B59" s="171"/>
      <c r="C59" s="172" t="s">
        <v>139</v>
      </c>
      <c r="D59" s="171"/>
      <c r="E59" s="171" t="s">
        <v>140</v>
      </c>
      <c r="F59" s="177" t="s">
        <v>142</v>
      </c>
      <c r="G59" s="174">
        <v>0</v>
      </c>
      <c r="H59" s="164" t="s">
        <v>140</v>
      </c>
    </row>
    <row r="60" spans="1:8" x14ac:dyDescent="0.2">
      <c r="A60" s="171"/>
      <c r="B60" s="171"/>
      <c r="C60" s="175"/>
      <c r="D60" s="171"/>
      <c r="E60" s="171"/>
      <c r="F60" s="176"/>
      <c r="G60" s="176"/>
      <c r="H60" s="164" t="s">
        <v>140</v>
      </c>
    </row>
    <row r="61" spans="1:8" x14ac:dyDescent="0.2">
      <c r="A61" s="171"/>
      <c r="B61" s="171"/>
      <c r="C61" s="172" t="s">
        <v>146</v>
      </c>
      <c r="D61" s="171"/>
      <c r="E61" s="171"/>
      <c r="F61" s="176"/>
      <c r="G61" s="176"/>
      <c r="H61" s="164" t="s">
        <v>140</v>
      </c>
    </row>
    <row r="62" spans="1:8" x14ac:dyDescent="0.2">
      <c r="A62" s="171"/>
      <c r="B62" s="171"/>
      <c r="C62" s="172" t="s">
        <v>139</v>
      </c>
      <c r="D62" s="171"/>
      <c r="E62" s="171" t="s">
        <v>140</v>
      </c>
      <c r="F62" s="177" t="s">
        <v>142</v>
      </c>
      <c r="G62" s="174">
        <v>0</v>
      </c>
      <c r="H62" s="164" t="s">
        <v>140</v>
      </c>
    </row>
    <row r="63" spans="1:8" x14ac:dyDescent="0.2">
      <c r="A63" s="171"/>
      <c r="B63" s="171"/>
      <c r="C63" s="175"/>
      <c r="D63" s="171"/>
      <c r="E63" s="171"/>
      <c r="F63" s="176"/>
      <c r="G63" s="176"/>
      <c r="H63" s="164" t="s">
        <v>140</v>
      </c>
    </row>
    <row r="64" spans="1:8" x14ac:dyDescent="0.2">
      <c r="A64" s="171"/>
      <c r="B64" s="171"/>
      <c r="C64" s="172" t="s">
        <v>147</v>
      </c>
      <c r="D64" s="171"/>
      <c r="E64" s="171"/>
      <c r="F64" s="173">
        <v>2222.0414292999999</v>
      </c>
      <c r="G64" s="174">
        <v>0.96238380000000001</v>
      </c>
      <c r="H64" s="164" t="s">
        <v>140</v>
      </c>
    </row>
    <row r="65" spans="1:8" x14ac:dyDescent="0.2">
      <c r="A65" s="171"/>
      <c r="B65" s="171"/>
      <c r="C65" s="175"/>
      <c r="D65" s="171"/>
      <c r="E65" s="171"/>
      <c r="F65" s="176"/>
      <c r="G65" s="176"/>
      <c r="H65" s="164" t="s">
        <v>140</v>
      </c>
    </row>
    <row r="66" spans="1:8" x14ac:dyDescent="0.2">
      <c r="A66" s="171"/>
      <c r="B66" s="171"/>
      <c r="C66" s="172" t="s">
        <v>148</v>
      </c>
      <c r="D66" s="171"/>
      <c r="E66" s="171"/>
      <c r="F66" s="176"/>
      <c r="G66" s="176"/>
      <c r="H66" s="164" t="s">
        <v>140</v>
      </c>
    </row>
    <row r="67" spans="1:8" x14ac:dyDescent="0.2">
      <c r="A67" s="171"/>
      <c r="B67" s="171"/>
      <c r="C67" s="172" t="s">
        <v>10</v>
      </c>
      <c r="D67" s="171"/>
      <c r="E67" s="171"/>
      <c r="F67" s="176"/>
      <c r="G67" s="176"/>
      <c r="H67" s="164" t="s">
        <v>140</v>
      </c>
    </row>
    <row r="68" spans="1:8" x14ac:dyDescent="0.2">
      <c r="A68" s="171"/>
      <c r="B68" s="171"/>
      <c r="C68" s="172" t="s">
        <v>139</v>
      </c>
      <c r="D68" s="171"/>
      <c r="E68" s="171" t="s">
        <v>140</v>
      </c>
      <c r="F68" s="177" t="s">
        <v>142</v>
      </c>
      <c r="G68" s="174">
        <v>0</v>
      </c>
      <c r="H68" s="164" t="s">
        <v>140</v>
      </c>
    </row>
    <row r="69" spans="1:8" x14ac:dyDescent="0.2">
      <c r="A69" s="171"/>
      <c r="B69" s="171"/>
      <c r="C69" s="175"/>
      <c r="D69" s="171"/>
      <c r="E69" s="171"/>
      <c r="F69" s="176"/>
      <c r="G69" s="176"/>
      <c r="H69" s="164" t="s">
        <v>140</v>
      </c>
    </row>
    <row r="70" spans="1:8" x14ac:dyDescent="0.2">
      <c r="A70" s="171"/>
      <c r="B70" s="171"/>
      <c r="C70" s="172" t="s">
        <v>149</v>
      </c>
      <c r="D70" s="171"/>
      <c r="E70" s="171"/>
      <c r="F70" s="171"/>
      <c r="G70" s="171"/>
      <c r="H70" s="164" t="s">
        <v>140</v>
      </c>
    </row>
    <row r="71" spans="1:8" x14ac:dyDescent="0.2">
      <c r="A71" s="171"/>
      <c r="B71" s="171"/>
      <c r="C71" s="172" t="s">
        <v>139</v>
      </c>
      <c r="D71" s="171"/>
      <c r="E71" s="171" t="s">
        <v>140</v>
      </c>
      <c r="F71" s="177" t="s">
        <v>142</v>
      </c>
      <c r="G71" s="174">
        <v>0</v>
      </c>
      <c r="H71" s="164" t="s">
        <v>140</v>
      </c>
    </row>
    <row r="72" spans="1:8" x14ac:dyDescent="0.2">
      <c r="A72" s="171"/>
      <c r="B72" s="171"/>
      <c r="C72" s="175"/>
      <c r="D72" s="171"/>
      <c r="E72" s="171"/>
      <c r="F72" s="176"/>
      <c r="G72" s="176"/>
      <c r="H72" s="164" t="s">
        <v>140</v>
      </c>
    </row>
    <row r="73" spans="1:8" x14ac:dyDescent="0.2">
      <c r="A73" s="171"/>
      <c r="B73" s="171"/>
      <c r="C73" s="172" t="s">
        <v>150</v>
      </c>
      <c r="D73" s="171"/>
      <c r="E73" s="171"/>
      <c r="F73" s="171"/>
      <c r="G73" s="171"/>
      <c r="H73" s="164" t="s">
        <v>140</v>
      </c>
    </row>
    <row r="74" spans="1:8" x14ac:dyDescent="0.2">
      <c r="A74" s="171"/>
      <c r="B74" s="171"/>
      <c r="C74" s="172" t="s">
        <v>139</v>
      </c>
      <c r="D74" s="171"/>
      <c r="E74" s="171" t="s">
        <v>140</v>
      </c>
      <c r="F74" s="177" t="s">
        <v>142</v>
      </c>
      <c r="G74" s="174">
        <v>0</v>
      </c>
      <c r="H74" s="164" t="s">
        <v>140</v>
      </c>
    </row>
    <row r="75" spans="1:8" x14ac:dyDescent="0.2">
      <c r="A75" s="171"/>
      <c r="B75" s="171"/>
      <c r="C75" s="175"/>
      <c r="D75" s="171"/>
      <c r="E75" s="171"/>
      <c r="F75" s="176"/>
      <c r="G75" s="176"/>
      <c r="H75" s="164" t="s">
        <v>140</v>
      </c>
    </row>
    <row r="76" spans="1:8" x14ac:dyDescent="0.2">
      <c r="A76" s="171"/>
      <c r="B76" s="171"/>
      <c r="C76" s="172" t="s">
        <v>151</v>
      </c>
      <c r="D76" s="171"/>
      <c r="E76" s="171"/>
      <c r="F76" s="176"/>
      <c r="G76" s="176"/>
      <c r="H76" s="164" t="s">
        <v>140</v>
      </c>
    </row>
    <row r="77" spans="1:8" x14ac:dyDescent="0.2">
      <c r="A77" s="171"/>
      <c r="B77" s="171"/>
      <c r="C77" s="172" t="s">
        <v>139</v>
      </c>
      <c r="D77" s="171"/>
      <c r="E77" s="171" t="s">
        <v>140</v>
      </c>
      <c r="F77" s="177" t="s">
        <v>142</v>
      </c>
      <c r="G77" s="174">
        <v>0</v>
      </c>
      <c r="H77" s="164" t="s">
        <v>140</v>
      </c>
    </row>
    <row r="78" spans="1:8" x14ac:dyDescent="0.2">
      <c r="A78" s="171"/>
      <c r="B78" s="171"/>
      <c r="C78" s="175"/>
      <c r="D78" s="171"/>
      <c r="E78" s="171"/>
      <c r="F78" s="176"/>
      <c r="G78" s="176"/>
      <c r="H78" s="164" t="s">
        <v>140</v>
      </c>
    </row>
    <row r="79" spans="1:8" x14ac:dyDescent="0.2">
      <c r="A79" s="171"/>
      <c r="B79" s="171"/>
      <c r="C79" s="172" t="s">
        <v>152</v>
      </c>
      <c r="D79" s="171"/>
      <c r="E79" s="171"/>
      <c r="F79" s="173">
        <v>0</v>
      </c>
      <c r="G79" s="174">
        <v>0</v>
      </c>
      <c r="H79" s="164" t="s">
        <v>140</v>
      </c>
    </row>
    <row r="80" spans="1:8" x14ac:dyDescent="0.2">
      <c r="A80" s="171"/>
      <c r="B80" s="171"/>
      <c r="C80" s="175"/>
      <c r="D80" s="171"/>
      <c r="E80" s="171"/>
      <c r="F80" s="176"/>
      <c r="G80" s="176"/>
      <c r="H80" s="164" t="s">
        <v>140</v>
      </c>
    </row>
    <row r="81" spans="1:8" x14ac:dyDescent="0.2">
      <c r="A81" s="171"/>
      <c r="B81" s="171"/>
      <c r="C81" s="172" t="s">
        <v>153</v>
      </c>
      <c r="D81" s="171"/>
      <c r="E81" s="171"/>
      <c r="F81" s="176"/>
      <c r="G81" s="176"/>
      <c r="H81" s="164" t="s">
        <v>140</v>
      </c>
    </row>
    <row r="82" spans="1:8" x14ac:dyDescent="0.2">
      <c r="A82" s="171"/>
      <c r="B82" s="171"/>
      <c r="C82" s="172" t="s">
        <v>154</v>
      </c>
      <c r="D82" s="171"/>
      <c r="E82" s="171"/>
      <c r="F82" s="176"/>
      <c r="G82" s="176"/>
      <c r="H82" s="164" t="s">
        <v>140</v>
      </c>
    </row>
    <row r="83" spans="1:8" x14ac:dyDescent="0.2">
      <c r="A83" s="171"/>
      <c r="B83" s="171"/>
      <c r="C83" s="172" t="s">
        <v>139</v>
      </c>
      <c r="D83" s="171"/>
      <c r="E83" s="171" t="s">
        <v>140</v>
      </c>
      <c r="F83" s="177" t="s">
        <v>142</v>
      </c>
      <c r="G83" s="174">
        <v>0</v>
      </c>
      <c r="H83" s="164" t="s">
        <v>140</v>
      </c>
    </row>
    <row r="84" spans="1:8" x14ac:dyDescent="0.2">
      <c r="A84" s="171"/>
      <c r="B84" s="171"/>
      <c r="C84" s="175"/>
      <c r="D84" s="171"/>
      <c r="E84" s="171"/>
      <c r="F84" s="176"/>
      <c r="G84" s="176"/>
      <c r="H84" s="164" t="s">
        <v>140</v>
      </c>
    </row>
    <row r="85" spans="1:8" x14ac:dyDescent="0.2">
      <c r="A85" s="171"/>
      <c r="B85" s="171"/>
      <c r="C85" s="172" t="s">
        <v>155</v>
      </c>
      <c r="D85" s="171"/>
      <c r="E85" s="171"/>
      <c r="F85" s="176"/>
      <c r="G85" s="176"/>
      <c r="H85" s="164" t="s">
        <v>140</v>
      </c>
    </row>
    <row r="86" spans="1:8" x14ac:dyDescent="0.2">
      <c r="A86" s="171"/>
      <c r="B86" s="171"/>
      <c r="C86" s="172" t="s">
        <v>139</v>
      </c>
      <c r="D86" s="171"/>
      <c r="E86" s="171" t="s">
        <v>140</v>
      </c>
      <c r="F86" s="177" t="s">
        <v>142</v>
      </c>
      <c r="G86" s="174">
        <v>0</v>
      </c>
      <c r="H86" s="164" t="s">
        <v>140</v>
      </c>
    </row>
    <row r="87" spans="1:8" x14ac:dyDescent="0.2">
      <c r="A87" s="171"/>
      <c r="B87" s="171"/>
      <c r="C87" s="175"/>
      <c r="D87" s="171"/>
      <c r="E87" s="171"/>
      <c r="F87" s="176"/>
      <c r="G87" s="176"/>
      <c r="H87" s="164" t="s">
        <v>140</v>
      </c>
    </row>
    <row r="88" spans="1:8" x14ac:dyDescent="0.2">
      <c r="A88" s="171"/>
      <c r="B88" s="171"/>
      <c r="C88" s="172" t="s">
        <v>156</v>
      </c>
      <c r="D88" s="171"/>
      <c r="E88" s="171"/>
      <c r="F88" s="176"/>
      <c r="G88" s="176"/>
      <c r="H88" s="164" t="s">
        <v>140</v>
      </c>
    </row>
    <row r="89" spans="1:8" x14ac:dyDescent="0.2">
      <c r="A89" s="171"/>
      <c r="B89" s="171"/>
      <c r="C89" s="172" t="s">
        <v>139</v>
      </c>
      <c r="D89" s="171"/>
      <c r="E89" s="171" t="s">
        <v>140</v>
      </c>
      <c r="F89" s="177" t="s">
        <v>142</v>
      </c>
      <c r="G89" s="174">
        <v>0</v>
      </c>
      <c r="H89" s="164" t="s">
        <v>140</v>
      </c>
    </row>
    <row r="90" spans="1:8" x14ac:dyDescent="0.2">
      <c r="A90" s="171"/>
      <c r="B90" s="171"/>
      <c r="C90" s="175"/>
      <c r="D90" s="171"/>
      <c r="E90" s="171"/>
      <c r="F90" s="176"/>
      <c r="G90" s="176"/>
      <c r="H90" s="164" t="s">
        <v>140</v>
      </c>
    </row>
    <row r="91" spans="1:8" x14ac:dyDescent="0.2">
      <c r="A91" s="171"/>
      <c r="B91" s="171"/>
      <c r="C91" s="172" t="s">
        <v>157</v>
      </c>
      <c r="D91" s="171"/>
      <c r="E91" s="171"/>
      <c r="F91" s="176"/>
      <c r="G91" s="176"/>
      <c r="H91" s="164" t="s">
        <v>140</v>
      </c>
    </row>
    <row r="92" spans="1:8" x14ac:dyDescent="0.2">
      <c r="A92" s="165">
        <v>1</v>
      </c>
      <c r="B92" s="166"/>
      <c r="C92" s="166" t="s">
        <v>158</v>
      </c>
      <c r="D92" s="166"/>
      <c r="E92" s="178"/>
      <c r="F92" s="168">
        <v>111.594577</v>
      </c>
      <c r="G92" s="169">
        <v>4.83325E-2</v>
      </c>
      <c r="H92" s="164">
        <v>5.42</v>
      </c>
    </row>
    <row r="93" spans="1:8" x14ac:dyDescent="0.2">
      <c r="A93" s="171"/>
      <c r="B93" s="171"/>
      <c r="C93" s="172" t="s">
        <v>139</v>
      </c>
      <c r="D93" s="171"/>
      <c r="E93" s="171" t="s">
        <v>140</v>
      </c>
      <c r="F93" s="173">
        <v>111.594577</v>
      </c>
      <c r="G93" s="174">
        <v>4.83325E-2</v>
      </c>
      <c r="H93" s="164" t="s">
        <v>140</v>
      </c>
    </row>
    <row r="94" spans="1:8" x14ac:dyDescent="0.2">
      <c r="A94" s="171"/>
      <c r="B94" s="171"/>
      <c r="C94" s="175"/>
      <c r="D94" s="171"/>
      <c r="E94" s="171"/>
      <c r="F94" s="176"/>
      <c r="G94" s="176"/>
      <c r="H94" s="164" t="s">
        <v>140</v>
      </c>
    </row>
    <row r="95" spans="1:8" x14ac:dyDescent="0.2">
      <c r="A95" s="171"/>
      <c r="B95" s="171"/>
      <c r="C95" s="172" t="s">
        <v>159</v>
      </c>
      <c r="D95" s="171"/>
      <c r="E95" s="171"/>
      <c r="F95" s="173">
        <v>111.594577</v>
      </c>
      <c r="G95" s="174">
        <v>4.83325E-2</v>
      </c>
      <c r="H95" s="164" t="s">
        <v>140</v>
      </c>
    </row>
    <row r="96" spans="1:8" x14ac:dyDescent="0.2">
      <c r="A96" s="171"/>
      <c r="B96" s="171"/>
      <c r="C96" s="176"/>
      <c r="D96" s="171"/>
      <c r="E96" s="171"/>
      <c r="F96" s="171"/>
      <c r="G96" s="171"/>
      <c r="H96" s="164" t="s">
        <v>140</v>
      </c>
    </row>
    <row r="97" spans="1:10" x14ac:dyDescent="0.2">
      <c r="A97" s="171"/>
      <c r="B97" s="171"/>
      <c r="C97" s="172" t="s">
        <v>160</v>
      </c>
      <c r="D97" s="171"/>
      <c r="E97" s="171"/>
      <c r="F97" s="171"/>
      <c r="G97" s="171"/>
      <c r="H97" s="164" t="s">
        <v>140</v>
      </c>
    </row>
    <row r="98" spans="1:10" x14ac:dyDescent="0.2">
      <c r="A98" s="171"/>
      <c r="B98" s="171"/>
      <c r="C98" s="172" t="s">
        <v>161</v>
      </c>
      <c r="D98" s="171"/>
      <c r="E98" s="171"/>
      <c r="F98" s="171"/>
      <c r="G98" s="171"/>
      <c r="H98" s="164" t="s">
        <v>140</v>
      </c>
    </row>
    <row r="99" spans="1:10" x14ac:dyDescent="0.2">
      <c r="A99" s="171"/>
      <c r="B99" s="171"/>
      <c r="C99" s="172" t="s">
        <v>139</v>
      </c>
      <c r="D99" s="171"/>
      <c r="E99" s="171" t="s">
        <v>140</v>
      </c>
      <c r="F99" s="177" t="s">
        <v>142</v>
      </c>
      <c r="G99" s="174">
        <v>0</v>
      </c>
      <c r="H99" s="164" t="s">
        <v>140</v>
      </c>
    </row>
    <row r="100" spans="1:10" x14ac:dyDescent="0.2">
      <c r="A100" s="171"/>
      <c r="B100" s="171"/>
      <c r="C100" s="175"/>
      <c r="D100" s="171"/>
      <c r="E100" s="171"/>
      <c r="F100" s="176"/>
      <c r="G100" s="176"/>
      <c r="H100" s="164" t="s">
        <v>140</v>
      </c>
    </row>
    <row r="101" spans="1:10" x14ac:dyDescent="0.2">
      <c r="A101" s="171"/>
      <c r="B101" s="171"/>
      <c r="C101" s="172" t="s">
        <v>162</v>
      </c>
      <c r="D101" s="171"/>
      <c r="E101" s="171"/>
      <c r="F101" s="171"/>
      <c r="G101" s="171"/>
      <c r="H101" s="164" t="s">
        <v>140</v>
      </c>
    </row>
    <row r="102" spans="1:10" x14ac:dyDescent="0.2">
      <c r="A102" s="171"/>
      <c r="B102" s="171"/>
      <c r="C102" s="172" t="s">
        <v>163</v>
      </c>
      <c r="D102" s="171"/>
      <c r="E102" s="171"/>
      <c r="F102" s="171"/>
      <c r="G102" s="171"/>
      <c r="H102" s="164" t="s">
        <v>140</v>
      </c>
    </row>
    <row r="103" spans="1:10" x14ac:dyDescent="0.2">
      <c r="A103" s="171"/>
      <c r="B103" s="171"/>
      <c r="C103" s="172" t="s">
        <v>139</v>
      </c>
      <c r="D103" s="171"/>
      <c r="E103" s="171" t="s">
        <v>140</v>
      </c>
      <c r="F103" s="177" t="s">
        <v>142</v>
      </c>
      <c r="G103" s="174">
        <v>0</v>
      </c>
      <c r="H103" s="164" t="s">
        <v>140</v>
      </c>
    </row>
    <row r="104" spans="1:10" x14ac:dyDescent="0.2">
      <c r="A104" s="171"/>
      <c r="B104" s="171"/>
      <c r="C104" s="175"/>
      <c r="D104" s="171"/>
      <c r="E104" s="171"/>
      <c r="F104" s="176"/>
      <c r="G104" s="176"/>
      <c r="H104" s="164" t="s">
        <v>140</v>
      </c>
    </row>
    <row r="105" spans="1:10" x14ac:dyDescent="0.2">
      <c r="A105" s="171"/>
      <c r="B105" s="171"/>
      <c r="C105" s="172" t="s">
        <v>164</v>
      </c>
      <c r="D105" s="171"/>
      <c r="E105" s="171"/>
      <c r="F105" s="176"/>
      <c r="G105" s="176"/>
      <c r="H105" s="164" t="s">
        <v>140</v>
      </c>
    </row>
    <row r="106" spans="1:10" x14ac:dyDescent="0.2">
      <c r="A106" s="171"/>
      <c r="B106" s="171"/>
      <c r="C106" s="172" t="s">
        <v>139</v>
      </c>
      <c r="D106" s="171"/>
      <c r="E106" s="171" t="s">
        <v>140</v>
      </c>
      <c r="F106" s="177" t="s">
        <v>142</v>
      </c>
      <c r="G106" s="174">
        <v>0</v>
      </c>
      <c r="H106" s="164" t="s">
        <v>140</v>
      </c>
    </row>
    <row r="107" spans="1:10" x14ac:dyDescent="0.2">
      <c r="A107" s="171"/>
      <c r="B107" s="166"/>
      <c r="C107" s="166"/>
      <c r="D107" s="172"/>
      <c r="E107" s="171"/>
      <c r="F107" s="166"/>
      <c r="G107" s="178"/>
      <c r="H107" s="164" t="s">
        <v>140</v>
      </c>
    </row>
    <row r="108" spans="1:10" x14ac:dyDescent="0.2">
      <c r="A108" s="178"/>
      <c r="B108" s="166"/>
      <c r="C108" s="166" t="s">
        <v>165</v>
      </c>
      <c r="D108" s="166"/>
      <c r="E108" s="178"/>
      <c r="F108" s="168">
        <v>-24.74276489</v>
      </c>
      <c r="G108" s="169">
        <v>-1.071629E-2</v>
      </c>
      <c r="H108" s="164" t="s">
        <v>140</v>
      </c>
    </row>
    <row r="109" spans="1:10" x14ac:dyDescent="0.2">
      <c r="A109" s="175"/>
      <c r="B109" s="175"/>
      <c r="C109" s="172" t="s">
        <v>166</v>
      </c>
      <c r="D109" s="176"/>
      <c r="E109" s="176"/>
      <c r="F109" s="173">
        <v>2308.89324141</v>
      </c>
      <c r="G109" s="180">
        <v>1.0000000099999999</v>
      </c>
      <c r="H109" s="164" t="s">
        <v>140</v>
      </c>
    </row>
    <row r="110" spans="1:10" x14ac:dyDescent="0.2">
      <c r="A110" s="50"/>
      <c r="B110" s="50"/>
      <c r="C110" s="51"/>
      <c r="D110" s="52"/>
      <c r="E110" s="52"/>
      <c r="F110" s="53"/>
      <c r="G110" s="54"/>
      <c r="H110" s="55"/>
    </row>
    <row r="111" spans="1:10" x14ac:dyDescent="0.2">
      <c r="A111" s="50"/>
      <c r="B111" s="213" t="s">
        <v>934</v>
      </c>
      <c r="C111" s="213"/>
      <c r="D111" s="213"/>
      <c r="E111" s="213"/>
      <c r="F111" s="213"/>
      <c r="G111" s="213"/>
      <c r="H111" s="213"/>
      <c r="J111" s="57"/>
    </row>
    <row r="112" spans="1:10" x14ac:dyDescent="0.2">
      <c r="A112" s="50"/>
      <c r="B112" s="213" t="s">
        <v>935</v>
      </c>
      <c r="C112" s="213"/>
      <c r="D112" s="213"/>
      <c r="E112" s="213"/>
      <c r="F112" s="213"/>
      <c r="G112" s="213"/>
      <c r="H112" s="213"/>
      <c r="J112" s="57"/>
    </row>
    <row r="113" spans="1:17" x14ac:dyDescent="0.2">
      <c r="A113" s="50"/>
      <c r="B113" s="213" t="s">
        <v>936</v>
      </c>
      <c r="C113" s="213"/>
      <c r="D113" s="213"/>
      <c r="E113" s="213"/>
      <c r="F113" s="213"/>
      <c r="G113" s="213"/>
      <c r="H113" s="213"/>
      <c r="J113" s="57"/>
    </row>
    <row r="114" spans="1:17" s="59" customFormat="1" ht="51.75" customHeight="1" x14ac:dyDescent="0.25">
      <c r="A114" s="58"/>
      <c r="B114" s="214" t="s">
        <v>937</v>
      </c>
      <c r="C114" s="214"/>
      <c r="D114" s="214"/>
      <c r="E114" s="214"/>
      <c r="F114" s="214"/>
      <c r="G114" s="214"/>
      <c r="H114" s="214"/>
      <c r="I114"/>
      <c r="J114" s="57"/>
      <c r="K114"/>
      <c r="L114"/>
      <c r="M114"/>
      <c r="N114"/>
      <c r="O114"/>
      <c r="P114"/>
      <c r="Q114"/>
    </row>
    <row r="115" spans="1:17" x14ac:dyDescent="0.2">
      <c r="A115" s="50"/>
      <c r="B115" s="213" t="s">
        <v>938</v>
      </c>
      <c r="C115" s="213"/>
      <c r="D115" s="213"/>
      <c r="E115" s="213"/>
      <c r="F115" s="213"/>
      <c r="G115" s="213"/>
      <c r="H115" s="213"/>
      <c r="J115" s="57"/>
    </row>
    <row r="116" spans="1:17" x14ac:dyDescent="0.2">
      <c r="A116" s="50"/>
      <c r="B116" s="50"/>
      <c r="C116" s="50"/>
      <c r="D116" s="52"/>
      <c r="E116" s="52"/>
      <c r="F116" s="52"/>
      <c r="G116" s="52"/>
    </row>
    <row r="117" spans="1:17" x14ac:dyDescent="0.2">
      <c r="A117" s="50"/>
      <c r="B117" s="216" t="s">
        <v>167</v>
      </c>
      <c r="C117" s="217"/>
      <c r="D117" s="218"/>
      <c r="E117" s="60"/>
      <c r="F117" s="52"/>
      <c r="G117" s="52"/>
    </row>
    <row r="118" spans="1:17" ht="30" customHeight="1" x14ac:dyDescent="0.2">
      <c r="A118" s="50"/>
      <c r="B118" s="210" t="s">
        <v>168</v>
      </c>
      <c r="C118" s="211"/>
      <c r="D118" s="195" t="s">
        <v>169</v>
      </c>
      <c r="E118" s="60"/>
      <c r="F118" s="52"/>
      <c r="G118" s="52"/>
    </row>
    <row r="119" spans="1:17" x14ac:dyDescent="0.2">
      <c r="A119" s="50"/>
      <c r="B119" s="210" t="s">
        <v>940</v>
      </c>
      <c r="C119" s="211"/>
      <c r="D119" s="195" t="s">
        <v>169</v>
      </c>
      <c r="E119" s="60"/>
      <c r="F119" s="52"/>
      <c r="G119" s="52"/>
    </row>
    <row r="120" spans="1:17" x14ac:dyDescent="0.2">
      <c r="A120" s="50"/>
      <c r="B120" s="210" t="s">
        <v>170</v>
      </c>
      <c r="C120" s="211"/>
      <c r="D120" s="196" t="s">
        <v>140</v>
      </c>
      <c r="E120" s="60"/>
      <c r="F120" s="52"/>
      <c r="G120" s="52"/>
    </row>
    <row r="121" spans="1:17" x14ac:dyDescent="0.2">
      <c r="A121" s="62"/>
      <c r="B121" s="197" t="s">
        <v>140</v>
      </c>
      <c r="C121" s="197" t="s">
        <v>941</v>
      </c>
      <c r="D121" s="197" t="s">
        <v>171</v>
      </c>
      <c r="E121" s="62"/>
      <c r="F121" s="62"/>
      <c r="G121" s="62"/>
      <c r="H121" s="62"/>
      <c r="J121" s="57"/>
    </row>
    <row r="122" spans="1:17" x14ac:dyDescent="0.2">
      <c r="A122" s="62"/>
      <c r="B122" s="198" t="s">
        <v>172</v>
      </c>
      <c r="C122" s="199">
        <v>46173</v>
      </c>
      <c r="D122" s="199">
        <v>46203</v>
      </c>
      <c r="E122" s="62"/>
      <c r="F122" s="62"/>
      <c r="G122" s="62"/>
      <c r="J122" s="57"/>
    </row>
    <row r="123" spans="1:17" x14ac:dyDescent="0.2">
      <c r="A123" s="66"/>
      <c r="B123" s="160" t="s">
        <v>173</v>
      </c>
      <c r="C123" s="200">
        <v>35.779499999999999</v>
      </c>
      <c r="D123" s="200">
        <v>37.148299999999999</v>
      </c>
      <c r="E123" s="66"/>
      <c r="F123" s="68"/>
      <c r="G123" s="69"/>
    </row>
    <row r="124" spans="1:17" x14ac:dyDescent="0.2">
      <c r="A124" s="66"/>
      <c r="B124" s="160" t="s">
        <v>942</v>
      </c>
      <c r="C124" s="200">
        <v>32.873399999999997</v>
      </c>
      <c r="D124" s="200">
        <v>34.131</v>
      </c>
      <c r="E124" s="66"/>
      <c r="F124" s="68"/>
      <c r="G124" s="69"/>
    </row>
    <row r="125" spans="1:17" x14ac:dyDescent="0.2">
      <c r="A125" s="66"/>
      <c r="B125" s="160" t="s">
        <v>175</v>
      </c>
      <c r="C125" s="200">
        <v>35.024700000000003</v>
      </c>
      <c r="D125" s="200">
        <v>36.358499999999999</v>
      </c>
      <c r="E125" s="66"/>
      <c r="F125" s="68"/>
      <c r="G125" s="69"/>
    </row>
    <row r="126" spans="1:17" x14ac:dyDescent="0.2">
      <c r="A126" s="66"/>
      <c r="B126" s="160" t="s">
        <v>943</v>
      </c>
      <c r="C126" s="200">
        <v>32.140799999999999</v>
      </c>
      <c r="D126" s="200">
        <v>33.364699999999999</v>
      </c>
      <c r="E126" s="66"/>
      <c r="F126" s="68"/>
      <c r="G126" s="69"/>
    </row>
    <row r="127" spans="1:17" x14ac:dyDescent="0.2">
      <c r="A127" s="66"/>
      <c r="B127" s="66"/>
      <c r="C127" s="66"/>
      <c r="D127" s="66"/>
      <c r="E127" s="66"/>
      <c r="F127" s="66"/>
      <c r="G127" s="66"/>
    </row>
    <row r="128" spans="1:17" x14ac:dyDescent="0.2">
      <c r="A128" s="62"/>
      <c r="B128" s="210" t="s">
        <v>944</v>
      </c>
      <c r="C128" s="211"/>
      <c r="D128" s="195" t="s">
        <v>169</v>
      </c>
      <c r="E128" s="62"/>
      <c r="F128" s="62"/>
      <c r="G128" s="62"/>
    </row>
    <row r="129" spans="1:7" x14ac:dyDescent="0.2">
      <c r="A129" s="62"/>
      <c r="B129" s="70"/>
      <c r="C129" s="70"/>
      <c r="D129" s="70"/>
      <c r="E129" s="62"/>
      <c r="F129" s="62"/>
      <c r="G129" s="62"/>
    </row>
    <row r="130" spans="1:7" x14ac:dyDescent="0.2">
      <c r="A130" s="62"/>
      <c r="B130" s="210" t="s">
        <v>178</v>
      </c>
      <c r="C130" s="211"/>
      <c r="D130" s="195" t="s">
        <v>169</v>
      </c>
      <c r="E130" s="70"/>
      <c r="F130" s="70"/>
      <c r="G130" s="70"/>
    </row>
    <row r="131" spans="1:7" x14ac:dyDescent="0.2">
      <c r="A131" s="62"/>
      <c r="B131" s="210" t="s">
        <v>179</v>
      </c>
      <c r="C131" s="211"/>
      <c r="D131" s="195" t="s">
        <v>169</v>
      </c>
      <c r="E131" s="62"/>
      <c r="F131" s="62"/>
      <c r="G131" s="62"/>
    </row>
    <row r="132" spans="1:7" ht="12.75" customHeight="1" x14ac:dyDescent="0.2">
      <c r="A132" s="62"/>
      <c r="B132" s="210" t="s">
        <v>180</v>
      </c>
      <c r="C132" s="211"/>
      <c r="D132" s="195" t="s">
        <v>169</v>
      </c>
      <c r="E132" s="71"/>
      <c r="F132" s="62"/>
      <c r="G132" s="62"/>
    </row>
    <row r="133" spans="1:7" ht="12.75" customHeight="1" x14ac:dyDescent="0.2">
      <c r="A133" s="62"/>
      <c r="B133" s="210" t="s">
        <v>181</v>
      </c>
      <c r="C133" s="211"/>
      <c r="D133" s="203">
        <v>0.18752764252177487</v>
      </c>
      <c r="E133" s="71"/>
      <c r="F133" s="62"/>
      <c r="G133" s="62"/>
    </row>
    <row r="136" spans="1:7" x14ac:dyDescent="0.2">
      <c r="B136" s="212" t="s">
        <v>945</v>
      </c>
      <c r="C136" s="212"/>
    </row>
    <row r="138" spans="1:7" ht="153.75" customHeight="1" x14ac:dyDescent="0.2"/>
    <row r="141" spans="1:7" x14ac:dyDescent="0.2">
      <c r="B141" s="74" t="s">
        <v>946</v>
      </c>
      <c r="C141" s="75"/>
      <c r="D141" s="74"/>
    </row>
    <row r="142" spans="1:7" x14ac:dyDescent="0.2">
      <c r="B142" s="74" t="s">
        <v>955</v>
      </c>
      <c r="D142" s="74"/>
    </row>
    <row r="143" spans="1:7" ht="165" customHeight="1" x14ac:dyDescent="0.2"/>
  </sheetData>
  <mergeCells count="18">
    <mergeCell ref="A1:H1"/>
    <mergeCell ref="A2:H2"/>
    <mergeCell ref="A3:H3"/>
    <mergeCell ref="B111:H111"/>
    <mergeCell ref="B112:H112"/>
    <mergeCell ref="B113:H113"/>
    <mergeCell ref="B114:H114"/>
    <mergeCell ref="B115:H115"/>
    <mergeCell ref="B117:D117"/>
    <mergeCell ref="B118:C118"/>
    <mergeCell ref="B132:C132"/>
    <mergeCell ref="B133:C133"/>
    <mergeCell ref="B136:C136"/>
    <mergeCell ref="B119:C119"/>
    <mergeCell ref="B120:C120"/>
    <mergeCell ref="B128:C128"/>
    <mergeCell ref="B130:C130"/>
    <mergeCell ref="B131:C131"/>
  </mergeCells>
  <hyperlinks>
    <hyperlink ref="I1" location="Index!B2" display="Index" xr:uid="{F84E05AB-D028-4C6D-81D5-B8BFA8DF6C17}"/>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CCF1-67DA-4DB2-8C9E-788A929C0053}">
  <sheetPr>
    <outlinePr summaryBelow="0" summaryRight="0"/>
  </sheetPr>
  <dimension ref="A1:Q141"/>
  <sheetViews>
    <sheetView showGridLines="0" topLeftCell="A134" workbookViewId="0">
      <selection sqref="A1:H1"/>
    </sheetView>
  </sheetViews>
  <sheetFormatPr defaultRowHeight="12.75" x14ac:dyDescent="0.2"/>
  <cols>
    <col min="1" max="1" width="5.85546875" bestFit="1" customWidth="1"/>
    <col min="2" max="2" width="19.7109375" bestFit="1" customWidth="1"/>
    <col min="3" max="3" width="50.7109375" customWidth="1"/>
    <col min="4" max="4" width="28.140625" bestFit="1"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19" t="s">
        <v>417</v>
      </c>
      <c r="B2" s="219"/>
      <c r="C2" s="219"/>
      <c r="D2" s="219"/>
      <c r="E2" s="219"/>
      <c r="F2" s="219"/>
      <c r="G2" s="219"/>
      <c r="H2" s="219"/>
    </row>
    <row r="3" spans="1:9" ht="15" x14ac:dyDescent="0.2">
      <c r="A3" s="219" t="s">
        <v>932</v>
      </c>
      <c r="B3" s="219"/>
      <c r="C3" s="219"/>
      <c r="D3" s="219"/>
      <c r="E3" s="219"/>
      <c r="F3" s="219"/>
      <c r="G3" s="219"/>
      <c r="H3" s="219"/>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354</v>
      </c>
      <c r="C7" s="166" t="s">
        <v>355</v>
      </c>
      <c r="D7" s="166" t="s">
        <v>53</v>
      </c>
      <c r="E7" s="167">
        <v>71973</v>
      </c>
      <c r="F7" s="168">
        <v>564.59219849999999</v>
      </c>
      <c r="G7" s="169">
        <v>7.2337109999999996E-2</v>
      </c>
      <c r="H7" s="164" t="s">
        <v>140</v>
      </c>
    </row>
    <row r="8" spans="1:9" x14ac:dyDescent="0.2">
      <c r="A8" s="165">
        <v>2</v>
      </c>
      <c r="B8" s="166" t="s">
        <v>325</v>
      </c>
      <c r="C8" s="166" t="s">
        <v>326</v>
      </c>
      <c r="D8" s="166" t="s">
        <v>34</v>
      </c>
      <c r="E8" s="167">
        <v>7076</v>
      </c>
      <c r="F8" s="168">
        <v>539.22658000000001</v>
      </c>
      <c r="G8" s="169">
        <v>6.9087200000000001E-2</v>
      </c>
      <c r="H8" s="164" t="s">
        <v>140</v>
      </c>
    </row>
    <row r="9" spans="1:9" x14ac:dyDescent="0.2">
      <c r="A9" s="165">
        <v>3</v>
      </c>
      <c r="B9" s="166" t="s">
        <v>63</v>
      </c>
      <c r="C9" s="166" t="s">
        <v>64</v>
      </c>
      <c r="D9" s="166" t="s">
        <v>31</v>
      </c>
      <c r="E9" s="167">
        <v>38992</v>
      </c>
      <c r="F9" s="168">
        <v>373.83580000000001</v>
      </c>
      <c r="G9" s="169">
        <v>4.7896870000000001E-2</v>
      </c>
      <c r="H9" s="164" t="s">
        <v>140</v>
      </c>
    </row>
    <row r="10" spans="1:9" x14ac:dyDescent="0.2">
      <c r="A10" s="165">
        <v>4</v>
      </c>
      <c r="B10" s="166" t="s">
        <v>335</v>
      </c>
      <c r="C10" s="166" t="s">
        <v>336</v>
      </c>
      <c r="D10" s="166" t="s">
        <v>188</v>
      </c>
      <c r="E10" s="167">
        <v>107991</v>
      </c>
      <c r="F10" s="168">
        <v>357.07224150000002</v>
      </c>
      <c r="G10" s="169">
        <v>4.5749079999999998E-2</v>
      </c>
      <c r="H10" s="164" t="s">
        <v>140</v>
      </c>
    </row>
    <row r="11" spans="1:9" x14ac:dyDescent="0.2">
      <c r="A11" s="165">
        <v>5</v>
      </c>
      <c r="B11" s="166" t="s">
        <v>362</v>
      </c>
      <c r="C11" s="166" t="s">
        <v>363</v>
      </c>
      <c r="D11" s="166" t="s">
        <v>115</v>
      </c>
      <c r="E11" s="167">
        <v>19836</v>
      </c>
      <c r="F11" s="168">
        <v>316.18583999999998</v>
      </c>
      <c r="G11" s="169">
        <v>4.0510600000000001E-2</v>
      </c>
      <c r="H11" s="164" t="s">
        <v>140</v>
      </c>
    </row>
    <row r="12" spans="1:9" x14ac:dyDescent="0.2">
      <c r="A12" s="165">
        <v>6</v>
      </c>
      <c r="B12" s="166" t="s">
        <v>337</v>
      </c>
      <c r="C12" s="166" t="s">
        <v>338</v>
      </c>
      <c r="D12" s="166" t="s">
        <v>276</v>
      </c>
      <c r="E12" s="167">
        <v>21388</v>
      </c>
      <c r="F12" s="168">
        <v>303.60266000000001</v>
      </c>
      <c r="G12" s="169">
        <v>3.8898410000000001E-2</v>
      </c>
      <c r="H12" s="164" t="s">
        <v>140</v>
      </c>
    </row>
    <row r="13" spans="1:9" x14ac:dyDescent="0.2">
      <c r="A13" s="165">
        <v>7</v>
      </c>
      <c r="B13" s="166" t="s">
        <v>333</v>
      </c>
      <c r="C13" s="166" t="s">
        <v>334</v>
      </c>
      <c r="D13" s="166" t="s">
        <v>215</v>
      </c>
      <c r="E13" s="167">
        <v>33039</v>
      </c>
      <c r="F13" s="168">
        <v>297.07016850000002</v>
      </c>
      <c r="G13" s="169">
        <v>3.8061449999999997E-2</v>
      </c>
      <c r="H13" s="164" t="s">
        <v>140</v>
      </c>
    </row>
    <row r="14" spans="1:9" x14ac:dyDescent="0.2">
      <c r="A14" s="165">
        <v>8</v>
      </c>
      <c r="B14" s="166" t="s">
        <v>358</v>
      </c>
      <c r="C14" s="166" t="s">
        <v>359</v>
      </c>
      <c r="D14" s="166" t="s">
        <v>48</v>
      </c>
      <c r="E14" s="167">
        <v>382570</v>
      </c>
      <c r="F14" s="168">
        <v>288.496037</v>
      </c>
      <c r="G14" s="169">
        <v>3.6962910000000002E-2</v>
      </c>
      <c r="H14" s="164" t="s">
        <v>140</v>
      </c>
    </row>
    <row r="15" spans="1:9" x14ac:dyDescent="0.2">
      <c r="A15" s="165">
        <v>9</v>
      </c>
      <c r="B15" s="166" t="s">
        <v>339</v>
      </c>
      <c r="C15" s="166" t="s">
        <v>340</v>
      </c>
      <c r="D15" s="166" t="s">
        <v>48</v>
      </c>
      <c r="E15" s="167">
        <v>462376</v>
      </c>
      <c r="F15" s="168">
        <v>273.033028</v>
      </c>
      <c r="G15" s="169">
        <v>3.4981749999999999E-2</v>
      </c>
      <c r="H15" s="164" t="s">
        <v>140</v>
      </c>
    </row>
    <row r="16" spans="1:9" x14ac:dyDescent="0.2">
      <c r="A16" s="165">
        <v>10</v>
      </c>
      <c r="B16" s="166" t="s">
        <v>356</v>
      </c>
      <c r="C16" s="166" t="s">
        <v>357</v>
      </c>
      <c r="D16" s="166" t="s">
        <v>48</v>
      </c>
      <c r="E16" s="167">
        <v>76163</v>
      </c>
      <c r="F16" s="168">
        <v>258.83995549999997</v>
      </c>
      <c r="G16" s="169">
        <v>3.3163289999999998E-2</v>
      </c>
      <c r="H16" s="164" t="s">
        <v>140</v>
      </c>
    </row>
    <row r="17" spans="1:8" x14ac:dyDescent="0.2">
      <c r="A17" s="165">
        <v>11</v>
      </c>
      <c r="B17" s="166" t="s">
        <v>360</v>
      </c>
      <c r="C17" s="166" t="s">
        <v>361</v>
      </c>
      <c r="D17" s="166" t="s">
        <v>208</v>
      </c>
      <c r="E17" s="167">
        <v>3653</v>
      </c>
      <c r="F17" s="168">
        <v>231.107045</v>
      </c>
      <c r="G17" s="169">
        <v>2.9610069999999999E-2</v>
      </c>
      <c r="H17" s="164" t="s">
        <v>140</v>
      </c>
    </row>
    <row r="18" spans="1:8" x14ac:dyDescent="0.2">
      <c r="A18" s="165">
        <v>12</v>
      </c>
      <c r="B18" s="166" t="s">
        <v>279</v>
      </c>
      <c r="C18" s="166" t="s">
        <v>280</v>
      </c>
      <c r="D18" s="166" t="s">
        <v>31</v>
      </c>
      <c r="E18" s="167">
        <v>10116</v>
      </c>
      <c r="F18" s="168">
        <v>219.12267600000001</v>
      </c>
      <c r="G18" s="169">
        <v>2.8074600000000002E-2</v>
      </c>
      <c r="H18" s="164" t="s">
        <v>140</v>
      </c>
    </row>
    <row r="19" spans="1:8" x14ac:dyDescent="0.2">
      <c r="A19" s="165">
        <v>13</v>
      </c>
      <c r="B19" s="166" t="s">
        <v>42</v>
      </c>
      <c r="C19" s="166" t="s">
        <v>43</v>
      </c>
      <c r="D19" s="166" t="s">
        <v>13</v>
      </c>
      <c r="E19" s="167">
        <v>15091</v>
      </c>
      <c r="F19" s="168">
        <v>206.76179099999999</v>
      </c>
      <c r="G19" s="169">
        <v>2.649089E-2</v>
      </c>
      <c r="H19" s="164" t="s">
        <v>140</v>
      </c>
    </row>
    <row r="20" spans="1:8" x14ac:dyDescent="0.2">
      <c r="A20" s="165">
        <v>14</v>
      </c>
      <c r="B20" s="166" t="s">
        <v>366</v>
      </c>
      <c r="C20" s="166" t="s">
        <v>367</v>
      </c>
      <c r="D20" s="166" t="s">
        <v>368</v>
      </c>
      <c r="E20" s="167">
        <v>48701</v>
      </c>
      <c r="F20" s="168">
        <v>201.74389249999999</v>
      </c>
      <c r="G20" s="169">
        <v>2.584798E-2</v>
      </c>
      <c r="H20" s="164" t="s">
        <v>140</v>
      </c>
    </row>
    <row r="21" spans="1:8" x14ac:dyDescent="0.2">
      <c r="A21" s="165">
        <v>15</v>
      </c>
      <c r="B21" s="166" t="s">
        <v>371</v>
      </c>
      <c r="C21" s="166" t="s">
        <v>372</v>
      </c>
      <c r="D21" s="166" t="s">
        <v>185</v>
      </c>
      <c r="E21" s="167">
        <v>22434</v>
      </c>
      <c r="F21" s="168">
        <v>194.715903</v>
      </c>
      <c r="G21" s="169">
        <v>2.4947540000000001E-2</v>
      </c>
      <c r="H21" s="164" t="s">
        <v>140</v>
      </c>
    </row>
    <row r="22" spans="1:8" x14ac:dyDescent="0.2">
      <c r="A22" s="165">
        <v>16</v>
      </c>
      <c r="B22" s="166" t="s">
        <v>230</v>
      </c>
      <c r="C22" s="166" t="s">
        <v>231</v>
      </c>
      <c r="D22" s="166" t="s">
        <v>185</v>
      </c>
      <c r="E22" s="167">
        <v>1412</v>
      </c>
      <c r="F22" s="168">
        <v>193.13336000000001</v>
      </c>
      <c r="G22" s="169">
        <v>2.4744780000000001E-2</v>
      </c>
      <c r="H22" s="164" t="s">
        <v>140</v>
      </c>
    </row>
    <row r="23" spans="1:8" x14ac:dyDescent="0.2">
      <c r="A23" s="165">
        <v>17</v>
      </c>
      <c r="B23" s="166" t="s">
        <v>369</v>
      </c>
      <c r="C23" s="166" t="s">
        <v>370</v>
      </c>
      <c r="D23" s="166" t="s">
        <v>120</v>
      </c>
      <c r="E23" s="167">
        <v>106345</v>
      </c>
      <c r="F23" s="168">
        <v>192.207953</v>
      </c>
      <c r="G23" s="169">
        <v>2.4626209999999999E-2</v>
      </c>
      <c r="H23" s="164" t="s">
        <v>140</v>
      </c>
    </row>
    <row r="24" spans="1:8" x14ac:dyDescent="0.2">
      <c r="A24" s="165">
        <v>18</v>
      </c>
      <c r="B24" s="166" t="s">
        <v>373</v>
      </c>
      <c r="C24" s="166" t="s">
        <v>374</v>
      </c>
      <c r="D24" s="166" t="s">
        <v>112</v>
      </c>
      <c r="E24" s="167">
        <v>37303</v>
      </c>
      <c r="F24" s="168">
        <v>186.75746950000001</v>
      </c>
      <c r="G24" s="169">
        <v>2.3927879999999999E-2</v>
      </c>
      <c r="H24" s="164" t="s">
        <v>140</v>
      </c>
    </row>
    <row r="25" spans="1:8" x14ac:dyDescent="0.2">
      <c r="A25" s="165">
        <v>19</v>
      </c>
      <c r="B25" s="166" t="s">
        <v>364</v>
      </c>
      <c r="C25" s="166" t="s">
        <v>365</v>
      </c>
      <c r="D25" s="166" t="s">
        <v>115</v>
      </c>
      <c r="E25" s="167">
        <v>96717</v>
      </c>
      <c r="F25" s="168">
        <v>184.7391417</v>
      </c>
      <c r="G25" s="169">
        <v>2.3669289999999999E-2</v>
      </c>
      <c r="H25" s="164" t="s">
        <v>140</v>
      </c>
    </row>
    <row r="26" spans="1:8" x14ac:dyDescent="0.2">
      <c r="A26" s="165">
        <v>20</v>
      </c>
      <c r="B26" s="166" t="s">
        <v>73</v>
      </c>
      <c r="C26" s="166" t="s">
        <v>74</v>
      </c>
      <c r="D26" s="166" t="s">
        <v>31</v>
      </c>
      <c r="E26" s="167">
        <v>3065</v>
      </c>
      <c r="F26" s="168">
        <v>175.27202500000001</v>
      </c>
      <c r="G26" s="169">
        <v>2.2456340000000002E-2</v>
      </c>
      <c r="H26" s="164" t="s">
        <v>140</v>
      </c>
    </row>
    <row r="27" spans="1:8" x14ac:dyDescent="0.2">
      <c r="A27" s="165">
        <v>21</v>
      </c>
      <c r="B27" s="166" t="s">
        <v>331</v>
      </c>
      <c r="C27" s="166" t="s">
        <v>332</v>
      </c>
      <c r="D27" s="166" t="s">
        <v>229</v>
      </c>
      <c r="E27" s="167">
        <v>65871</v>
      </c>
      <c r="F27" s="168">
        <v>174.29466600000001</v>
      </c>
      <c r="G27" s="169">
        <v>2.2331110000000001E-2</v>
      </c>
      <c r="H27" s="164" t="s">
        <v>140</v>
      </c>
    </row>
    <row r="28" spans="1:8" x14ac:dyDescent="0.2">
      <c r="A28" s="165">
        <v>22</v>
      </c>
      <c r="B28" s="166" t="s">
        <v>375</v>
      </c>
      <c r="C28" s="166" t="s">
        <v>376</v>
      </c>
      <c r="D28" s="166" t="s">
        <v>31</v>
      </c>
      <c r="E28" s="167">
        <v>20968</v>
      </c>
      <c r="F28" s="168">
        <v>159.451156</v>
      </c>
      <c r="G28" s="169">
        <v>2.0429320000000001E-2</v>
      </c>
      <c r="H28" s="164" t="s">
        <v>140</v>
      </c>
    </row>
    <row r="29" spans="1:8" x14ac:dyDescent="0.2">
      <c r="A29" s="165">
        <v>23</v>
      </c>
      <c r="B29" s="166" t="s">
        <v>75</v>
      </c>
      <c r="C29" s="166" t="s">
        <v>76</v>
      </c>
      <c r="D29" s="166" t="s">
        <v>25</v>
      </c>
      <c r="E29" s="167">
        <v>2622</v>
      </c>
      <c r="F29" s="168">
        <v>142.75479000000001</v>
      </c>
      <c r="G29" s="169">
        <v>1.829014E-2</v>
      </c>
      <c r="H29" s="164" t="s">
        <v>140</v>
      </c>
    </row>
    <row r="30" spans="1:8" x14ac:dyDescent="0.2">
      <c r="A30" s="165">
        <v>24</v>
      </c>
      <c r="B30" s="166" t="s">
        <v>380</v>
      </c>
      <c r="C30" s="166" t="s">
        <v>381</v>
      </c>
      <c r="D30" s="166" t="s">
        <v>185</v>
      </c>
      <c r="E30" s="167">
        <v>8289</v>
      </c>
      <c r="F30" s="168">
        <v>137.340441</v>
      </c>
      <c r="G30" s="169">
        <v>1.7596440000000001E-2</v>
      </c>
      <c r="H30" s="164" t="s">
        <v>140</v>
      </c>
    </row>
    <row r="31" spans="1:8" x14ac:dyDescent="0.2">
      <c r="A31" s="165">
        <v>25</v>
      </c>
      <c r="B31" s="166" t="s">
        <v>377</v>
      </c>
      <c r="C31" s="166" t="s">
        <v>378</v>
      </c>
      <c r="D31" s="166" t="s">
        <v>379</v>
      </c>
      <c r="E31" s="167">
        <v>12930</v>
      </c>
      <c r="F31" s="168">
        <v>124.341345</v>
      </c>
      <c r="G31" s="169">
        <v>1.5930960000000001E-2</v>
      </c>
      <c r="H31" s="164" t="s">
        <v>140</v>
      </c>
    </row>
    <row r="32" spans="1:8" x14ac:dyDescent="0.2">
      <c r="A32" s="165">
        <v>26</v>
      </c>
      <c r="B32" s="166" t="s">
        <v>384</v>
      </c>
      <c r="C32" s="166" t="s">
        <v>385</v>
      </c>
      <c r="D32" s="166" t="s">
        <v>208</v>
      </c>
      <c r="E32" s="167">
        <v>12965</v>
      </c>
      <c r="F32" s="168">
        <v>120.743045</v>
      </c>
      <c r="G32" s="169">
        <v>1.546993E-2</v>
      </c>
      <c r="H32" s="164" t="s">
        <v>140</v>
      </c>
    </row>
    <row r="33" spans="1:8" x14ac:dyDescent="0.2">
      <c r="A33" s="165">
        <v>27</v>
      </c>
      <c r="B33" s="166" t="s">
        <v>386</v>
      </c>
      <c r="C33" s="166" t="s">
        <v>387</v>
      </c>
      <c r="D33" s="166" t="s">
        <v>31</v>
      </c>
      <c r="E33" s="167">
        <v>6481</v>
      </c>
      <c r="F33" s="168">
        <v>112.153705</v>
      </c>
      <c r="G33" s="169">
        <v>1.4369440000000001E-2</v>
      </c>
      <c r="H33" s="164" t="s">
        <v>140</v>
      </c>
    </row>
    <row r="34" spans="1:8" x14ac:dyDescent="0.2">
      <c r="A34" s="165">
        <v>28</v>
      </c>
      <c r="B34" s="166" t="s">
        <v>403</v>
      </c>
      <c r="C34" s="166" t="s">
        <v>404</v>
      </c>
      <c r="D34" s="166" t="s">
        <v>215</v>
      </c>
      <c r="E34" s="167">
        <v>38673</v>
      </c>
      <c r="F34" s="168">
        <v>110.720799</v>
      </c>
      <c r="G34" s="169">
        <v>1.418585E-2</v>
      </c>
      <c r="H34" s="164" t="s">
        <v>140</v>
      </c>
    </row>
    <row r="35" spans="1:8" x14ac:dyDescent="0.2">
      <c r="A35" s="165">
        <v>29</v>
      </c>
      <c r="B35" s="166" t="s">
        <v>388</v>
      </c>
      <c r="C35" s="166" t="s">
        <v>389</v>
      </c>
      <c r="D35" s="166" t="s">
        <v>246</v>
      </c>
      <c r="E35" s="167">
        <v>25131</v>
      </c>
      <c r="F35" s="168">
        <v>109.9858215</v>
      </c>
      <c r="G35" s="169">
        <v>1.409169E-2</v>
      </c>
      <c r="H35" s="164" t="s">
        <v>140</v>
      </c>
    </row>
    <row r="36" spans="1:8" x14ac:dyDescent="0.2">
      <c r="A36" s="165">
        <v>30</v>
      </c>
      <c r="B36" s="166" t="s">
        <v>390</v>
      </c>
      <c r="C36" s="166" t="s">
        <v>391</v>
      </c>
      <c r="D36" s="166" t="s">
        <v>31</v>
      </c>
      <c r="E36" s="167">
        <v>28519</v>
      </c>
      <c r="F36" s="168">
        <v>104.87862250000001</v>
      </c>
      <c r="G36" s="169">
        <v>1.3437340000000001E-2</v>
      </c>
      <c r="H36" s="164" t="s">
        <v>140</v>
      </c>
    </row>
    <row r="37" spans="1:8" x14ac:dyDescent="0.2">
      <c r="A37" s="165">
        <v>31</v>
      </c>
      <c r="B37" s="166" t="s">
        <v>108</v>
      </c>
      <c r="C37" s="166" t="s">
        <v>109</v>
      </c>
      <c r="D37" s="166" t="s">
        <v>34</v>
      </c>
      <c r="E37" s="167">
        <v>18879</v>
      </c>
      <c r="F37" s="168">
        <v>100.77610199999999</v>
      </c>
      <c r="G37" s="169">
        <v>1.291171E-2</v>
      </c>
      <c r="H37" s="164" t="s">
        <v>140</v>
      </c>
    </row>
    <row r="38" spans="1:8" x14ac:dyDescent="0.2">
      <c r="A38" s="165">
        <v>32</v>
      </c>
      <c r="B38" s="166" t="s">
        <v>397</v>
      </c>
      <c r="C38" s="166" t="s">
        <v>398</v>
      </c>
      <c r="D38" s="166" t="s">
        <v>120</v>
      </c>
      <c r="E38" s="167">
        <v>18794</v>
      </c>
      <c r="F38" s="168">
        <v>91.883865999999998</v>
      </c>
      <c r="G38" s="169">
        <v>1.1772410000000001E-2</v>
      </c>
      <c r="H38" s="164" t="s">
        <v>140</v>
      </c>
    </row>
    <row r="39" spans="1:8" x14ac:dyDescent="0.2">
      <c r="A39" s="165">
        <v>33</v>
      </c>
      <c r="B39" s="166" t="s">
        <v>394</v>
      </c>
      <c r="C39" s="166" t="s">
        <v>395</v>
      </c>
      <c r="D39" s="166" t="s">
        <v>396</v>
      </c>
      <c r="E39" s="167">
        <v>12654</v>
      </c>
      <c r="F39" s="168">
        <v>90.343232999999998</v>
      </c>
      <c r="G39" s="169">
        <v>1.157502E-2</v>
      </c>
      <c r="H39" s="164" t="s">
        <v>140</v>
      </c>
    </row>
    <row r="40" spans="1:8" x14ac:dyDescent="0.2">
      <c r="A40" s="165">
        <v>34</v>
      </c>
      <c r="B40" s="166" t="s">
        <v>113</v>
      </c>
      <c r="C40" s="166" t="s">
        <v>114</v>
      </c>
      <c r="D40" s="166" t="s">
        <v>115</v>
      </c>
      <c r="E40" s="167">
        <v>1185</v>
      </c>
      <c r="F40" s="168">
        <v>89.230500000000006</v>
      </c>
      <c r="G40" s="169">
        <v>1.143246E-2</v>
      </c>
      <c r="H40" s="164" t="s">
        <v>140</v>
      </c>
    </row>
    <row r="41" spans="1:8" x14ac:dyDescent="0.2">
      <c r="A41" s="165">
        <v>35</v>
      </c>
      <c r="B41" s="166" t="s">
        <v>401</v>
      </c>
      <c r="C41" s="166" t="s">
        <v>402</v>
      </c>
      <c r="D41" s="166" t="s">
        <v>185</v>
      </c>
      <c r="E41" s="167">
        <v>5599</v>
      </c>
      <c r="F41" s="168">
        <v>85.149591999999998</v>
      </c>
      <c r="G41" s="169">
        <v>1.09096E-2</v>
      </c>
      <c r="H41" s="164" t="s">
        <v>140</v>
      </c>
    </row>
    <row r="42" spans="1:8" x14ac:dyDescent="0.2">
      <c r="A42" s="165">
        <v>36</v>
      </c>
      <c r="B42" s="166" t="s">
        <v>405</v>
      </c>
      <c r="C42" s="166" t="s">
        <v>406</v>
      </c>
      <c r="D42" s="166" t="s">
        <v>407</v>
      </c>
      <c r="E42" s="167">
        <v>7010</v>
      </c>
      <c r="F42" s="168">
        <v>63.366895</v>
      </c>
      <c r="G42" s="169">
        <v>8.1187399999999993E-3</v>
      </c>
      <c r="H42" s="164" t="s">
        <v>140</v>
      </c>
    </row>
    <row r="43" spans="1:8" x14ac:dyDescent="0.2">
      <c r="A43" s="165">
        <v>37</v>
      </c>
      <c r="B43" s="166" t="s">
        <v>408</v>
      </c>
      <c r="C43" s="166" t="s">
        <v>409</v>
      </c>
      <c r="D43" s="166" t="s">
        <v>276</v>
      </c>
      <c r="E43" s="167">
        <v>26290</v>
      </c>
      <c r="F43" s="168">
        <v>61.755209999999998</v>
      </c>
      <c r="G43" s="169">
        <v>7.9122499999999991E-3</v>
      </c>
      <c r="H43" s="164" t="s">
        <v>140</v>
      </c>
    </row>
    <row r="44" spans="1:8" x14ac:dyDescent="0.2">
      <c r="A44" s="165">
        <v>38</v>
      </c>
      <c r="B44" s="166" t="s">
        <v>399</v>
      </c>
      <c r="C44" s="166" t="s">
        <v>400</v>
      </c>
      <c r="D44" s="166" t="s">
        <v>115</v>
      </c>
      <c r="E44" s="167">
        <v>7334</v>
      </c>
      <c r="F44" s="168">
        <v>54.927993000000001</v>
      </c>
      <c r="G44" s="169">
        <v>7.0375300000000002E-3</v>
      </c>
      <c r="H44" s="164" t="s">
        <v>140</v>
      </c>
    </row>
    <row r="45" spans="1:8" x14ac:dyDescent="0.2">
      <c r="A45" s="165">
        <v>39</v>
      </c>
      <c r="B45" s="166" t="s">
        <v>410</v>
      </c>
      <c r="C45" s="166" t="s">
        <v>411</v>
      </c>
      <c r="D45" s="166" t="s">
        <v>115</v>
      </c>
      <c r="E45" s="167">
        <v>7757</v>
      </c>
      <c r="F45" s="168">
        <v>49.598258000000001</v>
      </c>
      <c r="G45" s="169">
        <v>6.3546699999999998E-3</v>
      </c>
      <c r="H45" s="164" t="s">
        <v>140</v>
      </c>
    </row>
    <row r="46" spans="1:8" x14ac:dyDescent="0.2">
      <c r="A46" s="171"/>
      <c r="B46" s="171"/>
      <c r="C46" s="172" t="s">
        <v>139</v>
      </c>
      <c r="D46" s="171"/>
      <c r="E46" s="171" t="s">
        <v>140</v>
      </c>
      <c r="F46" s="173">
        <v>7541.2118056999998</v>
      </c>
      <c r="G46" s="174">
        <v>0.96620086000000005</v>
      </c>
      <c r="H46" s="164" t="s">
        <v>140</v>
      </c>
    </row>
    <row r="47" spans="1:8" x14ac:dyDescent="0.2">
      <c r="A47" s="171"/>
      <c r="B47" s="171"/>
      <c r="C47" s="175"/>
      <c r="D47" s="171"/>
      <c r="E47" s="171"/>
      <c r="F47" s="176"/>
      <c r="G47" s="176"/>
      <c r="H47" s="164" t="s">
        <v>140</v>
      </c>
    </row>
    <row r="48" spans="1:8" x14ac:dyDescent="0.2">
      <c r="A48" s="171"/>
      <c r="B48" s="171"/>
      <c r="C48" s="172" t="s">
        <v>141</v>
      </c>
      <c r="D48" s="171"/>
      <c r="E48" s="171"/>
      <c r="F48" s="171"/>
      <c r="G48" s="171"/>
      <c r="H48" s="164" t="s">
        <v>140</v>
      </c>
    </row>
    <row r="49" spans="1:8" x14ac:dyDescent="0.2">
      <c r="A49" s="171"/>
      <c r="B49" s="171"/>
      <c r="C49" s="172" t="s">
        <v>139</v>
      </c>
      <c r="D49" s="171"/>
      <c r="E49" s="171" t="s">
        <v>140</v>
      </c>
      <c r="F49" s="177" t="s">
        <v>142</v>
      </c>
      <c r="G49" s="174">
        <v>0</v>
      </c>
      <c r="H49" s="164" t="s">
        <v>140</v>
      </c>
    </row>
    <row r="50" spans="1:8" x14ac:dyDescent="0.2">
      <c r="A50" s="171"/>
      <c r="B50" s="171"/>
      <c r="C50" s="175"/>
      <c r="D50" s="171"/>
      <c r="E50" s="171"/>
      <c r="F50" s="176"/>
      <c r="G50" s="176"/>
      <c r="H50" s="164" t="s">
        <v>140</v>
      </c>
    </row>
    <row r="51" spans="1:8" x14ac:dyDescent="0.2">
      <c r="A51" s="171"/>
      <c r="B51" s="171"/>
      <c r="C51" s="172" t="s">
        <v>143</v>
      </c>
      <c r="D51" s="171"/>
      <c r="E51" s="171"/>
      <c r="F51" s="171"/>
      <c r="G51" s="171"/>
      <c r="H51" s="164" t="s">
        <v>140</v>
      </c>
    </row>
    <row r="52" spans="1:8" x14ac:dyDescent="0.2">
      <c r="A52" s="171"/>
      <c r="B52" s="171"/>
      <c r="C52" s="172" t="s">
        <v>139</v>
      </c>
      <c r="D52" s="171"/>
      <c r="E52" s="171" t="s">
        <v>140</v>
      </c>
      <c r="F52" s="177" t="s">
        <v>142</v>
      </c>
      <c r="G52" s="174">
        <v>0</v>
      </c>
      <c r="H52" s="164" t="s">
        <v>140</v>
      </c>
    </row>
    <row r="53" spans="1:8" x14ac:dyDescent="0.2">
      <c r="A53" s="171"/>
      <c r="B53" s="171"/>
      <c r="C53" s="175"/>
      <c r="D53" s="171"/>
      <c r="E53" s="171"/>
      <c r="F53" s="176"/>
      <c r="G53" s="176"/>
      <c r="H53" s="164" t="s">
        <v>140</v>
      </c>
    </row>
    <row r="54" spans="1:8" x14ac:dyDescent="0.2">
      <c r="A54" s="171"/>
      <c r="B54" s="171"/>
      <c r="C54" s="172" t="s">
        <v>144</v>
      </c>
      <c r="D54" s="171"/>
      <c r="E54" s="171"/>
      <c r="F54" s="171"/>
      <c r="G54" s="171"/>
      <c r="H54" s="164" t="s">
        <v>140</v>
      </c>
    </row>
    <row r="55" spans="1:8" x14ac:dyDescent="0.2">
      <c r="A55" s="171"/>
      <c r="B55" s="171"/>
      <c r="C55" s="172" t="s">
        <v>139</v>
      </c>
      <c r="D55" s="171"/>
      <c r="E55" s="171" t="s">
        <v>140</v>
      </c>
      <c r="F55" s="177" t="s">
        <v>142</v>
      </c>
      <c r="G55" s="174">
        <v>0</v>
      </c>
      <c r="H55" s="164" t="s">
        <v>140</v>
      </c>
    </row>
    <row r="56" spans="1:8" x14ac:dyDescent="0.2">
      <c r="A56" s="171"/>
      <c r="B56" s="171"/>
      <c r="C56" s="175"/>
      <c r="D56" s="171"/>
      <c r="E56" s="171"/>
      <c r="F56" s="176"/>
      <c r="G56" s="176"/>
      <c r="H56" s="164" t="s">
        <v>140</v>
      </c>
    </row>
    <row r="57" spans="1:8" x14ac:dyDescent="0.2">
      <c r="A57" s="171"/>
      <c r="B57" s="171"/>
      <c r="C57" s="172" t="s">
        <v>145</v>
      </c>
      <c r="D57" s="171"/>
      <c r="E57" s="171"/>
      <c r="F57" s="176"/>
      <c r="G57" s="176"/>
      <c r="H57" s="164" t="s">
        <v>140</v>
      </c>
    </row>
    <row r="58" spans="1:8" x14ac:dyDescent="0.2">
      <c r="A58" s="171"/>
      <c r="B58" s="171"/>
      <c r="C58" s="172" t="s">
        <v>139</v>
      </c>
      <c r="D58" s="171"/>
      <c r="E58" s="171" t="s">
        <v>140</v>
      </c>
      <c r="F58" s="177" t="s">
        <v>142</v>
      </c>
      <c r="G58" s="174">
        <v>0</v>
      </c>
      <c r="H58" s="164" t="s">
        <v>140</v>
      </c>
    </row>
    <row r="59" spans="1:8" x14ac:dyDescent="0.2">
      <c r="A59" s="171"/>
      <c r="B59" s="171"/>
      <c r="C59" s="175"/>
      <c r="D59" s="171"/>
      <c r="E59" s="171"/>
      <c r="F59" s="176"/>
      <c r="G59" s="176"/>
      <c r="H59" s="164" t="s">
        <v>140</v>
      </c>
    </row>
    <row r="60" spans="1:8" x14ac:dyDescent="0.2">
      <c r="A60" s="171"/>
      <c r="B60" s="171"/>
      <c r="C60" s="172" t="s">
        <v>146</v>
      </c>
      <c r="D60" s="171"/>
      <c r="E60" s="171"/>
      <c r="F60" s="176"/>
      <c r="G60" s="176"/>
      <c r="H60" s="164" t="s">
        <v>140</v>
      </c>
    </row>
    <row r="61" spans="1:8" x14ac:dyDescent="0.2">
      <c r="A61" s="171"/>
      <c r="B61" s="171"/>
      <c r="C61" s="172" t="s">
        <v>139</v>
      </c>
      <c r="D61" s="171"/>
      <c r="E61" s="171" t="s">
        <v>140</v>
      </c>
      <c r="F61" s="177" t="s">
        <v>142</v>
      </c>
      <c r="G61" s="174">
        <v>0</v>
      </c>
      <c r="H61" s="164" t="s">
        <v>140</v>
      </c>
    </row>
    <row r="62" spans="1:8" x14ac:dyDescent="0.2">
      <c r="A62" s="171"/>
      <c r="B62" s="171"/>
      <c r="C62" s="175"/>
      <c r="D62" s="171"/>
      <c r="E62" s="171"/>
      <c r="F62" s="176"/>
      <c r="G62" s="176"/>
      <c r="H62" s="164" t="s">
        <v>140</v>
      </c>
    </row>
    <row r="63" spans="1:8" x14ac:dyDescent="0.2">
      <c r="A63" s="171"/>
      <c r="B63" s="171"/>
      <c r="C63" s="172" t="s">
        <v>147</v>
      </c>
      <c r="D63" s="171"/>
      <c r="E63" s="171"/>
      <c r="F63" s="173">
        <v>7541.2118056999998</v>
      </c>
      <c r="G63" s="174">
        <v>0.96620086000000005</v>
      </c>
      <c r="H63" s="164" t="s">
        <v>140</v>
      </c>
    </row>
    <row r="64" spans="1:8" x14ac:dyDescent="0.2">
      <c r="A64" s="171"/>
      <c r="B64" s="171"/>
      <c r="C64" s="175"/>
      <c r="D64" s="171"/>
      <c r="E64" s="171"/>
      <c r="F64" s="176"/>
      <c r="G64" s="176"/>
      <c r="H64" s="164" t="s">
        <v>140</v>
      </c>
    </row>
    <row r="65" spans="1:8" x14ac:dyDescent="0.2">
      <c r="A65" s="171"/>
      <c r="B65" s="171"/>
      <c r="C65" s="172" t="s">
        <v>148</v>
      </c>
      <c r="D65" s="171"/>
      <c r="E65" s="171"/>
      <c r="F65" s="176"/>
      <c r="G65" s="176"/>
      <c r="H65" s="164" t="s">
        <v>140</v>
      </c>
    </row>
    <row r="66" spans="1:8" x14ac:dyDescent="0.2">
      <c r="A66" s="171"/>
      <c r="B66" s="171"/>
      <c r="C66" s="172" t="s">
        <v>10</v>
      </c>
      <c r="D66" s="171"/>
      <c r="E66" s="171"/>
      <c r="F66" s="176"/>
      <c r="G66" s="176"/>
      <c r="H66" s="164" t="s">
        <v>140</v>
      </c>
    </row>
    <row r="67" spans="1:8" x14ac:dyDescent="0.2">
      <c r="A67" s="171"/>
      <c r="B67" s="171"/>
      <c r="C67" s="172" t="s">
        <v>139</v>
      </c>
      <c r="D67" s="171"/>
      <c r="E67" s="171" t="s">
        <v>140</v>
      </c>
      <c r="F67" s="177" t="s">
        <v>142</v>
      </c>
      <c r="G67" s="174">
        <v>0</v>
      </c>
      <c r="H67" s="164" t="s">
        <v>140</v>
      </c>
    </row>
    <row r="68" spans="1:8" x14ac:dyDescent="0.2">
      <c r="A68" s="171"/>
      <c r="B68" s="171"/>
      <c r="C68" s="175"/>
      <c r="D68" s="171"/>
      <c r="E68" s="171"/>
      <c r="F68" s="176"/>
      <c r="G68" s="176"/>
      <c r="H68" s="164" t="s">
        <v>140</v>
      </c>
    </row>
    <row r="69" spans="1:8" x14ac:dyDescent="0.2">
      <c r="A69" s="171"/>
      <c r="B69" s="171"/>
      <c r="C69" s="172" t="s">
        <v>149</v>
      </c>
      <c r="D69" s="171"/>
      <c r="E69" s="171"/>
      <c r="F69" s="171"/>
      <c r="G69" s="171"/>
      <c r="H69" s="164" t="s">
        <v>140</v>
      </c>
    </row>
    <row r="70" spans="1:8" x14ac:dyDescent="0.2">
      <c r="A70" s="171"/>
      <c r="B70" s="171"/>
      <c r="C70" s="172" t="s">
        <v>139</v>
      </c>
      <c r="D70" s="171"/>
      <c r="E70" s="171" t="s">
        <v>140</v>
      </c>
      <c r="F70" s="177" t="s">
        <v>142</v>
      </c>
      <c r="G70" s="174">
        <v>0</v>
      </c>
      <c r="H70" s="164" t="s">
        <v>140</v>
      </c>
    </row>
    <row r="71" spans="1:8" x14ac:dyDescent="0.2">
      <c r="A71" s="171"/>
      <c r="B71" s="171"/>
      <c r="C71" s="175"/>
      <c r="D71" s="171"/>
      <c r="E71" s="171"/>
      <c r="F71" s="176"/>
      <c r="G71" s="176"/>
      <c r="H71" s="164" t="s">
        <v>140</v>
      </c>
    </row>
    <row r="72" spans="1:8" x14ac:dyDescent="0.2">
      <c r="A72" s="171"/>
      <c r="B72" s="171"/>
      <c r="C72" s="172" t="s">
        <v>150</v>
      </c>
      <c r="D72" s="171"/>
      <c r="E72" s="171"/>
      <c r="F72" s="171"/>
      <c r="G72" s="171"/>
      <c r="H72" s="164" t="s">
        <v>140</v>
      </c>
    </row>
    <row r="73" spans="1:8" x14ac:dyDescent="0.2">
      <c r="A73" s="171"/>
      <c r="B73" s="171"/>
      <c r="C73" s="172" t="s">
        <v>139</v>
      </c>
      <c r="D73" s="171"/>
      <c r="E73" s="171" t="s">
        <v>140</v>
      </c>
      <c r="F73" s="177" t="s">
        <v>142</v>
      </c>
      <c r="G73" s="174">
        <v>0</v>
      </c>
      <c r="H73" s="164" t="s">
        <v>140</v>
      </c>
    </row>
    <row r="74" spans="1:8" x14ac:dyDescent="0.2">
      <c r="A74" s="171"/>
      <c r="B74" s="171"/>
      <c r="C74" s="175"/>
      <c r="D74" s="171"/>
      <c r="E74" s="171"/>
      <c r="F74" s="176"/>
      <c r="G74" s="176"/>
      <c r="H74" s="164" t="s">
        <v>140</v>
      </c>
    </row>
    <row r="75" spans="1:8" x14ac:dyDescent="0.2">
      <c r="A75" s="171"/>
      <c r="B75" s="171"/>
      <c r="C75" s="172" t="s">
        <v>151</v>
      </c>
      <c r="D75" s="171"/>
      <c r="E75" s="171"/>
      <c r="F75" s="176"/>
      <c r="G75" s="176"/>
      <c r="H75" s="164" t="s">
        <v>140</v>
      </c>
    </row>
    <row r="76" spans="1:8" x14ac:dyDescent="0.2">
      <c r="A76" s="171"/>
      <c r="B76" s="171"/>
      <c r="C76" s="172" t="s">
        <v>139</v>
      </c>
      <c r="D76" s="171"/>
      <c r="E76" s="171" t="s">
        <v>140</v>
      </c>
      <c r="F76" s="177" t="s">
        <v>142</v>
      </c>
      <c r="G76" s="174">
        <v>0</v>
      </c>
      <c r="H76" s="164" t="s">
        <v>140</v>
      </c>
    </row>
    <row r="77" spans="1:8" x14ac:dyDescent="0.2">
      <c r="A77" s="171"/>
      <c r="B77" s="171"/>
      <c r="C77" s="175"/>
      <c r="D77" s="171"/>
      <c r="E77" s="171"/>
      <c r="F77" s="176"/>
      <c r="G77" s="176"/>
      <c r="H77" s="164" t="s">
        <v>140</v>
      </c>
    </row>
    <row r="78" spans="1:8" x14ac:dyDescent="0.2">
      <c r="A78" s="171"/>
      <c r="B78" s="171"/>
      <c r="C78" s="172" t="s">
        <v>152</v>
      </c>
      <c r="D78" s="171"/>
      <c r="E78" s="171"/>
      <c r="F78" s="173">
        <v>0</v>
      </c>
      <c r="G78" s="174">
        <v>0</v>
      </c>
      <c r="H78" s="164" t="s">
        <v>140</v>
      </c>
    </row>
    <row r="79" spans="1:8" x14ac:dyDescent="0.2">
      <c r="A79" s="171"/>
      <c r="B79" s="171"/>
      <c r="C79" s="175"/>
      <c r="D79" s="171"/>
      <c r="E79" s="171"/>
      <c r="F79" s="176"/>
      <c r="G79" s="176"/>
      <c r="H79" s="164" t="s">
        <v>140</v>
      </c>
    </row>
    <row r="80" spans="1:8" x14ac:dyDescent="0.2">
      <c r="A80" s="171"/>
      <c r="B80" s="171"/>
      <c r="C80" s="172" t="s">
        <v>153</v>
      </c>
      <c r="D80" s="171"/>
      <c r="E80" s="171"/>
      <c r="F80" s="176"/>
      <c r="G80" s="176"/>
      <c r="H80" s="164" t="s">
        <v>140</v>
      </c>
    </row>
    <row r="81" spans="1:8" x14ac:dyDescent="0.2">
      <c r="A81" s="171"/>
      <c r="B81" s="171"/>
      <c r="C81" s="172" t="s">
        <v>154</v>
      </c>
      <c r="D81" s="171"/>
      <c r="E81" s="171"/>
      <c r="F81" s="176"/>
      <c r="G81" s="176"/>
      <c r="H81" s="164" t="s">
        <v>140</v>
      </c>
    </row>
    <row r="82" spans="1:8" x14ac:dyDescent="0.2">
      <c r="A82" s="171"/>
      <c r="B82" s="171"/>
      <c r="C82" s="172" t="s">
        <v>139</v>
      </c>
      <c r="D82" s="171"/>
      <c r="E82" s="171" t="s">
        <v>140</v>
      </c>
      <c r="F82" s="177" t="s">
        <v>142</v>
      </c>
      <c r="G82" s="174">
        <v>0</v>
      </c>
      <c r="H82" s="164" t="s">
        <v>140</v>
      </c>
    </row>
    <row r="83" spans="1:8" x14ac:dyDescent="0.2">
      <c r="A83" s="171"/>
      <c r="B83" s="171"/>
      <c r="C83" s="175"/>
      <c r="D83" s="171"/>
      <c r="E83" s="171"/>
      <c r="F83" s="176"/>
      <c r="G83" s="176"/>
      <c r="H83" s="164" t="s">
        <v>140</v>
      </c>
    </row>
    <row r="84" spans="1:8" x14ac:dyDescent="0.2">
      <c r="A84" s="171"/>
      <c r="B84" s="171"/>
      <c r="C84" s="172" t="s">
        <v>155</v>
      </c>
      <c r="D84" s="171"/>
      <c r="E84" s="171"/>
      <c r="F84" s="176"/>
      <c r="G84" s="176"/>
      <c r="H84" s="164" t="s">
        <v>140</v>
      </c>
    </row>
    <row r="85" spans="1:8" x14ac:dyDescent="0.2">
      <c r="A85" s="171"/>
      <c r="B85" s="171"/>
      <c r="C85" s="172" t="s">
        <v>139</v>
      </c>
      <c r="D85" s="171"/>
      <c r="E85" s="171" t="s">
        <v>140</v>
      </c>
      <c r="F85" s="177" t="s">
        <v>142</v>
      </c>
      <c r="G85" s="174">
        <v>0</v>
      </c>
      <c r="H85" s="164" t="s">
        <v>140</v>
      </c>
    </row>
    <row r="86" spans="1:8" x14ac:dyDescent="0.2">
      <c r="A86" s="171"/>
      <c r="B86" s="171"/>
      <c r="C86" s="175"/>
      <c r="D86" s="171"/>
      <c r="E86" s="171"/>
      <c r="F86" s="176"/>
      <c r="G86" s="176"/>
      <c r="H86" s="164" t="s">
        <v>140</v>
      </c>
    </row>
    <row r="87" spans="1:8" x14ac:dyDescent="0.2">
      <c r="A87" s="171"/>
      <c r="B87" s="171"/>
      <c r="C87" s="172" t="s">
        <v>156</v>
      </c>
      <c r="D87" s="171"/>
      <c r="E87" s="171"/>
      <c r="F87" s="176"/>
      <c r="G87" s="176"/>
      <c r="H87" s="164" t="s">
        <v>140</v>
      </c>
    </row>
    <row r="88" spans="1:8" x14ac:dyDescent="0.2">
      <c r="A88" s="171"/>
      <c r="B88" s="171"/>
      <c r="C88" s="172" t="s">
        <v>139</v>
      </c>
      <c r="D88" s="171"/>
      <c r="E88" s="171" t="s">
        <v>140</v>
      </c>
      <c r="F88" s="177" t="s">
        <v>142</v>
      </c>
      <c r="G88" s="174">
        <v>0</v>
      </c>
      <c r="H88" s="164" t="s">
        <v>140</v>
      </c>
    </row>
    <row r="89" spans="1:8" x14ac:dyDescent="0.2">
      <c r="A89" s="171"/>
      <c r="B89" s="171"/>
      <c r="C89" s="175"/>
      <c r="D89" s="171"/>
      <c r="E89" s="171"/>
      <c r="F89" s="176"/>
      <c r="G89" s="176"/>
      <c r="H89" s="164" t="s">
        <v>140</v>
      </c>
    </row>
    <row r="90" spans="1:8" x14ac:dyDescent="0.2">
      <c r="A90" s="171"/>
      <c r="B90" s="171"/>
      <c r="C90" s="172" t="s">
        <v>157</v>
      </c>
      <c r="D90" s="171"/>
      <c r="E90" s="171"/>
      <c r="F90" s="176"/>
      <c r="G90" s="176"/>
      <c r="H90" s="164" t="s">
        <v>140</v>
      </c>
    </row>
    <row r="91" spans="1:8" x14ac:dyDescent="0.2">
      <c r="A91" s="165">
        <v>1</v>
      </c>
      <c r="B91" s="166"/>
      <c r="C91" s="166" t="s">
        <v>158</v>
      </c>
      <c r="D91" s="166"/>
      <c r="E91" s="178"/>
      <c r="F91" s="168">
        <v>343.53804699900002</v>
      </c>
      <c r="G91" s="169">
        <v>4.4015039999999998E-2</v>
      </c>
      <c r="H91" s="164">
        <v>5.42</v>
      </c>
    </row>
    <row r="92" spans="1:8" x14ac:dyDescent="0.2">
      <c r="A92" s="171"/>
      <c r="B92" s="171"/>
      <c r="C92" s="172" t="s">
        <v>139</v>
      </c>
      <c r="D92" s="171"/>
      <c r="E92" s="171" t="s">
        <v>140</v>
      </c>
      <c r="F92" s="173">
        <v>343.53804699900002</v>
      </c>
      <c r="G92" s="174">
        <v>4.4015039999999998E-2</v>
      </c>
      <c r="H92" s="164" t="s">
        <v>140</v>
      </c>
    </row>
    <row r="93" spans="1:8" x14ac:dyDescent="0.2">
      <c r="A93" s="171"/>
      <c r="B93" s="171"/>
      <c r="C93" s="175"/>
      <c r="D93" s="171"/>
      <c r="E93" s="171"/>
      <c r="F93" s="176"/>
      <c r="G93" s="176"/>
      <c r="H93" s="164" t="s">
        <v>140</v>
      </c>
    </row>
    <row r="94" spans="1:8" x14ac:dyDescent="0.2">
      <c r="A94" s="171"/>
      <c r="B94" s="171"/>
      <c r="C94" s="172" t="s">
        <v>159</v>
      </c>
      <c r="D94" s="171"/>
      <c r="E94" s="171"/>
      <c r="F94" s="173">
        <v>343.53804699900002</v>
      </c>
      <c r="G94" s="174">
        <v>4.4015039999999998E-2</v>
      </c>
      <c r="H94" s="164" t="s">
        <v>140</v>
      </c>
    </row>
    <row r="95" spans="1:8" x14ac:dyDescent="0.2">
      <c r="A95" s="171"/>
      <c r="B95" s="171"/>
      <c r="C95" s="176"/>
      <c r="D95" s="171"/>
      <c r="E95" s="171"/>
      <c r="F95" s="171"/>
      <c r="G95" s="171"/>
      <c r="H95" s="164" t="s">
        <v>140</v>
      </c>
    </row>
    <row r="96" spans="1:8" x14ac:dyDescent="0.2">
      <c r="A96" s="171"/>
      <c r="B96" s="171"/>
      <c r="C96" s="172" t="s">
        <v>160</v>
      </c>
      <c r="D96" s="171"/>
      <c r="E96" s="171"/>
      <c r="F96" s="171"/>
      <c r="G96" s="171"/>
      <c r="H96" s="164" t="s">
        <v>140</v>
      </c>
    </row>
    <row r="97" spans="1:10" x14ac:dyDescent="0.2">
      <c r="A97" s="171"/>
      <c r="B97" s="171"/>
      <c r="C97" s="172" t="s">
        <v>161</v>
      </c>
      <c r="D97" s="171"/>
      <c r="E97" s="171"/>
      <c r="F97" s="171"/>
      <c r="G97" s="171"/>
      <c r="H97" s="164" t="s">
        <v>140</v>
      </c>
    </row>
    <row r="98" spans="1:10" x14ac:dyDescent="0.2">
      <c r="A98" s="171"/>
      <c r="B98" s="171"/>
      <c r="C98" s="172" t="s">
        <v>139</v>
      </c>
      <c r="D98" s="171"/>
      <c r="E98" s="171" t="s">
        <v>140</v>
      </c>
      <c r="F98" s="177" t="s">
        <v>142</v>
      </c>
      <c r="G98" s="174">
        <v>0</v>
      </c>
      <c r="H98" s="164" t="s">
        <v>140</v>
      </c>
    </row>
    <row r="99" spans="1:10" x14ac:dyDescent="0.2">
      <c r="A99" s="171"/>
      <c r="B99" s="171"/>
      <c r="C99" s="175"/>
      <c r="D99" s="171"/>
      <c r="E99" s="171"/>
      <c r="F99" s="176"/>
      <c r="G99" s="176"/>
      <c r="H99" s="164" t="s">
        <v>140</v>
      </c>
    </row>
    <row r="100" spans="1:10" x14ac:dyDescent="0.2">
      <c r="A100" s="171"/>
      <c r="B100" s="171"/>
      <c r="C100" s="172" t="s">
        <v>162</v>
      </c>
      <c r="D100" s="171"/>
      <c r="E100" s="171"/>
      <c r="F100" s="171"/>
      <c r="G100" s="171"/>
      <c r="H100" s="164" t="s">
        <v>140</v>
      </c>
    </row>
    <row r="101" spans="1:10" x14ac:dyDescent="0.2">
      <c r="A101" s="171"/>
      <c r="B101" s="171"/>
      <c r="C101" s="172" t="s">
        <v>163</v>
      </c>
      <c r="D101" s="171"/>
      <c r="E101" s="171"/>
      <c r="F101" s="171"/>
      <c r="G101" s="171"/>
      <c r="H101" s="164" t="s">
        <v>140</v>
      </c>
    </row>
    <row r="102" spans="1:10" x14ac:dyDescent="0.2">
      <c r="A102" s="171"/>
      <c r="B102" s="171"/>
      <c r="C102" s="172" t="s">
        <v>139</v>
      </c>
      <c r="D102" s="171"/>
      <c r="E102" s="171" t="s">
        <v>140</v>
      </c>
      <c r="F102" s="177" t="s">
        <v>142</v>
      </c>
      <c r="G102" s="174">
        <v>0</v>
      </c>
      <c r="H102" s="164" t="s">
        <v>140</v>
      </c>
    </row>
    <row r="103" spans="1:10" x14ac:dyDescent="0.2">
      <c r="A103" s="171"/>
      <c r="B103" s="171"/>
      <c r="C103" s="175"/>
      <c r="D103" s="171"/>
      <c r="E103" s="171"/>
      <c r="F103" s="176"/>
      <c r="G103" s="176"/>
      <c r="H103" s="164" t="s">
        <v>140</v>
      </c>
    </row>
    <row r="104" spans="1:10" x14ac:dyDescent="0.2">
      <c r="A104" s="171"/>
      <c r="B104" s="171"/>
      <c r="C104" s="172" t="s">
        <v>164</v>
      </c>
      <c r="D104" s="171"/>
      <c r="E104" s="171"/>
      <c r="F104" s="176"/>
      <c r="G104" s="176"/>
      <c r="H104" s="164" t="s">
        <v>140</v>
      </c>
    </row>
    <row r="105" spans="1:10" x14ac:dyDescent="0.2">
      <c r="A105" s="171"/>
      <c r="B105" s="171"/>
      <c r="C105" s="172" t="s">
        <v>139</v>
      </c>
      <c r="D105" s="171"/>
      <c r="E105" s="171" t="s">
        <v>140</v>
      </c>
      <c r="F105" s="177" t="s">
        <v>142</v>
      </c>
      <c r="G105" s="174">
        <v>0</v>
      </c>
      <c r="H105" s="164" t="s">
        <v>140</v>
      </c>
    </row>
    <row r="106" spans="1:10" x14ac:dyDescent="0.2">
      <c r="A106" s="171"/>
      <c r="B106" s="166"/>
      <c r="C106" s="166"/>
      <c r="D106" s="172"/>
      <c r="E106" s="171"/>
      <c r="F106" s="166"/>
      <c r="G106" s="178"/>
      <c r="H106" s="164" t="s">
        <v>140</v>
      </c>
    </row>
    <row r="107" spans="1:10" x14ac:dyDescent="0.2">
      <c r="A107" s="178"/>
      <c r="B107" s="166"/>
      <c r="C107" s="166" t="s">
        <v>165</v>
      </c>
      <c r="D107" s="166"/>
      <c r="E107" s="178"/>
      <c r="F107" s="168">
        <v>-79.735226870000005</v>
      </c>
      <c r="G107" s="169">
        <v>-1.02159E-2</v>
      </c>
      <c r="H107" s="164" t="s">
        <v>140</v>
      </c>
    </row>
    <row r="108" spans="1:10" x14ac:dyDescent="0.2">
      <c r="A108" s="175"/>
      <c r="B108" s="175"/>
      <c r="C108" s="172" t="s">
        <v>166</v>
      </c>
      <c r="D108" s="176"/>
      <c r="E108" s="176"/>
      <c r="F108" s="173">
        <v>7805.0146258289997</v>
      </c>
      <c r="G108" s="180">
        <v>1</v>
      </c>
      <c r="H108" s="164" t="s">
        <v>140</v>
      </c>
    </row>
    <row r="109" spans="1:10" x14ac:dyDescent="0.2">
      <c r="A109" s="50"/>
      <c r="B109" s="50"/>
      <c r="C109" s="51"/>
      <c r="D109" s="52"/>
      <c r="E109" s="52"/>
      <c r="F109" s="53"/>
      <c r="G109" s="54"/>
      <c r="H109" s="55"/>
    </row>
    <row r="110" spans="1:10" x14ac:dyDescent="0.2">
      <c r="A110" s="50"/>
      <c r="B110" s="213" t="s">
        <v>934</v>
      </c>
      <c r="C110" s="213"/>
      <c r="D110" s="213"/>
      <c r="E110" s="213"/>
      <c r="F110" s="213"/>
      <c r="G110" s="213"/>
      <c r="H110" s="213"/>
      <c r="J110" s="57"/>
    </row>
    <row r="111" spans="1:10" x14ac:dyDescent="0.2">
      <c r="A111" s="50"/>
      <c r="B111" s="213" t="s">
        <v>935</v>
      </c>
      <c r="C111" s="213"/>
      <c r="D111" s="213"/>
      <c r="E111" s="213"/>
      <c r="F111" s="213"/>
      <c r="G111" s="213"/>
      <c r="H111" s="213"/>
      <c r="J111" s="57"/>
    </row>
    <row r="112" spans="1:10" x14ac:dyDescent="0.2">
      <c r="A112" s="50"/>
      <c r="B112" s="213" t="s">
        <v>936</v>
      </c>
      <c r="C112" s="213"/>
      <c r="D112" s="213"/>
      <c r="E112" s="213"/>
      <c r="F112" s="213"/>
      <c r="G112" s="213"/>
      <c r="H112" s="213"/>
      <c r="J112" s="57"/>
    </row>
    <row r="113" spans="1:17" s="59" customFormat="1" ht="54.75" customHeight="1" x14ac:dyDescent="0.25">
      <c r="A113" s="58"/>
      <c r="B113" s="214" t="s">
        <v>937</v>
      </c>
      <c r="C113" s="214"/>
      <c r="D113" s="214"/>
      <c r="E113" s="214"/>
      <c r="F113" s="214"/>
      <c r="G113" s="214"/>
      <c r="H113" s="214"/>
      <c r="I113"/>
      <c r="J113" s="57"/>
      <c r="K113"/>
      <c r="L113"/>
      <c r="M113"/>
      <c r="N113"/>
      <c r="O113"/>
      <c r="P113"/>
      <c r="Q113"/>
    </row>
    <row r="114" spans="1:17" x14ac:dyDescent="0.2">
      <c r="A114" s="50"/>
      <c r="B114" s="213" t="s">
        <v>938</v>
      </c>
      <c r="C114" s="213"/>
      <c r="D114" s="213"/>
      <c r="E114" s="213"/>
      <c r="F114" s="213"/>
      <c r="G114" s="213"/>
      <c r="H114" s="213"/>
      <c r="J114" s="57"/>
    </row>
    <row r="115" spans="1:17" x14ac:dyDescent="0.2">
      <c r="A115" s="50"/>
      <c r="B115" s="50"/>
      <c r="C115" s="50"/>
      <c r="D115" s="52"/>
      <c r="E115" s="52"/>
      <c r="F115" s="52"/>
      <c r="G115" s="52"/>
    </row>
    <row r="116" spans="1:17" x14ac:dyDescent="0.2">
      <c r="A116" s="50"/>
      <c r="B116" s="216" t="s">
        <v>167</v>
      </c>
      <c r="C116" s="217"/>
      <c r="D116" s="218"/>
      <c r="E116" s="60"/>
      <c r="F116" s="52"/>
      <c r="G116" s="52"/>
    </row>
    <row r="117" spans="1:17" ht="24.75" customHeight="1" x14ac:dyDescent="0.2">
      <c r="A117" s="50"/>
      <c r="B117" s="210" t="s">
        <v>168</v>
      </c>
      <c r="C117" s="211"/>
      <c r="D117" s="195" t="s">
        <v>169</v>
      </c>
      <c r="E117" s="60"/>
      <c r="F117" s="52"/>
      <c r="G117" s="52"/>
    </row>
    <row r="118" spans="1:17" x14ac:dyDescent="0.2">
      <c r="A118" s="50"/>
      <c r="B118" s="210" t="s">
        <v>940</v>
      </c>
      <c r="C118" s="211"/>
      <c r="D118" s="195" t="s">
        <v>169</v>
      </c>
      <c r="E118" s="60"/>
      <c r="F118" s="52"/>
      <c r="G118" s="52"/>
    </row>
    <row r="119" spans="1:17" x14ac:dyDescent="0.2">
      <c r="A119" s="50"/>
      <c r="B119" s="210" t="s">
        <v>170</v>
      </c>
      <c r="C119" s="211"/>
      <c r="D119" s="196" t="s">
        <v>140</v>
      </c>
      <c r="E119" s="60"/>
      <c r="F119" s="52"/>
      <c r="G119" s="52"/>
    </row>
    <row r="120" spans="1:17" x14ac:dyDescent="0.2">
      <c r="A120" s="62"/>
      <c r="B120" s="197" t="s">
        <v>140</v>
      </c>
      <c r="C120" s="197" t="s">
        <v>941</v>
      </c>
      <c r="D120" s="197" t="s">
        <v>171</v>
      </c>
      <c r="E120" s="62"/>
      <c r="F120" s="62"/>
      <c r="G120" s="62"/>
      <c r="H120" s="62"/>
      <c r="J120" s="57"/>
    </row>
    <row r="121" spans="1:17" x14ac:dyDescent="0.2">
      <c r="A121" s="62"/>
      <c r="B121" s="198" t="s">
        <v>172</v>
      </c>
      <c r="C121" s="199">
        <v>46173</v>
      </c>
      <c r="D121" s="199">
        <v>46203</v>
      </c>
      <c r="E121" s="62"/>
      <c r="F121" s="62"/>
      <c r="G121" s="62"/>
      <c r="J121" s="57"/>
    </row>
    <row r="122" spans="1:17" x14ac:dyDescent="0.2">
      <c r="A122" s="66"/>
      <c r="B122" s="160" t="s">
        <v>173</v>
      </c>
      <c r="C122" s="200">
        <v>35.661999999999999</v>
      </c>
      <c r="D122" s="200">
        <v>36.905999999999999</v>
      </c>
      <c r="E122" s="66"/>
      <c r="F122" s="68"/>
      <c r="G122" s="69"/>
    </row>
    <row r="123" spans="1:17" x14ac:dyDescent="0.2">
      <c r="A123" s="66"/>
      <c r="B123" s="160" t="s">
        <v>942</v>
      </c>
      <c r="C123" s="200">
        <v>31.2742</v>
      </c>
      <c r="D123" s="200">
        <v>32.365099999999998</v>
      </c>
      <c r="E123" s="66"/>
      <c r="F123" s="68"/>
      <c r="G123" s="69"/>
    </row>
    <row r="124" spans="1:17" x14ac:dyDescent="0.2">
      <c r="A124" s="66"/>
      <c r="B124" s="160" t="s">
        <v>175</v>
      </c>
      <c r="C124" s="200">
        <v>34.565199999999997</v>
      </c>
      <c r="D124" s="200">
        <v>35.765099999999997</v>
      </c>
      <c r="E124" s="66"/>
      <c r="F124" s="68"/>
      <c r="G124" s="69"/>
    </row>
    <row r="125" spans="1:17" x14ac:dyDescent="0.2">
      <c r="A125" s="66"/>
      <c r="B125" s="160" t="s">
        <v>943</v>
      </c>
      <c r="C125" s="200">
        <v>30.242000000000001</v>
      </c>
      <c r="D125" s="200">
        <v>31.291799999999999</v>
      </c>
      <c r="E125" s="66"/>
      <c r="F125" s="68"/>
      <c r="G125" s="69"/>
    </row>
    <row r="126" spans="1:17" x14ac:dyDescent="0.2">
      <c r="A126" s="66"/>
      <c r="B126" s="66"/>
      <c r="C126" s="66"/>
      <c r="D126" s="66"/>
      <c r="E126" s="66"/>
      <c r="F126" s="66"/>
      <c r="G126" s="66"/>
    </row>
    <row r="127" spans="1:17" x14ac:dyDescent="0.2">
      <c r="A127" s="62"/>
      <c r="B127" s="210" t="s">
        <v>944</v>
      </c>
      <c r="C127" s="211"/>
      <c r="D127" s="195" t="s">
        <v>169</v>
      </c>
      <c r="E127" s="62"/>
      <c r="F127" s="62"/>
      <c r="G127" s="62"/>
    </row>
    <row r="128" spans="1:17" x14ac:dyDescent="0.2">
      <c r="A128" s="62"/>
      <c r="B128" s="70"/>
      <c r="C128" s="70"/>
      <c r="D128" s="70"/>
      <c r="E128" s="62"/>
      <c r="F128" s="62"/>
      <c r="G128" s="62"/>
    </row>
    <row r="129" spans="1:7" x14ac:dyDescent="0.2">
      <c r="A129" s="62"/>
      <c r="B129" s="210" t="s">
        <v>178</v>
      </c>
      <c r="C129" s="211"/>
      <c r="D129" s="195" t="s">
        <v>169</v>
      </c>
      <c r="E129" s="71"/>
      <c r="F129" s="62"/>
      <c r="G129" s="62"/>
    </row>
    <row r="130" spans="1:7" x14ac:dyDescent="0.2">
      <c r="A130" s="62"/>
      <c r="B130" s="210" t="s">
        <v>179</v>
      </c>
      <c r="C130" s="211"/>
      <c r="D130" s="195" t="s">
        <v>169</v>
      </c>
      <c r="E130" s="71"/>
      <c r="F130" s="62"/>
      <c r="G130" s="62"/>
    </row>
    <row r="131" spans="1:7" x14ac:dyDescent="0.2">
      <c r="A131" s="62"/>
      <c r="B131" s="210" t="s">
        <v>180</v>
      </c>
      <c r="C131" s="211"/>
      <c r="D131" s="195" t="s">
        <v>169</v>
      </c>
      <c r="E131" s="71"/>
      <c r="F131" s="62"/>
      <c r="G131" s="62"/>
    </row>
    <row r="132" spans="1:7" x14ac:dyDescent="0.2">
      <c r="A132" s="62"/>
      <c r="B132" s="210" t="s">
        <v>181</v>
      </c>
      <c r="C132" s="211"/>
      <c r="D132" s="203">
        <v>0.15469427376282646</v>
      </c>
      <c r="E132" s="62"/>
      <c r="F132" s="56"/>
      <c r="G132" s="73"/>
    </row>
    <row r="134" spans="1:7" x14ac:dyDescent="0.2">
      <c r="B134" s="212" t="s">
        <v>945</v>
      </c>
      <c r="C134" s="212"/>
    </row>
    <row r="136" spans="1:7" ht="153.75" customHeight="1" x14ac:dyDescent="0.2"/>
    <row r="139" spans="1:7" x14ac:dyDescent="0.2">
      <c r="B139" s="74" t="s">
        <v>946</v>
      </c>
      <c r="C139" s="75"/>
      <c r="D139" s="74"/>
    </row>
    <row r="140" spans="1:7" x14ac:dyDescent="0.2">
      <c r="B140" s="74" t="s">
        <v>956</v>
      </c>
      <c r="D140" s="74"/>
    </row>
    <row r="141" spans="1:7" ht="165" customHeight="1" x14ac:dyDescent="0.2"/>
  </sheetData>
  <mergeCells count="18">
    <mergeCell ref="A1:H1"/>
    <mergeCell ref="A2:H2"/>
    <mergeCell ref="A3:H3"/>
    <mergeCell ref="B110:H110"/>
    <mergeCell ref="B111:H111"/>
    <mergeCell ref="B112:H112"/>
    <mergeCell ref="B113:H113"/>
    <mergeCell ref="B114:H114"/>
    <mergeCell ref="B116:D116"/>
    <mergeCell ref="B117:C117"/>
    <mergeCell ref="B131:C131"/>
    <mergeCell ref="B132:C132"/>
    <mergeCell ref="B134:C134"/>
    <mergeCell ref="B118:C118"/>
    <mergeCell ref="B119:C119"/>
    <mergeCell ref="B127:C127"/>
    <mergeCell ref="B129:C129"/>
    <mergeCell ref="B130:C130"/>
  </mergeCells>
  <hyperlinks>
    <hyperlink ref="I1" location="Index!B2" display="Index" xr:uid="{8DE547EA-A3BC-490B-ACE1-D3355A32315E}"/>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A10D-84C6-4314-B57E-42056123AC1E}">
  <sheetPr>
    <outlinePr summaryBelow="0" summaryRight="0"/>
  </sheetPr>
  <dimension ref="A1:Q142"/>
  <sheetViews>
    <sheetView showGridLines="0" topLeftCell="A134" workbookViewId="0">
      <selection sqref="A1:H1"/>
    </sheetView>
  </sheetViews>
  <sheetFormatPr defaultRowHeight="12.75" x14ac:dyDescent="0.2"/>
  <cols>
    <col min="1" max="1" width="5.85546875" bestFit="1" customWidth="1"/>
    <col min="2" max="2" width="19.7109375" bestFit="1" customWidth="1"/>
    <col min="3" max="3" width="50.7109375" customWidth="1"/>
    <col min="4" max="4" width="28.140625" bestFit="1" customWidth="1"/>
    <col min="5" max="5" width="8.7109375" bestFit="1" customWidth="1"/>
    <col min="6" max="6" width="10.140625" bestFit="1" customWidth="1"/>
    <col min="7" max="7" width="14" bestFit="1" customWidth="1"/>
    <col min="8" max="8" width="8.42578125" bestFit="1" customWidth="1"/>
    <col min="9" max="9" width="5.7109375" bestFit="1" customWidth="1"/>
  </cols>
  <sheetData>
    <row r="1" spans="1:9" ht="15" x14ac:dyDescent="0.2">
      <c r="A1" s="219" t="s">
        <v>0</v>
      </c>
      <c r="B1" s="219"/>
      <c r="C1" s="219"/>
      <c r="D1" s="219"/>
      <c r="E1" s="219"/>
      <c r="F1" s="219"/>
      <c r="G1" s="219"/>
      <c r="H1" s="219"/>
      <c r="I1" s="1" t="s">
        <v>931</v>
      </c>
    </row>
    <row r="2" spans="1:9" ht="15" x14ac:dyDescent="0.2">
      <c r="A2" s="226" t="s">
        <v>418</v>
      </c>
      <c r="B2" s="226"/>
      <c r="C2" s="226"/>
      <c r="D2" s="226"/>
      <c r="E2" s="226"/>
      <c r="F2" s="226"/>
      <c r="G2" s="226"/>
      <c r="H2" s="226"/>
    </row>
    <row r="3" spans="1:9" ht="15" x14ac:dyDescent="0.2">
      <c r="A3" s="226" t="s">
        <v>932</v>
      </c>
      <c r="B3" s="226"/>
      <c r="C3" s="226"/>
      <c r="D3" s="226"/>
      <c r="E3" s="226"/>
      <c r="F3" s="226"/>
      <c r="G3" s="226"/>
      <c r="H3" s="226"/>
    </row>
    <row r="4" spans="1:9" s="27" customFormat="1" ht="30" x14ac:dyDescent="0.2">
      <c r="A4" s="25" t="s">
        <v>2</v>
      </c>
      <c r="B4" s="25" t="s">
        <v>3</v>
      </c>
      <c r="C4" s="25" t="s">
        <v>4</v>
      </c>
      <c r="D4" s="25" t="s">
        <v>5</v>
      </c>
      <c r="E4" s="25" t="s">
        <v>6</v>
      </c>
      <c r="F4" s="25" t="s">
        <v>7</v>
      </c>
      <c r="G4" s="25" t="s">
        <v>8</v>
      </c>
      <c r="H4" s="26" t="s">
        <v>930</v>
      </c>
    </row>
    <row r="5" spans="1:9" x14ac:dyDescent="0.2">
      <c r="A5" s="194"/>
      <c r="B5" s="194"/>
      <c r="C5" s="195" t="s">
        <v>9</v>
      </c>
      <c r="D5" s="194"/>
      <c r="E5" s="194"/>
      <c r="F5" s="194"/>
      <c r="G5" s="194"/>
      <c r="H5" s="164" t="s">
        <v>140</v>
      </c>
    </row>
    <row r="6" spans="1:9" x14ac:dyDescent="0.2">
      <c r="A6" s="159"/>
      <c r="B6" s="160"/>
      <c r="C6" s="160" t="s">
        <v>10</v>
      </c>
      <c r="D6" s="160"/>
      <c r="E6" s="161"/>
      <c r="F6" s="162"/>
      <c r="G6" s="163"/>
      <c r="H6" s="164" t="s">
        <v>140</v>
      </c>
    </row>
    <row r="7" spans="1:9" x14ac:dyDescent="0.2">
      <c r="A7" s="165">
        <v>1</v>
      </c>
      <c r="B7" s="166" t="s">
        <v>354</v>
      </c>
      <c r="C7" s="166" t="s">
        <v>355</v>
      </c>
      <c r="D7" s="166" t="s">
        <v>53</v>
      </c>
      <c r="E7" s="167">
        <v>33900</v>
      </c>
      <c r="F7" s="168">
        <v>265.92854999999997</v>
      </c>
      <c r="G7" s="169">
        <v>7.1325520000000003E-2</v>
      </c>
      <c r="H7" s="164" t="s">
        <v>140</v>
      </c>
    </row>
    <row r="8" spans="1:9" x14ac:dyDescent="0.2">
      <c r="A8" s="165">
        <v>2</v>
      </c>
      <c r="B8" s="166" t="s">
        <v>325</v>
      </c>
      <c r="C8" s="166" t="s">
        <v>326</v>
      </c>
      <c r="D8" s="166" t="s">
        <v>34</v>
      </c>
      <c r="E8" s="167">
        <v>3340</v>
      </c>
      <c r="F8" s="168">
        <v>254.5247</v>
      </c>
      <c r="G8" s="169">
        <v>6.8266850000000004E-2</v>
      </c>
      <c r="H8" s="164" t="s">
        <v>140</v>
      </c>
    </row>
    <row r="9" spans="1:9" x14ac:dyDescent="0.2">
      <c r="A9" s="165">
        <v>3</v>
      </c>
      <c r="B9" s="166" t="s">
        <v>335</v>
      </c>
      <c r="C9" s="166" t="s">
        <v>336</v>
      </c>
      <c r="D9" s="166" t="s">
        <v>188</v>
      </c>
      <c r="E9" s="167">
        <v>60883</v>
      </c>
      <c r="F9" s="168">
        <v>201.3096395</v>
      </c>
      <c r="G9" s="169">
        <v>5.3993880000000001E-2</v>
      </c>
      <c r="H9" s="164" t="s">
        <v>140</v>
      </c>
    </row>
    <row r="10" spans="1:9" x14ac:dyDescent="0.2">
      <c r="A10" s="165">
        <v>4</v>
      </c>
      <c r="B10" s="166" t="s">
        <v>362</v>
      </c>
      <c r="C10" s="166" t="s">
        <v>363</v>
      </c>
      <c r="D10" s="166" t="s">
        <v>115</v>
      </c>
      <c r="E10" s="167">
        <v>9824</v>
      </c>
      <c r="F10" s="168">
        <v>156.59456</v>
      </c>
      <c r="G10" s="169">
        <v>4.2000709999999997E-2</v>
      </c>
      <c r="H10" s="164" t="s">
        <v>140</v>
      </c>
    </row>
    <row r="11" spans="1:9" x14ac:dyDescent="0.2">
      <c r="A11" s="165">
        <v>5</v>
      </c>
      <c r="B11" s="166" t="s">
        <v>63</v>
      </c>
      <c r="C11" s="166" t="s">
        <v>64</v>
      </c>
      <c r="D11" s="166" t="s">
        <v>31</v>
      </c>
      <c r="E11" s="167">
        <v>16174</v>
      </c>
      <c r="F11" s="168">
        <v>155.06822500000001</v>
      </c>
      <c r="G11" s="169">
        <v>4.1591330000000003E-2</v>
      </c>
      <c r="H11" s="164" t="s">
        <v>140</v>
      </c>
    </row>
    <row r="12" spans="1:9" x14ac:dyDescent="0.2">
      <c r="A12" s="165">
        <v>6</v>
      </c>
      <c r="B12" s="166" t="s">
        <v>339</v>
      </c>
      <c r="C12" s="166" t="s">
        <v>340</v>
      </c>
      <c r="D12" s="166" t="s">
        <v>48</v>
      </c>
      <c r="E12" s="167">
        <v>258815</v>
      </c>
      <c r="F12" s="168">
        <v>152.83025749999999</v>
      </c>
      <c r="G12" s="169">
        <v>4.0991069999999998E-2</v>
      </c>
      <c r="H12" s="164" t="s">
        <v>140</v>
      </c>
    </row>
    <row r="13" spans="1:9" x14ac:dyDescent="0.2">
      <c r="A13" s="165">
        <v>7</v>
      </c>
      <c r="B13" s="166" t="s">
        <v>358</v>
      </c>
      <c r="C13" s="166" t="s">
        <v>359</v>
      </c>
      <c r="D13" s="166" t="s">
        <v>48</v>
      </c>
      <c r="E13" s="167">
        <v>187038</v>
      </c>
      <c r="F13" s="168">
        <v>141.04535580000001</v>
      </c>
      <c r="G13" s="169">
        <v>3.7830210000000003E-2</v>
      </c>
      <c r="H13" s="164" t="s">
        <v>140</v>
      </c>
    </row>
    <row r="14" spans="1:9" x14ac:dyDescent="0.2">
      <c r="A14" s="165">
        <v>8</v>
      </c>
      <c r="B14" s="166" t="s">
        <v>333</v>
      </c>
      <c r="C14" s="166" t="s">
        <v>334</v>
      </c>
      <c r="D14" s="166" t="s">
        <v>215</v>
      </c>
      <c r="E14" s="167">
        <v>15581</v>
      </c>
      <c r="F14" s="168">
        <v>140.09656150000001</v>
      </c>
      <c r="G14" s="169">
        <v>3.7575730000000002E-2</v>
      </c>
      <c r="H14" s="164" t="s">
        <v>140</v>
      </c>
    </row>
    <row r="15" spans="1:9" x14ac:dyDescent="0.2">
      <c r="A15" s="165">
        <v>9</v>
      </c>
      <c r="B15" s="166" t="s">
        <v>337</v>
      </c>
      <c r="C15" s="166" t="s">
        <v>338</v>
      </c>
      <c r="D15" s="166" t="s">
        <v>276</v>
      </c>
      <c r="E15" s="167">
        <v>9043</v>
      </c>
      <c r="F15" s="168">
        <v>128.365385</v>
      </c>
      <c r="G15" s="169">
        <v>3.442928E-2</v>
      </c>
      <c r="H15" s="164" t="s">
        <v>140</v>
      </c>
    </row>
    <row r="16" spans="1:9" x14ac:dyDescent="0.2">
      <c r="A16" s="165">
        <v>10</v>
      </c>
      <c r="B16" s="166" t="s">
        <v>356</v>
      </c>
      <c r="C16" s="166" t="s">
        <v>357</v>
      </c>
      <c r="D16" s="166" t="s">
        <v>48</v>
      </c>
      <c r="E16" s="167">
        <v>36437</v>
      </c>
      <c r="F16" s="168">
        <v>123.83114449999999</v>
      </c>
      <c r="G16" s="169">
        <v>3.321313E-2</v>
      </c>
      <c r="H16" s="164" t="s">
        <v>140</v>
      </c>
    </row>
    <row r="17" spans="1:8" x14ac:dyDescent="0.2">
      <c r="A17" s="165">
        <v>11</v>
      </c>
      <c r="B17" s="166" t="s">
        <v>360</v>
      </c>
      <c r="C17" s="166" t="s">
        <v>361</v>
      </c>
      <c r="D17" s="166" t="s">
        <v>208</v>
      </c>
      <c r="E17" s="167">
        <v>1708</v>
      </c>
      <c r="F17" s="168">
        <v>108.05662</v>
      </c>
      <c r="G17" s="169">
        <v>2.89822E-2</v>
      </c>
      <c r="H17" s="164" t="s">
        <v>140</v>
      </c>
    </row>
    <row r="18" spans="1:8" x14ac:dyDescent="0.2">
      <c r="A18" s="165">
        <v>12</v>
      </c>
      <c r="B18" s="166" t="s">
        <v>42</v>
      </c>
      <c r="C18" s="166" t="s">
        <v>43</v>
      </c>
      <c r="D18" s="166" t="s">
        <v>13</v>
      </c>
      <c r="E18" s="167">
        <v>7151</v>
      </c>
      <c r="F18" s="168">
        <v>97.975851000000006</v>
      </c>
      <c r="G18" s="169">
        <v>2.6278409999999999E-2</v>
      </c>
      <c r="H18" s="164" t="s">
        <v>140</v>
      </c>
    </row>
    <row r="19" spans="1:8" x14ac:dyDescent="0.2">
      <c r="A19" s="165">
        <v>13</v>
      </c>
      <c r="B19" s="166" t="s">
        <v>279</v>
      </c>
      <c r="C19" s="166" t="s">
        <v>280</v>
      </c>
      <c r="D19" s="166" t="s">
        <v>31</v>
      </c>
      <c r="E19" s="167">
        <v>4465</v>
      </c>
      <c r="F19" s="168">
        <v>96.716364999999996</v>
      </c>
      <c r="G19" s="169">
        <v>2.5940589999999999E-2</v>
      </c>
      <c r="H19" s="164" t="s">
        <v>140</v>
      </c>
    </row>
    <row r="20" spans="1:8" x14ac:dyDescent="0.2">
      <c r="A20" s="165">
        <v>14</v>
      </c>
      <c r="B20" s="166" t="s">
        <v>230</v>
      </c>
      <c r="C20" s="166" t="s">
        <v>231</v>
      </c>
      <c r="D20" s="166" t="s">
        <v>185</v>
      </c>
      <c r="E20" s="167">
        <v>692</v>
      </c>
      <c r="F20" s="168">
        <v>94.651759999999996</v>
      </c>
      <c r="G20" s="169">
        <v>2.5386840000000001E-2</v>
      </c>
      <c r="H20" s="164" t="s">
        <v>140</v>
      </c>
    </row>
    <row r="21" spans="1:8" x14ac:dyDescent="0.2">
      <c r="A21" s="165">
        <v>15</v>
      </c>
      <c r="B21" s="166" t="s">
        <v>366</v>
      </c>
      <c r="C21" s="166" t="s">
        <v>367</v>
      </c>
      <c r="D21" s="166" t="s">
        <v>368</v>
      </c>
      <c r="E21" s="167">
        <v>22746</v>
      </c>
      <c r="F21" s="168">
        <v>94.225305000000006</v>
      </c>
      <c r="G21" s="169">
        <v>2.527246E-2</v>
      </c>
      <c r="H21" s="164" t="s">
        <v>140</v>
      </c>
    </row>
    <row r="22" spans="1:8" x14ac:dyDescent="0.2">
      <c r="A22" s="165">
        <v>16</v>
      </c>
      <c r="B22" s="166" t="s">
        <v>371</v>
      </c>
      <c r="C22" s="166" t="s">
        <v>372</v>
      </c>
      <c r="D22" s="166" t="s">
        <v>185</v>
      </c>
      <c r="E22" s="167">
        <v>10638</v>
      </c>
      <c r="F22" s="168">
        <v>92.332521</v>
      </c>
      <c r="G22" s="169">
        <v>2.4764789999999998E-2</v>
      </c>
      <c r="H22" s="164" t="s">
        <v>140</v>
      </c>
    </row>
    <row r="23" spans="1:8" x14ac:dyDescent="0.2">
      <c r="A23" s="165">
        <v>17</v>
      </c>
      <c r="B23" s="166" t="s">
        <v>364</v>
      </c>
      <c r="C23" s="166" t="s">
        <v>365</v>
      </c>
      <c r="D23" s="166" t="s">
        <v>115</v>
      </c>
      <c r="E23" s="167">
        <v>47004</v>
      </c>
      <c r="F23" s="168">
        <v>89.782340399999995</v>
      </c>
      <c r="G23" s="169">
        <v>2.4080799999999999E-2</v>
      </c>
      <c r="H23" s="164" t="s">
        <v>140</v>
      </c>
    </row>
    <row r="24" spans="1:8" x14ac:dyDescent="0.2">
      <c r="A24" s="165">
        <v>18</v>
      </c>
      <c r="B24" s="166" t="s">
        <v>369</v>
      </c>
      <c r="C24" s="166" t="s">
        <v>370</v>
      </c>
      <c r="D24" s="166" t="s">
        <v>120</v>
      </c>
      <c r="E24" s="167">
        <v>48585</v>
      </c>
      <c r="F24" s="168">
        <v>87.812528999999998</v>
      </c>
      <c r="G24" s="169">
        <v>2.3552469999999999E-2</v>
      </c>
      <c r="H24" s="164" t="s">
        <v>140</v>
      </c>
    </row>
    <row r="25" spans="1:8" x14ac:dyDescent="0.2">
      <c r="A25" s="165">
        <v>19</v>
      </c>
      <c r="B25" s="166" t="s">
        <v>75</v>
      </c>
      <c r="C25" s="166" t="s">
        <v>76</v>
      </c>
      <c r="D25" s="166" t="s">
        <v>25</v>
      </c>
      <c r="E25" s="167">
        <v>1562</v>
      </c>
      <c r="F25" s="168">
        <v>85.043090000000007</v>
      </c>
      <c r="G25" s="169">
        <v>2.2809670000000001E-2</v>
      </c>
      <c r="H25" s="164" t="s">
        <v>140</v>
      </c>
    </row>
    <row r="26" spans="1:8" x14ac:dyDescent="0.2">
      <c r="A26" s="165">
        <v>20</v>
      </c>
      <c r="B26" s="166" t="s">
        <v>373</v>
      </c>
      <c r="C26" s="166" t="s">
        <v>374</v>
      </c>
      <c r="D26" s="166" t="s">
        <v>112</v>
      </c>
      <c r="E26" s="167">
        <v>16611</v>
      </c>
      <c r="F26" s="168">
        <v>83.162971499999998</v>
      </c>
      <c r="G26" s="169">
        <v>2.23054E-2</v>
      </c>
      <c r="H26" s="164" t="s">
        <v>140</v>
      </c>
    </row>
    <row r="27" spans="1:8" x14ac:dyDescent="0.2">
      <c r="A27" s="165">
        <v>21</v>
      </c>
      <c r="B27" s="166" t="s">
        <v>331</v>
      </c>
      <c r="C27" s="166" t="s">
        <v>332</v>
      </c>
      <c r="D27" s="166" t="s">
        <v>229</v>
      </c>
      <c r="E27" s="167">
        <v>31297</v>
      </c>
      <c r="F27" s="168">
        <v>82.811862000000005</v>
      </c>
      <c r="G27" s="169">
        <v>2.2211229999999998E-2</v>
      </c>
      <c r="H27" s="164" t="s">
        <v>140</v>
      </c>
    </row>
    <row r="28" spans="1:8" x14ac:dyDescent="0.2">
      <c r="A28" s="165">
        <v>22</v>
      </c>
      <c r="B28" s="166" t="s">
        <v>73</v>
      </c>
      <c r="C28" s="166" t="s">
        <v>74</v>
      </c>
      <c r="D28" s="166" t="s">
        <v>31</v>
      </c>
      <c r="E28" s="167">
        <v>1446</v>
      </c>
      <c r="F28" s="168">
        <v>82.689509999999999</v>
      </c>
      <c r="G28" s="169">
        <v>2.2178409999999999E-2</v>
      </c>
      <c r="H28" s="164" t="s">
        <v>140</v>
      </c>
    </row>
    <row r="29" spans="1:8" x14ac:dyDescent="0.2">
      <c r="A29" s="165">
        <v>23</v>
      </c>
      <c r="B29" s="166" t="s">
        <v>375</v>
      </c>
      <c r="C29" s="166" t="s">
        <v>376</v>
      </c>
      <c r="D29" s="166" t="s">
        <v>31</v>
      </c>
      <c r="E29" s="167">
        <v>9769</v>
      </c>
      <c r="F29" s="168">
        <v>74.288360499999996</v>
      </c>
      <c r="G29" s="169">
        <v>1.9925109999999999E-2</v>
      </c>
      <c r="H29" s="164" t="s">
        <v>140</v>
      </c>
    </row>
    <row r="30" spans="1:8" x14ac:dyDescent="0.2">
      <c r="A30" s="165">
        <v>24</v>
      </c>
      <c r="B30" s="166" t="s">
        <v>380</v>
      </c>
      <c r="C30" s="166" t="s">
        <v>381</v>
      </c>
      <c r="D30" s="166" t="s">
        <v>185</v>
      </c>
      <c r="E30" s="167">
        <v>4021</v>
      </c>
      <c r="F30" s="168">
        <v>66.623948999999996</v>
      </c>
      <c r="G30" s="169">
        <v>1.786942E-2</v>
      </c>
      <c r="H30" s="164" t="s">
        <v>140</v>
      </c>
    </row>
    <row r="31" spans="1:8" x14ac:dyDescent="0.2">
      <c r="A31" s="165">
        <v>25</v>
      </c>
      <c r="B31" s="166" t="s">
        <v>377</v>
      </c>
      <c r="C31" s="166" t="s">
        <v>378</v>
      </c>
      <c r="D31" s="166" t="s">
        <v>379</v>
      </c>
      <c r="E31" s="167">
        <v>6011</v>
      </c>
      <c r="F31" s="168">
        <v>57.804781499999997</v>
      </c>
      <c r="G31" s="169">
        <v>1.5504E-2</v>
      </c>
      <c r="H31" s="164" t="s">
        <v>140</v>
      </c>
    </row>
    <row r="32" spans="1:8" x14ac:dyDescent="0.2">
      <c r="A32" s="165">
        <v>26</v>
      </c>
      <c r="B32" s="166" t="s">
        <v>384</v>
      </c>
      <c r="C32" s="166" t="s">
        <v>385</v>
      </c>
      <c r="D32" s="166" t="s">
        <v>208</v>
      </c>
      <c r="E32" s="167">
        <v>6109</v>
      </c>
      <c r="F32" s="168">
        <v>56.893116999999997</v>
      </c>
      <c r="G32" s="169">
        <v>1.5259480000000001E-2</v>
      </c>
      <c r="H32" s="164" t="s">
        <v>140</v>
      </c>
    </row>
    <row r="33" spans="1:8" x14ac:dyDescent="0.2">
      <c r="A33" s="165">
        <v>27</v>
      </c>
      <c r="B33" s="166" t="s">
        <v>386</v>
      </c>
      <c r="C33" s="166" t="s">
        <v>387</v>
      </c>
      <c r="D33" s="166" t="s">
        <v>31</v>
      </c>
      <c r="E33" s="167">
        <v>3066</v>
      </c>
      <c r="F33" s="168">
        <v>53.057130000000001</v>
      </c>
      <c r="G33" s="169">
        <v>1.4230619999999999E-2</v>
      </c>
      <c r="H33" s="164" t="s">
        <v>140</v>
      </c>
    </row>
    <row r="34" spans="1:8" x14ac:dyDescent="0.2">
      <c r="A34" s="165">
        <v>28</v>
      </c>
      <c r="B34" s="166" t="s">
        <v>403</v>
      </c>
      <c r="C34" s="166" t="s">
        <v>404</v>
      </c>
      <c r="D34" s="166" t="s">
        <v>215</v>
      </c>
      <c r="E34" s="167">
        <v>18242</v>
      </c>
      <c r="F34" s="168">
        <v>52.226846000000002</v>
      </c>
      <c r="G34" s="169">
        <v>1.400792E-2</v>
      </c>
      <c r="H34" s="164" t="s">
        <v>140</v>
      </c>
    </row>
    <row r="35" spans="1:8" x14ac:dyDescent="0.2">
      <c r="A35" s="165">
        <v>29</v>
      </c>
      <c r="B35" s="166" t="s">
        <v>388</v>
      </c>
      <c r="C35" s="166" t="s">
        <v>389</v>
      </c>
      <c r="D35" s="166" t="s">
        <v>246</v>
      </c>
      <c r="E35" s="167">
        <v>11900</v>
      </c>
      <c r="F35" s="168">
        <v>52.080350000000003</v>
      </c>
      <c r="G35" s="169">
        <v>1.3968629999999999E-2</v>
      </c>
      <c r="H35" s="164" t="s">
        <v>140</v>
      </c>
    </row>
    <row r="36" spans="1:8" x14ac:dyDescent="0.2">
      <c r="A36" s="165">
        <v>30</v>
      </c>
      <c r="B36" s="166" t="s">
        <v>390</v>
      </c>
      <c r="C36" s="166" t="s">
        <v>391</v>
      </c>
      <c r="D36" s="166" t="s">
        <v>31</v>
      </c>
      <c r="E36" s="167">
        <v>13623</v>
      </c>
      <c r="F36" s="168">
        <v>50.098582499999999</v>
      </c>
      <c r="G36" s="169">
        <v>1.34371E-2</v>
      </c>
      <c r="H36" s="164" t="s">
        <v>140</v>
      </c>
    </row>
    <row r="37" spans="1:8" x14ac:dyDescent="0.2">
      <c r="A37" s="165">
        <v>31</v>
      </c>
      <c r="B37" s="166" t="s">
        <v>108</v>
      </c>
      <c r="C37" s="166" t="s">
        <v>109</v>
      </c>
      <c r="D37" s="166" t="s">
        <v>34</v>
      </c>
      <c r="E37" s="167">
        <v>9041</v>
      </c>
      <c r="F37" s="168">
        <v>48.260857999999999</v>
      </c>
      <c r="G37" s="169">
        <v>1.294419E-2</v>
      </c>
      <c r="H37" s="164" t="s">
        <v>140</v>
      </c>
    </row>
    <row r="38" spans="1:8" x14ac:dyDescent="0.2">
      <c r="A38" s="165">
        <v>32</v>
      </c>
      <c r="B38" s="166" t="s">
        <v>397</v>
      </c>
      <c r="C38" s="166" t="s">
        <v>398</v>
      </c>
      <c r="D38" s="166" t="s">
        <v>120</v>
      </c>
      <c r="E38" s="167">
        <v>9165</v>
      </c>
      <c r="F38" s="168">
        <v>44.807684999999999</v>
      </c>
      <c r="G38" s="169">
        <v>1.2018010000000001E-2</v>
      </c>
      <c r="H38" s="164" t="s">
        <v>140</v>
      </c>
    </row>
    <row r="39" spans="1:8" x14ac:dyDescent="0.2">
      <c r="A39" s="165">
        <v>33</v>
      </c>
      <c r="B39" s="166" t="s">
        <v>394</v>
      </c>
      <c r="C39" s="166" t="s">
        <v>395</v>
      </c>
      <c r="D39" s="166" t="s">
        <v>396</v>
      </c>
      <c r="E39" s="167">
        <v>6007</v>
      </c>
      <c r="F39" s="168">
        <v>42.886976500000003</v>
      </c>
      <c r="G39" s="169">
        <v>1.150285E-2</v>
      </c>
      <c r="H39" s="164" t="s">
        <v>140</v>
      </c>
    </row>
    <row r="40" spans="1:8" x14ac:dyDescent="0.2">
      <c r="A40" s="165">
        <v>34</v>
      </c>
      <c r="B40" s="166" t="s">
        <v>113</v>
      </c>
      <c r="C40" s="166" t="s">
        <v>114</v>
      </c>
      <c r="D40" s="166" t="s">
        <v>115</v>
      </c>
      <c r="E40" s="167">
        <v>558</v>
      </c>
      <c r="F40" s="168">
        <v>42.017400000000002</v>
      </c>
      <c r="G40" s="169">
        <v>1.1269619999999999E-2</v>
      </c>
      <c r="H40" s="164" t="s">
        <v>140</v>
      </c>
    </row>
    <row r="41" spans="1:8" x14ac:dyDescent="0.2">
      <c r="A41" s="165">
        <v>35</v>
      </c>
      <c r="B41" s="166" t="s">
        <v>401</v>
      </c>
      <c r="C41" s="166" t="s">
        <v>402</v>
      </c>
      <c r="D41" s="166" t="s">
        <v>185</v>
      </c>
      <c r="E41" s="167">
        <v>2672</v>
      </c>
      <c r="F41" s="168">
        <v>40.635776</v>
      </c>
      <c r="G41" s="169">
        <v>1.089905E-2</v>
      </c>
      <c r="H41" s="164" t="s">
        <v>140</v>
      </c>
    </row>
    <row r="42" spans="1:8" x14ac:dyDescent="0.2">
      <c r="A42" s="165">
        <v>36</v>
      </c>
      <c r="B42" s="166" t="s">
        <v>405</v>
      </c>
      <c r="C42" s="166" t="s">
        <v>406</v>
      </c>
      <c r="D42" s="166" t="s">
        <v>407</v>
      </c>
      <c r="E42" s="167">
        <v>3317</v>
      </c>
      <c r="F42" s="168">
        <v>29.984021500000001</v>
      </c>
      <c r="G42" s="169">
        <v>8.0421099999999999E-3</v>
      </c>
      <c r="H42" s="164" t="s">
        <v>140</v>
      </c>
    </row>
    <row r="43" spans="1:8" x14ac:dyDescent="0.2">
      <c r="A43" s="165">
        <v>37</v>
      </c>
      <c r="B43" s="166" t="s">
        <v>408</v>
      </c>
      <c r="C43" s="166" t="s">
        <v>409</v>
      </c>
      <c r="D43" s="166" t="s">
        <v>276</v>
      </c>
      <c r="E43" s="167">
        <v>12245</v>
      </c>
      <c r="F43" s="168">
        <v>28.763504999999999</v>
      </c>
      <c r="G43" s="169">
        <v>7.7147500000000003E-3</v>
      </c>
      <c r="H43" s="164" t="s">
        <v>140</v>
      </c>
    </row>
    <row r="44" spans="1:8" x14ac:dyDescent="0.2">
      <c r="A44" s="165">
        <v>38</v>
      </c>
      <c r="B44" s="166" t="s">
        <v>399</v>
      </c>
      <c r="C44" s="166" t="s">
        <v>400</v>
      </c>
      <c r="D44" s="166" t="s">
        <v>115</v>
      </c>
      <c r="E44" s="167">
        <v>3447</v>
      </c>
      <c r="F44" s="168">
        <v>25.8163065</v>
      </c>
      <c r="G44" s="169">
        <v>6.9242699999999997E-3</v>
      </c>
      <c r="H44" s="164" t="s">
        <v>140</v>
      </c>
    </row>
    <row r="45" spans="1:8" x14ac:dyDescent="0.2">
      <c r="A45" s="165">
        <v>39</v>
      </c>
      <c r="B45" s="166" t="s">
        <v>410</v>
      </c>
      <c r="C45" s="166" t="s">
        <v>411</v>
      </c>
      <c r="D45" s="166" t="s">
        <v>115</v>
      </c>
      <c r="E45" s="167">
        <v>3832</v>
      </c>
      <c r="F45" s="168">
        <v>24.501808</v>
      </c>
      <c r="G45" s="169">
        <v>6.5717099999999997E-3</v>
      </c>
      <c r="H45" s="164" t="s">
        <v>140</v>
      </c>
    </row>
    <row r="46" spans="1:8" x14ac:dyDescent="0.2">
      <c r="A46" s="171"/>
      <c r="B46" s="171"/>
      <c r="C46" s="172" t="s">
        <v>139</v>
      </c>
      <c r="D46" s="171"/>
      <c r="E46" s="171" t="s">
        <v>140</v>
      </c>
      <c r="F46" s="173">
        <v>3605.6025567000002</v>
      </c>
      <c r="G46" s="174">
        <v>0.96706981999999997</v>
      </c>
      <c r="H46" s="164" t="s">
        <v>140</v>
      </c>
    </row>
    <row r="47" spans="1:8" x14ac:dyDescent="0.2">
      <c r="A47" s="171"/>
      <c r="B47" s="171"/>
      <c r="C47" s="175"/>
      <c r="D47" s="171"/>
      <c r="E47" s="171"/>
      <c r="F47" s="176"/>
      <c r="G47" s="176"/>
      <c r="H47" s="164" t="s">
        <v>140</v>
      </c>
    </row>
    <row r="48" spans="1:8" x14ac:dyDescent="0.2">
      <c r="A48" s="171"/>
      <c r="B48" s="171"/>
      <c r="C48" s="172" t="s">
        <v>141</v>
      </c>
      <c r="D48" s="171"/>
      <c r="E48" s="171"/>
      <c r="F48" s="171"/>
      <c r="G48" s="171"/>
      <c r="H48" s="164" t="s">
        <v>140</v>
      </c>
    </row>
    <row r="49" spans="1:8" x14ac:dyDescent="0.2">
      <c r="A49" s="171"/>
      <c r="B49" s="171"/>
      <c r="C49" s="172" t="s">
        <v>139</v>
      </c>
      <c r="D49" s="171"/>
      <c r="E49" s="171" t="s">
        <v>140</v>
      </c>
      <c r="F49" s="177" t="s">
        <v>142</v>
      </c>
      <c r="G49" s="174">
        <v>0</v>
      </c>
      <c r="H49" s="164" t="s">
        <v>140</v>
      </c>
    </row>
    <row r="50" spans="1:8" x14ac:dyDescent="0.2">
      <c r="A50" s="171"/>
      <c r="B50" s="171"/>
      <c r="C50" s="175"/>
      <c r="D50" s="171"/>
      <c r="E50" s="171"/>
      <c r="F50" s="176"/>
      <c r="G50" s="176"/>
      <c r="H50" s="164" t="s">
        <v>140</v>
      </c>
    </row>
    <row r="51" spans="1:8" x14ac:dyDescent="0.2">
      <c r="A51" s="171"/>
      <c r="B51" s="171"/>
      <c r="C51" s="172" t="s">
        <v>143</v>
      </c>
      <c r="D51" s="171"/>
      <c r="E51" s="171"/>
      <c r="F51" s="171"/>
      <c r="G51" s="171"/>
      <c r="H51" s="164" t="s">
        <v>140</v>
      </c>
    </row>
    <row r="52" spans="1:8" x14ac:dyDescent="0.2">
      <c r="A52" s="171"/>
      <c r="B52" s="171"/>
      <c r="C52" s="172" t="s">
        <v>139</v>
      </c>
      <c r="D52" s="171"/>
      <c r="E52" s="171" t="s">
        <v>140</v>
      </c>
      <c r="F52" s="177" t="s">
        <v>142</v>
      </c>
      <c r="G52" s="174">
        <v>0</v>
      </c>
      <c r="H52" s="164" t="s">
        <v>140</v>
      </c>
    </row>
    <row r="53" spans="1:8" x14ac:dyDescent="0.2">
      <c r="A53" s="171"/>
      <c r="B53" s="171"/>
      <c r="C53" s="175"/>
      <c r="D53" s="171"/>
      <c r="E53" s="171"/>
      <c r="F53" s="176"/>
      <c r="G53" s="176"/>
      <c r="H53" s="164" t="s">
        <v>140</v>
      </c>
    </row>
    <row r="54" spans="1:8" x14ac:dyDescent="0.2">
      <c r="A54" s="171"/>
      <c r="B54" s="171"/>
      <c r="C54" s="172" t="s">
        <v>144</v>
      </c>
      <c r="D54" s="171"/>
      <c r="E54" s="171"/>
      <c r="F54" s="171"/>
      <c r="G54" s="171"/>
      <c r="H54" s="164" t="s">
        <v>140</v>
      </c>
    </row>
    <row r="55" spans="1:8" x14ac:dyDescent="0.2">
      <c r="A55" s="171"/>
      <c r="B55" s="171"/>
      <c r="C55" s="172" t="s">
        <v>139</v>
      </c>
      <c r="D55" s="171"/>
      <c r="E55" s="171" t="s">
        <v>140</v>
      </c>
      <c r="F55" s="177" t="s">
        <v>142</v>
      </c>
      <c r="G55" s="174">
        <v>0</v>
      </c>
      <c r="H55" s="164" t="s">
        <v>140</v>
      </c>
    </row>
    <row r="56" spans="1:8" x14ac:dyDescent="0.2">
      <c r="A56" s="171"/>
      <c r="B56" s="171"/>
      <c r="C56" s="175"/>
      <c r="D56" s="171"/>
      <c r="E56" s="171"/>
      <c r="F56" s="176"/>
      <c r="G56" s="176"/>
      <c r="H56" s="164" t="s">
        <v>140</v>
      </c>
    </row>
    <row r="57" spans="1:8" x14ac:dyDescent="0.2">
      <c r="A57" s="171"/>
      <c r="B57" s="171"/>
      <c r="C57" s="172" t="s">
        <v>145</v>
      </c>
      <c r="D57" s="171"/>
      <c r="E57" s="171"/>
      <c r="F57" s="176"/>
      <c r="G57" s="176"/>
      <c r="H57" s="164" t="s">
        <v>140</v>
      </c>
    </row>
    <row r="58" spans="1:8" x14ac:dyDescent="0.2">
      <c r="A58" s="171"/>
      <c r="B58" s="171"/>
      <c r="C58" s="172" t="s">
        <v>139</v>
      </c>
      <c r="D58" s="171"/>
      <c r="E58" s="171" t="s">
        <v>140</v>
      </c>
      <c r="F58" s="177" t="s">
        <v>142</v>
      </c>
      <c r="G58" s="174">
        <v>0</v>
      </c>
      <c r="H58" s="164" t="s">
        <v>140</v>
      </c>
    </row>
    <row r="59" spans="1:8" x14ac:dyDescent="0.2">
      <c r="A59" s="171"/>
      <c r="B59" s="171"/>
      <c r="C59" s="175"/>
      <c r="D59" s="171"/>
      <c r="E59" s="171"/>
      <c r="F59" s="176"/>
      <c r="G59" s="176"/>
      <c r="H59" s="164" t="s">
        <v>140</v>
      </c>
    </row>
    <row r="60" spans="1:8" x14ac:dyDescent="0.2">
      <c r="A60" s="171"/>
      <c r="B60" s="171"/>
      <c r="C60" s="172" t="s">
        <v>146</v>
      </c>
      <c r="D60" s="171"/>
      <c r="E60" s="171"/>
      <c r="F60" s="176"/>
      <c r="G60" s="176"/>
      <c r="H60" s="164" t="s">
        <v>140</v>
      </c>
    </row>
    <row r="61" spans="1:8" x14ac:dyDescent="0.2">
      <c r="A61" s="171"/>
      <c r="B61" s="171"/>
      <c r="C61" s="172" t="s">
        <v>139</v>
      </c>
      <c r="D61" s="171"/>
      <c r="E61" s="171" t="s">
        <v>140</v>
      </c>
      <c r="F61" s="177" t="s">
        <v>142</v>
      </c>
      <c r="G61" s="174">
        <v>0</v>
      </c>
      <c r="H61" s="164" t="s">
        <v>140</v>
      </c>
    </row>
    <row r="62" spans="1:8" x14ac:dyDescent="0.2">
      <c r="A62" s="171"/>
      <c r="B62" s="171"/>
      <c r="C62" s="175"/>
      <c r="D62" s="171"/>
      <c r="E62" s="171"/>
      <c r="F62" s="176"/>
      <c r="G62" s="176"/>
      <c r="H62" s="164" t="s">
        <v>140</v>
      </c>
    </row>
    <row r="63" spans="1:8" x14ac:dyDescent="0.2">
      <c r="A63" s="171"/>
      <c r="B63" s="171"/>
      <c r="C63" s="172" t="s">
        <v>147</v>
      </c>
      <c r="D63" s="171"/>
      <c r="E63" s="171"/>
      <c r="F63" s="173">
        <v>3605.6025567000002</v>
      </c>
      <c r="G63" s="174">
        <v>0.96706981999999997</v>
      </c>
      <c r="H63" s="164" t="s">
        <v>140</v>
      </c>
    </row>
    <row r="64" spans="1:8" x14ac:dyDescent="0.2">
      <c r="A64" s="171"/>
      <c r="B64" s="171"/>
      <c r="C64" s="175"/>
      <c r="D64" s="171"/>
      <c r="E64" s="171"/>
      <c r="F64" s="176"/>
      <c r="G64" s="176"/>
      <c r="H64" s="164" t="s">
        <v>140</v>
      </c>
    </row>
    <row r="65" spans="1:8" x14ac:dyDescent="0.2">
      <c r="A65" s="171"/>
      <c r="B65" s="171"/>
      <c r="C65" s="172" t="s">
        <v>148</v>
      </c>
      <c r="D65" s="171"/>
      <c r="E65" s="171"/>
      <c r="F65" s="176"/>
      <c r="G65" s="176"/>
      <c r="H65" s="164" t="s">
        <v>140</v>
      </c>
    </row>
    <row r="66" spans="1:8" x14ac:dyDescent="0.2">
      <c r="A66" s="171"/>
      <c r="B66" s="171"/>
      <c r="C66" s="172" t="s">
        <v>10</v>
      </c>
      <c r="D66" s="171"/>
      <c r="E66" s="171"/>
      <c r="F66" s="176"/>
      <c r="G66" s="176"/>
      <c r="H66" s="164" t="s">
        <v>140</v>
      </c>
    </row>
    <row r="67" spans="1:8" x14ac:dyDescent="0.2">
      <c r="A67" s="171"/>
      <c r="B67" s="171"/>
      <c r="C67" s="172" t="s">
        <v>139</v>
      </c>
      <c r="D67" s="171"/>
      <c r="E67" s="171" t="s">
        <v>140</v>
      </c>
      <c r="F67" s="177" t="s">
        <v>142</v>
      </c>
      <c r="G67" s="174">
        <v>0</v>
      </c>
      <c r="H67" s="164" t="s">
        <v>140</v>
      </c>
    </row>
    <row r="68" spans="1:8" x14ac:dyDescent="0.2">
      <c r="A68" s="171"/>
      <c r="B68" s="171"/>
      <c r="C68" s="175"/>
      <c r="D68" s="171"/>
      <c r="E68" s="171"/>
      <c r="F68" s="176"/>
      <c r="G68" s="176"/>
      <c r="H68" s="164" t="s">
        <v>140</v>
      </c>
    </row>
    <row r="69" spans="1:8" x14ac:dyDescent="0.2">
      <c r="A69" s="171"/>
      <c r="B69" s="171"/>
      <c r="C69" s="172" t="s">
        <v>149</v>
      </c>
      <c r="D69" s="171"/>
      <c r="E69" s="171"/>
      <c r="F69" s="171"/>
      <c r="G69" s="171"/>
      <c r="H69" s="164" t="s">
        <v>140</v>
      </c>
    </row>
    <row r="70" spans="1:8" x14ac:dyDescent="0.2">
      <c r="A70" s="171"/>
      <c r="B70" s="171"/>
      <c r="C70" s="172" t="s">
        <v>139</v>
      </c>
      <c r="D70" s="171"/>
      <c r="E70" s="171" t="s">
        <v>140</v>
      </c>
      <c r="F70" s="177" t="s">
        <v>142</v>
      </c>
      <c r="G70" s="174">
        <v>0</v>
      </c>
      <c r="H70" s="164" t="s">
        <v>140</v>
      </c>
    </row>
    <row r="71" spans="1:8" x14ac:dyDescent="0.2">
      <c r="A71" s="171"/>
      <c r="B71" s="171"/>
      <c r="C71" s="175"/>
      <c r="D71" s="171"/>
      <c r="E71" s="171"/>
      <c r="F71" s="176"/>
      <c r="G71" s="176"/>
      <c r="H71" s="164" t="s">
        <v>140</v>
      </c>
    </row>
    <row r="72" spans="1:8" x14ac:dyDescent="0.2">
      <c r="A72" s="171"/>
      <c r="B72" s="171"/>
      <c r="C72" s="172" t="s">
        <v>150</v>
      </c>
      <c r="D72" s="171"/>
      <c r="E72" s="171"/>
      <c r="F72" s="171"/>
      <c r="G72" s="171"/>
      <c r="H72" s="164" t="s">
        <v>140</v>
      </c>
    </row>
    <row r="73" spans="1:8" x14ac:dyDescent="0.2">
      <c r="A73" s="171"/>
      <c r="B73" s="171"/>
      <c r="C73" s="172" t="s">
        <v>139</v>
      </c>
      <c r="D73" s="171"/>
      <c r="E73" s="171" t="s">
        <v>140</v>
      </c>
      <c r="F73" s="177" t="s">
        <v>142</v>
      </c>
      <c r="G73" s="174">
        <v>0</v>
      </c>
      <c r="H73" s="164" t="s">
        <v>140</v>
      </c>
    </row>
    <row r="74" spans="1:8" x14ac:dyDescent="0.2">
      <c r="A74" s="171"/>
      <c r="B74" s="171"/>
      <c r="C74" s="175"/>
      <c r="D74" s="171"/>
      <c r="E74" s="171"/>
      <c r="F74" s="176"/>
      <c r="G74" s="176"/>
      <c r="H74" s="164" t="s">
        <v>140</v>
      </c>
    </row>
    <row r="75" spans="1:8" x14ac:dyDescent="0.2">
      <c r="A75" s="171"/>
      <c r="B75" s="171"/>
      <c r="C75" s="172" t="s">
        <v>151</v>
      </c>
      <c r="D75" s="171"/>
      <c r="E75" s="171"/>
      <c r="F75" s="176"/>
      <c r="G75" s="176"/>
      <c r="H75" s="164" t="s">
        <v>140</v>
      </c>
    </row>
    <row r="76" spans="1:8" x14ac:dyDescent="0.2">
      <c r="A76" s="171"/>
      <c r="B76" s="171"/>
      <c r="C76" s="172" t="s">
        <v>139</v>
      </c>
      <c r="D76" s="171"/>
      <c r="E76" s="171" t="s">
        <v>140</v>
      </c>
      <c r="F76" s="177" t="s">
        <v>142</v>
      </c>
      <c r="G76" s="174">
        <v>0</v>
      </c>
      <c r="H76" s="164" t="s">
        <v>140</v>
      </c>
    </row>
    <row r="77" spans="1:8" x14ac:dyDescent="0.2">
      <c r="A77" s="171"/>
      <c r="B77" s="171"/>
      <c r="C77" s="175"/>
      <c r="D77" s="171"/>
      <c r="E77" s="171"/>
      <c r="F77" s="176"/>
      <c r="G77" s="176"/>
      <c r="H77" s="164" t="s">
        <v>140</v>
      </c>
    </row>
    <row r="78" spans="1:8" x14ac:dyDescent="0.2">
      <c r="A78" s="171"/>
      <c r="B78" s="171"/>
      <c r="C78" s="172" t="s">
        <v>152</v>
      </c>
      <c r="D78" s="171"/>
      <c r="E78" s="171"/>
      <c r="F78" s="173">
        <v>0</v>
      </c>
      <c r="G78" s="174">
        <v>0</v>
      </c>
      <c r="H78" s="164" t="s">
        <v>140</v>
      </c>
    </row>
    <row r="79" spans="1:8" x14ac:dyDescent="0.2">
      <c r="A79" s="171"/>
      <c r="B79" s="171"/>
      <c r="C79" s="175"/>
      <c r="D79" s="171"/>
      <c r="E79" s="171"/>
      <c r="F79" s="176"/>
      <c r="G79" s="176"/>
      <c r="H79" s="164" t="s">
        <v>140</v>
      </c>
    </row>
    <row r="80" spans="1:8" x14ac:dyDescent="0.2">
      <c r="A80" s="171"/>
      <c r="B80" s="171"/>
      <c r="C80" s="172" t="s">
        <v>153</v>
      </c>
      <c r="D80" s="171"/>
      <c r="E80" s="171"/>
      <c r="F80" s="176"/>
      <c r="G80" s="176"/>
      <c r="H80" s="164" t="s">
        <v>140</v>
      </c>
    </row>
    <row r="81" spans="1:8" x14ac:dyDescent="0.2">
      <c r="A81" s="171"/>
      <c r="B81" s="171"/>
      <c r="C81" s="172" t="s">
        <v>154</v>
      </c>
      <c r="D81" s="171"/>
      <c r="E81" s="171"/>
      <c r="F81" s="176"/>
      <c r="G81" s="176"/>
      <c r="H81" s="164" t="s">
        <v>140</v>
      </c>
    </row>
    <row r="82" spans="1:8" x14ac:dyDescent="0.2">
      <c r="A82" s="171"/>
      <c r="B82" s="171"/>
      <c r="C82" s="172" t="s">
        <v>139</v>
      </c>
      <c r="D82" s="171"/>
      <c r="E82" s="171" t="s">
        <v>140</v>
      </c>
      <c r="F82" s="177" t="s">
        <v>142</v>
      </c>
      <c r="G82" s="174">
        <v>0</v>
      </c>
      <c r="H82" s="164" t="s">
        <v>140</v>
      </c>
    </row>
    <row r="83" spans="1:8" x14ac:dyDescent="0.2">
      <c r="A83" s="171"/>
      <c r="B83" s="171"/>
      <c r="C83" s="175"/>
      <c r="D83" s="171"/>
      <c r="E83" s="171"/>
      <c r="F83" s="176"/>
      <c r="G83" s="176"/>
      <c r="H83" s="164" t="s">
        <v>140</v>
      </c>
    </row>
    <row r="84" spans="1:8" x14ac:dyDescent="0.2">
      <c r="A84" s="171"/>
      <c r="B84" s="171"/>
      <c r="C84" s="172" t="s">
        <v>155</v>
      </c>
      <c r="D84" s="171"/>
      <c r="E84" s="171"/>
      <c r="F84" s="176"/>
      <c r="G84" s="176"/>
      <c r="H84" s="164" t="s">
        <v>140</v>
      </c>
    </row>
    <row r="85" spans="1:8" x14ac:dyDescent="0.2">
      <c r="A85" s="171"/>
      <c r="B85" s="171"/>
      <c r="C85" s="172" t="s">
        <v>139</v>
      </c>
      <c r="D85" s="171"/>
      <c r="E85" s="171" t="s">
        <v>140</v>
      </c>
      <c r="F85" s="177" t="s">
        <v>142</v>
      </c>
      <c r="G85" s="174">
        <v>0</v>
      </c>
      <c r="H85" s="164" t="s">
        <v>140</v>
      </c>
    </row>
    <row r="86" spans="1:8" x14ac:dyDescent="0.2">
      <c r="A86" s="171"/>
      <c r="B86" s="171"/>
      <c r="C86" s="175"/>
      <c r="D86" s="171"/>
      <c r="E86" s="171"/>
      <c r="F86" s="176"/>
      <c r="G86" s="176"/>
      <c r="H86" s="164" t="s">
        <v>140</v>
      </c>
    </row>
    <row r="87" spans="1:8" x14ac:dyDescent="0.2">
      <c r="A87" s="171"/>
      <c r="B87" s="171"/>
      <c r="C87" s="172" t="s">
        <v>156</v>
      </c>
      <c r="D87" s="171"/>
      <c r="E87" s="171"/>
      <c r="F87" s="176"/>
      <c r="G87" s="176"/>
      <c r="H87" s="164" t="s">
        <v>140</v>
      </c>
    </row>
    <row r="88" spans="1:8" x14ac:dyDescent="0.2">
      <c r="A88" s="171"/>
      <c r="B88" s="171"/>
      <c r="C88" s="172" t="s">
        <v>139</v>
      </c>
      <c r="D88" s="171"/>
      <c r="E88" s="171" t="s">
        <v>140</v>
      </c>
      <c r="F88" s="177" t="s">
        <v>142</v>
      </c>
      <c r="G88" s="174">
        <v>0</v>
      </c>
      <c r="H88" s="164" t="s">
        <v>140</v>
      </c>
    </row>
    <row r="89" spans="1:8" x14ac:dyDescent="0.2">
      <c r="A89" s="171"/>
      <c r="B89" s="171"/>
      <c r="C89" s="175"/>
      <c r="D89" s="171"/>
      <c r="E89" s="171"/>
      <c r="F89" s="176"/>
      <c r="G89" s="176"/>
      <c r="H89" s="164" t="s">
        <v>140</v>
      </c>
    </row>
    <row r="90" spans="1:8" x14ac:dyDescent="0.2">
      <c r="A90" s="171"/>
      <c r="B90" s="171"/>
      <c r="C90" s="172" t="s">
        <v>157</v>
      </c>
      <c r="D90" s="171"/>
      <c r="E90" s="171"/>
      <c r="F90" s="176"/>
      <c r="G90" s="176"/>
      <c r="H90" s="164" t="s">
        <v>140</v>
      </c>
    </row>
    <row r="91" spans="1:8" x14ac:dyDescent="0.2">
      <c r="A91" s="165">
        <v>1</v>
      </c>
      <c r="B91" s="166"/>
      <c r="C91" s="166" t="s">
        <v>158</v>
      </c>
      <c r="D91" s="166"/>
      <c r="E91" s="178"/>
      <c r="F91" s="168">
        <v>160.24403699999999</v>
      </c>
      <c r="G91" s="169">
        <v>4.2979549999999998E-2</v>
      </c>
      <c r="H91" s="164">
        <v>5.42</v>
      </c>
    </row>
    <row r="92" spans="1:8" x14ac:dyDescent="0.2">
      <c r="A92" s="171"/>
      <c r="B92" s="171"/>
      <c r="C92" s="172" t="s">
        <v>139</v>
      </c>
      <c r="D92" s="171"/>
      <c r="E92" s="171" t="s">
        <v>140</v>
      </c>
      <c r="F92" s="173">
        <v>160.24403699999999</v>
      </c>
      <c r="G92" s="174">
        <v>4.2979549999999998E-2</v>
      </c>
      <c r="H92" s="164" t="s">
        <v>140</v>
      </c>
    </row>
    <row r="93" spans="1:8" x14ac:dyDescent="0.2">
      <c r="A93" s="171"/>
      <c r="B93" s="171"/>
      <c r="C93" s="175"/>
      <c r="D93" s="171"/>
      <c r="E93" s="171"/>
      <c r="F93" s="176"/>
      <c r="G93" s="176"/>
      <c r="H93" s="164" t="s">
        <v>140</v>
      </c>
    </row>
    <row r="94" spans="1:8" x14ac:dyDescent="0.2">
      <c r="A94" s="171"/>
      <c r="B94" s="171"/>
      <c r="C94" s="172" t="s">
        <v>159</v>
      </c>
      <c r="D94" s="171"/>
      <c r="E94" s="171"/>
      <c r="F94" s="173">
        <v>160.24403699999999</v>
      </c>
      <c r="G94" s="174">
        <v>4.2979549999999998E-2</v>
      </c>
      <c r="H94" s="164" t="s">
        <v>140</v>
      </c>
    </row>
    <row r="95" spans="1:8" x14ac:dyDescent="0.2">
      <c r="A95" s="171"/>
      <c r="B95" s="171"/>
      <c r="C95" s="176"/>
      <c r="D95" s="171"/>
      <c r="E95" s="171"/>
      <c r="F95" s="171"/>
      <c r="G95" s="171"/>
      <c r="H95" s="164" t="s">
        <v>140</v>
      </c>
    </row>
    <row r="96" spans="1:8" x14ac:dyDescent="0.2">
      <c r="A96" s="171"/>
      <c r="B96" s="171"/>
      <c r="C96" s="172" t="s">
        <v>160</v>
      </c>
      <c r="D96" s="171"/>
      <c r="E96" s="171"/>
      <c r="F96" s="171"/>
      <c r="G96" s="171"/>
      <c r="H96" s="164" t="s">
        <v>140</v>
      </c>
    </row>
    <row r="97" spans="1:10" x14ac:dyDescent="0.2">
      <c r="A97" s="171"/>
      <c r="B97" s="171"/>
      <c r="C97" s="172" t="s">
        <v>161</v>
      </c>
      <c r="D97" s="171"/>
      <c r="E97" s="171"/>
      <c r="F97" s="171"/>
      <c r="G97" s="171"/>
      <c r="H97" s="164" t="s">
        <v>140</v>
      </c>
    </row>
    <row r="98" spans="1:10" x14ac:dyDescent="0.2">
      <c r="A98" s="171"/>
      <c r="B98" s="171"/>
      <c r="C98" s="172" t="s">
        <v>139</v>
      </c>
      <c r="D98" s="171"/>
      <c r="E98" s="171" t="s">
        <v>140</v>
      </c>
      <c r="F98" s="177" t="s">
        <v>142</v>
      </c>
      <c r="G98" s="174">
        <v>0</v>
      </c>
      <c r="H98" s="164" t="s">
        <v>140</v>
      </c>
    </row>
    <row r="99" spans="1:10" x14ac:dyDescent="0.2">
      <c r="A99" s="171"/>
      <c r="B99" s="171"/>
      <c r="C99" s="175"/>
      <c r="D99" s="171"/>
      <c r="E99" s="171"/>
      <c r="F99" s="176"/>
      <c r="G99" s="176"/>
      <c r="H99" s="164" t="s">
        <v>140</v>
      </c>
    </row>
    <row r="100" spans="1:10" x14ac:dyDescent="0.2">
      <c r="A100" s="171"/>
      <c r="B100" s="171"/>
      <c r="C100" s="172" t="s">
        <v>162</v>
      </c>
      <c r="D100" s="171"/>
      <c r="E100" s="171"/>
      <c r="F100" s="171"/>
      <c r="G100" s="171"/>
      <c r="H100" s="164" t="s">
        <v>140</v>
      </c>
    </row>
    <row r="101" spans="1:10" x14ac:dyDescent="0.2">
      <c r="A101" s="171"/>
      <c r="B101" s="171"/>
      <c r="C101" s="172" t="s">
        <v>163</v>
      </c>
      <c r="D101" s="171"/>
      <c r="E101" s="171"/>
      <c r="F101" s="171"/>
      <c r="G101" s="171"/>
      <c r="H101" s="164" t="s">
        <v>140</v>
      </c>
    </row>
    <row r="102" spans="1:10" x14ac:dyDescent="0.2">
      <c r="A102" s="171"/>
      <c r="B102" s="171"/>
      <c r="C102" s="172" t="s">
        <v>139</v>
      </c>
      <c r="D102" s="171"/>
      <c r="E102" s="171" t="s">
        <v>140</v>
      </c>
      <c r="F102" s="177" t="s">
        <v>142</v>
      </c>
      <c r="G102" s="174">
        <v>0</v>
      </c>
      <c r="H102" s="164" t="s">
        <v>140</v>
      </c>
    </row>
    <row r="103" spans="1:10" x14ac:dyDescent="0.2">
      <c r="A103" s="171"/>
      <c r="B103" s="171"/>
      <c r="C103" s="175"/>
      <c r="D103" s="171"/>
      <c r="E103" s="171"/>
      <c r="F103" s="176"/>
      <c r="G103" s="176"/>
      <c r="H103" s="164" t="s">
        <v>140</v>
      </c>
    </row>
    <row r="104" spans="1:10" x14ac:dyDescent="0.2">
      <c r="A104" s="171"/>
      <c r="B104" s="171"/>
      <c r="C104" s="172" t="s">
        <v>164</v>
      </c>
      <c r="D104" s="171"/>
      <c r="E104" s="171"/>
      <c r="F104" s="176"/>
      <c r="G104" s="176"/>
      <c r="H104" s="164" t="s">
        <v>140</v>
      </c>
    </row>
    <row r="105" spans="1:10" x14ac:dyDescent="0.2">
      <c r="A105" s="171"/>
      <c r="B105" s="171"/>
      <c r="C105" s="172" t="s">
        <v>139</v>
      </c>
      <c r="D105" s="171"/>
      <c r="E105" s="171" t="s">
        <v>140</v>
      </c>
      <c r="F105" s="177" t="s">
        <v>142</v>
      </c>
      <c r="G105" s="174">
        <v>0</v>
      </c>
      <c r="H105" s="164" t="s">
        <v>140</v>
      </c>
    </row>
    <row r="106" spans="1:10" x14ac:dyDescent="0.2">
      <c r="A106" s="171"/>
      <c r="B106" s="171"/>
      <c r="C106" s="175"/>
      <c r="D106" s="171"/>
      <c r="E106" s="171"/>
      <c r="F106" s="176"/>
      <c r="G106" s="176"/>
      <c r="H106" s="164" t="s">
        <v>140</v>
      </c>
    </row>
    <row r="107" spans="1:10" x14ac:dyDescent="0.2">
      <c r="A107" s="178"/>
      <c r="B107" s="166"/>
      <c r="C107" s="166" t="s">
        <v>165</v>
      </c>
      <c r="D107" s="166"/>
      <c r="E107" s="178"/>
      <c r="F107" s="168">
        <v>-37.46768119</v>
      </c>
      <c r="G107" s="169">
        <v>-1.004932E-2</v>
      </c>
      <c r="H107" s="164" t="s">
        <v>140</v>
      </c>
    </row>
    <row r="108" spans="1:10" x14ac:dyDescent="0.2">
      <c r="A108" s="175"/>
      <c r="B108" s="175"/>
      <c r="C108" s="172" t="s">
        <v>166</v>
      </c>
      <c r="D108" s="176"/>
      <c r="E108" s="176"/>
      <c r="F108" s="173">
        <v>3728.3789125100002</v>
      </c>
      <c r="G108" s="180">
        <v>1.0000000499999999</v>
      </c>
      <c r="H108" s="164" t="s">
        <v>140</v>
      </c>
    </row>
    <row r="109" spans="1:10" x14ac:dyDescent="0.2">
      <c r="A109" s="50"/>
      <c r="B109" s="50"/>
      <c r="C109" s="51"/>
      <c r="D109" s="52"/>
      <c r="E109" s="52"/>
      <c r="F109" s="53"/>
      <c r="G109" s="54"/>
      <c r="H109" s="55"/>
    </row>
    <row r="110" spans="1:10" x14ac:dyDescent="0.2">
      <c r="A110" s="50"/>
      <c r="B110" s="213" t="s">
        <v>934</v>
      </c>
      <c r="C110" s="213"/>
      <c r="D110" s="213"/>
      <c r="E110" s="213"/>
      <c r="F110" s="213"/>
      <c r="G110" s="213"/>
      <c r="H110" s="213"/>
      <c r="J110" s="57"/>
    </row>
    <row r="111" spans="1:10" x14ac:dyDescent="0.2">
      <c r="A111" s="50"/>
      <c r="B111" s="213" t="s">
        <v>935</v>
      </c>
      <c r="C111" s="213"/>
      <c r="D111" s="213"/>
      <c r="E111" s="213"/>
      <c r="F111" s="213"/>
      <c r="G111" s="213"/>
      <c r="H111" s="213"/>
      <c r="J111" s="57"/>
    </row>
    <row r="112" spans="1:10" x14ac:dyDescent="0.2">
      <c r="A112" s="50"/>
      <c r="B112" s="213" t="s">
        <v>936</v>
      </c>
      <c r="C112" s="213"/>
      <c r="D112" s="213"/>
      <c r="E112" s="213"/>
      <c r="F112" s="213"/>
      <c r="G112" s="213"/>
      <c r="H112" s="213"/>
      <c r="J112" s="57"/>
    </row>
    <row r="113" spans="1:17" s="59" customFormat="1" ht="54" customHeight="1" x14ac:dyDescent="0.25">
      <c r="A113" s="58"/>
      <c r="B113" s="214" t="s">
        <v>937</v>
      </c>
      <c r="C113" s="214"/>
      <c r="D113" s="214"/>
      <c r="E113" s="214"/>
      <c r="F113" s="214"/>
      <c r="G113" s="214"/>
      <c r="H113" s="214"/>
      <c r="I113"/>
      <c r="J113" s="57"/>
      <c r="K113"/>
      <c r="L113"/>
      <c r="M113"/>
      <c r="N113"/>
      <c r="O113"/>
      <c r="P113"/>
      <c r="Q113"/>
    </row>
    <row r="114" spans="1:17" x14ac:dyDescent="0.2">
      <c r="A114" s="50"/>
      <c r="B114" s="213" t="s">
        <v>938</v>
      </c>
      <c r="C114" s="213"/>
      <c r="D114" s="213"/>
      <c r="E114" s="213"/>
      <c r="F114" s="213"/>
      <c r="G114" s="213"/>
      <c r="H114" s="213"/>
      <c r="J114" s="57"/>
    </row>
    <row r="115" spans="1:17" x14ac:dyDescent="0.2">
      <c r="A115" s="50"/>
      <c r="B115" s="50"/>
      <c r="C115" s="50"/>
      <c r="D115" s="52"/>
      <c r="E115" s="52"/>
      <c r="F115" s="52"/>
      <c r="G115" s="52"/>
    </row>
    <row r="116" spans="1:17" x14ac:dyDescent="0.2">
      <c r="A116" s="50"/>
      <c r="B116" s="216" t="s">
        <v>167</v>
      </c>
      <c r="C116" s="217"/>
      <c r="D116" s="218"/>
      <c r="E116" s="60"/>
      <c r="F116" s="52"/>
      <c r="G116" s="52"/>
    </row>
    <row r="117" spans="1:17" ht="24.75" customHeight="1" x14ac:dyDescent="0.2">
      <c r="A117" s="50"/>
      <c r="B117" s="210" t="s">
        <v>168</v>
      </c>
      <c r="C117" s="211"/>
      <c r="D117" s="195" t="s">
        <v>169</v>
      </c>
      <c r="E117" s="60"/>
      <c r="F117" s="52"/>
      <c r="G117" s="52"/>
    </row>
    <row r="118" spans="1:17" x14ac:dyDescent="0.2">
      <c r="A118" s="50"/>
      <c r="B118" s="210" t="s">
        <v>940</v>
      </c>
      <c r="C118" s="211"/>
      <c r="D118" s="195" t="s">
        <v>169</v>
      </c>
      <c r="E118" s="60"/>
      <c r="F118" s="52"/>
      <c r="G118" s="52"/>
    </row>
    <row r="119" spans="1:17" x14ac:dyDescent="0.2">
      <c r="A119" s="50"/>
      <c r="B119" s="210" t="s">
        <v>170</v>
      </c>
      <c r="C119" s="211"/>
      <c r="D119" s="196" t="s">
        <v>140</v>
      </c>
      <c r="E119" s="60"/>
      <c r="F119" s="52"/>
      <c r="G119" s="52"/>
    </row>
    <row r="120" spans="1:17" x14ac:dyDescent="0.2">
      <c r="A120" s="62"/>
      <c r="B120" s="197" t="s">
        <v>140</v>
      </c>
      <c r="C120" s="197" t="s">
        <v>941</v>
      </c>
      <c r="D120" s="197" t="s">
        <v>171</v>
      </c>
      <c r="E120" s="62"/>
      <c r="F120" s="62"/>
      <c r="G120" s="62"/>
      <c r="H120" s="62"/>
      <c r="J120" s="57"/>
    </row>
    <row r="121" spans="1:17" x14ac:dyDescent="0.2">
      <c r="A121" s="62"/>
      <c r="B121" s="198" t="s">
        <v>172</v>
      </c>
      <c r="C121" s="199">
        <v>46173</v>
      </c>
      <c r="D121" s="199">
        <v>46203</v>
      </c>
      <c r="E121" s="62"/>
      <c r="F121" s="62"/>
      <c r="G121" s="62"/>
      <c r="J121" s="57"/>
    </row>
    <row r="122" spans="1:17" x14ac:dyDescent="0.2">
      <c r="A122" s="66"/>
      <c r="B122" s="160" t="s">
        <v>173</v>
      </c>
      <c r="C122" s="200">
        <v>30.8309</v>
      </c>
      <c r="D122" s="200">
        <v>31.878</v>
      </c>
      <c r="E122" s="66"/>
      <c r="F122" s="68"/>
      <c r="G122" s="69"/>
    </row>
    <row r="123" spans="1:17" x14ac:dyDescent="0.2">
      <c r="A123" s="66"/>
      <c r="B123" s="160" t="s">
        <v>942</v>
      </c>
      <c r="C123" s="200">
        <v>29.3447</v>
      </c>
      <c r="D123" s="200">
        <v>30.3414</v>
      </c>
      <c r="E123" s="66"/>
      <c r="F123" s="68"/>
      <c r="G123" s="69"/>
    </row>
    <row r="124" spans="1:17" x14ac:dyDescent="0.2">
      <c r="A124" s="66"/>
      <c r="B124" s="160" t="s">
        <v>175</v>
      </c>
      <c r="C124" s="200">
        <v>30.120999999999999</v>
      </c>
      <c r="D124" s="200">
        <v>31.141100000000002</v>
      </c>
      <c r="E124" s="66"/>
      <c r="F124" s="68"/>
      <c r="G124" s="69"/>
    </row>
    <row r="125" spans="1:17" x14ac:dyDescent="0.2">
      <c r="A125" s="66"/>
      <c r="B125" s="160" t="s">
        <v>943</v>
      </c>
      <c r="C125" s="200">
        <v>28.6386</v>
      </c>
      <c r="D125" s="200">
        <v>29.608599999999999</v>
      </c>
      <c r="E125" s="66"/>
      <c r="F125" s="68"/>
      <c r="G125" s="69"/>
    </row>
    <row r="126" spans="1:17" x14ac:dyDescent="0.2">
      <c r="A126" s="66"/>
      <c r="B126" s="66"/>
      <c r="C126" s="66"/>
      <c r="D126" s="66"/>
      <c r="E126" s="66"/>
      <c r="F126" s="66"/>
      <c r="G126" s="66"/>
    </row>
    <row r="127" spans="1:17" x14ac:dyDescent="0.2">
      <c r="A127" s="62"/>
      <c r="B127" s="210" t="s">
        <v>944</v>
      </c>
      <c r="C127" s="211"/>
      <c r="D127" s="195" t="s">
        <v>169</v>
      </c>
      <c r="E127" s="62"/>
      <c r="F127" s="62"/>
      <c r="G127" s="62"/>
    </row>
    <row r="128" spans="1:17" x14ac:dyDescent="0.2">
      <c r="A128" s="62"/>
      <c r="B128" s="70"/>
      <c r="C128" s="70"/>
      <c r="D128" s="70"/>
      <c r="E128" s="62"/>
      <c r="F128" s="62"/>
      <c r="G128" s="62"/>
    </row>
    <row r="129" spans="1:10" x14ac:dyDescent="0.2">
      <c r="A129" s="62"/>
      <c r="B129" s="210" t="s">
        <v>178</v>
      </c>
      <c r="C129" s="211"/>
      <c r="D129" s="195" t="s">
        <v>169</v>
      </c>
      <c r="E129" s="71"/>
      <c r="F129" s="62"/>
      <c r="G129" s="62"/>
    </row>
    <row r="130" spans="1:10" x14ac:dyDescent="0.2">
      <c r="A130" s="62"/>
      <c r="B130" s="210" t="s">
        <v>179</v>
      </c>
      <c r="C130" s="211"/>
      <c r="D130" s="195" t="s">
        <v>169</v>
      </c>
      <c r="E130" s="71"/>
      <c r="F130" s="62"/>
      <c r="G130" s="62"/>
    </row>
    <row r="131" spans="1:10" x14ac:dyDescent="0.2">
      <c r="A131" s="62"/>
      <c r="B131" s="210" t="s">
        <v>180</v>
      </c>
      <c r="C131" s="211"/>
      <c r="D131" s="195" t="s">
        <v>169</v>
      </c>
      <c r="E131" s="71"/>
      <c r="F131" s="62"/>
      <c r="G131" s="62"/>
    </row>
    <row r="132" spans="1:10" x14ac:dyDescent="0.2">
      <c r="A132" s="62"/>
      <c r="B132" s="210" t="s">
        <v>181</v>
      </c>
      <c r="C132" s="211"/>
      <c r="D132" s="203">
        <v>0.15458830652665886</v>
      </c>
      <c r="E132" s="62"/>
      <c r="F132" s="56"/>
      <c r="G132" s="73"/>
    </row>
    <row r="134" spans="1:10" x14ac:dyDescent="0.2">
      <c r="B134" s="212" t="s">
        <v>945</v>
      </c>
      <c r="C134" s="212"/>
    </row>
    <row r="136" spans="1:10" ht="153.75" customHeight="1" x14ac:dyDescent="0.2"/>
    <row r="139" spans="1:10" x14ac:dyDescent="0.2">
      <c r="B139" s="74" t="s">
        <v>946</v>
      </c>
      <c r="C139" s="75"/>
      <c r="D139" s="74"/>
    </row>
    <row r="140" spans="1:10" x14ac:dyDescent="0.2">
      <c r="B140" s="74" t="s">
        <v>957</v>
      </c>
      <c r="D140" s="74"/>
    </row>
    <row r="141" spans="1:10" ht="165" customHeight="1" x14ac:dyDescent="0.2"/>
    <row r="142" spans="1:10" x14ac:dyDescent="0.2">
      <c r="J142" s="27"/>
    </row>
  </sheetData>
  <mergeCells count="18">
    <mergeCell ref="A1:H1"/>
    <mergeCell ref="A2:H2"/>
    <mergeCell ref="A3:H3"/>
    <mergeCell ref="B110:H110"/>
    <mergeCell ref="B111:H111"/>
    <mergeCell ref="B112:H112"/>
    <mergeCell ref="B113:H113"/>
    <mergeCell ref="B114:H114"/>
    <mergeCell ref="B116:D116"/>
    <mergeCell ref="B117:C117"/>
    <mergeCell ref="B131:C131"/>
    <mergeCell ref="B132:C132"/>
    <mergeCell ref="B134:C134"/>
    <mergeCell ref="B118:C118"/>
    <mergeCell ref="B119:C119"/>
    <mergeCell ref="B127:C127"/>
    <mergeCell ref="B129:C129"/>
    <mergeCell ref="B130:C130"/>
  </mergeCells>
  <hyperlinks>
    <hyperlink ref="I1" location="Index!B2" display="Index" xr:uid="{D00A1850-B162-4A4F-89AD-88CC048C6D48}"/>
  </hyperlinks>
  <pageMargins left="5.000000074505806E-2" right="5.000000074505806E-2" top="0.30000001192092896" bottom="0.20000000298023224" header="0" footer="0"/>
  <pageSetup paperSize="9" orientation="landscape" horizontalDpi="0" verticalDpi="0"/>
  <headerFooter alignWithMargins="0">
    <oddHeader>&amp;L&amp;"Aptos"&amp;10&amp;KFF0000 "Sensitivity: Internal Use Only"&amp;1#_x000D_</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Index</vt:lpstr>
      <vt:lpstr>CAPEXG</vt:lpstr>
      <vt:lpstr>GLOB</vt:lpstr>
      <vt:lpstr>MIDCAP</vt:lpstr>
      <vt:lpstr>MULTIP</vt:lpstr>
      <vt:lpstr>SLTADV3</vt:lpstr>
      <vt:lpstr>SLTADV4</vt:lpstr>
      <vt:lpstr>SLTAX3</vt:lpstr>
      <vt:lpstr>SLTAX4</vt:lpstr>
      <vt:lpstr>SLTAX5</vt:lpstr>
      <vt:lpstr>SLTAX6</vt:lpstr>
      <vt:lpstr>SMILE</vt:lpstr>
      <vt:lpstr>SPAHF</vt:lpstr>
      <vt:lpstr>SPARF</vt:lpstr>
      <vt:lpstr>SPBAF</vt:lpstr>
      <vt:lpstr>SPDYF</vt:lpstr>
      <vt:lpstr>SPESF</vt:lpstr>
      <vt:lpstr>SPFOCUS</vt:lpstr>
      <vt:lpstr>SPMUCF</vt:lpstr>
      <vt:lpstr>SPSN100</vt:lpstr>
      <vt:lpstr>SPTAX</vt:lpstr>
      <vt:lpstr>SRURAL</vt:lpstr>
      <vt:lpstr>SSFUND</vt:lpstr>
      <vt:lpstr>STAX</vt:lpstr>
      <vt:lpstr>SUNBCF</vt:lpstr>
      <vt:lpstr>SUNCYF</vt:lpstr>
      <vt:lpstr>SUNFCF</vt:lpstr>
      <vt:lpstr>SUNFOP</vt:lpstr>
      <vt:lpstr>SUNIPA</vt:lpstr>
      <vt:lpstr>SUNMAF</vt:lpstr>
      <vt:lpstr>SUNMFF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Subramani P - Sundaram Mutual</dc:creator>
  <cp:lastModifiedBy>Bala Subramani P - Sundaram Mutual</cp:lastModifiedBy>
  <dcterms:created xsi:type="dcterms:W3CDTF">2026-07-01T13:59:33Z</dcterms:created>
  <dcterms:modified xsi:type="dcterms:W3CDTF">2026-07-09T13:04:21Z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a6dec7-ad36-4603-99ea-a4fb4d4185bf_Enabled">
    <vt:lpwstr>true</vt:lpwstr>
  </property>
  <property fmtid="{D5CDD505-2E9C-101B-9397-08002B2CF9AE}" pid="3" name="MSIP_Label_3fa6dec7-ad36-4603-99ea-a4fb4d4185bf_SetDate">
    <vt:lpwstr>2026-07-01T13:59:33Z</vt:lpwstr>
  </property>
  <property fmtid="{D5CDD505-2E9C-101B-9397-08002B2CF9AE}" pid="4" name="MSIP_Label_3fa6dec7-ad36-4603-99ea-a4fb4d4185bf_Method">
    <vt:lpwstr>Privileged</vt:lpwstr>
  </property>
  <property fmtid="{D5CDD505-2E9C-101B-9397-08002B2CF9AE}" pid="5" name="MSIP_Label_3fa6dec7-ad36-4603-99ea-a4fb4d4185bf_Name">
    <vt:lpwstr>Internal Use Only</vt:lpwstr>
  </property>
  <property fmtid="{D5CDD505-2E9C-101B-9397-08002B2CF9AE}" pid="6" name="MSIP_Label_3fa6dec7-ad36-4603-99ea-a4fb4d4185bf_SiteId">
    <vt:lpwstr>b8d87d45-aff7-4067-8708-1c35bbaab723</vt:lpwstr>
  </property>
  <property fmtid="{D5CDD505-2E9C-101B-9397-08002B2CF9AE}" pid="7" name="MSIP_Label_3fa6dec7-ad36-4603-99ea-a4fb4d4185bf_ActionId">
    <vt:lpwstr>add82980-d9bb-4588-82ef-3747dfd86177</vt:lpwstr>
  </property>
  <property fmtid="{D5CDD505-2E9C-101B-9397-08002B2CF9AE}" pid="8" name="MSIP_Label_3fa6dec7-ad36-4603-99ea-a4fb4d4185bf_ContentBits">
    <vt:lpwstr>1</vt:lpwstr>
  </property>
  <property fmtid="{D5CDD505-2E9C-101B-9397-08002B2CF9AE}" pid="9" name="MSIP_Label_3fa6dec7-ad36-4603-99ea-a4fb4d4185bf_Tag">
    <vt:lpwstr>10, 0, 1, 1</vt:lpwstr>
  </property>
</Properties>
</file>