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Swapna\OPERATIONS\PORTFOLIO\Temp\Final sent\"/>
    </mc:Choice>
  </mc:AlternateContent>
  <xr:revisionPtr revIDLastSave="0" documentId="13_ncr:1_{B2FC9492-719C-476D-BA26-B31DF9AA4A01}" xr6:coauthVersionLast="47" xr6:coauthVersionMax="47" xr10:uidLastSave="{00000000-0000-0000-0000-000000000000}"/>
  <bookViews>
    <workbookView xWindow="-120" yWindow="-120" windowWidth="29040" windowHeight="15840" tabRatio="776" xr2:uid="{A7305032-AE22-4BC0-BAD0-499E0DCE1DD3}"/>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9" l="1"/>
  <c r="F45" i="9"/>
  <c r="F138" i="7"/>
  <c r="F7" i="7"/>
  <c r="F100" i="6"/>
  <c r="F99" i="6"/>
  <c r="F158" i="5"/>
  <c r="F7" i="5"/>
  <c r="F111" i="4"/>
  <c r="F7" i="4"/>
  <c r="J139" i="9" l="1"/>
  <c r="F11" i="9"/>
  <c r="F28" i="9" s="1"/>
  <c r="G116" i="8"/>
  <c r="I174" i="7"/>
  <c r="F174" i="7"/>
  <c r="F136" i="7"/>
  <c r="F135" i="7"/>
  <c r="F134" i="7"/>
  <c r="F133" i="7"/>
  <c r="F8" i="7"/>
  <c r="F25" i="7" s="1"/>
  <c r="J149" i="6"/>
  <c r="I149" i="6"/>
  <c r="I148" i="6"/>
  <c r="J148" i="6" s="1"/>
  <c r="I147" i="6"/>
  <c r="J147" i="6" s="1"/>
  <c r="G147" i="6"/>
  <c r="I146" i="6"/>
  <c r="J146" i="6" s="1"/>
  <c r="I187" i="5"/>
  <c r="F187" i="5"/>
  <c r="F8" i="5"/>
  <c r="F25" i="5" s="1"/>
  <c r="I165" i="4"/>
  <c r="F165" i="4"/>
  <c r="I160" i="4"/>
  <c r="J160" i="4" s="1"/>
  <c r="I159" i="4"/>
  <c r="J159" i="4" s="1"/>
  <c r="I158" i="4"/>
  <c r="J158" i="4" s="1"/>
  <c r="F8" i="4"/>
  <c r="F25" i="4" s="1"/>
  <c r="G87" i="9"/>
  <c r="F87" i="9"/>
  <c r="F97" i="9" s="1"/>
  <c r="G96" i="9" s="1"/>
  <c r="G97" i="9" s="1"/>
  <c r="G77" i="8"/>
  <c r="F77" i="8"/>
  <c r="G123" i="7"/>
  <c r="F123" i="7"/>
  <c r="G90" i="6"/>
  <c r="F90" i="6"/>
  <c r="G149" i="5"/>
  <c r="F149" i="5"/>
  <c r="F159" i="5" s="1"/>
  <c r="G7" i="5" s="1"/>
  <c r="G8" i="5" s="1"/>
  <c r="G25" i="5" s="1"/>
  <c r="G159" i="5" s="1"/>
  <c r="G102" i="4"/>
  <c r="F102" i="4"/>
  <c r="G125" i="3"/>
  <c r="F125" i="3"/>
  <c r="G102" i="2"/>
  <c r="F102" i="2"/>
  <c r="G102" i="1"/>
  <c r="F102" i="1"/>
  <c r="F112" i="4" l="1"/>
  <c r="G11" i="9"/>
  <c r="G28" i="9" s="1"/>
  <c r="F139" i="7"/>
  <c r="G138" i="7" l="1"/>
  <c r="G139" i="7" s="1"/>
  <c r="H168" i="7"/>
  <c r="H167" i="7"/>
  <c r="H166" i="7"/>
  <c r="H165" i="7"/>
  <c r="G111" i="4"/>
  <c r="G7" i="4"/>
  <c r="G8" i="4" s="1"/>
  <c r="G25" i="4" s="1"/>
  <c r="G112" i="4" l="1"/>
</calcChain>
</file>

<file path=xl/sharedStrings.xml><?xml version="1.0" encoding="utf-8"?>
<sst xmlns="http://schemas.openxmlformats.org/spreadsheetml/2006/main" count="3382" uniqueCount="781">
  <si>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</si>
  <si>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</si>
  <si>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</si>
  <si>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</si>
  <si>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</si>
  <si>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</si>
  <si>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</si>
  <si>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</si>
  <si>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</si>
  <si>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</si>
  <si>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</si>
  <si>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</si>
  <si>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</si>
  <si>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</si>
  <si>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</si>
  <si>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</si>
  <si>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</si>
  <si>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</si>
  <si>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</si>
  <si>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</si>
  <si>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</si>
  <si>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</si>
  <si>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</si>
  <si>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</si>
  <si>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INE053F08411</t>
  </si>
  <si>
    <t>Indian Railway Finance Corporation Ltd - 7.37% - 31/07/2029</t>
  </si>
  <si>
    <t>ICRA AAA</t>
  </si>
  <si>
    <t>INE557F08FR8</t>
  </si>
  <si>
    <t>National Housing Bank - 7.22% - 23/07/2026**</t>
  </si>
  <si>
    <t>INE115A07QJ2</t>
  </si>
  <si>
    <t>LIC Housing Finance Ltd - 7.7% - 16/05/2028**</t>
  </si>
  <si>
    <t>INE261F08EJ7</t>
  </si>
  <si>
    <t>National Bank for Agriculture &amp; Rural Development - 7.64% - 06/12/2029**</t>
  </si>
  <si>
    <t>INE040A08930</t>
  </si>
  <si>
    <t>HDFC Bank Ltd (Prev HDFC Ltd) - 7.65% - 25/05/2033**</t>
  </si>
  <si>
    <t>INE261F08EH1</t>
  </si>
  <si>
    <t>National Bank for Agriculture &amp; Rural Development - 7.62% - 10/05/2029**</t>
  </si>
  <si>
    <t>INE020B08EK4</t>
  </si>
  <si>
    <t>REC LTD - 7.46% - 30/06/2028**</t>
  </si>
  <si>
    <t>INE115A07QY1</t>
  </si>
  <si>
    <t>LIC Housing Finance Ltd - 7.57% - 18/10/2029**</t>
  </si>
  <si>
    <t>INE053F08304</t>
  </si>
  <si>
    <t>Indian Railway Finance Corporation Ltd - 7.23% - 15/10/2026**</t>
  </si>
  <si>
    <t>INE041007167</t>
  </si>
  <si>
    <t>Embassy Office Parks REIT - 7.21% - 17/03/2028**</t>
  </si>
  <si>
    <t>INE020B08FX4</t>
  </si>
  <si>
    <t>REC LTD - 6.37% - 31/03/2027**</t>
  </si>
  <si>
    <t>INE134E08MX3</t>
  </si>
  <si>
    <t>Power Finance Corporation Ltd - 7.6% - 13/04/2029**</t>
  </si>
  <si>
    <t>INE242A08544</t>
  </si>
  <si>
    <t>Indian Oil Corporation Ltd - 7.44% - 25/11/2027**</t>
  </si>
  <si>
    <t>INE261F08EO7</t>
  </si>
  <si>
    <t>National Bank for Agriculture &amp; Rural Development - 7.48% - 15/09/2028</t>
  </si>
  <si>
    <t>INE296A07SV1</t>
  </si>
  <si>
    <t>Bajaj Finance Ltd - 7.82% - 31/01/2034**</t>
  </si>
  <si>
    <t>INE756I07FB6</t>
  </si>
  <si>
    <t>HDB Financial Services Ltd - 7.9611% - 05/01/2028**</t>
  </si>
  <si>
    <t>INE557F08FS6</t>
  </si>
  <si>
    <t>National Housing Bank - 7.4% - 16/07/2026**</t>
  </si>
  <si>
    <t>INE296A07TJ4</t>
  </si>
  <si>
    <t>Bajaj Finance Ltd - 7.3763% - 26/06/2028</t>
  </si>
  <si>
    <t>INE020B08EP3</t>
  </si>
  <si>
    <t>REC LTD - 7.77% - 30/09/2026**</t>
  </si>
  <si>
    <t>INE134E08IO0</t>
  </si>
  <si>
    <t>Power Finance Corporation Ltd - 7.23% - 05/01/2027**</t>
  </si>
  <si>
    <t>INE752E08783</t>
  </si>
  <si>
    <t>Power Grid Corporation of India Ltd - 6.94% - 15/04/2035**</t>
  </si>
  <si>
    <t>INE756I07FG5</t>
  </si>
  <si>
    <t>HDB Financial Services Ltd - 7.4091% - 05/06/2028**</t>
  </si>
  <si>
    <t>INE134E08NS1</t>
  </si>
  <si>
    <t>Power Finance Corporation Ltd - 6.61% - 15/07/2028**</t>
  </si>
  <si>
    <t>INE115A07MW4</t>
  </si>
  <si>
    <t>LIC Housing Finance Ltd - 7.95% - 29/01/2028**</t>
  </si>
  <si>
    <t>INE756I07EX3</t>
  </si>
  <si>
    <t>HDB Financial Services Ltd - 8.2378% - 06/04/2027**</t>
  </si>
  <si>
    <t>INE556F08KH1</t>
  </si>
  <si>
    <t>Small Industries Development Bank of India - 7.43% - 31/08/2026**</t>
  </si>
  <si>
    <t>INE296A07SU3</t>
  </si>
  <si>
    <t>Bajaj Finance Ltd - 7.87% - 08/02/2034**</t>
  </si>
  <si>
    <t>INE556F08KP4</t>
  </si>
  <si>
    <t>Small Industries Development Bank of India - 7.68% - 10/08/2027**</t>
  </si>
  <si>
    <t>INE020B08FW6</t>
  </si>
  <si>
    <t>REC LTD - 6.52% - 31/01/2028</t>
  </si>
  <si>
    <t>(b) Privately Placed / Unlisted</t>
  </si>
  <si>
    <t>(c) Govt Security</t>
  </si>
  <si>
    <t>IN0020250026</t>
  </si>
  <si>
    <t>6.33% Central Government Securities 05/05/2035</t>
  </si>
  <si>
    <t>Sovereign</t>
  </si>
  <si>
    <t>IN0020240126</t>
  </si>
  <si>
    <t>6.79% Central Government Securities 07/10/2034</t>
  </si>
  <si>
    <t>IN0020250042</t>
  </si>
  <si>
    <t>6.68% Central Government Securities 07/07/2040</t>
  </si>
  <si>
    <t>IN3120240400</t>
  </si>
  <si>
    <t>6.96% Tamil Nadu State Government Securities - 04/12/2028</t>
  </si>
  <si>
    <t>IN0020230135</t>
  </si>
  <si>
    <t>7.32% Government Securities-13/11/2030</t>
  </si>
  <si>
    <t>IN0020230077</t>
  </si>
  <si>
    <t>7.18%  Government Securities - 24/07/2037</t>
  </si>
  <si>
    <t>IN0020230051</t>
  </si>
  <si>
    <t>7.30% Government Securities - 19/06/2053</t>
  </si>
  <si>
    <t>IN0020250018</t>
  </si>
  <si>
    <t>6.90% Central Government Securities 15/04/2065</t>
  </si>
  <si>
    <t>(d) Securitized Debt Instruments</t>
  </si>
  <si>
    <t>Total for Debt Instruments</t>
  </si>
  <si>
    <t>C) Money Market Instruments</t>
  </si>
  <si>
    <t>(a) Certificate of Deposits</t>
  </si>
  <si>
    <t>INE562A16NQ8</t>
  </si>
  <si>
    <t>Indian Bank - 04/12/2025</t>
  </si>
  <si>
    <t>CRISIL A1+</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</si>
  <si>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</si>
  <si>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</si>
  <si>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</si>
  <si>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</si>
  <si>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</si>
  <si>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</si>
  <si>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</si>
  <si>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</si>
  <si>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</si>
  <si>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</si>
  <si>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</si>
  <si>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</si>
  <si>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</si>
  <si>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</si>
  <si>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</si>
  <si>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</si>
  <si>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</si>
  <si>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</si>
  <si>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</si>
  <si>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</si>
  <si>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</si>
  <si>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</si>
  <si>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</si>
  <si>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</si>
  <si>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</si>
  <si>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</si>
  <si>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INE020B08EA5</t>
  </si>
  <si>
    <t>REC LTD - 7.55% - 31/03/2028**</t>
  </si>
  <si>
    <t>INE040A08955</t>
  </si>
  <si>
    <t>HDFC Bank Ltd - 7.7% - 16/05/2028**</t>
  </si>
  <si>
    <t>INE031A08962</t>
  </si>
  <si>
    <t>Housing and Urban Development Corp. Ltd - 6.9% - 23/04/2032**</t>
  </si>
  <si>
    <t>INE557F08FY4</t>
  </si>
  <si>
    <t>National Housing Bank - 7.59% - 14/07/2027**</t>
  </si>
  <si>
    <t>INE134E08LK2</t>
  </si>
  <si>
    <t>Power Finance Corporation Ltd - 6.09% - 27/08/2026**</t>
  </si>
  <si>
    <t>INE514E08GE8</t>
  </si>
  <si>
    <t>Export Import Bank of India - 7.35% - 27/07/2028</t>
  </si>
  <si>
    <t>INE752E08734</t>
  </si>
  <si>
    <t>Power Grid Corporation of India Ltd - 7.35% - 12/03/2034**</t>
  </si>
  <si>
    <t>INE261F08EM1</t>
  </si>
  <si>
    <t>National Bank for Agriculture &amp; Rural Development - 7.53% - 24/03/2028</t>
  </si>
  <si>
    <t>INE296A07TM8</t>
  </si>
  <si>
    <t>Bajaj Finance Ltd - 7.11% - 10/07/2028**</t>
  </si>
  <si>
    <t>INE020B08FL9</t>
  </si>
  <si>
    <t>REC LTD - 7.34% - 30/04/2030**</t>
  </si>
  <si>
    <t>INE261F08EF5</t>
  </si>
  <si>
    <t>National Bank for Agriculture &amp; Rural Development - 7.8% - 15/03/2027</t>
  </si>
  <si>
    <t>INE053F08338</t>
  </si>
  <si>
    <t>Indian Railway Finance Corporation Ltd - 7.68% - 24/11/2026**</t>
  </si>
  <si>
    <t>IN0020240050</t>
  </si>
  <si>
    <t>7.04% Central Government Securities 03/06/2029</t>
  </si>
  <si>
    <t>IN0020240027</t>
  </si>
  <si>
    <t>7.23% Central Government Securities 15/04/2039</t>
  </si>
  <si>
    <t>INE562A16ON3</t>
  </si>
  <si>
    <t>Indian Bank - 25/03/2026**</t>
  </si>
  <si>
    <t>INE514E16CJ9</t>
  </si>
  <si>
    <t>Export Import Bank of India - 04/03/2026**</t>
  </si>
  <si>
    <t>INE040A16GE5</t>
  </si>
  <si>
    <t>HDFC Bank Ltd - 04/02/2026</t>
  </si>
  <si>
    <t>INE514E16CK7</t>
  </si>
  <si>
    <t>Export Import Bank of India - 20/03/2026**</t>
  </si>
  <si>
    <t>Sundaram Money Market Fund</t>
  </si>
  <si>
    <t>IN3120160053</t>
  </si>
  <si>
    <t>8.07% Tamil Nadu State Development Loan - 15/06/2026</t>
  </si>
  <si>
    <t>IN3120150187</t>
  </si>
  <si>
    <t>8.38% Tamil Nadu State Development Loan - 27/01/2026</t>
  </si>
  <si>
    <t>IN1520160038</t>
  </si>
  <si>
    <t>7.98% Gujarat State Development Loan - 11/05/2026</t>
  </si>
  <si>
    <t>INE040A16GS5</t>
  </si>
  <si>
    <t>HDFC Bank Ltd - 24/03/2026</t>
  </si>
  <si>
    <t>INE238AD6AN0</t>
  </si>
  <si>
    <t>Axis Bank Ltd - 04/03/2026**</t>
  </si>
  <si>
    <t>INE160A16RK5</t>
  </si>
  <si>
    <t>Punjab National Bank - 18/03/2026**</t>
  </si>
  <si>
    <t>INE160A16QM3</t>
  </si>
  <si>
    <t>Punjab National Bank - 05/12/2025**</t>
  </si>
  <si>
    <t>INE028A16JH7</t>
  </si>
  <si>
    <t>Bank of Baroda - 27/01/2026</t>
  </si>
  <si>
    <t>IND A1+</t>
  </si>
  <si>
    <t>INE084A16DC4</t>
  </si>
  <si>
    <t>Bank of India - 06/02/2026**</t>
  </si>
  <si>
    <t>INE261F16942</t>
  </si>
  <si>
    <t>National Bank for Agriculture &amp; Rural Development - 06/02/2026**</t>
  </si>
  <si>
    <t>INE562A16OG7</t>
  </si>
  <si>
    <t>Indian Bank - 06/03/2026**</t>
  </si>
  <si>
    <t>INE562A16OI3</t>
  </si>
  <si>
    <t>Indian Bank - 12/03/2026**</t>
  </si>
  <si>
    <t>INE261F16975</t>
  </si>
  <si>
    <t>National Bank for Agriculture &amp; Rural Development - 10/03/2026**</t>
  </si>
  <si>
    <t>INE476A16B64</t>
  </si>
  <si>
    <t>Canara Bank - 18/03/2026**</t>
  </si>
  <si>
    <t>INE237A168Z9</t>
  </si>
  <si>
    <t>Kotak Mahindra Bank Ltd - 19/03/2026**</t>
  </si>
  <si>
    <t>INE238AD6BC1</t>
  </si>
  <si>
    <t>Axis Bank Ltd - 10/08/2026**</t>
  </si>
  <si>
    <t>INE556F16BG5</t>
  </si>
  <si>
    <t>Small Industries Development Bank of India - 26/03/2026**</t>
  </si>
  <si>
    <t>INE261F16967</t>
  </si>
  <si>
    <t>National Bank for Agriculture &amp; Rural Development - 27/02/2026**</t>
  </si>
  <si>
    <t>INE556F16BB6</t>
  </si>
  <si>
    <t>Small Industries Development Bank of India - 27/02/2026**</t>
  </si>
  <si>
    <t>INE238AD6AM2</t>
  </si>
  <si>
    <t>Axis Bank Ltd - 04/02/2026**</t>
  </si>
  <si>
    <t>INE949L16CY1</t>
  </si>
  <si>
    <t>AU Small Finance Bank Ltd - 28/10/2025**</t>
  </si>
  <si>
    <t>INE028A16HY6</t>
  </si>
  <si>
    <t>Bank of Baroda - 12/12/2025**</t>
  </si>
  <si>
    <t>INE095A16X85</t>
  </si>
  <si>
    <t>IndusInd Bank Ltd - 05/12/2025**</t>
  </si>
  <si>
    <t>INE238AD6AX9</t>
  </si>
  <si>
    <t>Axis Bank Ltd - 16/12/2025**</t>
  </si>
  <si>
    <t>INE562A16OA0</t>
  </si>
  <si>
    <t>Indian Bank - 04/02/2026**</t>
  </si>
  <si>
    <t>INE237A165Z5</t>
  </si>
  <si>
    <t>Kotak Mahindra Bank Ltd - 18/02/2026**</t>
  </si>
  <si>
    <t>INE261F16959</t>
  </si>
  <si>
    <t>National Bank for Agriculture &amp; Rural Development - 17/02/2026**</t>
  </si>
  <si>
    <t>INE237A166Z3</t>
  </si>
  <si>
    <t>Kotak Mahindra Bank Ltd - 27/02/2026**</t>
  </si>
  <si>
    <t>INE008A16X99</t>
  </si>
  <si>
    <t>IDBI Bank Ltd - 23/02/2026**</t>
  </si>
  <si>
    <t>INE237A167Z1</t>
  </si>
  <si>
    <t>Kotak Mahindra Bank Ltd - 13/03/2026**</t>
  </si>
  <si>
    <t>INE476A16B31</t>
  </si>
  <si>
    <t>Canara Bank - 13/03/2026**</t>
  </si>
  <si>
    <t>INE040A16GW7</t>
  </si>
  <si>
    <t>HDFC Bank Ltd - 19/05/2026**</t>
  </si>
  <si>
    <t>INE238AD6AT7</t>
  </si>
  <si>
    <t>Axis Bank Ltd - 11/06/2026**</t>
  </si>
  <si>
    <t>INE476A16ZT9</t>
  </si>
  <si>
    <t>Canara Bank - 18/12/2025**</t>
  </si>
  <si>
    <t>INE092T16XX1</t>
  </si>
  <si>
    <t>IDFC First Bank Ltd - 23/01/2026**</t>
  </si>
  <si>
    <t>INE476A16A65</t>
  </si>
  <si>
    <t>Canara Bank - 24/02/2026**</t>
  </si>
  <si>
    <t>INE556F16BA8</t>
  </si>
  <si>
    <t>Small Industries Development Bank of India - 06/02/2026**</t>
  </si>
  <si>
    <t>INE849D14HW8</t>
  </si>
  <si>
    <t>ICICI Securities Primary Dealership Ltd - 10/02/2026**</t>
  </si>
  <si>
    <t>INE756I14FC0</t>
  </si>
  <si>
    <t>HDB Financial Services Ltd - 04/03/2026**</t>
  </si>
  <si>
    <t>INE041014064</t>
  </si>
  <si>
    <t>Embassy Office Parks REIT - 20/03/2026**</t>
  </si>
  <si>
    <t>INE879F14LJ9</t>
  </si>
  <si>
    <t>Infina Finance Pvt Ltd - 13/03/2026**</t>
  </si>
  <si>
    <t>INE763G14XJ8</t>
  </si>
  <si>
    <t>ICICI Securities Ltd - 03/03/2026**</t>
  </si>
  <si>
    <t>INE144H14HG8</t>
  </si>
  <si>
    <t>Deutsche Investments India Private Ltd - 22/12/2025**</t>
  </si>
  <si>
    <t>INE144H14HQ7</t>
  </si>
  <si>
    <t>Deutsche Investments India Private Ltd - 27/02/2026**</t>
  </si>
  <si>
    <t>INE121A14XO2</t>
  </si>
  <si>
    <t>Cholamandalam Investment and Finance Company Ltd - 26/05/2026**</t>
  </si>
  <si>
    <t>INE115A14FJ1</t>
  </si>
  <si>
    <t>LIC Housing Finance Ltd - 18/02/2026**</t>
  </si>
  <si>
    <t>INE763G14XI0</t>
  </si>
  <si>
    <t>ICICI Securities Ltd - 27/02/2026**</t>
  </si>
  <si>
    <t>INE338I14JI6</t>
  </si>
  <si>
    <t>Motilal Oswal Financial Services Ltd - 25/02/2026**</t>
  </si>
  <si>
    <t>INE763G14YJ6</t>
  </si>
  <si>
    <t>ICICI Securities Ltd - 15/05/2026**</t>
  </si>
  <si>
    <t>INE09OL14HG3</t>
  </si>
  <si>
    <t>Birla Group Holdings Pvt Ltd - 22/05/2026**</t>
  </si>
  <si>
    <t>INE790I14GC7</t>
  </si>
  <si>
    <t>HSBC InvestDirect Financial Services India Limited - 13/02/2026**</t>
  </si>
  <si>
    <t>INE121A14XG8</t>
  </si>
  <si>
    <t>Cholamandalam Investment and Finance Company Ltd - 14/11/2025**</t>
  </si>
  <si>
    <t>INE007N14EB3</t>
  </si>
  <si>
    <t>Fedbank Financial Services Ltd - 05/12/2025**</t>
  </si>
  <si>
    <t>INE338I14JF2</t>
  </si>
  <si>
    <t>Motilal Oswal Financial Services Ltd - 06/02/2026**</t>
  </si>
  <si>
    <t>INE121A14XK0</t>
  </si>
  <si>
    <t>Cholamandalam Investment and Finance Company Ltd - 22/05/2026**</t>
  </si>
  <si>
    <t>IN002025Y198</t>
  </si>
  <si>
    <t>182 Days - T Bill - 05/02/2026</t>
  </si>
  <si>
    <t>IN002025Y222</t>
  </si>
  <si>
    <t>182 Days - T Bill - 27/02/2026</t>
  </si>
  <si>
    <t>IN002024Z453</t>
  </si>
  <si>
    <t>364 Days - T Bill - 20/02/2026</t>
  </si>
  <si>
    <t>Sundaram Low Duration Fund</t>
  </si>
  <si>
    <t>INE477A07373</t>
  </si>
  <si>
    <t>Can Fin Homes Ltd - 8.45% - 27/05/2026</t>
  </si>
  <si>
    <t>IND AA+</t>
  </si>
  <si>
    <t>INE721A07SB0</t>
  </si>
  <si>
    <t>Shriram Finance Ltd - 9.2% - 22/05/2026**</t>
  </si>
  <si>
    <t>CRISIL AA+</t>
  </si>
  <si>
    <t>INE020B08ED9</t>
  </si>
  <si>
    <t>REC LTD - 7.56% - 30/06/2026</t>
  </si>
  <si>
    <t>INE403D08181</t>
  </si>
  <si>
    <t>Bharti Telecom Ltd - 8.9% - 04/12/2025**</t>
  </si>
  <si>
    <t>INE572E07183</t>
  </si>
  <si>
    <t>PNB Housing Finance Ltd - 8.15% - 29/07/2027**</t>
  </si>
  <si>
    <t>CARE AA+</t>
  </si>
  <si>
    <t>INE414G07II5</t>
  </si>
  <si>
    <t>Muthoot Finance Ltd - 8.4% - 28/08/2028**</t>
  </si>
  <si>
    <t>ICRA AA+</t>
  </si>
  <si>
    <t>INE134E08IE1</t>
  </si>
  <si>
    <t>Power Finance Corporation Ltd - 8.03% - 02/05/2026**</t>
  </si>
  <si>
    <t>INE523H07CB9</t>
  </si>
  <si>
    <t>JM Financial Products Ltd - 8.92% - 16/11/2026**</t>
  </si>
  <si>
    <t>CRISIL AA</t>
  </si>
  <si>
    <t>INE233A08121</t>
  </si>
  <si>
    <t>Godrej Industries Ltd - 8.36% - 28/08/2026**</t>
  </si>
  <si>
    <t>INE477A07415</t>
  </si>
  <si>
    <t>Can Fin Homes Ltd - 8.09% - 04/01/2027**</t>
  </si>
  <si>
    <t>INE020B08FF1</t>
  </si>
  <si>
    <t>REC LTD - 7.56% - 31/08/2027**</t>
  </si>
  <si>
    <t>INE121A07QT9</t>
  </si>
  <si>
    <t>Cholamandalam Investment and Finance Company Ltd - 8.45% - 21/11/2025**</t>
  </si>
  <si>
    <t>INE414G07JL7</t>
  </si>
  <si>
    <t>Muthoot Finance Ltd - 8.65% - 31/01/2028**</t>
  </si>
  <si>
    <t>IN0020220037</t>
  </si>
  <si>
    <t>7.38% Central Government Securities 20/06/2027</t>
  </si>
  <si>
    <t>INE476A16ZQ5</t>
  </si>
  <si>
    <t>Canara Bank - 12/12/2025**</t>
  </si>
  <si>
    <t>INE092T16YI0</t>
  </si>
  <si>
    <t>IDFC First Bank Ltd - 25/05/2026**</t>
  </si>
  <si>
    <t>INE040A16GF2</t>
  </si>
  <si>
    <t>HDFC Bank Ltd - 06/02/2026**</t>
  </si>
  <si>
    <t>INE261F16AA7</t>
  </si>
  <si>
    <t>National Bank for Agriculture &amp; Rural Development - 25/03/2026**</t>
  </si>
  <si>
    <t>IN002024Y480</t>
  </si>
  <si>
    <t>182 Days - T Bill - 11/09/2025</t>
  </si>
  <si>
    <t>IN002025Y214</t>
  </si>
  <si>
    <t>182 Days - T Bill - 19/02/2026</t>
  </si>
  <si>
    <t>Sundaram Liquid Fund</t>
  </si>
  <si>
    <t>INE477A07357</t>
  </si>
  <si>
    <t>Can Fin Homes Ltd - 7.8% - 24/11/2025**</t>
  </si>
  <si>
    <t>INE092T16YM2</t>
  </si>
  <si>
    <t>IDFC First Bank Ltd - 23/09/2025**</t>
  </si>
  <si>
    <t>INE562A16PC3</t>
  </si>
  <si>
    <t>Indian Bank - 16/10/2025</t>
  </si>
  <si>
    <t>INE565A16BD4</t>
  </si>
  <si>
    <t>Indian Overseas Bank - 09/09/2025**</t>
  </si>
  <si>
    <t>CARE A1+</t>
  </si>
  <si>
    <t>INE040A16FM0</t>
  </si>
  <si>
    <t>HDFC Bank Ltd - 19/09/2025**</t>
  </si>
  <si>
    <t>INE028A16JL9</t>
  </si>
  <si>
    <t>Bank of Baroda - 04/11/2025**</t>
  </si>
  <si>
    <t>INE562A16NM7</t>
  </si>
  <si>
    <t>Indian Bank - 06/11/2025</t>
  </si>
  <si>
    <t>INE028A16JP0</t>
  </si>
  <si>
    <t>Bank of Baroda - 17/11/2025**</t>
  </si>
  <si>
    <t>INE238AD6AA7</t>
  </si>
  <si>
    <t>Axis Bank Ltd - 18/11/2025**</t>
  </si>
  <si>
    <t>INE040A16HG8</t>
  </si>
  <si>
    <t>HDFC Bank Ltd - 18/11/2025**</t>
  </si>
  <si>
    <t>INE476A16D62</t>
  </si>
  <si>
    <t>Canara Bank - 19/11/2025**</t>
  </si>
  <si>
    <t>INE171A16MK3</t>
  </si>
  <si>
    <t>The Federal Bank Ltd - 25/11/2025**</t>
  </si>
  <si>
    <t>INE476A16YY2</t>
  </si>
  <si>
    <t>Canara Bank - 02/09/2025</t>
  </si>
  <si>
    <t>INE028A16IY4</t>
  </si>
  <si>
    <t>Bank of Baroda - 04/09/2025</t>
  </si>
  <si>
    <t>INE238AD6900</t>
  </si>
  <si>
    <t>Axis Bank Ltd - 04/09/2025</t>
  </si>
  <si>
    <t>INE028A16GQ4</t>
  </si>
  <si>
    <t>Bank of Baroda - 12/09/2025**</t>
  </si>
  <si>
    <t>INE476A16C71</t>
  </si>
  <si>
    <t>Canara Bank - 18/09/2025**</t>
  </si>
  <si>
    <t>INE028A16JB0</t>
  </si>
  <si>
    <t>Bank of Baroda - 18/09/2025**</t>
  </si>
  <si>
    <t>INE040A16FR9</t>
  </si>
  <si>
    <t>HDFC Bank Ltd - 04/11/2025**</t>
  </si>
  <si>
    <t>INE556F16AW4</t>
  </si>
  <si>
    <t>Small Industries Development Bank of India - 07/11/2025**</t>
  </si>
  <si>
    <t>INE092T16XP7</t>
  </si>
  <si>
    <t>IDFC First Bank Ltd - 10/11/2025**</t>
  </si>
  <si>
    <t>INE160A16SE6</t>
  </si>
  <si>
    <t>Punjab National Bank - 04/09/2025</t>
  </si>
  <si>
    <t>INE084A16DT8</t>
  </si>
  <si>
    <t>Bank of India - 10/09/2025**</t>
  </si>
  <si>
    <t>INE238AD6942</t>
  </si>
  <si>
    <t>Axis Bank Ltd - 10/10/2025</t>
  </si>
  <si>
    <t>INE245A14KD9</t>
  </si>
  <si>
    <t>TATA Power Company Ltd - 27/11/2025**</t>
  </si>
  <si>
    <t>INE261F14NZ2</t>
  </si>
  <si>
    <t>National Bank for Agriculture &amp; Rural Development - 17/09/2025**</t>
  </si>
  <si>
    <t>INE331A14NZ4</t>
  </si>
  <si>
    <t>The Ramco Cements Ltd - 01/09/2025**</t>
  </si>
  <si>
    <t>INE929O14DQ6</t>
  </si>
  <si>
    <t>Reliance Retail Ventures Ltd - 19/09/2025**</t>
  </si>
  <si>
    <t>INE763G14ZG9</t>
  </si>
  <si>
    <t>ICICI Securities Ltd - 24/09/2025**</t>
  </si>
  <si>
    <t>INE242A14YG0</t>
  </si>
  <si>
    <t>Indian Oil Corporation Ltd - 07/11/2025**</t>
  </si>
  <si>
    <t>INE514E14SI2</t>
  </si>
  <si>
    <t>Export Import Bank of India - 10/11/2025**</t>
  </si>
  <si>
    <t>INE556F14LF1</t>
  </si>
  <si>
    <t>Small Industries Development Bank of India - 08/09/2025**</t>
  </si>
  <si>
    <t>INE110L14TU7</t>
  </si>
  <si>
    <t>Reliance Jio Infocomm Ltd - 12/09/2025**</t>
  </si>
  <si>
    <t>INE982D14BF5</t>
  </si>
  <si>
    <t>Godrej &amp; Boyce Mfg Co Ltd - 16/09/2025**</t>
  </si>
  <si>
    <t>INE242A14YA3</t>
  </si>
  <si>
    <t>Indian Oil Corporation Ltd - 19/09/2025**</t>
  </si>
  <si>
    <t>INE09OL14HQ2</t>
  </si>
  <si>
    <t>Birla Group Holdings Pvt Ltd - 22/09/2025**</t>
  </si>
  <si>
    <t>INE556F14LH7</t>
  </si>
  <si>
    <t>Small Industries Development Bank of India - 24/10/2025**</t>
  </si>
  <si>
    <t>INE929O14DU8</t>
  </si>
  <si>
    <t>Reliance Retail Ventures Ltd - 13/11/2025**</t>
  </si>
  <si>
    <t>INE514E14SJ0</t>
  </si>
  <si>
    <t>Export Import Bank of India - 17/11/2025**</t>
  </si>
  <si>
    <t>INE261F14OI6</t>
  </si>
  <si>
    <t>National Bank for Agriculture &amp; Rural Development - 19/11/2025**</t>
  </si>
  <si>
    <t>INE02FN14598</t>
  </si>
  <si>
    <t>IGH Holdings Private Limited - 12/11/2025**</t>
  </si>
  <si>
    <t>INE763G14ZZ9</t>
  </si>
  <si>
    <t>ICICI Securities Ltd - 18/11/2025**</t>
  </si>
  <si>
    <t>INE763G14YW9</t>
  </si>
  <si>
    <t>ICICI Securities Ltd - 04/09/2025**</t>
  </si>
  <si>
    <t>INE233A142N4</t>
  </si>
  <si>
    <t>Godrej Industries Ltd - 16/09/2025**</t>
  </si>
  <si>
    <t>INE245A14JY7</t>
  </si>
  <si>
    <t>TATA Power Company Ltd - 18/09/2025**</t>
  </si>
  <si>
    <t>INE071G14GY0</t>
  </si>
  <si>
    <t>ICICI Home Finance Company Ltd - 24/10/2025**</t>
  </si>
  <si>
    <t>ICRA A1+</t>
  </si>
  <si>
    <t>INE572E14JZ3</t>
  </si>
  <si>
    <t>PNB Housing Finance Ltd - 17/11/2025**</t>
  </si>
  <si>
    <t>INE338I14KU9</t>
  </si>
  <si>
    <t>Motilal Oswal Financial Services Ltd - 13/11/2025**</t>
  </si>
  <si>
    <t>INE824H14SF4</t>
  </si>
  <si>
    <t>Julius Baer Capital (India) Private Ltd - 21/11/2025**</t>
  </si>
  <si>
    <t>INE763G14A14</t>
  </si>
  <si>
    <t>ICICI Securities Ltd - 25/11/2025**</t>
  </si>
  <si>
    <t>INE879F14LI1</t>
  </si>
  <si>
    <t>Infina Finance Pvt Ltd - 24/11/2025**</t>
  </si>
  <si>
    <t>INE242A14XX7</t>
  </si>
  <si>
    <t>Indian Oil Corporation Ltd - 04/09/2025</t>
  </si>
  <si>
    <t>INE929O14DN3</t>
  </si>
  <si>
    <t>Reliance Retail Ventures Ltd - 04/09/2025**</t>
  </si>
  <si>
    <t>INE870H14VI5</t>
  </si>
  <si>
    <t>Network18 Media &amp; Investments Ltd - 04/09/2025**</t>
  </si>
  <si>
    <t>INE700G14OQ4</t>
  </si>
  <si>
    <t>HDFC Securities Ltd - 08/09/2025**</t>
  </si>
  <si>
    <t>INE831R14FA6</t>
  </si>
  <si>
    <t>Aditya Birla Housing Finance Ltd - 18/09/2025**</t>
  </si>
  <si>
    <t>INE027214852</t>
  </si>
  <si>
    <t>BOBCARD Ltd - 18/09/2025**</t>
  </si>
  <si>
    <t>INE115A14FO1</t>
  </si>
  <si>
    <t>LIC Housing Finance Ltd - 19/09/2025**</t>
  </si>
  <si>
    <t>INE242A14YD7</t>
  </si>
  <si>
    <t>Indian Oil Corporation Ltd - 22/09/2025**</t>
  </si>
  <si>
    <t>INE002A14LK7</t>
  </si>
  <si>
    <t>Reliance Industries Ltd - 23/09/2025**</t>
  </si>
  <si>
    <t>INE071G14GZ7</t>
  </si>
  <si>
    <t>ICICI Home Finance Company Ltd - 06/11/2025**</t>
  </si>
  <si>
    <t>INE700G14PJ6</t>
  </si>
  <si>
    <t>HDFC Securities Ltd - 11/11/2025**</t>
  </si>
  <si>
    <t>INE071G14HB6</t>
  </si>
  <si>
    <t>ICICI Home Finance Company Ltd - 18/11/2025**</t>
  </si>
  <si>
    <t>INE028E14SE2</t>
  </si>
  <si>
    <t>Kotak Securities Ltd - 13/11/2025**</t>
  </si>
  <si>
    <t>INE700G14PH0</t>
  </si>
  <si>
    <t>HDFC Securities Ltd - 13/11/2025**</t>
  </si>
  <si>
    <t>INE01C314CJ2</t>
  </si>
  <si>
    <t>Bajaj Financial Securities Ltd - 13/11/2025**</t>
  </si>
  <si>
    <t>INE865C14OF7</t>
  </si>
  <si>
    <t>Aditya Birla Money Ltd - 12/11/2025**</t>
  </si>
  <si>
    <t>INE929O14DX2</t>
  </si>
  <si>
    <t>Reliance Retail Ventures Ltd - 21/11/2025**</t>
  </si>
  <si>
    <t>INE472A14OL4</t>
  </si>
  <si>
    <t>Blue Star Ltd - 20/11/2025**</t>
  </si>
  <si>
    <t>INE0DZE14248</t>
  </si>
  <si>
    <t>Kisetsu Saison Finance - 20/11/2025**</t>
  </si>
  <si>
    <t>INE212K14BY3</t>
  </si>
  <si>
    <t>SBI Cap securities Ltd - 24/11/2025**</t>
  </si>
  <si>
    <t>INE007N14EC1</t>
  </si>
  <si>
    <t>Fedbank Financial Services Ltd - 21/11/2025**</t>
  </si>
  <si>
    <t>INE865C14OI1</t>
  </si>
  <si>
    <t>Aditya Birla Money Ltd - 27/11/2025**</t>
  </si>
  <si>
    <t>INE975F14B34</t>
  </si>
  <si>
    <t>Kotak Mahindra Investments Ltd - 08/09/2025**</t>
  </si>
  <si>
    <t>INE879F14JV8</t>
  </si>
  <si>
    <t>Infina Finance Pvt Ltd - 22/09/2025**</t>
  </si>
  <si>
    <t>IN002024Y498</t>
  </si>
  <si>
    <t>182 Days - T Bill - 18/09/2025</t>
  </si>
  <si>
    <t>IN002024Y506</t>
  </si>
  <si>
    <t>182 Days - T Bill - 25/09/2025</t>
  </si>
  <si>
    <t>IN002025X166</t>
  </si>
  <si>
    <t>91 Days - T Bill - 16/10/2025</t>
  </si>
  <si>
    <t>IN002025X190</t>
  </si>
  <si>
    <t>91 Days - T Bill - 06/11/2025</t>
  </si>
  <si>
    <t>IN002025X208</t>
  </si>
  <si>
    <t>91 Days - T Bill - 13/11/2025</t>
  </si>
  <si>
    <t>IN002025X224</t>
  </si>
  <si>
    <t>91 Days - T Bill - 28/11/2025</t>
  </si>
  <si>
    <t>IN002025X174</t>
  </si>
  <si>
    <t>91 Days - T Bill - 23/10/2025</t>
  </si>
  <si>
    <t>IN002025X216</t>
  </si>
  <si>
    <t>91 Days - T Bill - 20/11/2025</t>
  </si>
  <si>
    <t>IN002025Y040</t>
  </si>
  <si>
    <t>182 Days - T Bill - 23/10/2025</t>
  </si>
  <si>
    <t>Reverse Repo</t>
  </si>
  <si>
    <t>Sundaram Short Duration Fund</t>
  </si>
  <si>
    <t>INE134E08MJ2</t>
  </si>
  <si>
    <t>Power Finance Corporation Ltd - 7.77% - 15/04/2028**</t>
  </si>
  <si>
    <t>INE121A07RZ4</t>
  </si>
  <si>
    <t>Cholamandalam Investment and Finance Company Ltd - 8.54% - 12/04/2029**</t>
  </si>
  <si>
    <t>INE020B08EI8</t>
  </si>
  <si>
    <t>REC LTD - 7.51% - 31/07/2026**</t>
  </si>
  <si>
    <t>INE146O07557</t>
  </si>
  <si>
    <t>Hinduja Leyland Finance Ltd - 8.4% - 06/05/2027**</t>
  </si>
  <si>
    <t>INE134E08LP1</t>
  </si>
  <si>
    <t>Power Finance Corporation Ltd - 7.13% - 15/07/2026</t>
  </si>
  <si>
    <t>INE115A07PI6</t>
  </si>
  <si>
    <t>LIC Housing Finance Ltd - 6.17% - 03/09/2026**</t>
  </si>
  <si>
    <t>IN0020240019</t>
  </si>
  <si>
    <t>7.10% Central Government Securities 08/04/2034</t>
  </si>
  <si>
    <t>IN0020230101</t>
  </si>
  <si>
    <t>7.37% Government Securities-23/10/2028</t>
  </si>
  <si>
    <t>IN3120230484</t>
  </si>
  <si>
    <t>7.44% Tamil Nadu State Government Securities -20/03/2034</t>
  </si>
  <si>
    <t>Sundaram Ultra Short Duration Fund</t>
  </si>
  <si>
    <t>INE261F08DX0</t>
  </si>
  <si>
    <t>National Bank for Agriculture &amp; Rural Development - 7.58% - 31/07/2026</t>
  </si>
  <si>
    <t>INE071G07637</t>
  </si>
  <si>
    <t>ICICI Home Finance Company Ltd - 8.061% - 25/03/2026**</t>
  </si>
  <si>
    <t>INE756I07EJ2</t>
  </si>
  <si>
    <t>HDB Financial Services Ltd - 7.65% - 10/09/2027</t>
  </si>
  <si>
    <t>INE556F08KJ7</t>
  </si>
  <si>
    <t>Small Industries Development Bank of India - 7.55% - 22/09/2026**</t>
  </si>
  <si>
    <t>INE756I07EN4</t>
  </si>
  <si>
    <t>HDB Financial Services Ltd - 7.84% - 14/07/2026</t>
  </si>
  <si>
    <t>INE121A07SN8</t>
  </si>
  <si>
    <t>Cholamandalam Investment and Finance Company Ltd - 7.38% - 28/05/2027**</t>
  </si>
  <si>
    <t>IN2220160054</t>
  </si>
  <si>
    <t>7.58% MAHARASHTRA SDL 24/08/2026</t>
  </si>
  <si>
    <t>INE556F16AX2</t>
  </si>
  <si>
    <t>Small Industries Development Bank of India - 05/12/2025**</t>
  </si>
  <si>
    <t>INE171A16MM9</t>
  </si>
  <si>
    <t>The Federal Bank Ltd - 28/11/2025**</t>
  </si>
  <si>
    <t>INE692A16IC3</t>
  </si>
  <si>
    <t>Union Bank of India - 04/12/2025**</t>
  </si>
  <si>
    <t>INE476A16A24</t>
  </si>
  <si>
    <t>Canara Bank - 03/02/2026**</t>
  </si>
  <si>
    <t>INE095A16Y50</t>
  </si>
  <si>
    <t>IndusInd Bank Ltd - 04/02/2026**</t>
  </si>
  <si>
    <t>INE040A16FY5</t>
  </si>
  <si>
    <t>HDFC Bank Ltd - 04/12/2025</t>
  </si>
  <si>
    <t>INE692A16II0</t>
  </si>
  <si>
    <t>Union Bank of India - 18/12/2025**</t>
  </si>
  <si>
    <t>INE556F16AY0</t>
  </si>
  <si>
    <t>Small Industries Development Bank of India - 13/01/2026**</t>
  </si>
  <si>
    <t>INE556F16BD2</t>
  </si>
  <si>
    <t>Small Industries Development Bank of India - 11/03/2026</t>
  </si>
  <si>
    <t>INE261F16983</t>
  </si>
  <si>
    <t>National Bank for Agriculture &amp; Rural Development - 13/03/2026</t>
  </si>
  <si>
    <t>INE498L14EE2</t>
  </si>
  <si>
    <t>L &amp; T Finance Ltd - 09/06/2026**</t>
  </si>
  <si>
    <t>INE121A14XQ7</t>
  </si>
  <si>
    <t>Cholamandalam Investment and Finance Company Ltd - 28/05/2026**</t>
  </si>
  <si>
    <t>IN002025X182</t>
  </si>
  <si>
    <t>91 Days - T Bill - 30/10/2025</t>
  </si>
  <si>
    <t>Sundaram Medium Duration Fund</t>
  </si>
  <si>
    <t>IN0020210186</t>
  </si>
  <si>
    <t>5.74% Central Government Securities 15/11/2026</t>
  </si>
  <si>
    <t>Sundaram Conservative Hybrid Fund</t>
  </si>
  <si>
    <t>INE040A01034</t>
  </si>
  <si>
    <t>HDFC Bank Ltd</t>
  </si>
  <si>
    <t>Banks</t>
  </si>
  <si>
    <t>INE090A01021</t>
  </si>
  <si>
    <t>ICICI Bank Ltd</t>
  </si>
  <si>
    <t>INE397D01024</t>
  </si>
  <si>
    <t>Bharti Airtel Ltd</t>
  </si>
  <si>
    <t>Telecom - Services</t>
  </si>
  <si>
    <t>INE002A01018</t>
  </si>
  <si>
    <t>Reliance Industries Ltd</t>
  </si>
  <si>
    <t>Petroleum Products</t>
  </si>
  <si>
    <t>INE009A01021</t>
  </si>
  <si>
    <t>Infosys Ltd</t>
  </si>
  <si>
    <t>It - Software</t>
  </si>
  <si>
    <t>INE062A01020</t>
  </si>
  <si>
    <t>State Bank of India</t>
  </si>
  <si>
    <t>INE860A01027</t>
  </si>
  <si>
    <t>HCL Technologies Ltd</t>
  </si>
  <si>
    <t>INE481G01011</t>
  </si>
  <si>
    <t>Ultratech Cement Ltd</t>
  </si>
  <si>
    <t>Cement &amp; Cement Products</t>
  </si>
  <si>
    <t>INE585B01010</t>
  </si>
  <si>
    <t>Maruti Suzuki India Ltd</t>
  </si>
  <si>
    <t>Automobiles</t>
  </si>
  <si>
    <t>INE917I01010</t>
  </si>
  <si>
    <t>Bajaj Auto Ltd</t>
  </si>
  <si>
    <t>INE540L01014</t>
  </si>
  <si>
    <t>Alkem Laboratories Ltd</t>
  </si>
  <si>
    <t>Pharmaceuticals &amp; Biotechnology</t>
  </si>
  <si>
    <t>INE237A01028</t>
  </si>
  <si>
    <t>Kotak Mahindra Bank Ltd</t>
  </si>
  <si>
    <t>INE797F01020</t>
  </si>
  <si>
    <t>Jubilant Foodworks Ltd</t>
  </si>
  <si>
    <t>Leisure Services</t>
  </si>
  <si>
    <t>INE047A01021</t>
  </si>
  <si>
    <t>Grasim Industries Ltd</t>
  </si>
  <si>
    <t>INE029A01011</t>
  </si>
  <si>
    <t>Bharat Petroleum Corporation Ltd</t>
  </si>
  <si>
    <t>INE603J01030</t>
  </si>
  <si>
    <t>PI Industries Ltd</t>
  </si>
  <si>
    <t>Fertilizers &amp; Agrochemicals</t>
  </si>
  <si>
    <t>INE196A01026</t>
  </si>
  <si>
    <t>Marico Ltd</t>
  </si>
  <si>
    <t>Agricultural Food &amp; Other Products</t>
  </si>
  <si>
    <t>INE154A01025</t>
  </si>
  <si>
    <t>ITC Ltd</t>
  </si>
  <si>
    <t>Diversified Fmcg</t>
  </si>
  <si>
    <t>INE018A01030</t>
  </si>
  <si>
    <t>Larsen &amp; Toubro Ltd</t>
  </si>
  <si>
    <t>Construction</t>
  </si>
  <si>
    <t>INE238A01034</t>
  </si>
  <si>
    <t>Axis Bank Ltd</t>
  </si>
  <si>
    <t>IN0020250075</t>
  </si>
  <si>
    <t>7.24% Central Government Securities 18/08/2055</t>
  </si>
  <si>
    <t>Sundaram Overnight Fund</t>
  </si>
  <si>
    <t>IN002024Z230</t>
  </si>
  <si>
    <t>364 Days - T Bill - 04/09/2025</t>
  </si>
  <si>
    <t>IN002025X109</t>
  </si>
  <si>
    <t>91 Days - T Bill - 04/09/2025</t>
  </si>
  <si>
    <t>YTM (%)*</t>
  </si>
  <si>
    <t>Index</t>
  </si>
  <si>
    <t>S. No.</t>
  </si>
  <si>
    <t>ACRONYM</t>
  </si>
  <si>
    <t>SCHEME NAME</t>
  </si>
  <si>
    <t>SFRLTP</t>
  </si>
  <si>
    <t>SFRSTP</t>
  </si>
  <si>
    <t>SMMF</t>
  </si>
  <si>
    <t>SPLDF</t>
  </si>
  <si>
    <t>SPMON</t>
  </si>
  <si>
    <t>SPSDF</t>
  </si>
  <si>
    <t>SPUSDF</t>
  </si>
  <si>
    <t>SUNBDS</t>
  </si>
  <si>
    <t>SUNMIA</t>
  </si>
  <si>
    <t>SUNONF</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</si>
  <si>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</si>
  <si>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</si>
  <si>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</si>
  <si>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</si>
  <si>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</si>
  <si>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</si>
  <si>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</si>
  <si>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</si>
  <si>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</si>
  <si>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</si>
  <si>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</si>
  <si>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</si>
  <si>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</si>
  <si>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</si>
  <si>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</si>
  <si>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</si>
  <si>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</si>
  <si>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</si>
  <si>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</si>
  <si>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xml:space="preserve">                    NIFTY Money Market Index A-I</t>
  </si>
  <si>
    <t>INE0JEI23010</t>
  </si>
  <si>
    <t>Roadstar Infra Investment Trust (InvIT)</t>
  </si>
  <si>
    <t>Services</t>
  </si>
  <si>
    <t>#</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</si>
  <si>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</si>
  <si>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</si>
  <si>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</si>
  <si>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</si>
  <si>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</si>
  <si>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</si>
  <si>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</si>
  <si>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</si>
  <si>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</si>
  <si>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</si>
  <si>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</si>
  <si>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</si>
  <si>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</si>
  <si>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</si>
  <si>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</si>
  <si>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</si>
  <si>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</si>
  <si>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</si>
  <si>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</si>
  <si>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</si>
  <si>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</si>
  <si>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</si>
  <si>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</si>
  <si>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</si>
  <si>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</si>
  <si>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</si>
  <si>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</si>
  <si>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</si>
  <si>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</si>
  <si>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</si>
  <si>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</si>
  <si>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</si>
  <si>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</si>
  <si>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</si>
  <si>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</si>
  <si>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</si>
  <si>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</si>
  <si>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 xml:space="preserve">              NIFTY Low Duration Debt Index A-I</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</si>
  <si>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</si>
  <si>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</si>
  <si>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</si>
  <si>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</si>
  <si>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</si>
  <si>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</si>
  <si>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</si>
  <si>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</si>
  <si>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</si>
  <si>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</si>
  <si>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</si>
  <si>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</si>
  <si>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</si>
  <si>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</si>
  <si>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</si>
  <si>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</si>
  <si>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</si>
  <si>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</si>
  <si>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</si>
  <si>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(11/12/2025) (FV 2500 Lacs)~</t>
  </si>
  <si>
    <t>Interest Rate Swaps Pay Fix Receive Floating (06/03/2026) (FV 2500 Lacs)~</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</si>
  <si>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</si>
  <si>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</si>
  <si>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</si>
  <si>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</si>
  <si>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</si>
  <si>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</si>
  <si>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</si>
  <si>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</si>
  <si>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</si>
  <si>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</si>
  <si>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</si>
  <si>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 xml:space="preserve">Shriram Finance Ltd </t>
  </si>
  <si>
    <t>Receiving Floating</t>
  </si>
  <si>
    <t>Pay Fixed</t>
  </si>
  <si>
    <t>NABARD</t>
  </si>
  <si>
    <t>REC Ltd</t>
  </si>
  <si>
    <t xml:space="preserve">          NIFTY Ultra Short Duration Debt Index A-I</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</si>
  <si>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</si>
  <si>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</si>
  <si>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</si>
  <si>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</si>
  <si>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</si>
  <si>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</si>
  <si>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</si>
  <si>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INE0GGX23010</t>
  </si>
  <si>
    <t>Power Grid Infrastructure Investment Trust(InvIT)</t>
  </si>
  <si>
    <t>Power</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</si>
  <si>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</si>
  <si>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</si>
  <si>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</si>
  <si>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</si>
  <si>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</si>
  <si>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</si>
  <si>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</si>
  <si>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</si>
  <si>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Macaulay Duration (Days)</t>
  </si>
  <si>
    <t>Average Maturity (Days)</t>
  </si>
  <si>
    <t xml:space="preserve">                        NIFTY 1D Rate Index</t>
  </si>
  <si>
    <t>YTM (%)</t>
  </si>
  <si>
    <t>Direct Plan - Quarterly IDCW</t>
  </si>
  <si>
    <t>Regular Plan - Quarterly IDCW</t>
  </si>
  <si>
    <t>Direct Plan - Monthly IDCW</t>
  </si>
  <si>
    <t>Regular Plan - Monthly IDCW</t>
  </si>
  <si>
    <t>Regular Plan - IDCW</t>
  </si>
  <si>
    <t>31-Aug-2025</t>
  </si>
  <si>
    <t>h) Exposure to securities classified as below investment grade or default as on 31-Aug-2025:-</t>
  </si>
  <si>
    <t>h)  Hedging Positions through Swaps as on 31-Aug-2025:-</t>
  </si>
  <si>
    <t>i) Exposure to securities classified as below investment grade or default as on 31-Aug-2025:-</t>
  </si>
  <si>
    <t>% to AUM as on  31-Aug-2025</t>
  </si>
  <si>
    <t>++ Aggregate Investments by Other schemes of Sundaram Mutual Fund - Rs. 6,371.92 Lakhs</t>
  </si>
  <si>
    <t>++ Aggregate Investments by Other schemes of Sundaram Mutual Fund - Rs. 15,005.73 Lakhs</t>
  </si>
  <si>
    <t>++ Aggregate Investments by Other schemes of Sundaram Mutual Fund - Rs. 21,842.71 Lakhs</t>
  </si>
  <si>
    <t>Monthly Portfolio Statement for the month ended 31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</si>
</sst>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 #,##0.00_ ;_ * \-#,##0.00_ ;_ * &quot;-&quot;??_ ;_ @_ "/>
    <numFmt numFmtId="165" formatCode="[$-1014009]###0.00%;\(###0.00%\)"/>
    <numFmt numFmtId="166" formatCode="[$-1014009]###0.00;\(###0.00\)"/>
    <numFmt numFmtId="167" formatCode="[$-1014009]General"/>
    <numFmt numFmtId="168" formatCode="[$-1014009]###0;\(###0\)"/>
    <numFmt numFmtId="169" formatCode="[$-1014009]###0.0000;\(###0.0000\)"/>
    <numFmt numFmtId="170" formatCode="[$-1014009]#,##0.00\ %;\(#,##0.00\)"/>
    <numFmt numFmtId="171" formatCode="[$-1014009]#.0000"/>
    <numFmt numFmtId="172" formatCode="[$-1014009]#,##0.00;\(#,##0.00\)"/>
    <numFmt numFmtId="173" formatCode="dd\-mmm\-yyyy"/>
    <numFmt numFmtId="174" formatCode="[$-1014009]#,##0;\(#,##0\)"/>
    <numFmt numFmtId="175" formatCode="dd/mmm/yyyy"/>
  </numFmts>
  <fonts count="35"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sz val="10"/>
      <name val="Arial"/>
      <charset val="1"/>
    </font>
    <font>
      <sz val="10"/>
      <name val="Arial"/>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s>
  <fills count="2">
    <fill>
      <patternFill patternType="none"/>
    </fill>
    <fill>
      <patternFill patternType="gray125"/>
    </fill>
  </fills>
  <borders count="2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2">
    <xf numFmtId="0" fontId="0" fillId="0" borderId="0">
      <alignment wrapText="1"/>
    </xf>
    <xf numFmtId="9" fontId="5"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alignment wrapText="1"/>
    </xf>
    <xf numFmtId="0" fontId="1" fillId="0" borderId="0"/>
    <xf numFmtId="0" fontId="1" fillId="0" borderId="0"/>
    <xf numFmtId="0" fontId="6" fillId="0" borderId="0">
      <alignment wrapText="1"/>
    </xf>
    <xf numFmtId="164" fontId="6" fillId="0" borderId="0" applyFont="0" applyFill="0" applyBorder="0" applyAlignment="0" applyProtection="0"/>
    <xf numFmtId="9" fontId="23" fillId="0" borderId="0" applyFont="0" applyFill="0" applyBorder="0" applyAlignment="0" applyProtection="0"/>
    <xf numFmtId="164" fontId="6" fillId="0" borderId="0" applyFont="0" applyFill="0" applyBorder="0" applyAlignment="0" applyProtection="0"/>
    <xf numFmtId="0" fontId="1" fillId="0" borderId="0"/>
    <xf numFmtId="0" fontId="1" fillId="0" borderId="0"/>
  </cellStyleXfs>
  <cellXfs count="236">
    <xf numFmtId="0" fontId="0" fillId="0" borderId="0" xfId="0">
      <alignment wrapText="1"/>
    </xf>
    <xf numFmtId="0" fontId="9" fillId="0" borderId="0" xfId="3" applyFont="1" applyFill="1" applyBorder="1" applyAlignment="1">
      <alignment horizontal="center" vertical="center" wrapText="1"/>
    </xf>
    <xf numFmtId="0" fontId="12" fillId="0" borderId="7" xfId="4" applyFont="1" applyBorder="1" applyAlignment="1">
      <alignment horizontal="center"/>
    </xf>
    <xf numFmtId="0" fontId="13" fillId="0" borderId="7" xfId="4" applyFont="1" applyBorder="1" applyAlignment="1">
      <alignment horizontal="center" vertical="center"/>
    </xf>
    <xf numFmtId="0" fontId="14" fillId="0" borderId="0" xfId="5" applyFont="1"/>
    <xf numFmtId="0" fontId="14" fillId="0" borderId="7" xfId="4" applyFont="1" applyBorder="1" applyAlignment="1">
      <alignment horizontal="center"/>
    </xf>
    <xf numFmtId="0" fontId="15" fillId="0" borderId="7" xfId="3" applyFont="1" applyFill="1" applyBorder="1" applyAlignment="1">
      <alignment vertical="center"/>
    </xf>
    <xf numFmtId="0" fontId="16" fillId="0" borderId="7" xfId="4" applyFont="1" applyBorder="1" applyAlignment="1">
      <alignment vertical="top"/>
    </xf>
    <xf numFmtId="4" fontId="22" fillId="0" borderId="13" xfId="8" applyNumberFormat="1" applyFont="1" applyFill="1" applyBorder="1"/>
    <xf numFmtId="4" fontId="22" fillId="0" borderId="0" xfId="8" applyNumberFormat="1" applyFont="1" applyFill="1" applyBorder="1"/>
    <xf numFmtId="164" fontId="22" fillId="0" borderId="13" xfId="9" applyFont="1" applyFill="1" applyBorder="1"/>
    <xf numFmtId="164" fontId="22" fillId="0" borderId="0" xfId="7" applyFont="1" applyFill="1" applyBorder="1"/>
    <xf numFmtId="164" fontId="22" fillId="0" borderId="7" xfId="9" applyFont="1" applyFill="1" applyBorder="1"/>
    <xf numFmtId="4" fontId="22" fillId="0" borderId="7" xfId="8" applyNumberFormat="1" applyFont="1" applyFill="1" applyBorder="1"/>
    <xf numFmtId="0" fontId="7" fillId="0" borderId="7" xfId="0" applyFont="1" applyBorder="1" applyAlignment="1">
      <alignment horizontal="center" vertical="center" wrapText="1" readingOrder="1"/>
    </xf>
    <xf numFmtId="164" fontId="7" fillId="0" borderId="7" xfId="2" applyFont="1" applyFill="1" applyBorder="1" applyAlignment="1">
      <alignment horizontal="center" vertical="center" wrapText="1" readingOrder="1"/>
    </xf>
    <xf numFmtId="0" fontId="0" fillId="0" borderId="0" xfId="0" applyAlignment="1">
      <alignment horizontal="center" vertical="center" wrapText="1"/>
    </xf>
    <xf numFmtId="0" fontId="10" fillId="0" borderId="4" xfId="0" applyFont="1" applyBorder="1" applyAlignment="1">
      <alignment horizontal="right" vertical="top" wrapText="1" readingOrder="1"/>
    </xf>
    <xf numFmtId="0" fontId="11" fillId="0" borderId="4" xfId="0" applyFont="1" applyBorder="1" applyAlignment="1">
      <alignment horizontal="left" vertical="center" wrapText="1" readingOrder="1"/>
    </xf>
    <xf numFmtId="166" fontId="10" fillId="0" borderId="8" xfId="0" applyNumberFormat="1" applyFont="1" applyBorder="1" applyAlignment="1">
      <alignment horizontal="right" vertical="center" wrapText="1" readingOrder="1"/>
    </xf>
    <xf numFmtId="0" fontId="2" fillId="0" borderId="4" xfId="0" applyFont="1" applyBorder="1" applyAlignment="1">
      <alignment horizontal="right" vertical="top" wrapText="1" readingOrder="1"/>
    </xf>
    <xf numFmtId="0" fontId="3" fillId="0" borderId="4" xfId="0" applyFont="1" applyBorder="1" applyAlignment="1">
      <alignment horizontal="left" vertical="center" wrapText="1" readingOrder="1"/>
    </xf>
    <xf numFmtId="0" fontId="3" fillId="0" borderId="4" xfId="0" applyFont="1" applyBorder="1" applyAlignment="1">
      <alignment horizontal="right" vertical="center" wrapText="1" readingOrder="1"/>
    </xf>
    <xf numFmtId="165" fontId="3" fillId="0" borderId="4" xfId="0" applyNumberFormat="1" applyFont="1" applyBorder="1" applyAlignment="1">
      <alignment horizontal="right" vertical="center" wrapText="1" readingOrder="1"/>
    </xf>
    <xf numFmtId="0" fontId="4" fillId="0" borderId="4" xfId="0" applyFont="1" applyBorder="1" applyAlignment="1">
      <alignment horizontal="left" vertical="center" wrapText="1" readingOrder="1"/>
    </xf>
    <xf numFmtId="0" fontId="4" fillId="0" borderId="4" xfId="0" applyFont="1" applyBorder="1" applyAlignment="1">
      <alignment horizontal="right" vertical="center" wrapText="1" readingOrder="1"/>
    </xf>
    <xf numFmtId="166" fontId="3" fillId="0" borderId="4" xfId="0" applyNumberFormat="1" applyFont="1" applyBorder="1" applyAlignment="1">
      <alignment horizontal="right" vertical="center" wrapText="1" readingOrder="1"/>
    </xf>
    <xf numFmtId="167" fontId="2" fillId="0" borderId="4" xfId="0" applyNumberFormat="1" applyFont="1" applyBorder="1" applyAlignment="1">
      <alignment horizontal="right" vertical="center" wrapText="1" readingOrder="1"/>
    </xf>
    <xf numFmtId="0" fontId="2" fillId="0" borderId="4" xfId="0" applyFont="1" applyBorder="1" applyAlignment="1">
      <alignment horizontal="left" vertical="center" wrapText="1" readingOrder="1"/>
    </xf>
    <xf numFmtId="168" fontId="2" fillId="0" borderId="4" xfId="0" applyNumberFormat="1" applyFont="1" applyBorder="1" applyAlignment="1">
      <alignment horizontal="right" vertical="center" wrapText="1" readingOrder="1"/>
    </xf>
    <xf numFmtId="166" fontId="2" fillId="0" borderId="4" xfId="0" applyNumberFormat="1" applyFont="1" applyBorder="1" applyAlignment="1">
      <alignment horizontal="right" vertical="center" wrapText="1" readingOrder="1"/>
    </xf>
    <xf numFmtId="165" fontId="2" fillId="0" borderId="4" xfId="0" applyNumberFormat="1" applyFont="1" applyBorder="1" applyAlignment="1">
      <alignment horizontal="right" vertical="center" wrapText="1" readingOrder="1"/>
    </xf>
    <xf numFmtId="0" fontId="2" fillId="0" borderId="4" xfId="0" applyFont="1" applyBorder="1" applyAlignment="1">
      <alignment horizontal="right" vertical="center" wrapText="1" readingOrder="1"/>
    </xf>
    <xf numFmtId="0" fontId="17" fillId="0" borderId="4" xfId="0" applyFont="1" applyBorder="1" applyAlignment="1">
      <alignment horizontal="left" vertical="center" wrapText="1" readingOrder="1"/>
    </xf>
    <xf numFmtId="0" fontId="17" fillId="0" borderId="4" xfId="0" applyFont="1" applyBorder="1" applyAlignment="1">
      <alignment horizontal="right" vertical="center" wrapText="1" readingOrder="1"/>
    </xf>
    <xf numFmtId="0" fontId="6" fillId="0" borderId="0" xfId="6">
      <alignment wrapText="1"/>
    </xf>
    <xf numFmtId="0" fontId="18" fillId="0" borderId="0" xfId="0" applyFont="1">
      <alignment wrapText="1"/>
    </xf>
    <xf numFmtId="167" fontId="10" fillId="0" borderId="4" xfId="0" applyNumberFormat="1" applyFont="1" applyBorder="1" applyAlignment="1">
      <alignment horizontal="right" vertical="center" wrapText="1" readingOrder="1"/>
    </xf>
    <xf numFmtId="0" fontId="10" fillId="0" borderId="4" xfId="0" applyFont="1" applyBorder="1" applyAlignment="1">
      <alignment horizontal="left" vertical="center" wrapText="1" readingOrder="1"/>
    </xf>
    <xf numFmtId="169" fontId="10" fillId="0" borderId="4" xfId="0" applyNumberFormat="1" applyFont="1" applyBorder="1" applyAlignment="1">
      <alignment horizontal="right" vertical="center" wrapText="1" readingOrder="1"/>
    </xf>
    <xf numFmtId="166" fontId="10" fillId="0" borderId="4" xfId="0" applyNumberFormat="1" applyFont="1" applyBorder="1" applyAlignment="1">
      <alignment horizontal="right" vertical="center" wrapText="1" readingOrder="1"/>
    </xf>
    <xf numFmtId="165" fontId="10" fillId="0" borderId="4" xfId="0" applyNumberFormat="1" applyFont="1" applyBorder="1" applyAlignment="1">
      <alignment horizontal="right" vertical="center" wrapText="1" readingOrder="1"/>
    </xf>
    <xf numFmtId="166" fontId="11" fillId="0" borderId="4" xfId="0" applyNumberFormat="1" applyFont="1" applyBorder="1" applyAlignment="1">
      <alignment horizontal="right" vertical="center" wrapText="1" readingOrder="1"/>
    </xf>
    <xf numFmtId="165" fontId="11" fillId="0" borderId="4" xfId="0" applyNumberFormat="1" applyFont="1" applyBorder="1" applyAlignment="1">
      <alignment horizontal="right" vertical="center" wrapText="1" readingOrder="1"/>
    </xf>
    <xf numFmtId="170" fontId="3" fillId="0" borderId="4" xfId="0" applyNumberFormat="1" applyFont="1" applyBorder="1" applyAlignment="1">
      <alignment horizontal="right" vertical="center" wrapText="1" readingOrder="1"/>
    </xf>
    <xf numFmtId="0" fontId="4" fillId="0" borderId="5" xfId="0" applyFont="1" applyBorder="1" applyAlignment="1">
      <alignment horizontal="left" vertical="center" wrapText="1" readingOrder="1"/>
    </xf>
    <xf numFmtId="0" fontId="4" fillId="0" borderId="5" xfId="0" applyFont="1" applyBorder="1" applyAlignment="1">
      <alignment horizontal="right" vertical="center" wrapText="1" readingOrder="1"/>
    </xf>
    <xf numFmtId="0" fontId="17" fillId="0" borderId="0" xfId="0" applyFont="1" applyAlignment="1">
      <alignment horizontal="left" vertical="center" wrapText="1" readingOrder="1"/>
    </xf>
    <xf numFmtId="0" fontId="10" fillId="0" borderId="0" xfId="0" applyFont="1" applyAlignment="1">
      <alignment horizontal="left" vertical="center" wrapText="1" readingOrder="1"/>
    </xf>
    <xf numFmtId="0" fontId="17" fillId="0" borderId="0" xfId="0" applyFont="1" applyAlignment="1">
      <alignment horizontal="right" vertical="center" wrapText="1" readingOrder="1"/>
    </xf>
    <xf numFmtId="0" fontId="17" fillId="0" borderId="6" xfId="0" applyFont="1" applyBorder="1" applyAlignment="1">
      <alignment horizontal="right" vertical="center" wrapText="1" readingOrder="1"/>
    </xf>
    <xf numFmtId="0" fontId="10" fillId="0" borderId="0" xfId="0" applyFont="1" applyAlignment="1">
      <alignment horizontal="right" vertical="top" wrapText="1" readingOrder="1"/>
    </xf>
    <xf numFmtId="0" fontId="11" fillId="0" borderId="9" xfId="0" applyFont="1" applyBorder="1" applyAlignment="1">
      <alignment horizontal="right" vertical="top" wrapText="1" readingOrder="1"/>
    </xf>
    <xf numFmtId="0" fontId="2" fillId="0" borderId="0" xfId="0" applyFont="1" applyAlignment="1">
      <alignment horizontal="right" vertical="top" wrapText="1" readingOrder="1"/>
    </xf>
    <xf numFmtId="0" fontId="11" fillId="0" borderId="4" xfId="0" applyFont="1" applyBorder="1" applyAlignment="1">
      <alignment horizontal="left" vertical="top" wrapText="1" readingOrder="1"/>
    </xf>
    <xf numFmtId="173" fontId="11" fillId="0" borderId="4" xfId="0" applyNumberFormat="1" applyFont="1" applyBorder="1" applyAlignment="1">
      <alignment horizontal="right" vertical="top" wrapText="1" readingOrder="1"/>
    </xf>
    <xf numFmtId="171" fontId="2" fillId="0" borderId="4" xfId="0" applyNumberFormat="1" applyFont="1" applyBorder="1" applyAlignment="1">
      <alignment horizontal="right" vertical="center" wrapText="1" readingOrder="1"/>
    </xf>
    <xf numFmtId="0" fontId="2" fillId="0" borderId="0" xfId="0" applyFont="1" applyAlignment="1">
      <alignment horizontal="left" vertical="center" wrapText="1" readingOrder="1"/>
    </xf>
    <xf numFmtId="0" fontId="2" fillId="0" borderId="0" xfId="0" applyFont="1" applyAlignment="1">
      <alignment horizontal="right" vertical="center" wrapText="1" readingOrder="1"/>
    </xf>
    <xf numFmtId="0" fontId="10" fillId="0" borderId="5" xfId="0" applyFont="1" applyBorder="1" applyAlignment="1">
      <alignment horizontal="left" vertical="center" wrapText="1" readingOrder="1"/>
    </xf>
    <xf numFmtId="0" fontId="11" fillId="0" borderId="5" xfId="0" applyFont="1" applyBorder="1" applyAlignment="1">
      <alignment horizontal="left" vertical="center" wrapText="1" readingOrder="1"/>
    </xf>
    <xf numFmtId="0" fontId="10" fillId="0" borderId="0" xfId="0" applyFont="1" applyAlignment="1">
      <alignment horizontal="right" vertical="center" wrapText="1" readingOrder="1"/>
    </xf>
    <xf numFmtId="0" fontId="10" fillId="0" borderId="6" xfId="0" applyFont="1" applyBorder="1" applyAlignment="1">
      <alignment horizontal="right" vertical="top" wrapText="1" readingOrder="1"/>
    </xf>
    <xf numFmtId="0" fontId="0" fillId="0" borderId="0" xfId="0" applyAlignment="1">
      <alignment horizontal="center" vertical="top" readingOrder="1"/>
    </xf>
    <xf numFmtId="0" fontId="18" fillId="0" borderId="0" xfId="0" applyFont="1" applyAlignment="1">
      <alignment vertical="center" wrapText="1"/>
    </xf>
    <xf numFmtId="0" fontId="19" fillId="0" borderId="13" xfId="0" applyFont="1" applyBorder="1" applyAlignment="1">
      <alignment horizontal="center" vertical="center" wrapText="1"/>
    </xf>
    <xf numFmtId="0" fontId="18" fillId="0" borderId="13" xfId="0" applyFont="1" applyBorder="1" applyAlignment="1">
      <alignment vertical="center" wrapText="1"/>
    </xf>
    <xf numFmtId="0" fontId="18" fillId="0" borderId="13" xfId="0" applyFont="1" applyBorder="1" applyAlignment="1">
      <alignment horizontal="justify" vertical="center" wrapText="1"/>
    </xf>
    <xf numFmtId="172" fontId="11" fillId="0" borderId="4" xfId="0" applyNumberFormat="1" applyFont="1" applyBorder="1" applyAlignment="1">
      <alignment horizontal="left" vertical="center" wrapText="1" readingOrder="1"/>
    </xf>
    <xf numFmtId="174" fontId="11" fillId="0" borderId="4" xfId="0" quotePrefix="1" applyNumberFormat="1" applyFont="1" applyBorder="1" applyAlignment="1">
      <alignment horizontal="left" vertical="center" wrapText="1" readingOrder="1"/>
    </xf>
    <xf numFmtId="0" fontId="0" fillId="0" borderId="0" xfId="0" applyAlignment="1">
      <alignment vertical="center" wrapText="1"/>
    </xf>
    <xf numFmtId="0" fontId="20" fillId="0" borderId="0" xfId="0" applyFont="1">
      <alignment wrapText="1"/>
    </xf>
    <xf numFmtId="0" fontId="20" fillId="0" borderId="0" xfId="0" applyFont="1" applyAlignment="1"/>
    <xf numFmtId="0" fontId="0" fillId="0" borderId="0" xfId="0" applyAlignment="1"/>
    <xf numFmtId="0" fontId="11" fillId="0" borderId="13" xfId="0" applyFont="1" applyBorder="1" applyAlignment="1">
      <alignment horizontal="left" vertical="center" wrapText="1" readingOrder="1"/>
    </xf>
    <xf numFmtId="0" fontId="11" fillId="0" borderId="26" xfId="0" applyFont="1" applyBorder="1" applyAlignment="1">
      <alignment horizontal="left" vertical="center" wrapText="1" readingOrder="1"/>
    </xf>
    <xf numFmtId="174" fontId="11" fillId="0" borderId="4" xfId="0" applyNumberFormat="1" applyFont="1" applyBorder="1" applyAlignment="1">
      <alignment horizontal="left" vertical="center" wrapText="1" readingOrder="1"/>
    </xf>
    <xf numFmtId="164" fontId="0" fillId="0" borderId="0" xfId="7" applyFont="1" applyFill="1" applyAlignment="1">
      <alignment wrapText="1"/>
    </xf>
    <xf numFmtId="168" fontId="10" fillId="0" borderId="4" xfId="0" applyNumberFormat="1" applyFont="1" applyBorder="1" applyAlignment="1">
      <alignment horizontal="right" vertical="center" wrapText="1" readingOrder="1"/>
    </xf>
    <xf numFmtId="0" fontId="20" fillId="0" borderId="0" xfId="0" applyFont="1" applyAlignment="1">
      <alignment horizontal="center" vertical="center" wrapText="1"/>
    </xf>
    <xf numFmtId="14" fontId="18" fillId="0" borderId="13" xfId="0" quotePrefix="1" applyNumberFormat="1" applyFont="1" applyBorder="1" applyAlignment="1">
      <alignment horizontal="justify" vertical="center" wrapText="1"/>
    </xf>
    <xf numFmtId="0" fontId="21" fillId="0" borderId="13" xfId="4" applyFont="1" applyBorder="1" applyAlignment="1">
      <alignment horizontal="center" vertical="center"/>
    </xf>
    <xf numFmtId="0" fontId="21" fillId="0" borderId="13" xfId="4" applyFont="1" applyBorder="1" applyAlignment="1">
      <alignment horizontal="center" vertical="center" wrapText="1"/>
    </xf>
    <xf numFmtId="0" fontId="6" fillId="0" borderId="0" xfId="6" applyAlignment="1">
      <alignment vertical="center" wrapText="1"/>
    </xf>
    <xf numFmtId="0" fontId="22" fillId="0" borderId="13" xfId="4" applyFont="1" applyBorder="1" applyAlignment="1">
      <alignment vertical="center"/>
    </xf>
    <xf numFmtId="0" fontId="22" fillId="0" borderId="13" xfId="4" applyFont="1" applyBorder="1" applyAlignment="1">
      <alignment wrapText="1"/>
    </xf>
    <xf numFmtId="0" fontId="22" fillId="0" borderId="13" xfId="4" applyFont="1" applyBorder="1"/>
    <xf numFmtId="0" fontId="21" fillId="0" borderId="13" xfId="4" applyFont="1" applyBorder="1" applyAlignment="1">
      <alignment horizontal="center"/>
    </xf>
    <xf numFmtId="4" fontId="22" fillId="0" borderId="13" xfId="4" applyNumberFormat="1" applyFont="1" applyBorder="1"/>
    <xf numFmtId="2" fontId="22" fillId="0" borderId="13" xfId="4" applyNumberFormat="1" applyFont="1" applyBorder="1"/>
    <xf numFmtId="4" fontId="6" fillId="0" borderId="13" xfId="6" applyNumberFormat="1" applyBorder="1">
      <alignment wrapText="1"/>
    </xf>
    <xf numFmtId="0" fontId="24" fillId="0" borderId="0" xfId="0" applyFont="1" applyAlignment="1"/>
    <xf numFmtId="0" fontId="8" fillId="0" borderId="0" xfId="3" applyFill="1" applyAlignment="1"/>
    <xf numFmtId="0" fontId="1" fillId="0" borderId="0" xfId="11" applyAlignment="1">
      <alignment wrapText="1"/>
    </xf>
    <xf numFmtId="0" fontId="31" fillId="0" borderId="13" xfId="11" applyFont="1" applyBorder="1" applyAlignment="1">
      <alignment horizontal="center" vertical="center"/>
    </xf>
    <xf numFmtId="0" fontId="31" fillId="0" borderId="0" xfId="11" applyFont="1" applyAlignment="1">
      <alignment horizontal="center" vertical="center"/>
    </xf>
    <xf numFmtId="0" fontId="32" fillId="0" borderId="13" xfId="11" applyFont="1" applyBorder="1" applyAlignment="1">
      <alignment vertical="center"/>
    </xf>
    <xf numFmtId="0" fontId="32" fillId="0" borderId="13" xfId="11" applyFont="1" applyBorder="1" applyAlignment="1">
      <alignment vertical="center" wrapText="1"/>
    </xf>
    <xf numFmtId="0" fontId="32" fillId="0" borderId="0" xfId="11" applyFont="1" applyAlignment="1">
      <alignment horizontal="center" vertical="center"/>
    </xf>
    <xf numFmtId="0" fontId="33" fillId="0" borderId="0" xfId="11" applyFont="1" applyAlignment="1">
      <alignment wrapText="1"/>
    </xf>
    <xf numFmtId="0" fontId="31" fillId="0" borderId="13" xfId="11" applyFont="1" applyBorder="1" applyAlignment="1">
      <alignment horizontal="center" vertical="center" wrapText="1"/>
    </xf>
    <xf numFmtId="0" fontId="34" fillId="0" borderId="0" xfId="11" applyFont="1" applyAlignment="1">
      <alignment horizontal="center" vertical="center"/>
    </xf>
    <xf numFmtId="0" fontId="32" fillId="0" borderId="13" xfId="11" applyFont="1" applyBorder="1" applyAlignment="1">
      <alignment horizontal="left" vertical="center"/>
    </xf>
    <xf numFmtId="4" fontId="32" fillId="0" borderId="13" xfId="11" applyNumberFormat="1" applyFont="1" applyBorder="1" applyAlignment="1">
      <alignment horizontal="right" vertical="center"/>
    </xf>
    <xf numFmtId="10" fontId="32" fillId="0" borderId="13" xfId="8" applyNumberFormat="1" applyFont="1" applyFill="1" applyBorder="1" applyAlignment="1">
      <alignment vertical="center"/>
    </xf>
    <xf numFmtId="164" fontId="33" fillId="0" borderId="0" xfId="7" applyFont="1" applyFill="1" applyAlignment="1">
      <alignment vertical="center"/>
    </xf>
    <xf numFmtId="164" fontId="32" fillId="0" borderId="0" xfId="7" applyFont="1" applyFill="1" applyAlignment="1">
      <alignment horizontal="center" vertical="center"/>
    </xf>
    <xf numFmtId="165" fontId="18" fillId="0" borderId="4" xfId="0" applyNumberFormat="1" applyFont="1" applyBorder="1" applyAlignment="1">
      <alignment horizontal="right" vertical="center" wrapText="1" readingOrder="1"/>
    </xf>
    <xf numFmtId="10" fontId="0" fillId="0" borderId="0" xfId="1" applyNumberFormat="1" applyFont="1" applyFill="1" applyAlignment="1">
      <alignment wrapText="1"/>
    </xf>
    <xf numFmtId="166" fontId="10" fillId="0" borderId="13" xfId="0" applyNumberFormat="1" applyFont="1" applyBorder="1" applyAlignment="1">
      <alignment horizontal="right" vertical="center" wrapText="1" readingOrder="1"/>
    </xf>
    <xf numFmtId="0" fontId="17" fillId="0" borderId="13" xfId="0" applyFont="1" applyBorder="1" applyAlignment="1">
      <alignment horizontal="left" vertical="center" wrapText="1" readingOrder="1"/>
    </xf>
    <xf numFmtId="0" fontId="25" fillId="0" borderId="13" xfId="0" applyFont="1" applyBorder="1">
      <alignment wrapText="1"/>
    </xf>
    <xf numFmtId="0" fontId="17" fillId="0" borderId="13" xfId="0" applyFont="1" applyBorder="1" applyAlignment="1">
      <alignment horizontal="right" vertical="center" wrapText="1" readingOrder="1"/>
    </xf>
    <xf numFmtId="0" fontId="0" fillId="0" borderId="13" xfId="0" applyBorder="1">
      <alignment wrapText="1"/>
    </xf>
    <xf numFmtId="0" fontId="10" fillId="0" borderId="4" xfId="0" applyFont="1" applyBorder="1" applyAlignment="1">
      <alignment horizontal="right" vertical="center" wrapText="1" readingOrder="1"/>
    </xf>
    <xf numFmtId="0" fontId="11" fillId="0" borderId="4" xfId="0" applyFont="1" applyBorder="1" applyAlignment="1">
      <alignment horizontal="center" vertical="center" wrapText="1" readingOrder="1"/>
    </xf>
    <xf numFmtId="0" fontId="24" fillId="0" borderId="0" xfId="10" applyFont="1"/>
    <xf numFmtId="0" fontId="0" fillId="0" borderId="0" xfId="0" applyAlignment="1">
      <alignment horizontal="center" vertical="center"/>
    </xf>
    <xf numFmtId="0" fontId="26" fillId="0" borderId="7" xfId="0" applyFont="1" applyBorder="1" applyAlignment="1">
      <alignment horizontal="center" vertical="center" wrapText="1"/>
    </xf>
    <xf numFmtId="0" fontId="27" fillId="0" borderId="7" xfId="0" applyFont="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Alignment="1">
      <alignment vertical="center"/>
    </xf>
    <xf numFmtId="0" fontId="28" fillId="0" borderId="7" xfId="0" applyFont="1" applyBorder="1" applyAlignment="1">
      <alignment vertical="center"/>
    </xf>
    <xf numFmtId="0" fontId="29" fillId="0" borderId="7" xfId="0" applyFont="1" applyBorder="1" applyAlignment="1">
      <alignment vertical="center" wrapText="1"/>
    </xf>
    <xf numFmtId="0" fontId="29" fillId="0" borderId="7" xfId="0" applyFont="1" applyBorder="1" applyAlignment="1">
      <alignment vertical="center"/>
    </xf>
    <xf numFmtId="164" fontId="28" fillId="0" borderId="7" xfId="7" applyFont="1" applyFill="1" applyBorder="1" applyAlignment="1">
      <alignment vertical="center"/>
    </xf>
    <xf numFmtId="175" fontId="28" fillId="0" borderId="7" xfId="0" applyNumberFormat="1" applyFont="1" applyBorder="1" applyAlignment="1">
      <alignment vertical="center"/>
    </xf>
    <xf numFmtId="10" fontId="0" fillId="0" borderId="0" xfId="1" applyNumberFormat="1" applyFont="1" applyFill="1" applyAlignment="1">
      <alignment vertical="center" wrapText="1"/>
    </xf>
    <xf numFmtId="10" fontId="30" fillId="0" borderId="0" xfId="1" applyNumberFormat="1" applyFont="1" applyFill="1" applyAlignment="1"/>
    <xf numFmtId="0" fontId="30" fillId="0" borderId="0" xfId="0" applyFont="1" applyAlignment="1"/>
    <xf numFmtId="0" fontId="19" fillId="0" borderId="0" xfId="0" applyFont="1" applyAlignment="1">
      <alignment vertical="center" readingOrder="1"/>
    </xf>
    <xf numFmtId="0" fontId="21" fillId="0" borderId="7" xfId="4" applyFont="1" applyBorder="1" applyAlignment="1">
      <alignment horizontal="center" vertical="center" wrapText="1"/>
    </xf>
    <xf numFmtId="0" fontId="22" fillId="0" borderId="7" xfId="4" applyFont="1" applyBorder="1"/>
    <xf numFmtId="0" fontId="22" fillId="0" borderId="7" xfId="4" applyFont="1" applyBorder="1" applyAlignment="1">
      <alignment wrapText="1"/>
    </xf>
    <xf numFmtId="4" fontId="18" fillId="0" borderId="7" xfId="0" applyNumberFormat="1" applyFont="1" applyBorder="1" applyAlignment="1">
      <alignment vertical="center"/>
    </xf>
    <xf numFmtId="43" fontId="22" fillId="0" borderId="7" xfId="4" applyNumberFormat="1" applyFont="1" applyBorder="1"/>
    <xf numFmtId="0" fontId="22" fillId="0" borderId="0" xfId="4" applyFont="1"/>
    <xf numFmtId="0" fontId="22" fillId="0" borderId="0" xfId="4" applyFont="1" applyAlignment="1">
      <alignment wrapText="1"/>
    </xf>
    <xf numFmtId="4" fontId="18" fillId="0" borderId="0" xfId="0" applyNumberFormat="1" applyFont="1" applyAlignment="1">
      <alignment vertical="center"/>
    </xf>
    <xf numFmtId="43" fontId="22" fillId="0" borderId="0" xfId="4" applyNumberFormat="1" applyFont="1"/>
    <xf numFmtId="0" fontId="22" fillId="0" borderId="0" xfId="4" applyFont="1" applyAlignment="1">
      <alignment vertical="center" wrapText="1"/>
    </xf>
    <xf numFmtId="0" fontId="19" fillId="0" borderId="7" xfId="0" applyFont="1" applyBorder="1" applyAlignment="1">
      <alignment horizontal="center" vertical="center" wrapText="1"/>
    </xf>
    <xf numFmtId="0" fontId="18" fillId="0" borderId="7" xfId="0" applyFont="1" applyBorder="1" applyAlignment="1">
      <alignment vertical="center" wrapText="1"/>
    </xf>
    <xf numFmtId="0" fontId="18" fillId="0" borderId="7" xfId="0" applyFont="1" applyBorder="1" applyAlignment="1">
      <alignment horizontal="justify" vertical="center" wrapText="1"/>
    </xf>
    <xf numFmtId="0" fontId="24" fillId="0" borderId="0" xfId="0" applyFont="1" applyAlignment="1">
      <alignment horizontal="left" vertical="top" readingOrder="1"/>
    </xf>
    <xf numFmtId="164" fontId="22" fillId="0" borderId="13" xfId="7" applyFont="1" applyFill="1" applyBorder="1"/>
    <xf numFmtId="43" fontId="22" fillId="0" borderId="13" xfId="4" applyNumberFormat="1" applyFont="1" applyBorder="1"/>
    <xf numFmtId="4" fontId="22" fillId="0" borderId="0" xfId="4" applyNumberFormat="1" applyFont="1"/>
    <xf numFmtId="4" fontId="18" fillId="0" borderId="13" xfId="0" applyNumberFormat="1" applyFont="1" applyBorder="1" applyAlignment="1">
      <alignment vertical="center"/>
    </xf>
    <xf numFmtId="0" fontId="11" fillId="0" borderId="0" xfId="0" applyFont="1" applyAlignment="1">
      <alignment horizontal="left" vertical="center" wrapText="1" readingOrder="1"/>
    </xf>
    <xf numFmtId="0" fontId="10" fillId="0" borderId="10" xfId="0" applyFont="1" applyBorder="1" applyAlignment="1">
      <alignment horizontal="left" vertical="center" wrapText="1" readingOrder="1"/>
    </xf>
    <xf numFmtId="0" fontId="10" fillId="0" borderId="12" xfId="0" applyFont="1" applyBorder="1" applyAlignment="1">
      <alignment horizontal="left" vertical="center" wrapText="1" readingOrder="1"/>
    </xf>
    <xf numFmtId="0" fontId="10" fillId="0" borderId="13" xfId="0" applyFont="1" applyBorder="1" applyAlignment="1">
      <alignment horizontal="left" vertical="center" wrapText="1" readingOrder="1"/>
    </xf>
    <xf numFmtId="0" fontId="10" fillId="0" borderId="11" xfId="0" applyFont="1" applyBorder="1" applyAlignment="1">
      <alignment horizontal="left" vertical="center" wrapText="1" readingOrder="1"/>
    </xf>
    <xf numFmtId="0" fontId="7" fillId="0" borderId="7" xfId="0" applyFont="1" applyBorder="1" applyAlignment="1">
      <alignment horizontal="center" vertical="center" wrapText="1" readingOrder="1"/>
    </xf>
    <xf numFmtId="0" fontId="10" fillId="0" borderId="0" xfId="0" applyFont="1" applyAlignment="1">
      <alignment horizontal="left" vertical="center" wrapText="1" readingOrder="1"/>
    </xf>
    <xf numFmtId="0" fontId="11" fillId="0" borderId="1"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0" fillId="0" borderId="1"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1" fillId="0" borderId="13"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0" fillId="0" borderId="14" xfId="0" applyFont="1" applyBorder="1" applyAlignment="1">
      <alignment horizontal="left" vertical="center" wrapText="1" readingOrder="1"/>
    </xf>
    <xf numFmtId="0" fontId="10" fillId="0" borderId="0" xfId="0" quotePrefix="1" applyFont="1" applyAlignment="1">
      <alignment horizontal="left" vertical="center" wrapText="1" readingOrder="1"/>
    </xf>
    <xf numFmtId="0" fontId="11" fillId="0" borderId="10"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22" fillId="0" borderId="0" xfId="4" applyFont="1" applyAlignment="1">
      <alignment horizontal="justify" vertical="center" wrapText="1"/>
    </xf>
    <xf numFmtId="0" fontId="21" fillId="0" borderId="13" xfId="4" applyFont="1" applyBorder="1" applyAlignment="1">
      <alignment horizontal="center" vertical="center" wrapText="1"/>
    </xf>
    <xf numFmtId="0" fontId="21" fillId="0" borderId="15" xfId="4" applyFont="1" applyBorder="1" applyAlignment="1">
      <alignment horizontal="center" vertical="center" wrapText="1"/>
    </xf>
    <xf numFmtId="0" fontId="21" fillId="0" borderId="8" xfId="4" applyFont="1" applyBorder="1" applyAlignment="1">
      <alignment horizontal="center" vertical="center" wrapText="1"/>
    </xf>
    <xf numFmtId="0" fontId="21" fillId="0" borderId="15" xfId="4" applyFont="1" applyBorder="1" applyAlignment="1">
      <alignment horizontal="center" vertical="center"/>
    </xf>
    <xf numFmtId="0" fontId="21" fillId="0" borderId="16" xfId="4" applyFont="1" applyBorder="1" applyAlignment="1">
      <alignment horizontal="center" vertical="center"/>
    </xf>
    <xf numFmtId="0" fontId="21" fillId="0" borderId="8" xfId="4" applyFont="1" applyBorder="1" applyAlignment="1">
      <alignment horizontal="center" vertical="center"/>
    </xf>
    <xf numFmtId="0" fontId="21" fillId="0" borderId="10" xfId="4" applyFont="1" applyBorder="1" applyAlignment="1">
      <alignment horizontal="center" vertical="center"/>
    </xf>
    <xf numFmtId="0" fontId="21" fillId="0" borderId="11" xfId="4" applyFont="1" applyBorder="1" applyAlignment="1">
      <alignment horizontal="center" vertical="center"/>
    </xf>
    <xf numFmtId="0" fontId="21" fillId="0" borderId="12" xfId="4" applyFont="1" applyBorder="1" applyAlignment="1">
      <alignment horizontal="center" vertical="center"/>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17" xfId="4" applyFont="1" applyBorder="1" applyAlignment="1">
      <alignment horizontal="center" vertical="center" wrapText="1"/>
    </xf>
    <xf numFmtId="0" fontId="21" fillId="0" borderId="18" xfId="4" applyFont="1" applyBorder="1" applyAlignment="1">
      <alignment horizontal="center" vertical="center" wrapText="1"/>
    </xf>
    <xf numFmtId="0" fontId="22" fillId="0" borderId="13" xfId="4" applyFont="1" applyBorder="1" applyAlignment="1">
      <alignment horizontal="center"/>
    </xf>
    <xf numFmtId="0" fontId="21" fillId="0" borderId="13" xfId="4" applyFont="1" applyBorder="1" applyAlignment="1">
      <alignment horizontal="center"/>
    </xf>
    <xf numFmtId="0" fontId="21" fillId="0" borderId="13" xfId="4" applyFont="1" applyBorder="1" applyAlignment="1">
      <alignment horizontal="center" vertical="center"/>
    </xf>
    <xf numFmtId="164" fontId="22" fillId="0" borderId="13" xfId="7" applyFont="1" applyFill="1" applyBorder="1" applyAlignment="1">
      <alignment horizontal="center"/>
    </xf>
    <xf numFmtId="0" fontId="21" fillId="0" borderId="13" xfId="4" applyFont="1" applyBorder="1" applyAlignment="1">
      <alignment horizontal="center" wrapText="1"/>
    </xf>
    <xf numFmtId="0" fontId="22" fillId="0" borderId="0" xfId="4" applyFont="1" applyAlignment="1">
      <alignment horizontal="left" vertical="center" wrapText="1"/>
    </xf>
    <xf numFmtId="0" fontId="22" fillId="0" borderId="0" xfId="4" applyFont="1" applyAlignment="1">
      <alignment horizontal="center"/>
    </xf>
    <xf numFmtId="0" fontId="21" fillId="0" borderId="0" xfId="4" applyFont="1" applyAlignment="1">
      <alignment horizontal="center"/>
    </xf>
    <xf numFmtId="164" fontId="22" fillId="0" borderId="10" xfId="7" applyFont="1" applyFill="1" applyBorder="1" applyAlignment="1">
      <alignment horizontal="center"/>
    </xf>
    <xf numFmtId="164" fontId="22" fillId="0" borderId="11" xfId="7" applyFont="1" applyFill="1" applyBorder="1" applyAlignment="1">
      <alignment horizontal="center"/>
    </xf>
    <xf numFmtId="164" fontId="22" fillId="0" borderId="12" xfId="7" applyFont="1" applyFill="1" applyBorder="1" applyAlignment="1">
      <alignment horizontal="center"/>
    </xf>
    <xf numFmtId="0" fontId="24" fillId="0" borderId="0" xfId="0" applyFont="1" applyAlignment="1">
      <alignment horizontal="left" vertical="top" readingOrder="1"/>
    </xf>
    <xf numFmtId="0" fontId="21" fillId="0" borderId="10" xfId="4" applyFont="1" applyBorder="1" applyAlignment="1">
      <alignment horizontal="center" wrapText="1"/>
    </xf>
    <xf numFmtId="0" fontId="21" fillId="0" borderId="11" xfId="4" applyFont="1" applyBorder="1" applyAlignment="1">
      <alignment horizontal="center" wrapText="1"/>
    </xf>
    <xf numFmtId="0" fontId="21" fillId="0" borderId="12" xfId="4" applyFont="1" applyBorder="1" applyAlignment="1">
      <alignment horizontal="center" wrapText="1"/>
    </xf>
    <xf numFmtId="0" fontId="21" fillId="0" borderId="10" xfId="4" applyFont="1" applyBorder="1" applyAlignment="1">
      <alignment horizontal="center"/>
    </xf>
    <xf numFmtId="0" fontId="21" fillId="0" borderId="12" xfId="4" applyFont="1" applyBorder="1" applyAlignment="1">
      <alignment horizontal="center"/>
    </xf>
    <xf numFmtId="0" fontId="10" fillId="0" borderId="7" xfId="0" applyFont="1" applyBorder="1" applyAlignment="1">
      <alignment horizontal="left" vertical="center" wrapText="1" readingOrder="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1" fillId="0" borderId="7" xfId="0" applyFont="1" applyBorder="1" applyAlignment="1">
      <alignment horizontal="center" vertical="center" wrapText="1" readingOrder="1"/>
    </xf>
    <xf numFmtId="0" fontId="21" fillId="0" borderId="19" xfId="4" applyFont="1" applyBorder="1" applyAlignment="1">
      <alignment horizontal="center" vertical="center"/>
    </xf>
    <xf numFmtId="0" fontId="21" fillId="0" borderId="20" xfId="4" applyFont="1" applyBorder="1" applyAlignment="1">
      <alignment horizontal="center" vertical="center"/>
    </xf>
    <xf numFmtId="0" fontId="21" fillId="0" borderId="21" xfId="4" applyFont="1" applyBorder="1" applyAlignment="1">
      <alignment horizontal="center" vertical="center"/>
    </xf>
    <xf numFmtId="0" fontId="21" fillId="0" borderId="22" xfId="4" applyFont="1" applyBorder="1" applyAlignment="1">
      <alignment horizontal="center" vertical="center"/>
    </xf>
    <xf numFmtId="0" fontId="21" fillId="0" borderId="20"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22" xfId="4" applyFont="1" applyBorder="1" applyAlignment="1">
      <alignment horizontal="center" vertical="center" wrapText="1"/>
    </xf>
    <xf numFmtId="0" fontId="21" fillId="0" borderId="19" xfId="4" applyFont="1" applyBorder="1" applyAlignment="1">
      <alignment horizontal="center" vertical="center" wrapText="1"/>
    </xf>
    <xf numFmtId="0" fontId="10" fillId="0" borderId="0" xfId="0" applyFont="1" applyAlignment="1">
      <alignment horizontal="justify" vertical="top" wrapText="1" readingOrder="1"/>
    </xf>
    <xf numFmtId="0" fontId="32" fillId="0" borderId="10"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12" xfId="11" applyFont="1" applyBorder="1" applyAlignment="1">
      <alignment horizontal="left" vertical="center" wrapText="1"/>
    </xf>
    <xf numFmtId="0" fontId="31" fillId="0" borderId="10" xfId="11" applyFont="1" applyBorder="1" applyAlignment="1">
      <alignment horizontal="center" vertical="center"/>
    </xf>
    <xf numFmtId="0" fontId="31" fillId="0" borderId="11" xfId="11" applyFont="1" applyBorder="1" applyAlignment="1">
      <alignment horizontal="center" vertical="center"/>
    </xf>
    <xf numFmtId="0" fontId="31" fillId="0" borderId="12" xfId="11" applyFont="1" applyBorder="1" applyAlignment="1">
      <alignment horizontal="center" vertical="center"/>
    </xf>
    <xf numFmtId="0" fontId="31" fillId="0" borderId="13" xfId="11" applyFont="1" applyBorder="1" applyAlignment="1">
      <alignment horizontal="center" vertical="center"/>
    </xf>
    <xf numFmtId="0" fontId="19" fillId="0" borderId="10" xfId="0" applyFont="1" applyBorder="1" applyAlignment="1">
      <alignment horizontal="left" vertical="center" readingOrder="1"/>
    </xf>
    <xf numFmtId="0" fontId="19" fillId="0" borderId="11" xfId="0" applyFont="1" applyBorder="1" applyAlignment="1">
      <alignment horizontal="left" vertical="center" readingOrder="1"/>
    </xf>
    <xf numFmtId="0" fontId="19" fillId="0" borderId="12" xfId="0" applyFont="1" applyBorder="1" applyAlignment="1">
      <alignment horizontal="left" vertical="center" readingOrder="1"/>
    </xf>
    <xf numFmtId="0" fontId="31" fillId="0" borderId="10" xfId="11" applyFont="1" applyBorder="1" applyAlignment="1">
      <alignment horizontal="center" vertical="center" wrapText="1"/>
    </xf>
    <xf numFmtId="0" fontId="31" fillId="0" borderId="12" xfId="11" applyFont="1" applyBorder="1" applyAlignment="1">
      <alignment horizontal="center" vertical="center" wrapText="1"/>
    </xf>
    <xf numFmtId="164" fontId="32" fillId="0" borderId="10" xfId="7" applyFont="1" applyFill="1" applyBorder="1" applyAlignment="1">
      <alignment horizontal="center" vertical="center"/>
    </xf>
    <xf numFmtId="164" fontId="32" fillId="0" borderId="12" xfId="7" applyFont="1" applyFill="1" applyBorder="1" applyAlignment="1">
      <alignment horizontal="center" vertical="center"/>
    </xf>
    <xf numFmtId="0" fontId="24" fillId="0" borderId="13" xfId="0" applyFont="1" applyBorder="1" applyAlignment="1">
      <alignment horizontal="left" vertical="top" readingOrder="1"/>
    </xf>
    <xf numFmtId="0" fontId="10" fillId="0" borderId="23" xfId="0" applyFont="1" applyBorder="1" applyAlignment="1">
      <alignment horizontal="left" vertical="center" wrapText="1" readingOrder="1"/>
    </xf>
    <xf numFmtId="0" fontId="2" fillId="0" borderId="23" xfId="0" applyFont="1" applyBorder="1" applyAlignment="1">
      <alignment horizontal="left" vertical="center" wrapText="1" readingOrder="1"/>
    </xf>
    <xf numFmtId="0" fontId="10" fillId="0" borderId="24" xfId="0" applyFont="1" applyBorder="1" applyAlignment="1">
      <alignment horizontal="left" vertical="center" wrapText="1" readingOrder="1"/>
    </xf>
    <xf numFmtId="0" fontId="10" fillId="0" borderId="25" xfId="0" applyFont="1" applyBorder="1" applyAlignment="1">
      <alignment horizontal="left" vertical="center" wrapText="1" readingOrder="1"/>
    </xf>
  </cellXfs>
  <cellStyles count="12">
    <cellStyle name="Comma 2" xfId="7" xr:uid="{2A0E7A03-5149-4650-93AD-12AAB6DBB02B}"/>
    <cellStyle name="Comma 2 2" xfId="9" xr:uid="{50F8B175-7C9C-4FD6-AAC2-2F7C122CC491}"/>
    <cellStyle name="Comma 3" xfId="2" xr:uid="{D42CC51B-8186-439E-A325-171E5855F414}"/>
    <cellStyle name="Hyperlink 2" xfId="3" xr:uid="{E3FFD8E7-AE99-463F-8978-B7908CAE10E0}"/>
    <cellStyle name="Normal" xfId="0" builtinId="0"/>
    <cellStyle name="Normal 2 2 2" xfId="4" xr:uid="{23CAD931-AC9F-41FC-9483-F3D502197DCD}"/>
    <cellStyle name="Normal 2 2 3" xfId="11" xr:uid="{4C5017CA-417D-4385-8D99-BFAD72D096BB}"/>
    <cellStyle name="Normal 2 3" xfId="5" xr:uid="{1E96728B-D8C6-4FD9-92DA-923ACDB2077E}"/>
    <cellStyle name="Normal 3" xfId="6" xr:uid="{319E824B-0F71-430F-BED6-0AC19DABC5C7}"/>
    <cellStyle name="Normal 4" xfId="10" xr:uid="{728BA69B-0E57-4D00-867E-2C6C1F70C060}"/>
    <cellStyle name="Percent" xfId="1" builtinId="5"/>
    <cellStyle name="Percent 2" xfId="8" xr:uid="{18AC43CD-7656-4340-95D9-238C95DDA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148</xdr:row>
      <xdr:rowOff>0</xdr:rowOff>
    </xdr:from>
    <xdr:to>
      <xdr:col>2</xdr:col>
      <xdr:colOff>2095500</xdr:colOff>
      <xdr:row>149</xdr:row>
      <xdr:rowOff>27375</xdr:rowOff>
    </xdr:to>
    <xdr:pic>
      <xdr:nvPicPr>
        <xdr:cNvPr id="2" name="Picture 1">
          <a:extLst>
            <a:ext uri="{FF2B5EF4-FFF2-40B4-BE49-F238E27FC236}">
              <a16:creationId xmlns:a16="http://schemas.microsoft.com/office/drawing/2014/main" id="{48F4EDFF-1CD7-48E5-A954-2DA11837B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7527250"/>
          <a:ext cx="3448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153</xdr:row>
      <xdr:rowOff>0</xdr:rowOff>
    </xdr:from>
    <xdr:to>
      <xdr:col>2</xdr:col>
      <xdr:colOff>1809750</xdr:colOff>
      <xdr:row>153</xdr:row>
      <xdr:rowOff>1980000</xdr:rowOff>
    </xdr:to>
    <xdr:pic>
      <xdr:nvPicPr>
        <xdr:cNvPr id="4" name="Picture 3">
          <a:extLst>
            <a:ext uri="{FF2B5EF4-FFF2-40B4-BE49-F238E27FC236}">
              <a16:creationId xmlns:a16="http://schemas.microsoft.com/office/drawing/2014/main" id="{FD1B603B-EE01-42FF-BF79-A3F042465C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9317950"/>
          <a:ext cx="32385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113</xdr:row>
      <xdr:rowOff>161924</xdr:rowOff>
    </xdr:from>
    <xdr:to>
      <xdr:col>2</xdr:col>
      <xdr:colOff>2179348</xdr:colOff>
      <xdr:row>126</xdr:row>
      <xdr:rowOff>36899</xdr:rowOff>
    </xdr:to>
    <xdr:pic>
      <xdr:nvPicPr>
        <xdr:cNvPr id="2" name="Picture 1">
          <a:extLst>
            <a:ext uri="{FF2B5EF4-FFF2-40B4-BE49-F238E27FC236}">
              <a16:creationId xmlns:a16="http://schemas.microsoft.com/office/drawing/2014/main" id="{8BF19013-A1BF-4B2D-AA1C-3589388A6E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1059774"/>
          <a:ext cx="34652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109</xdr:row>
      <xdr:rowOff>0</xdr:rowOff>
    </xdr:from>
    <xdr:to>
      <xdr:col>2</xdr:col>
      <xdr:colOff>2101725</xdr:colOff>
      <xdr:row>110</xdr:row>
      <xdr:rowOff>25899</xdr:rowOff>
    </xdr:to>
    <xdr:pic>
      <xdr:nvPicPr>
        <xdr:cNvPr id="3" name="Picture 2">
          <a:extLst>
            <a:ext uri="{FF2B5EF4-FFF2-40B4-BE49-F238E27FC236}">
              <a16:creationId xmlns:a16="http://schemas.microsoft.com/office/drawing/2014/main" id="{CE74A99E-DB29-412F-8047-46CB2BDE98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90525" y="18459450"/>
          <a:ext cx="3387600" cy="197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153</xdr:row>
      <xdr:rowOff>0</xdr:rowOff>
    </xdr:from>
    <xdr:to>
      <xdr:col>2</xdr:col>
      <xdr:colOff>1809751</xdr:colOff>
      <xdr:row>165</xdr:row>
      <xdr:rowOff>36900</xdr:rowOff>
    </xdr:to>
    <xdr:pic>
      <xdr:nvPicPr>
        <xdr:cNvPr id="2" name="Picture 1">
          <a:extLst>
            <a:ext uri="{FF2B5EF4-FFF2-40B4-BE49-F238E27FC236}">
              <a16:creationId xmlns:a16="http://schemas.microsoft.com/office/drawing/2014/main" id="{8DF089FE-852F-46FE-9CAB-D6AB61C939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30375225"/>
          <a:ext cx="30956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148</xdr:row>
      <xdr:rowOff>0</xdr:rowOff>
    </xdr:from>
    <xdr:to>
      <xdr:col>2</xdr:col>
      <xdr:colOff>1790700</xdr:colOff>
      <xdr:row>148</xdr:row>
      <xdr:rowOff>1980000</xdr:rowOff>
    </xdr:to>
    <xdr:pic>
      <xdr:nvPicPr>
        <xdr:cNvPr id="3" name="Picture 2">
          <a:extLst>
            <a:ext uri="{FF2B5EF4-FFF2-40B4-BE49-F238E27FC236}">
              <a16:creationId xmlns:a16="http://schemas.microsoft.com/office/drawing/2014/main" id="{D319E20B-C755-44AB-BD52-317E2E2586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7593925"/>
          <a:ext cx="30765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173</xdr:row>
      <xdr:rowOff>0</xdr:rowOff>
    </xdr:from>
    <xdr:to>
      <xdr:col>2</xdr:col>
      <xdr:colOff>2100764</xdr:colOff>
      <xdr:row>174</xdr:row>
      <xdr:rowOff>27375</xdr:rowOff>
    </xdr:to>
    <xdr:pic>
      <xdr:nvPicPr>
        <xdr:cNvPr id="2" name="Picture 1">
          <a:extLst>
            <a:ext uri="{FF2B5EF4-FFF2-40B4-BE49-F238E27FC236}">
              <a16:creationId xmlns:a16="http://schemas.microsoft.com/office/drawing/2014/main" id="{80646CD7-07AC-4C9C-ACD3-665B9EBAA0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575375"/>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179</xdr:row>
      <xdr:rowOff>0</xdr:rowOff>
    </xdr:from>
    <xdr:to>
      <xdr:col>2</xdr:col>
      <xdr:colOff>2100764</xdr:colOff>
      <xdr:row>179</xdr:row>
      <xdr:rowOff>1980000</xdr:rowOff>
    </xdr:to>
    <xdr:pic>
      <xdr:nvPicPr>
        <xdr:cNvPr id="3" name="Picture 2">
          <a:extLst>
            <a:ext uri="{FF2B5EF4-FFF2-40B4-BE49-F238E27FC236}">
              <a16:creationId xmlns:a16="http://schemas.microsoft.com/office/drawing/2014/main" id="{599FFE31-2DB4-431D-8C08-87A1D3ED3D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4337625"/>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184</xdr:row>
      <xdr:rowOff>200025</xdr:rowOff>
    </xdr:from>
    <xdr:to>
      <xdr:col>2</xdr:col>
      <xdr:colOff>2305050</xdr:colOff>
      <xdr:row>184</xdr:row>
      <xdr:rowOff>2180025</xdr:rowOff>
    </xdr:to>
    <xdr:pic>
      <xdr:nvPicPr>
        <xdr:cNvPr id="2" name="Picture 1">
          <a:extLst>
            <a:ext uri="{FF2B5EF4-FFF2-40B4-BE49-F238E27FC236}">
              <a16:creationId xmlns:a16="http://schemas.microsoft.com/office/drawing/2014/main" id="{AC3FDF5F-A70D-40A5-B749-E89E67384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6880800"/>
          <a:ext cx="35909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179</xdr:row>
      <xdr:rowOff>0</xdr:rowOff>
    </xdr:from>
    <xdr:to>
      <xdr:col>2</xdr:col>
      <xdr:colOff>2286000</xdr:colOff>
      <xdr:row>180</xdr:row>
      <xdr:rowOff>151200</xdr:rowOff>
    </xdr:to>
    <xdr:pic>
      <xdr:nvPicPr>
        <xdr:cNvPr id="3" name="Picture 2">
          <a:extLst>
            <a:ext uri="{FF2B5EF4-FFF2-40B4-BE49-F238E27FC236}">
              <a16:creationId xmlns:a16="http://schemas.microsoft.com/office/drawing/2014/main" id="{90D437F1-E017-41E2-B748-B5461DBB8B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34080450"/>
          <a:ext cx="3495675" cy="210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212</xdr:row>
      <xdr:rowOff>0</xdr:rowOff>
    </xdr:from>
    <xdr:to>
      <xdr:col>2</xdr:col>
      <xdr:colOff>2100764</xdr:colOff>
      <xdr:row>212</xdr:row>
      <xdr:rowOff>1980000</xdr:rowOff>
    </xdr:to>
    <xdr:pic>
      <xdr:nvPicPr>
        <xdr:cNvPr id="2" name="Picture 1">
          <a:extLst>
            <a:ext uri="{FF2B5EF4-FFF2-40B4-BE49-F238E27FC236}">
              <a16:creationId xmlns:a16="http://schemas.microsoft.com/office/drawing/2014/main" id="{5D01F1A9-3263-4E76-B3A5-DD23F77297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9843075"/>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207</xdr:row>
      <xdr:rowOff>0</xdr:rowOff>
    </xdr:from>
    <xdr:to>
      <xdr:col>2</xdr:col>
      <xdr:colOff>2209800</xdr:colOff>
      <xdr:row>208</xdr:row>
      <xdr:rowOff>151200</xdr:rowOff>
    </xdr:to>
    <xdr:pic>
      <xdr:nvPicPr>
        <xdr:cNvPr id="4" name="Picture 3">
          <a:extLst>
            <a:ext uri="{FF2B5EF4-FFF2-40B4-BE49-F238E27FC236}">
              <a16:creationId xmlns:a16="http://schemas.microsoft.com/office/drawing/2014/main" id="{E7E2DDCC-B22C-4997-A494-FB8D736B97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6271200"/>
          <a:ext cx="3638550" cy="210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162</xdr:row>
      <xdr:rowOff>0</xdr:rowOff>
    </xdr:from>
    <xdr:to>
      <xdr:col>2</xdr:col>
      <xdr:colOff>2095500</xdr:colOff>
      <xdr:row>163</xdr:row>
      <xdr:rowOff>27375</xdr:rowOff>
    </xdr:to>
    <xdr:pic>
      <xdr:nvPicPr>
        <xdr:cNvPr id="2" name="Picture 1">
          <a:extLst>
            <a:ext uri="{FF2B5EF4-FFF2-40B4-BE49-F238E27FC236}">
              <a16:creationId xmlns:a16="http://schemas.microsoft.com/office/drawing/2014/main" id="{2FC16BB4-2514-477D-8BCA-5EFFC2A63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737300"/>
          <a:ext cx="33813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167</xdr:row>
      <xdr:rowOff>0</xdr:rowOff>
    </xdr:from>
    <xdr:to>
      <xdr:col>2</xdr:col>
      <xdr:colOff>2100765</xdr:colOff>
      <xdr:row>167</xdr:row>
      <xdr:rowOff>1980000</xdr:rowOff>
    </xdr:to>
    <xdr:pic>
      <xdr:nvPicPr>
        <xdr:cNvPr id="3" name="Picture 2">
          <a:extLst>
            <a:ext uri="{FF2B5EF4-FFF2-40B4-BE49-F238E27FC236}">
              <a16:creationId xmlns:a16="http://schemas.microsoft.com/office/drawing/2014/main" id="{72771E1E-8521-4E63-9E31-AEBD3B120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6" y="34337625"/>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200</xdr:row>
      <xdr:rowOff>0</xdr:rowOff>
    </xdr:from>
    <xdr:to>
      <xdr:col>2</xdr:col>
      <xdr:colOff>2100764</xdr:colOff>
      <xdr:row>200</xdr:row>
      <xdr:rowOff>1980000</xdr:rowOff>
    </xdr:to>
    <xdr:pic>
      <xdr:nvPicPr>
        <xdr:cNvPr id="2" name="Picture 1">
          <a:extLst>
            <a:ext uri="{FF2B5EF4-FFF2-40B4-BE49-F238E27FC236}">
              <a16:creationId xmlns:a16="http://schemas.microsoft.com/office/drawing/2014/main" id="{088926D0-B72C-486B-845F-4EEBE32CE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2567225"/>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194</xdr:row>
      <xdr:rowOff>0</xdr:rowOff>
    </xdr:from>
    <xdr:to>
      <xdr:col>2</xdr:col>
      <xdr:colOff>2100764</xdr:colOff>
      <xdr:row>195</xdr:row>
      <xdr:rowOff>27375</xdr:rowOff>
    </xdr:to>
    <xdr:pic>
      <xdr:nvPicPr>
        <xdr:cNvPr id="3" name="Picture 2">
          <a:extLst>
            <a:ext uri="{FF2B5EF4-FFF2-40B4-BE49-F238E27FC236}">
              <a16:creationId xmlns:a16="http://schemas.microsoft.com/office/drawing/2014/main" id="{D5D58369-80BD-42B8-9928-0AEE0A463D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9643050"/>
          <a:ext cx="338663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131</xdr:row>
      <xdr:rowOff>0</xdr:rowOff>
    </xdr:from>
    <xdr:to>
      <xdr:col>2</xdr:col>
      <xdr:colOff>2133599</xdr:colOff>
      <xdr:row>132</xdr:row>
      <xdr:rowOff>27375</xdr:rowOff>
    </xdr:to>
    <xdr:pic>
      <xdr:nvPicPr>
        <xdr:cNvPr id="2" name="Picture 1">
          <a:extLst>
            <a:ext uri="{FF2B5EF4-FFF2-40B4-BE49-F238E27FC236}">
              <a16:creationId xmlns:a16="http://schemas.microsoft.com/office/drawing/2014/main" id="{EE45B30B-8DCA-4D22-B5CC-C4E673F97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4393525"/>
          <a:ext cx="344804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9526</xdr:colOff>
      <xdr:row>136</xdr:row>
      <xdr:rowOff>38101</xdr:rowOff>
    </xdr:from>
    <xdr:to>
      <xdr:col>2</xdr:col>
      <xdr:colOff>2095499</xdr:colOff>
      <xdr:row>136</xdr:row>
      <xdr:rowOff>2018101</xdr:rowOff>
    </xdr:to>
    <xdr:pic>
      <xdr:nvPicPr>
        <xdr:cNvPr id="3" name="Picture 2">
          <a:extLst>
            <a:ext uri="{FF2B5EF4-FFF2-40B4-BE49-F238E27FC236}">
              <a16:creationId xmlns:a16="http://schemas.microsoft.com/office/drawing/2014/main" id="{635227DD-E6CB-4D13-9B58-72DD153541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1" y="27031951"/>
          <a:ext cx="34004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156</xdr:row>
      <xdr:rowOff>123825</xdr:rowOff>
    </xdr:from>
    <xdr:to>
      <xdr:col>2</xdr:col>
      <xdr:colOff>2047873</xdr:colOff>
      <xdr:row>157</xdr:row>
      <xdr:rowOff>8325</xdr:rowOff>
    </xdr:to>
    <xdr:pic>
      <xdr:nvPicPr>
        <xdr:cNvPr id="2" name="Picture 1">
          <a:extLst>
            <a:ext uri="{FF2B5EF4-FFF2-40B4-BE49-F238E27FC236}">
              <a16:creationId xmlns:a16="http://schemas.microsoft.com/office/drawing/2014/main" id="{1FCA875B-CA4C-4F2C-9E88-34D12E1F30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242000"/>
          <a:ext cx="34004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151</xdr:row>
      <xdr:rowOff>0</xdr:rowOff>
    </xdr:from>
    <xdr:to>
      <xdr:col>2</xdr:col>
      <xdr:colOff>1918705</xdr:colOff>
      <xdr:row>152</xdr:row>
      <xdr:rowOff>27375</xdr:rowOff>
    </xdr:to>
    <xdr:pic>
      <xdr:nvPicPr>
        <xdr:cNvPr id="4" name="Picture 3">
          <a:extLst>
            <a:ext uri="{FF2B5EF4-FFF2-40B4-BE49-F238E27FC236}">
              <a16:creationId xmlns:a16="http://schemas.microsoft.com/office/drawing/2014/main" id="{E205F692-D470-3943-ACC0-3446C42257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8013025"/>
          <a:ext cx="334745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A51E-E301-4776-BD1A-30CDE80C37EC}">
  <dimension ref="A1:C11"/>
  <sheetViews>
    <sheetView tabSelected="1" workbookViewId="0">
      <selection activeCell="H31" sqref="H31"/>
    </sheetView>
  </sheetViews>
  <sheetFormatPr defaultColWidth="8.85546875" defaultRowHeight="15" x14ac:dyDescent="0.25"/>
  <cols>
    <col min="1" max="1" width="6.140625" style="4" bestFit="1" customWidth="1"/>
    <col min="2" max="2" width="10.85546875" style="4" bestFit="1" customWidth="1"/>
    <col min="3" max="3" width="35" style="4" bestFit="1" customWidth="1"/>
    <col min="4" max="16384" width="8.85546875" style="4"/>
  </cols>
  <sheetData>
    <row r="1" spans="1:3" x14ac:dyDescent="0.25">
      <c r="A1" s="2" t="s">
        <v>632</v>
      </c>
      <c r="B1" s="3" t="s">
        <v>633</v>
      </c>
      <c r="C1" s="3" t="s">
        <v>634</v>
      </c>
    </row>
    <row r="2" spans="1:3" x14ac:dyDescent="0.25">
      <c r="A2" s="5">
        <v>1</v>
      </c>
      <c r="B2" s="6" t="s">
        <v>635</v>
      </c>
      <c r="C2" s="7" t="s">
        <v>1</v>
      </c>
    </row>
    <row r="3" spans="1:3" x14ac:dyDescent="0.25">
      <c r="A3" s="5">
        <v>2</v>
      </c>
      <c r="B3" s="6" t="s">
        <v>636</v>
      </c>
      <c r="C3" s="7" t="s">
        <v>134</v>
      </c>
    </row>
    <row r="4" spans="1:3" x14ac:dyDescent="0.25">
      <c r="A4" s="5">
        <v>3</v>
      </c>
      <c r="B4" s="6" t="s">
        <v>637</v>
      </c>
      <c r="C4" s="7" t="s">
        <v>171</v>
      </c>
    </row>
    <row r="5" spans="1:3" x14ac:dyDescent="0.25">
      <c r="A5" s="5">
        <v>4</v>
      </c>
      <c r="B5" s="6" t="s">
        <v>638</v>
      </c>
      <c r="C5" s="7" t="s">
        <v>289</v>
      </c>
    </row>
    <row r="6" spans="1:3" x14ac:dyDescent="0.25">
      <c r="A6" s="5">
        <v>5</v>
      </c>
      <c r="B6" s="6" t="s">
        <v>639</v>
      </c>
      <c r="C6" s="7" t="s">
        <v>335</v>
      </c>
    </row>
    <row r="7" spans="1:3" x14ac:dyDescent="0.25">
      <c r="A7" s="5">
        <v>6</v>
      </c>
      <c r="B7" s="6" t="s">
        <v>640</v>
      </c>
      <c r="C7" s="7" t="s">
        <v>507</v>
      </c>
    </row>
    <row r="8" spans="1:3" x14ac:dyDescent="0.25">
      <c r="A8" s="5">
        <v>7</v>
      </c>
      <c r="B8" s="6" t="s">
        <v>641</v>
      </c>
      <c r="C8" s="7" t="s">
        <v>526</v>
      </c>
    </row>
    <row r="9" spans="1:3" x14ac:dyDescent="0.25">
      <c r="A9" s="5">
        <v>8</v>
      </c>
      <c r="B9" s="6" t="s">
        <v>642</v>
      </c>
      <c r="C9" s="7" t="s">
        <v>567</v>
      </c>
    </row>
    <row r="10" spans="1:3" x14ac:dyDescent="0.25">
      <c r="A10" s="5">
        <v>9</v>
      </c>
      <c r="B10" s="6" t="s">
        <v>643</v>
      </c>
      <c r="C10" s="7" t="s">
        <v>570</v>
      </c>
    </row>
    <row r="11" spans="1:3" x14ac:dyDescent="0.25">
      <c r="A11" s="5">
        <v>10</v>
      </c>
      <c r="B11" s="6" t="s">
        <v>644</v>
      </c>
      <c r="C11" s="7" t="s">
        <v>625</v>
      </c>
    </row>
  </sheetData>
  <hyperlinks>
    <hyperlink ref="B3" location="SFRSTP!A1" display="SFRSTP" xr:uid="{A88AEA9B-B3D8-45AB-8AE4-50647A49D340}"/>
    <hyperlink ref="B4" location="SMMF!A1" display="SMMF" xr:uid="{DB40784E-97FA-43E5-A69B-A9C9AF7F4812}"/>
    <hyperlink ref="B5" location="SPLDF!A1" display="SPLDF" xr:uid="{16CAA50E-1898-4E25-9DCC-73B8BC1E674B}"/>
    <hyperlink ref="B6" location="SPMON!A1" display="SPMON" xr:uid="{D74165FD-FB05-4C2F-AEBB-A15933D146CF}"/>
    <hyperlink ref="B7" location="SPSDF!A1" display="SPSDF" xr:uid="{BE702B25-FADF-4272-B4FA-19EB7F0EF550}"/>
    <hyperlink ref="B8" location="SPUSDF!A1" display="SPUSDF" xr:uid="{2ABF6F23-3242-44BC-9B2B-EAF06D015E55}"/>
    <hyperlink ref="B9" location="SUNBDS!A1" display="SUNBDS" xr:uid="{DF949FF0-ED7A-49D2-94D0-432324926C4D}"/>
    <hyperlink ref="B10" location="SUNMIA!A1" display="SUNMIA" xr:uid="{66950B27-FD1B-48E4-B399-717EB0BA2170}"/>
    <hyperlink ref="B11" location="SUNONF!A1" display="SUNONF" xr:uid="{EA75A183-3E37-4A53-98B9-A93711DB8A28}"/>
    <hyperlink ref="B2" location="SFRLTP!A1" display="SFRLTP" xr:uid="{38AD8D87-C52F-485D-BFCB-A26BDF174DD0}"/>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EDAE-7309-4B21-B5B0-37396F8C44ED}">
  <sheetPr>
    <outlinePr summaryBelow="0" summaryRight="0"/>
  </sheetPr>
  <dimension ref="A1:R161"/>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21.7109375" customWidth="1"/>
    <col min="5" max="5" width="8.7109375" bestFit="1" customWidth="1"/>
    <col min="6" max="6" width="10.140625" bestFit="1" customWidth="1"/>
    <col min="7" max="7" width="14" bestFit="1" customWidth="1"/>
    <col min="8" max="8" width="10" customWidth="1"/>
  </cols>
  <sheetData>
    <row r="1" spans="1:10" ht="15" x14ac:dyDescent="0.2">
      <c r="A1" s="154" t="s">
        <v>0</v>
      </c>
      <c r="B1" s="154"/>
      <c r="C1" s="154"/>
      <c r="D1" s="154"/>
      <c r="E1" s="154"/>
      <c r="F1" s="154"/>
      <c r="G1" s="154"/>
      <c r="H1" s="154"/>
      <c r="I1" s="1" t="s">
        <v>631</v>
      </c>
    </row>
    <row r="2" spans="1:10" ht="15" x14ac:dyDescent="0.2">
      <c r="A2" s="154" t="s">
        <v>570</v>
      </c>
      <c r="B2" s="154"/>
      <c r="C2" s="154"/>
      <c r="D2" s="154"/>
      <c r="E2" s="154"/>
      <c r="F2" s="154"/>
      <c r="G2" s="154"/>
      <c r="H2" s="154"/>
    </row>
    <row r="3" spans="1:10" ht="15" x14ac:dyDescent="0.2">
      <c r="A3" s="154" t="s">
        <v>780</v>
      </c>
      <c r="B3" s="154"/>
      <c r="C3" s="154"/>
      <c r="D3" s="154"/>
      <c r="E3" s="154"/>
      <c r="F3" s="154"/>
      <c r="G3" s="154"/>
      <c r="H3" s="154"/>
    </row>
    <row r="4" spans="1:10" s="16" customFormat="1" ht="30" x14ac:dyDescent="0.2">
      <c r="A4" s="14" t="s">
        <v>2</v>
      </c>
      <c r="B4" s="14" t="s">
        <v>3</v>
      </c>
      <c r="C4" s="14" t="s">
        <v>4</v>
      </c>
      <c r="D4" s="14" t="s">
        <v>5</v>
      </c>
      <c r="E4" s="14" t="s">
        <v>6</v>
      </c>
      <c r="F4" s="14" t="s">
        <v>7</v>
      </c>
      <c r="G4" s="14" t="s">
        <v>8</v>
      </c>
      <c r="H4" s="15" t="s">
        <v>630</v>
      </c>
    </row>
    <row r="5" spans="1:10" x14ac:dyDescent="0.2">
      <c r="A5" s="17"/>
      <c r="B5" s="17"/>
      <c r="C5" s="18" t="s">
        <v>9</v>
      </c>
      <c r="D5" s="17"/>
      <c r="E5" s="17"/>
      <c r="F5" s="17"/>
      <c r="G5" s="17"/>
      <c r="H5" s="19" t="s">
        <v>12</v>
      </c>
    </row>
    <row r="6" spans="1:10" x14ac:dyDescent="0.2">
      <c r="A6" s="20"/>
      <c r="B6" s="20"/>
      <c r="C6" s="21" t="s">
        <v>10</v>
      </c>
      <c r="D6" s="20"/>
      <c r="E6" s="20"/>
      <c r="F6" s="20"/>
      <c r="G6" s="20"/>
      <c r="H6" s="19" t="s">
        <v>12</v>
      </c>
    </row>
    <row r="7" spans="1:10" x14ac:dyDescent="0.2">
      <c r="A7" s="27">
        <v>1</v>
      </c>
      <c r="B7" s="28" t="s">
        <v>571</v>
      </c>
      <c r="C7" s="28" t="s">
        <v>572</v>
      </c>
      <c r="D7" s="28" t="s">
        <v>573</v>
      </c>
      <c r="E7" s="29">
        <v>6650</v>
      </c>
      <c r="F7" s="30">
        <v>63.281399999999998</v>
      </c>
      <c r="G7" s="31">
        <v>3.0025550000000002E-2</v>
      </c>
      <c r="H7" s="19" t="s">
        <v>12</v>
      </c>
    </row>
    <row r="8" spans="1:10" x14ac:dyDescent="0.2">
      <c r="A8" s="27">
        <v>2</v>
      </c>
      <c r="B8" s="28" t="s">
        <v>574</v>
      </c>
      <c r="C8" s="28" t="s">
        <v>575</v>
      </c>
      <c r="D8" s="28" t="s">
        <v>573</v>
      </c>
      <c r="E8" s="29">
        <v>3800</v>
      </c>
      <c r="F8" s="30">
        <v>53.116399999999999</v>
      </c>
      <c r="G8" s="31">
        <v>2.5202499999999999E-2</v>
      </c>
      <c r="H8" s="19" t="s">
        <v>12</v>
      </c>
    </row>
    <row r="9" spans="1:10" x14ac:dyDescent="0.2">
      <c r="A9" s="27">
        <v>3</v>
      </c>
      <c r="B9" s="28" t="s">
        <v>576</v>
      </c>
      <c r="C9" s="28" t="s">
        <v>577</v>
      </c>
      <c r="D9" s="28" t="s">
        <v>578</v>
      </c>
      <c r="E9" s="29">
        <v>2400</v>
      </c>
      <c r="F9" s="30">
        <v>45.331200000000003</v>
      </c>
      <c r="G9" s="31">
        <v>2.1508599999999999E-2</v>
      </c>
      <c r="H9" s="19" t="s">
        <v>12</v>
      </c>
    </row>
    <row r="10" spans="1:10" x14ac:dyDescent="0.2">
      <c r="A10" s="27">
        <v>4</v>
      </c>
      <c r="B10" s="28" t="s">
        <v>579</v>
      </c>
      <c r="C10" s="28" t="s">
        <v>580</v>
      </c>
      <c r="D10" s="28" t="s">
        <v>581</v>
      </c>
      <c r="E10" s="29">
        <v>3300</v>
      </c>
      <c r="F10" s="30">
        <v>44.787599999999998</v>
      </c>
      <c r="G10" s="31">
        <v>2.1250680000000001E-2</v>
      </c>
      <c r="H10" s="19" t="s">
        <v>12</v>
      </c>
    </row>
    <row r="11" spans="1:10" x14ac:dyDescent="0.2">
      <c r="A11" s="37">
        <v>5</v>
      </c>
      <c r="B11" s="38" t="s">
        <v>752</v>
      </c>
      <c r="C11" s="38" t="s">
        <v>753</v>
      </c>
      <c r="D11" s="38" t="s">
        <v>754</v>
      </c>
      <c r="E11" s="78">
        <v>30000</v>
      </c>
      <c r="F11" s="40">
        <f>2725200/10^5</f>
        <v>27.251999999999999</v>
      </c>
      <c r="G11" s="41">
        <f>F11/F97</f>
        <v>1.2930440246701024E-2</v>
      </c>
      <c r="H11" s="19" t="s">
        <v>12</v>
      </c>
      <c r="J11" s="79"/>
    </row>
    <row r="12" spans="1:10" x14ac:dyDescent="0.2">
      <c r="A12" s="27">
        <v>6</v>
      </c>
      <c r="B12" s="28" t="s">
        <v>582</v>
      </c>
      <c r="C12" s="28" t="s">
        <v>583</v>
      </c>
      <c r="D12" s="28" t="s">
        <v>584</v>
      </c>
      <c r="E12" s="29">
        <v>1750</v>
      </c>
      <c r="F12" s="30">
        <v>25.718</v>
      </c>
      <c r="G12" s="31">
        <v>1.2202589999999999E-2</v>
      </c>
      <c r="H12" s="19" t="s">
        <v>12</v>
      </c>
    </row>
    <row r="13" spans="1:10" x14ac:dyDescent="0.2">
      <c r="A13" s="27">
        <v>7</v>
      </c>
      <c r="B13" s="28" t="s">
        <v>585</v>
      </c>
      <c r="C13" s="28" t="s">
        <v>586</v>
      </c>
      <c r="D13" s="28" t="s">
        <v>573</v>
      </c>
      <c r="E13" s="29">
        <v>2600</v>
      </c>
      <c r="F13" s="30">
        <v>20.864999999999998</v>
      </c>
      <c r="G13" s="31">
        <v>9.8999599999999993E-3</v>
      </c>
      <c r="H13" s="19" t="s">
        <v>12</v>
      </c>
    </row>
    <row r="14" spans="1:10" x14ac:dyDescent="0.2">
      <c r="A14" s="27">
        <v>8</v>
      </c>
      <c r="B14" s="28" t="s">
        <v>587</v>
      </c>
      <c r="C14" s="28" t="s">
        <v>588</v>
      </c>
      <c r="D14" s="28" t="s">
        <v>584</v>
      </c>
      <c r="E14" s="29">
        <v>1400</v>
      </c>
      <c r="F14" s="30">
        <v>20.3672</v>
      </c>
      <c r="G14" s="31">
        <v>9.6637600000000004E-3</v>
      </c>
      <c r="H14" s="19" t="s">
        <v>12</v>
      </c>
    </row>
    <row r="15" spans="1:10" ht="25.5" x14ac:dyDescent="0.2">
      <c r="A15" s="27">
        <v>9</v>
      </c>
      <c r="B15" s="28" t="s">
        <v>589</v>
      </c>
      <c r="C15" s="28" t="s">
        <v>590</v>
      </c>
      <c r="D15" s="28" t="s">
        <v>591</v>
      </c>
      <c r="E15" s="29">
        <v>125</v>
      </c>
      <c r="F15" s="30">
        <v>15.8</v>
      </c>
      <c r="G15" s="31">
        <v>7.4967300000000001E-3</v>
      </c>
      <c r="H15" s="19" t="s">
        <v>12</v>
      </c>
    </row>
    <row r="16" spans="1:10" x14ac:dyDescent="0.2">
      <c r="A16" s="27">
        <v>10</v>
      </c>
      <c r="B16" s="28" t="s">
        <v>592</v>
      </c>
      <c r="C16" s="28" t="s">
        <v>593</v>
      </c>
      <c r="D16" s="28" t="s">
        <v>594</v>
      </c>
      <c r="E16" s="29">
        <v>100</v>
      </c>
      <c r="F16" s="30">
        <v>14.791</v>
      </c>
      <c r="G16" s="31">
        <v>7.01799E-3</v>
      </c>
      <c r="H16" s="19" t="s">
        <v>12</v>
      </c>
    </row>
    <row r="17" spans="1:8" x14ac:dyDescent="0.2">
      <c r="A17" s="27">
        <v>11</v>
      </c>
      <c r="B17" s="28" t="s">
        <v>595</v>
      </c>
      <c r="C17" s="28" t="s">
        <v>596</v>
      </c>
      <c r="D17" s="28" t="s">
        <v>594</v>
      </c>
      <c r="E17" s="29">
        <v>160</v>
      </c>
      <c r="F17" s="30">
        <v>13.8104</v>
      </c>
      <c r="G17" s="31">
        <v>6.5527099999999998E-3</v>
      </c>
      <c r="H17" s="19" t="s">
        <v>12</v>
      </c>
    </row>
    <row r="18" spans="1:8" ht="25.5" x14ac:dyDescent="0.2">
      <c r="A18" s="27">
        <v>12</v>
      </c>
      <c r="B18" s="28" t="s">
        <v>597</v>
      </c>
      <c r="C18" s="28" t="s">
        <v>598</v>
      </c>
      <c r="D18" s="28" t="s">
        <v>599</v>
      </c>
      <c r="E18" s="29">
        <v>250</v>
      </c>
      <c r="F18" s="30">
        <v>13.258749999999999</v>
      </c>
      <c r="G18" s="31">
        <v>6.2909699999999999E-3</v>
      </c>
      <c r="H18" s="19" t="s">
        <v>12</v>
      </c>
    </row>
    <row r="19" spans="1:8" x14ac:dyDescent="0.2">
      <c r="A19" s="27">
        <v>13</v>
      </c>
      <c r="B19" s="28" t="s">
        <v>600</v>
      </c>
      <c r="C19" s="28" t="s">
        <v>601</v>
      </c>
      <c r="D19" s="28" t="s">
        <v>573</v>
      </c>
      <c r="E19" s="29">
        <v>675</v>
      </c>
      <c r="F19" s="30">
        <v>13.232025</v>
      </c>
      <c r="G19" s="31">
        <v>6.2782899999999997E-3</v>
      </c>
      <c r="H19" s="19" t="s">
        <v>12</v>
      </c>
    </row>
    <row r="20" spans="1:8" x14ac:dyDescent="0.2">
      <c r="A20" s="27">
        <v>14</v>
      </c>
      <c r="B20" s="28" t="s">
        <v>602</v>
      </c>
      <c r="C20" s="28" t="s">
        <v>603</v>
      </c>
      <c r="D20" s="28" t="s">
        <v>604</v>
      </c>
      <c r="E20" s="29">
        <v>2000</v>
      </c>
      <c r="F20" s="30">
        <v>12.555</v>
      </c>
      <c r="G20" s="31">
        <v>5.9570600000000001E-3</v>
      </c>
      <c r="H20" s="19" t="s">
        <v>12</v>
      </c>
    </row>
    <row r="21" spans="1:8" ht="25.5" x14ac:dyDescent="0.2">
      <c r="A21" s="27">
        <v>15</v>
      </c>
      <c r="B21" s="28" t="s">
        <v>605</v>
      </c>
      <c r="C21" s="28" t="s">
        <v>606</v>
      </c>
      <c r="D21" s="28" t="s">
        <v>591</v>
      </c>
      <c r="E21" s="29">
        <v>450</v>
      </c>
      <c r="F21" s="30">
        <v>12.4902</v>
      </c>
      <c r="G21" s="31">
        <v>5.9263099999999997E-3</v>
      </c>
      <c r="H21" s="19" t="s">
        <v>12</v>
      </c>
    </row>
    <row r="22" spans="1:8" x14ac:dyDescent="0.2">
      <c r="A22" s="27">
        <v>16</v>
      </c>
      <c r="B22" s="28" t="s">
        <v>607</v>
      </c>
      <c r="C22" s="28" t="s">
        <v>608</v>
      </c>
      <c r="D22" s="28" t="s">
        <v>581</v>
      </c>
      <c r="E22" s="29">
        <v>4000</v>
      </c>
      <c r="F22" s="30">
        <v>12.327999999999999</v>
      </c>
      <c r="G22" s="31">
        <v>5.8493499999999997E-3</v>
      </c>
      <c r="H22" s="19" t="s">
        <v>12</v>
      </c>
    </row>
    <row r="23" spans="1:8" ht="25.5" x14ac:dyDescent="0.2">
      <c r="A23" s="27">
        <v>17</v>
      </c>
      <c r="B23" s="28" t="s">
        <v>609</v>
      </c>
      <c r="C23" s="28" t="s">
        <v>610</v>
      </c>
      <c r="D23" s="28" t="s">
        <v>611</v>
      </c>
      <c r="E23" s="29">
        <v>320</v>
      </c>
      <c r="F23" s="30">
        <v>11.823359999999999</v>
      </c>
      <c r="G23" s="31">
        <v>5.6099100000000001E-3</v>
      </c>
      <c r="H23" s="19" t="s">
        <v>12</v>
      </c>
    </row>
    <row r="24" spans="1:8" ht="25.5" x14ac:dyDescent="0.2">
      <c r="A24" s="27">
        <v>18</v>
      </c>
      <c r="B24" s="28" t="s">
        <v>612</v>
      </c>
      <c r="C24" s="28" t="s">
        <v>613</v>
      </c>
      <c r="D24" s="28" t="s">
        <v>614</v>
      </c>
      <c r="E24" s="29">
        <v>1500</v>
      </c>
      <c r="F24" s="30">
        <v>10.88775</v>
      </c>
      <c r="G24" s="31">
        <v>5.1659799999999997E-3</v>
      </c>
      <c r="H24" s="19" t="s">
        <v>12</v>
      </c>
    </row>
    <row r="25" spans="1:8" x14ac:dyDescent="0.2">
      <c r="A25" s="27">
        <v>19</v>
      </c>
      <c r="B25" s="28" t="s">
        <v>615</v>
      </c>
      <c r="C25" s="28" t="s">
        <v>616</v>
      </c>
      <c r="D25" s="28" t="s">
        <v>617</v>
      </c>
      <c r="E25" s="29">
        <v>2250</v>
      </c>
      <c r="F25" s="30">
        <v>9.2193749999999994</v>
      </c>
      <c r="G25" s="31">
        <v>4.3743799999999998E-3</v>
      </c>
      <c r="H25" s="19" t="s">
        <v>12</v>
      </c>
    </row>
    <row r="26" spans="1:8" x14ac:dyDescent="0.2">
      <c r="A26" s="27">
        <v>20</v>
      </c>
      <c r="B26" s="28" t="s">
        <v>618</v>
      </c>
      <c r="C26" s="28" t="s">
        <v>619</v>
      </c>
      <c r="D26" s="28" t="s">
        <v>620</v>
      </c>
      <c r="E26" s="29">
        <v>250</v>
      </c>
      <c r="F26" s="30">
        <v>9.0024999999999995</v>
      </c>
      <c r="G26" s="31">
        <v>4.2714800000000002E-3</v>
      </c>
      <c r="H26" s="19" t="s">
        <v>12</v>
      </c>
    </row>
    <row r="27" spans="1:8" x14ac:dyDescent="0.2">
      <c r="A27" s="27">
        <v>21</v>
      </c>
      <c r="B27" s="28" t="s">
        <v>621</v>
      </c>
      <c r="C27" s="28" t="s">
        <v>622</v>
      </c>
      <c r="D27" s="28" t="s">
        <v>573</v>
      </c>
      <c r="E27" s="29">
        <v>600</v>
      </c>
      <c r="F27" s="30">
        <v>6.2712000000000003</v>
      </c>
      <c r="G27" s="31">
        <v>2.97554E-3</v>
      </c>
      <c r="H27" s="19" t="s">
        <v>12</v>
      </c>
    </row>
    <row r="28" spans="1:8" x14ac:dyDescent="0.2">
      <c r="A28" s="20"/>
      <c r="B28" s="20"/>
      <c r="C28" s="21" t="s">
        <v>11</v>
      </c>
      <c r="D28" s="20"/>
      <c r="E28" s="20" t="s">
        <v>12</v>
      </c>
      <c r="F28" s="26">
        <f>SUM(F7:F27)</f>
        <v>456.1883600000001</v>
      </c>
      <c r="G28" s="23">
        <f>SUM(G7:G27)</f>
        <v>0.216450780246701</v>
      </c>
      <c r="H28" s="19" t="s">
        <v>12</v>
      </c>
    </row>
    <row r="29" spans="1:8" x14ac:dyDescent="0.2">
      <c r="A29" s="20"/>
      <c r="B29" s="20"/>
      <c r="C29" s="24"/>
      <c r="D29" s="20"/>
      <c r="E29" s="20"/>
      <c r="F29" s="25"/>
      <c r="G29" s="25"/>
      <c r="H29" s="19" t="s">
        <v>12</v>
      </c>
    </row>
    <row r="30" spans="1:8" x14ac:dyDescent="0.2">
      <c r="A30" s="20"/>
      <c r="B30" s="20"/>
      <c r="C30" s="21" t="s">
        <v>14</v>
      </c>
      <c r="D30" s="20"/>
      <c r="E30" s="20"/>
      <c r="F30" s="20"/>
      <c r="G30" s="20"/>
      <c r="H30" s="19" t="s">
        <v>12</v>
      </c>
    </row>
    <row r="31" spans="1:8" x14ac:dyDescent="0.2">
      <c r="A31" s="20"/>
      <c r="B31" s="20"/>
      <c r="C31" s="21" t="s">
        <v>11</v>
      </c>
      <c r="D31" s="20"/>
      <c r="E31" s="20" t="s">
        <v>12</v>
      </c>
      <c r="F31" s="22" t="s">
        <v>13</v>
      </c>
      <c r="G31" s="23">
        <v>0</v>
      </c>
      <c r="H31" s="19" t="s">
        <v>12</v>
      </c>
    </row>
    <row r="32" spans="1:8" x14ac:dyDescent="0.2">
      <c r="A32" s="20"/>
      <c r="B32" s="20"/>
      <c r="C32" s="24"/>
      <c r="D32" s="20"/>
      <c r="E32" s="20"/>
      <c r="F32" s="25"/>
      <c r="G32" s="25"/>
      <c r="H32" s="19" t="s">
        <v>12</v>
      </c>
    </row>
    <row r="33" spans="1:8" x14ac:dyDescent="0.2">
      <c r="A33" s="20"/>
      <c r="B33" s="20"/>
      <c r="C33" s="21" t="s">
        <v>15</v>
      </c>
      <c r="D33" s="20"/>
      <c r="E33" s="20"/>
      <c r="F33" s="20"/>
      <c r="G33" s="20"/>
      <c r="H33" s="19" t="s">
        <v>12</v>
      </c>
    </row>
    <row r="34" spans="1:8" x14ac:dyDescent="0.2">
      <c r="A34" s="20"/>
      <c r="B34" s="20"/>
      <c r="C34" s="21" t="s">
        <v>11</v>
      </c>
      <c r="D34" s="20"/>
      <c r="E34" s="20" t="s">
        <v>12</v>
      </c>
      <c r="F34" s="22" t="s">
        <v>13</v>
      </c>
      <c r="G34" s="23">
        <v>0</v>
      </c>
      <c r="H34" s="19" t="s">
        <v>12</v>
      </c>
    </row>
    <row r="35" spans="1:8" x14ac:dyDescent="0.2">
      <c r="A35" s="20"/>
      <c r="B35" s="20"/>
      <c r="C35" s="24"/>
      <c r="D35" s="20"/>
      <c r="E35" s="20"/>
      <c r="F35" s="25"/>
      <c r="G35" s="25"/>
      <c r="H35" s="19" t="s">
        <v>12</v>
      </c>
    </row>
    <row r="36" spans="1:8" x14ac:dyDescent="0.2">
      <c r="A36" s="20"/>
      <c r="B36" s="20"/>
      <c r="C36" s="21" t="s">
        <v>16</v>
      </c>
      <c r="D36" s="20"/>
      <c r="E36" s="20"/>
      <c r="F36" s="20"/>
      <c r="G36" s="20"/>
      <c r="H36" s="19" t="s">
        <v>12</v>
      </c>
    </row>
    <row r="37" spans="1:8" x14ac:dyDescent="0.2">
      <c r="A37" s="20"/>
      <c r="B37" s="20"/>
      <c r="C37" s="21" t="s">
        <v>11</v>
      </c>
      <c r="D37" s="20"/>
      <c r="E37" s="20" t="s">
        <v>12</v>
      </c>
      <c r="F37" s="22" t="s">
        <v>13</v>
      </c>
      <c r="G37" s="23">
        <v>0</v>
      </c>
      <c r="H37" s="19" t="s">
        <v>12</v>
      </c>
    </row>
    <row r="38" spans="1:8" x14ac:dyDescent="0.2">
      <c r="A38" s="20"/>
      <c r="B38" s="20"/>
      <c r="C38" s="24"/>
      <c r="D38" s="20"/>
      <c r="E38" s="20"/>
      <c r="F38" s="25"/>
      <c r="G38" s="25"/>
      <c r="H38" s="19" t="s">
        <v>12</v>
      </c>
    </row>
    <row r="39" spans="1:8" x14ac:dyDescent="0.2">
      <c r="A39" s="20"/>
      <c r="B39" s="20"/>
      <c r="C39" s="21" t="s">
        <v>17</v>
      </c>
      <c r="D39" s="20"/>
      <c r="E39" s="20"/>
      <c r="F39" s="25"/>
      <c r="G39" s="25"/>
      <c r="H39" s="19" t="s">
        <v>12</v>
      </c>
    </row>
    <row r="40" spans="1:8" x14ac:dyDescent="0.2">
      <c r="A40" s="20"/>
      <c r="B40" s="20"/>
      <c r="C40" s="21" t="s">
        <v>11</v>
      </c>
      <c r="D40" s="20"/>
      <c r="E40" s="20" t="s">
        <v>12</v>
      </c>
      <c r="F40" s="22" t="s">
        <v>13</v>
      </c>
      <c r="G40" s="23">
        <v>0</v>
      </c>
      <c r="H40" s="19" t="s">
        <v>12</v>
      </c>
    </row>
    <row r="41" spans="1:8" x14ac:dyDescent="0.2">
      <c r="A41" s="20"/>
      <c r="B41" s="20"/>
      <c r="C41" s="24"/>
      <c r="D41" s="20"/>
      <c r="E41" s="20"/>
      <c r="F41" s="25"/>
      <c r="G41" s="25"/>
      <c r="H41" s="19" t="s">
        <v>12</v>
      </c>
    </row>
    <row r="42" spans="1:8" x14ac:dyDescent="0.2">
      <c r="A42" s="20"/>
      <c r="B42" s="20"/>
      <c r="C42" s="21" t="s">
        <v>18</v>
      </c>
      <c r="D42" s="20"/>
      <c r="E42" s="20"/>
      <c r="F42" s="25"/>
      <c r="G42" s="25"/>
      <c r="H42" s="19" t="s">
        <v>12</v>
      </c>
    </row>
    <row r="43" spans="1:8" x14ac:dyDescent="0.2">
      <c r="A43" s="20"/>
      <c r="B43" s="20"/>
      <c r="C43" s="21" t="s">
        <v>11</v>
      </c>
      <c r="D43" s="20"/>
      <c r="E43" s="20" t="s">
        <v>12</v>
      </c>
      <c r="F43" s="22" t="s">
        <v>13</v>
      </c>
      <c r="G43" s="23">
        <v>0</v>
      </c>
      <c r="H43" s="19" t="s">
        <v>12</v>
      </c>
    </row>
    <row r="44" spans="1:8" x14ac:dyDescent="0.2">
      <c r="A44" s="20"/>
      <c r="B44" s="20"/>
      <c r="C44" s="24"/>
      <c r="D44" s="20"/>
      <c r="E44" s="20"/>
      <c r="F44" s="25"/>
      <c r="G44" s="25"/>
      <c r="H44" s="19" t="s">
        <v>12</v>
      </c>
    </row>
    <row r="45" spans="1:8" x14ac:dyDescent="0.2">
      <c r="A45" s="20"/>
      <c r="B45" s="20"/>
      <c r="C45" s="21" t="s">
        <v>19</v>
      </c>
      <c r="D45" s="20"/>
      <c r="E45" s="20"/>
      <c r="F45" s="26">
        <f>F28</f>
        <v>456.1883600000001</v>
      </c>
      <c r="G45" s="23">
        <f>G28</f>
        <v>0.216450780246701</v>
      </c>
      <c r="H45" s="19" t="s">
        <v>12</v>
      </c>
    </row>
    <row r="46" spans="1:8" x14ac:dyDescent="0.2">
      <c r="A46" s="20"/>
      <c r="B46" s="20"/>
      <c r="C46" s="24"/>
      <c r="D46" s="20"/>
      <c r="E46" s="20"/>
      <c r="F46" s="25"/>
      <c r="G46" s="25"/>
      <c r="H46" s="19" t="s">
        <v>12</v>
      </c>
    </row>
    <row r="47" spans="1:8" x14ac:dyDescent="0.2">
      <c r="A47" s="20"/>
      <c r="B47" s="20"/>
      <c r="C47" s="21" t="s">
        <v>20</v>
      </c>
      <c r="D47" s="20"/>
      <c r="E47" s="20"/>
      <c r="F47" s="25"/>
      <c r="G47" s="25"/>
      <c r="H47" s="19" t="s">
        <v>12</v>
      </c>
    </row>
    <row r="48" spans="1:8" x14ac:dyDescent="0.2">
      <c r="A48" s="20"/>
      <c r="B48" s="20"/>
      <c r="C48" s="21" t="s">
        <v>10</v>
      </c>
      <c r="D48" s="20"/>
      <c r="E48" s="20"/>
      <c r="F48" s="25"/>
      <c r="G48" s="25"/>
      <c r="H48" s="19" t="s">
        <v>12</v>
      </c>
    </row>
    <row r="49" spans="1:8" x14ac:dyDescent="0.2">
      <c r="A49" s="20"/>
      <c r="B49" s="20"/>
      <c r="C49" s="21" t="s">
        <v>11</v>
      </c>
      <c r="D49" s="20"/>
      <c r="E49" s="20" t="s">
        <v>12</v>
      </c>
      <c r="F49" s="22" t="s">
        <v>13</v>
      </c>
      <c r="G49" s="23">
        <v>0</v>
      </c>
      <c r="H49" s="19" t="s">
        <v>12</v>
      </c>
    </row>
    <row r="50" spans="1:8" x14ac:dyDescent="0.2">
      <c r="A50" s="20"/>
      <c r="B50" s="20"/>
      <c r="C50" s="24"/>
      <c r="D50" s="20"/>
      <c r="E50" s="20"/>
      <c r="F50" s="25"/>
      <c r="G50" s="25"/>
      <c r="H50" s="19" t="s">
        <v>12</v>
      </c>
    </row>
    <row r="51" spans="1:8" x14ac:dyDescent="0.2">
      <c r="A51" s="20"/>
      <c r="B51" s="20"/>
      <c r="C51" s="21" t="s">
        <v>83</v>
      </c>
      <c r="D51" s="20"/>
      <c r="E51" s="20"/>
      <c r="F51" s="20"/>
      <c r="G51" s="20"/>
      <c r="H51" s="19" t="s">
        <v>12</v>
      </c>
    </row>
    <row r="52" spans="1:8" x14ac:dyDescent="0.2">
      <c r="A52" s="20"/>
      <c r="B52" s="20"/>
      <c r="C52" s="21" t="s">
        <v>11</v>
      </c>
      <c r="D52" s="20"/>
      <c r="E52" s="20" t="s">
        <v>12</v>
      </c>
      <c r="F52" s="22" t="s">
        <v>13</v>
      </c>
      <c r="G52" s="23">
        <v>0</v>
      </c>
      <c r="H52" s="19" t="s">
        <v>12</v>
      </c>
    </row>
    <row r="53" spans="1:8" x14ac:dyDescent="0.2">
      <c r="A53" s="20"/>
      <c r="B53" s="20"/>
      <c r="C53" s="24"/>
      <c r="D53" s="20"/>
      <c r="E53" s="20"/>
      <c r="F53" s="25"/>
      <c r="G53" s="25"/>
      <c r="H53" s="19" t="s">
        <v>12</v>
      </c>
    </row>
    <row r="54" spans="1:8" x14ac:dyDescent="0.2">
      <c r="A54" s="20"/>
      <c r="B54" s="20"/>
      <c r="C54" s="21" t="s">
        <v>84</v>
      </c>
      <c r="D54" s="20"/>
      <c r="E54" s="20"/>
      <c r="F54" s="20"/>
      <c r="G54" s="20"/>
      <c r="H54" s="19" t="s">
        <v>12</v>
      </c>
    </row>
    <row r="55" spans="1:8" x14ac:dyDescent="0.2">
      <c r="A55" s="27">
        <v>1</v>
      </c>
      <c r="B55" s="28" t="s">
        <v>90</v>
      </c>
      <c r="C55" s="28" t="s">
        <v>91</v>
      </c>
      <c r="D55" s="28" t="s">
        <v>87</v>
      </c>
      <c r="E55" s="29">
        <v>400000</v>
      </c>
      <c r="F55" s="30">
        <v>388.71480000000003</v>
      </c>
      <c r="G55" s="31">
        <v>0.18443613</v>
      </c>
      <c r="H55" s="19">
        <v>7.1090999999999998</v>
      </c>
    </row>
    <row r="56" spans="1:8" x14ac:dyDescent="0.2">
      <c r="A56" s="27">
        <v>2</v>
      </c>
      <c r="B56" s="28" t="s">
        <v>623</v>
      </c>
      <c r="C56" s="28" t="s">
        <v>624</v>
      </c>
      <c r="D56" s="28" t="s">
        <v>87</v>
      </c>
      <c r="E56" s="29">
        <v>207700</v>
      </c>
      <c r="F56" s="30">
        <v>206.32253360000001</v>
      </c>
      <c r="G56" s="31">
        <v>9.7895239999999994E-2</v>
      </c>
      <c r="H56" s="19">
        <v>7.4273999999999996</v>
      </c>
    </row>
    <row r="57" spans="1:8" x14ac:dyDescent="0.2">
      <c r="A57" s="27">
        <v>3</v>
      </c>
      <c r="B57" s="28" t="s">
        <v>520</v>
      </c>
      <c r="C57" s="28" t="s">
        <v>521</v>
      </c>
      <c r="D57" s="28" t="s">
        <v>87</v>
      </c>
      <c r="E57" s="29">
        <v>100000</v>
      </c>
      <c r="F57" s="30">
        <v>102.60039999999999</v>
      </c>
      <c r="G57" s="31">
        <v>4.8681500000000003E-2</v>
      </c>
      <c r="H57" s="19">
        <v>6.8080999999999996</v>
      </c>
    </row>
    <row r="58" spans="1:8" x14ac:dyDescent="0.2">
      <c r="A58" s="20"/>
      <c r="B58" s="20"/>
      <c r="C58" s="21" t="s">
        <v>11</v>
      </c>
      <c r="D58" s="20"/>
      <c r="E58" s="20" t="s">
        <v>12</v>
      </c>
      <c r="F58" s="26">
        <v>697.63773360000005</v>
      </c>
      <c r="G58" s="23">
        <v>0.33101287000000001</v>
      </c>
      <c r="H58" s="19" t="s">
        <v>12</v>
      </c>
    </row>
    <row r="59" spans="1:8" x14ac:dyDescent="0.2">
      <c r="A59" s="20"/>
      <c r="B59" s="20"/>
      <c r="C59" s="24"/>
      <c r="D59" s="20"/>
      <c r="E59" s="20"/>
      <c r="F59" s="25"/>
      <c r="G59" s="25"/>
      <c r="H59" s="19" t="s">
        <v>12</v>
      </c>
    </row>
    <row r="60" spans="1:8" x14ac:dyDescent="0.2">
      <c r="A60" s="20"/>
      <c r="B60" s="20"/>
      <c r="C60" s="21" t="s">
        <v>102</v>
      </c>
      <c r="D60" s="20"/>
      <c r="E60" s="20"/>
      <c r="F60" s="25"/>
      <c r="G60" s="25"/>
      <c r="H60" s="19" t="s">
        <v>12</v>
      </c>
    </row>
    <row r="61" spans="1:8" x14ac:dyDescent="0.2">
      <c r="A61" s="20"/>
      <c r="B61" s="20"/>
      <c r="C61" s="21" t="s">
        <v>11</v>
      </c>
      <c r="D61" s="20"/>
      <c r="E61" s="20" t="s">
        <v>12</v>
      </c>
      <c r="F61" s="22" t="s">
        <v>13</v>
      </c>
      <c r="G61" s="23">
        <v>0</v>
      </c>
      <c r="H61" s="19" t="s">
        <v>12</v>
      </c>
    </row>
    <row r="62" spans="1:8" x14ac:dyDescent="0.2">
      <c r="A62" s="20"/>
      <c r="B62" s="20"/>
      <c r="C62" s="24"/>
      <c r="D62" s="20"/>
      <c r="E62" s="20"/>
      <c r="F62" s="25"/>
      <c r="G62" s="25"/>
      <c r="H62" s="19" t="s">
        <v>12</v>
      </c>
    </row>
    <row r="63" spans="1:8" x14ac:dyDescent="0.2">
      <c r="A63" s="20"/>
      <c r="B63" s="20"/>
      <c r="C63" s="21" t="s">
        <v>103</v>
      </c>
      <c r="D63" s="20"/>
      <c r="E63" s="20"/>
      <c r="F63" s="26">
        <v>697.63773360000005</v>
      </c>
      <c r="G63" s="23">
        <v>0.33101287000000001</v>
      </c>
      <c r="H63" s="19" t="s">
        <v>12</v>
      </c>
    </row>
    <row r="64" spans="1:8" x14ac:dyDescent="0.2">
      <c r="A64" s="20"/>
      <c r="B64" s="20"/>
      <c r="C64" s="24"/>
      <c r="D64" s="20"/>
      <c r="E64" s="20"/>
      <c r="F64" s="25"/>
      <c r="G64" s="25"/>
      <c r="H64" s="19" t="s">
        <v>12</v>
      </c>
    </row>
    <row r="65" spans="1:8" x14ac:dyDescent="0.2">
      <c r="A65" s="20"/>
      <c r="B65" s="20"/>
      <c r="C65" s="21" t="s">
        <v>104</v>
      </c>
      <c r="D65" s="20"/>
      <c r="E65" s="20"/>
      <c r="F65" s="25"/>
      <c r="G65" s="25"/>
      <c r="H65" s="19" t="s">
        <v>12</v>
      </c>
    </row>
    <row r="66" spans="1:8" x14ac:dyDescent="0.2">
      <c r="A66" s="20"/>
      <c r="B66" s="20"/>
      <c r="C66" s="21" t="s">
        <v>105</v>
      </c>
      <c r="D66" s="20"/>
      <c r="E66" s="20"/>
      <c r="F66" s="25"/>
      <c r="G66" s="25"/>
      <c r="H66" s="19" t="s">
        <v>12</v>
      </c>
    </row>
    <row r="67" spans="1:8" x14ac:dyDescent="0.2">
      <c r="A67" s="20"/>
      <c r="B67" s="20"/>
      <c r="C67" s="21" t="s">
        <v>11</v>
      </c>
      <c r="D67" s="20"/>
      <c r="E67" s="20" t="s">
        <v>12</v>
      </c>
      <c r="F67" s="22" t="s">
        <v>13</v>
      </c>
      <c r="G67" s="23">
        <v>0</v>
      </c>
      <c r="H67" s="19" t="s">
        <v>12</v>
      </c>
    </row>
    <row r="68" spans="1:8" x14ac:dyDescent="0.2">
      <c r="A68" s="20"/>
      <c r="B68" s="20"/>
      <c r="C68" s="24"/>
      <c r="D68" s="20"/>
      <c r="E68" s="20"/>
      <c r="F68" s="25"/>
      <c r="G68" s="25"/>
      <c r="H68" s="19" t="s">
        <v>12</v>
      </c>
    </row>
    <row r="69" spans="1:8" x14ac:dyDescent="0.2">
      <c r="A69" s="20"/>
      <c r="B69" s="20"/>
      <c r="C69" s="21" t="s">
        <v>109</v>
      </c>
      <c r="D69" s="20"/>
      <c r="E69" s="20"/>
      <c r="F69" s="25"/>
      <c r="G69" s="25"/>
      <c r="H69" s="19" t="s">
        <v>12</v>
      </c>
    </row>
    <row r="70" spans="1:8" x14ac:dyDescent="0.2">
      <c r="A70" s="20"/>
      <c r="B70" s="20"/>
      <c r="C70" s="21" t="s">
        <v>11</v>
      </c>
      <c r="D70" s="20"/>
      <c r="E70" s="20" t="s">
        <v>12</v>
      </c>
      <c r="F70" s="22" t="s">
        <v>13</v>
      </c>
      <c r="G70" s="23">
        <v>0</v>
      </c>
      <c r="H70" s="19" t="s">
        <v>12</v>
      </c>
    </row>
    <row r="71" spans="1:8" x14ac:dyDescent="0.2">
      <c r="A71" s="20"/>
      <c r="B71" s="20"/>
      <c r="C71" s="24"/>
      <c r="D71" s="20"/>
      <c r="E71" s="20"/>
      <c r="F71" s="25"/>
      <c r="G71" s="25"/>
      <c r="H71" s="19" t="s">
        <v>12</v>
      </c>
    </row>
    <row r="72" spans="1:8" x14ac:dyDescent="0.2">
      <c r="A72" s="20"/>
      <c r="B72" s="20"/>
      <c r="C72" s="21" t="s">
        <v>110</v>
      </c>
      <c r="D72" s="20"/>
      <c r="E72" s="20"/>
      <c r="F72" s="25"/>
      <c r="G72" s="25"/>
      <c r="H72" s="19" t="s">
        <v>12</v>
      </c>
    </row>
    <row r="73" spans="1:8" x14ac:dyDescent="0.2">
      <c r="A73" s="20"/>
      <c r="B73" s="20"/>
      <c r="C73" s="21" t="s">
        <v>11</v>
      </c>
      <c r="D73" s="20"/>
      <c r="E73" s="20" t="s">
        <v>12</v>
      </c>
      <c r="F73" s="22" t="s">
        <v>13</v>
      </c>
      <c r="G73" s="23">
        <v>0</v>
      </c>
      <c r="H73" s="19" t="s">
        <v>12</v>
      </c>
    </row>
    <row r="74" spans="1:8" x14ac:dyDescent="0.2">
      <c r="A74" s="20"/>
      <c r="B74" s="20"/>
      <c r="C74" s="24"/>
      <c r="D74" s="20"/>
      <c r="E74" s="20"/>
      <c r="F74" s="25"/>
      <c r="G74" s="25"/>
      <c r="H74" s="19" t="s">
        <v>12</v>
      </c>
    </row>
    <row r="75" spans="1:8" x14ac:dyDescent="0.2">
      <c r="A75" s="20"/>
      <c r="B75" s="20"/>
      <c r="C75" s="21" t="s">
        <v>111</v>
      </c>
      <c r="D75" s="20"/>
      <c r="E75" s="20"/>
      <c r="F75" s="25"/>
      <c r="G75" s="25"/>
      <c r="H75" s="19" t="s">
        <v>12</v>
      </c>
    </row>
    <row r="76" spans="1:8" x14ac:dyDescent="0.2">
      <c r="A76" s="27">
        <v>1</v>
      </c>
      <c r="B76" s="28"/>
      <c r="C76" s="28" t="s">
        <v>112</v>
      </c>
      <c r="D76" s="28"/>
      <c r="E76" s="32"/>
      <c r="F76" s="30">
        <v>917.591876996</v>
      </c>
      <c r="G76" s="31">
        <v>0.43537600999999998</v>
      </c>
      <c r="H76" s="19">
        <v>5.38</v>
      </c>
    </row>
    <row r="77" spans="1:8" x14ac:dyDescent="0.2">
      <c r="A77" s="20"/>
      <c r="B77" s="20"/>
      <c r="C77" s="21" t="s">
        <v>11</v>
      </c>
      <c r="D77" s="20"/>
      <c r="E77" s="20" t="s">
        <v>12</v>
      </c>
      <c r="F77" s="26">
        <v>917.591876996</v>
      </c>
      <c r="G77" s="23">
        <v>0.43537600999999998</v>
      </c>
      <c r="H77" s="19" t="s">
        <v>12</v>
      </c>
    </row>
    <row r="78" spans="1:8" x14ac:dyDescent="0.2">
      <c r="A78" s="20"/>
      <c r="B78" s="20"/>
      <c r="C78" s="24"/>
      <c r="D78" s="20"/>
      <c r="E78" s="20"/>
      <c r="F78" s="25"/>
      <c r="G78" s="25"/>
      <c r="H78" s="19" t="s">
        <v>12</v>
      </c>
    </row>
    <row r="79" spans="1:8" x14ac:dyDescent="0.2">
      <c r="A79" s="20"/>
      <c r="B79" s="20"/>
      <c r="C79" s="21" t="s">
        <v>113</v>
      </c>
      <c r="D79" s="20"/>
      <c r="E79" s="20"/>
      <c r="F79" s="26">
        <v>917.591876996</v>
      </c>
      <c r="G79" s="23">
        <v>0.43537600999999998</v>
      </c>
      <c r="H79" s="19" t="s">
        <v>12</v>
      </c>
    </row>
    <row r="80" spans="1:8" x14ac:dyDescent="0.2">
      <c r="A80" s="20"/>
      <c r="B80" s="20"/>
      <c r="C80" s="25"/>
      <c r="D80" s="20"/>
      <c r="E80" s="20"/>
      <c r="F80" s="20"/>
      <c r="G80" s="20"/>
      <c r="H80" s="19" t="s">
        <v>12</v>
      </c>
    </row>
    <row r="81" spans="1:17" x14ac:dyDescent="0.2">
      <c r="A81" s="20"/>
      <c r="B81" s="20"/>
      <c r="C81" s="21" t="s">
        <v>114</v>
      </c>
      <c r="D81" s="20"/>
      <c r="E81" s="20"/>
      <c r="F81" s="20"/>
      <c r="G81" s="20"/>
      <c r="H81" s="19" t="s">
        <v>12</v>
      </c>
    </row>
    <row r="82" spans="1:17" x14ac:dyDescent="0.2">
      <c r="A82" s="20"/>
      <c r="B82" s="20"/>
      <c r="C82" s="21" t="s">
        <v>115</v>
      </c>
      <c r="D82" s="20"/>
      <c r="E82" s="20"/>
      <c r="F82" s="20"/>
      <c r="G82" s="20"/>
      <c r="H82" s="19" t="s">
        <v>12</v>
      </c>
    </row>
    <row r="83" spans="1:17" x14ac:dyDescent="0.2">
      <c r="A83" s="20"/>
      <c r="B83" s="20"/>
      <c r="C83" s="21" t="s">
        <v>11</v>
      </c>
      <c r="D83" s="20"/>
      <c r="E83" s="20" t="s">
        <v>12</v>
      </c>
      <c r="F83" s="22" t="s">
        <v>13</v>
      </c>
      <c r="G83" s="23">
        <v>0</v>
      </c>
      <c r="H83" s="19" t="s">
        <v>12</v>
      </c>
    </row>
    <row r="84" spans="1:17" x14ac:dyDescent="0.2">
      <c r="A84" s="17"/>
      <c r="B84" s="17"/>
      <c r="C84" s="33"/>
      <c r="D84" s="17"/>
      <c r="E84" s="17"/>
      <c r="F84" s="34"/>
      <c r="G84" s="34"/>
      <c r="H84" s="19" t="s">
        <v>12</v>
      </c>
    </row>
    <row r="85" spans="1:17" x14ac:dyDescent="0.2">
      <c r="A85" s="17"/>
      <c r="B85" s="17"/>
      <c r="C85" s="18" t="s">
        <v>645</v>
      </c>
      <c r="D85" s="17"/>
      <c r="E85" s="17"/>
      <c r="F85" s="34"/>
      <c r="G85" s="34"/>
      <c r="H85" s="19"/>
      <c r="K85" s="35"/>
      <c r="L85" s="35"/>
      <c r="M85" s="35"/>
      <c r="N85" s="35"/>
      <c r="O85" s="36"/>
      <c r="P85" s="36"/>
      <c r="Q85" s="36"/>
    </row>
    <row r="86" spans="1:17" x14ac:dyDescent="0.2">
      <c r="A86" s="37">
        <v>1</v>
      </c>
      <c r="B86" s="38" t="s">
        <v>116</v>
      </c>
      <c r="C86" s="38" t="s">
        <v>117</v>
      </c>
      <c r="D86" s="38"/>
      <c r="E86" s="39">
        <v>76.796000000000006</v>
      </c>
      <c r="F86" s="40">
        <v>8.7019010560000005</v>
      </c>
      <c r="G86" s="41">
        <v>4.1288499999999999E-3</v>
      </c>
      <c r="H86" s="19"/>
    </row>
    <row r="87" spans="1:17" x14ac:dyDescent="0.2">
      <c r="A87" s="17"/>
      <c r="B87" s="17"/>
      <c r="C87" s="18" t="s">
        <v>11</v>
      </c>
      <c r="D87" s="17"/>
      <c r="E87" s="17" t="s">
        <v>12</v>
      </c>
      <c r="F87" s="42">
        <f>SUM(F86)</f>
        <v>8.7019010560000005</v>
      </c>
      <c r="G87" s="43">
        <f>SUM(G86)</f>
        <v>4.1288499999999999E-3</v>
      </c>
      <c r="H87" s="19"/>
    </row>
    <row r="88" spans="1:17" x14ac:dyDescent="0.2">
      <c r="A88" s="20"/>
      <c r="B88" s="20"/>
      <c r="C88" s="24"/>
      <c r="D88" s="20"/>
      <c r="E88" s="20"/>
      <c r="F88" s="25"/>
      <c r="G88" s="25"/>
      <c r="H88" s="19" t="s">
        <v>12</v>
      </c>
    </row>
    <row r="89" spans="1:17" x14ac:dyDescent="0.2">
      <c r="A89" s="20"/>
      <c r="B89" s="20"/>
      <c r="C89" s="21" t="s">
        <v>118</v>
      </c>
      <c r="D89" s="20"/>
      <c r="E89" s="20"/>
      <c r="F89" s="20"/>
      <c r="G89" s="20"/>
      <c r="H89" s="19" t="s">
        <v>12</v>
      </c>
    </row>
    <row r="90" spans="1:17" x14ac:dyDescent="0.2">
      <c r="A90" s="20"/>
      <c r="B90" s="20"/>
      <c r="C90" s="21" t="s">
        <v>119</v>
      </c>
      <c r="D90" s="20"/>
      <c r="E90" s="20"/>
      <c r="F90" s="20"/>
      <c r="G90" s="20"/>
      <c r="H90" s="19" t="s">
        <v>12</v>
      </c>
    </row>
    <row r="91" spans="1:17" x14ac:dyDescent="0.2">
      <c r="A91" s="20"/>
      <c r="B91" s="20"/>
      <c r="C91" s="21" t="s">
        <v>11</v>
      </c>
      <c r="D91" s="20"/>
      <c r="E91" s="20" t="s">
        <v>12</v>
      </c>
      <c r="F91" s="22" t="s">
        <v>13</v>
      </c>
      <c r="G91" s="23">
        <v>0</v>
      </c>
      <c r="H91" s="19" t="s">
        <v>12</v>
      </c>
    </row>
    <row r="92" spans="1:17" x14ac:dyDescent="0.2">
      <c r="A92" s="20"/>
      <c r="B92" s="20"/>
      <c r="C92" s="24"/>
      <c r="D92" s="20"/>
      <c r="E92" s="20"/>
      <c r="F92" s="25"/>
      <c r="G92" s="25"/>
      <c r="H92" s="19" t="s">
        <v>12</v>
      </c>
    </row>
    <row r="93" spans="1:17" x14ac:dyDescent="0.2">
      <c r="A93" s="20"/>
      <c r="B93" s="20"/>
      <c r="C93" s="21" t="s">
        <v>120</v>
      </c>
      <c r="D93" s="20"/>
      <c r="E93" s="20"/>
      <c r="F93" s="25"/>
      <c r="G93" s="25"/>
      <c r="H93" s="19" t="s">
        <v>12</v>
      </c>
    </row>
    <row r="94" spans="1:17" x14ac:dyDescent="0.2">
      <c r="A94" s="20"/>
      <c r="B94" s="20"/>
      <c r="C94" s="21" t="s">
        <v>11</v>
      </c>
      <c r="D94" s="20"/>
      <c r="E94" s="20" t="s">
        <v>12</v>
      </c>
      <c r="F94" s="22" t="s">
        <v>13</v>
      </c>
      <c r="G94" s="23">
        <v>0</v>
      </c>
      <c r="H94" s="19" t="s">
        <v>12</v>
      </c>
    </row>
    <row r="95" spans="1:17" x14ac:dyDescent="0.2">
      <c r="A95" s="20"/>
      <c r="B95" s="20"/>
      <c r="C95" s="24"/>
      <c r="D95" s="20"/>
      <c r="E95" s="20"/>
      <c r="F95" s="25"/>
      <c r="G95" s="25"/>
      <c r="H95" s="19" t="s">
        <v>12</v>
      </c>
    </row>
    <row r="96" spans="1:17" x14ac:dyDescent="0.2">
      <c r="A96" s="32"/>
      <c r="B96" s="28"/>
      <c r="C96" s="28" t="s">
        <v>121</v>
      </c>
      <c r="D96" s="28"/>
      <c r="E96" s="32"/>
      <c r="F96" s="30">
        <v>27.464980839999999</v>
      </c>
      <c r="G96" s="31">
        <f>F96/F97</f>
        <v>1.3031494702348762E-2</v>
      </c>
      <c r="H96" s="19" t="s">
        <v>12</v>
      </c>
    </row>
    <row r="97" spans="1:8" x14ac:dyDescent="0.2">
      <c r="A97" s="24"/>
      <c r="B97" s="24"/>
      <c r="C97" s="21" t="s">
        <v>122</v>
      </c>
      <c r="D97" s="25"/>
      <c r="E97" s="25"/>
      <c r="F97" s="26">
        <f>F96+F87+F79+F45+F63</f>
        <v>2107.5848524920002</v>
      </c>
      <c r="G97" s="44">
        <f>G96+G87+G79+G45+G63</f>
        <v>1.0000000049490496</v>
      </c>
      <c r="H97" s="19" t="s">
        <v>12</v>
      </c>
    </row>
    <row r="98" spans="1:8" x14ac:dyDescent="0.2">
      <c r="A98" s="45"/>
      <c r="B98" s="45"/>
      <c r="C98" s="45"/>
      <c r="D98" s="46"/>
      <c r="E98" s="46"/>
      <c r="F98" s="46"/>
      <c r="G98" s="46"/>
    </row>
    <row r="99" spans="1:8" x14ac:dyDescent="0.2">
      <c r="A99" s="47"/>
      <c r="B99" s="155" t="s">
        <v>646</v>
      </c>
      <c r="C99" s="155"/>
      <c r="D99" s="155"/>
      <c r="E99" s="155"/>
      <c r="F99" s="155"/>
      <c r="G99" s="155"/>
      <c r="H99" s="155"/>
    </row>
    <row r="100" spans="1:8" x14ac:dyDescent="0.2">
      <c r="A100" s="47"/>
      <c r="B100" s="155" t="s">
        <v>647</v>
      </c>
      <c r="C100" s="155"/>
      <c r="D100" s="155"/>
      <c r="E100" s="155"/>
      <c r="F100" s="155"/>
      <c r="G100" s="155"/>
      <c r="H100" s="155"/>
    </row>
    <row r="101" spans="1:8" x14ac:dyDescent="0.2">
      <c r="A101" s="47"/>
      <c r="B101" s="155" t="s">
        <v>648</v>
      </c>
      <c r="C101" s="155"/>
      <c r="D101" s="155"/>
      <c r="E101" s="155"/>
      <c r="F101" s="155"/>
      <c r="G101" s="155"/>
      <c r="H101" s="155"/>
    </row>
    <row r="102" spans="1:8" x14ac:dyDescent="0.2">
      <c r="A102" s="47"/>
      <c r="B102" s="47"/>
      <c r="C102" s="47"/>
      <c r="D102" s="49"/>
      <c r="E102" s="49"/>
      <c r="F102" s="49"/>
      <c r="G102" s="49"/>
    </row>
    <row r="103" spans="1:8" x14ac:dyDescent="0.2">
      <c r="A103" s="47"/>
      <c r="B103" s="156" t="s">
        <v>123</v>
      </c>
      <c r="C103" s="157"/>
      <c r="D103" s="158"/>
      <c r="E103" s="50"/>
      <c r="F103" s="49"/>
      <c r="G103" s="49"/>
    </row>
    <row r="104" spans="1:8" x14ac:dyDescent="0.2">
      <c r="A104" s="47"/>
      <c r="B104" s="159" t="s">
        <v>124</v>
      </c>
      <c r="C104" s="160"/>
      <c r="D104" s="18" t="s">
        <v>669</v>
      </c>
      <c r="E104" s="50"/>
      <c r="F104" s="49"/>
      <c r="G104" s="49"/>
    </row>
    <row r="105" spans="1:8" x14ac:dyDescent="0.2">
      <c r="A105" s="47"/>
      <c r="B105" s="159" t="s">
        <v>126</v>
      </c>
      <c r="C105" s="160"/>
      <c r="D105" s="18" t="s">
        <v>125</v>
      </c>
      <c r="E105" s="50"/>
      <c r="F105" s="49"/>
      <c r="G105" s="49"/>
    </row>
    <row r="106" spans="1:8" x14ac:dyDescent="0.2">
      <c r="A106" s="47"/>
      <c r="B106" s="159" t="s">
        <v>127</v>
      </c>
      <c r="C106" s="160"/>
      <c r="D106" s="34" t="s">
        <v>12</v>
      </c>
      <c r="E106" s="50"/>
      <c r="F106" s="49"/>
      <c r="G106" s="49"/>
    </row>
    <row r="107" spans="1:8" x14ac:dyDescent="0.2">
      <c r="A107" s="51"/>
      <c r="B107" s="52" t="s">
        <v>12</v>
      </c>
      <c r="C107" s="52" t="s">
        <v>649</v>
      </c>
      <c r="D107" s="52" t="s">
        <v>128</v>
      </c>
      <c r="E107" s="51"/>
      <c r="F107" s="51"/>
      <c r="G107" s="51"/>
    </row>
    <row r="108" spans="1:8" x14ac:dyDescent="0.2">
      <c r="A108" s="53"/>
      <c r="B108" s="54" t="s">
        <v>129</v>
      </c>
      <c r="C108" s="55">
        <v>45869</v>
      </c>
      <c r="D108" s="55">
        <v>45900</v>
      </c>
      <c r="E108" s="53"/>
      <c r="F108" s="53"/>
      <c r="G108" s="53"/>
    </row>
    <row r="109" spans="1:8" x14ac:dyDescent="0.2">
      <c r="A109" s="53"/>
      <c r="B109" s="28" t="s">
        <v>130</v>
      </c>
      <c r="C109" s="56">
        <v>32.647300000000001</v>
      </c>
      <c r="D109" s="56">
        <v>32.218400000000003</v>
      </c>
      <c r="E109" s="53"/>
      <c r="F109" s="57"/>
      <c r="G109" s="58"/>
    </row>
    <row r="110" spans="1:8" ht="25.5" x14ac:dyDescent="0.2">
      <c r="A110" s="53"/>
      <c r="B110" s="28" t="s">
        <v>767</v>
      </c>
      <c r="C110" s="56">
        <v>21.129300000000001</v>
      </c>
      <c r="D110" s="56">
        <v>20.851700000000001</v>
      </c>
      <c r="E110" s="53"/>
      <c r="F110" s="57"/>
      <c r="G110" s="58"/>
    </row>
    <row r="111" spans="1:8" x14ac:dyDescent="0.2">
      <c r="A111" s="53"/>
      <c r="B111" s="28" t="s">
        <v>131</v>
      </c>
      <c r="C111" s="56">
        <v>29.5961</v>
      </c>
      <c r="D111" s="56">
        <v>29.1828</v>
      </c>
      <c r="E111" s="53"/>
      <c r="F111" s="57"/>
      <c r="G111" s="58"/>
    </row>
    <row r="112" spans="1:8" ht="25.5" x14ac:dyDescent="0.2">
      <c r="A112" s="53"/>
      <c r="B112" s="28" t="s">
        <v>768</v>
      </c>
      <c r="C112" s="56">
        <v>19.042300000000001</v>
      </c>
      <c r="D112" s="56">
        <v>18.776399999999999</v>
      </c>
      <c r="E112" s="53"/>
      <c r="F112" s="57"/>
      <c r="G112" s="58"/>
    </row>
    <row r="113" spans="1:18" x14ac:dyDescent="0.2">
      <c r="A113" s="53"/>
      <c r="B113" s="53"/>
      <c r="C113" s="53"/>
      <c r="D113" s="53"/>
      <c r="E113" s="53"/>
      <c r="F113" s="53"/>
      <c r="G113" s="53"/>
    </row>
    <row r="114" spans="1:18" x14ac:dyDescent="0.2">
      <c r="A114" s="53"/>
      <c r="B114" s="162" t="s">
        <v>650</v>
      </c>
      <c r="C114" s="233"/>
      <c r="D114" s="21" t="s">
        <v>125</v>
      </c>
      <c r="E114" s="53"/>
      <c r="F114" s="53"/>
      <c r="G114" s="53"/>
    </row>
    <row r="115" spans="1:18" x14ac:dyDescent="0.2">
      <c r="A115" s="53"/>
      <c r="B115" s="63"/>
      <c r="C115" s="63"/>
      <c r="D115" s="63"/>
      <c r="E115" s="53"/>
      <c r="F115" s="53"/>
      <c r="G115" s="53"/>
    </row>
    <row r="116" spans="1:18" x14ac:dyDescent="0.2">
      <c r="A116" s="51"/>
      <c r="B116" s="159" t="s">
        <v>132</v>
      </c>
      <c r="C116" s="232"/>
      <c r="D116" s="18" t="s">
        <v>125</v>
      </c>
      <c r="E116" s="62"/>
      <c r="F116" s="51"/>
      <c r="G116" s="51"/>
      <c r="J116" s="16"/>
    </row>
    <row r="117" spans="1:18" x14ac:dyDescent="0.2">
      <c r="A117" s="51"/>
      <c r="B117" s="159" t="s">
        <v>133</v>
      </c>
      <c r="C117" s="232"/>
      <c r="D117" s="18" t="s">
        <v>125</v>
      </c>
      <c r="E117" s="62"/>
      <c r="F117" s="51"/>
      <c r="G117" s="51"/>
      <c r="J117" s="16"/>
    </row>
    <row r="118" spans="1:18" x14ac:dyDescent="0.2">
      <c r="A118" s="51"/>
      <c r="B118" s="159" t="s">
        <v>651</v>
      </c>
      <c r="C118" s="232"/>
      <c r="D118" s="18" t="s">
        <v>125</v>
      </c>
      <c r="E118" s="62"/>
      <c r="F118" s="51"/>
      <c r="G118" s="51"/>
      <c r="J118" s="16"/>
    </row>
    <row r="119" spans="1:18" x14ac:dyDescent="0.2">
      <c r="A119" s="63"/>
      <c r="B119" s="63"/>
      <c r="C119" s="63"/>
      <c r="D119" s="63"/>
      <c r="E119" s="63"/>
      <c r="F119" s="63"/>
      <c r="G119" s="63"/>
      <c r="J119" s="16"/>
    </row>
    <row r="120" spans="1:18" s="64" customFormat="1" x14ac:dyDescent="0.2">
      <c r="B120" s="164" t="s">
        <v>652</v>
      </c>
      <c r="C120" s="165"/>
      <c r="D120" s="166"/>
      <c r="I120"/>
      <c r="J120" s="16"/>
      <c r="K120" s="35"/>
      <c r="L120" s="35"/>
      <c r="M120" s="35"/>
      <c r="N120" s="35"/>
      <c r="O120"/>
      <c r="R120"/>
    </row>
    <row r="121" spans="1:18" s="64" customFormat="1" ht="25.5" x14ac:dyDescent="0.2">
      <c r="B121" s="161" t="s">
        <v>653</v>
      </c>
      <c r="C121" s="161"/>
      <c r="D121" s="65" t="s">
        <v>570</v>
      </c>
      <c r="I121"/>
      <c r="J121" s="16"/>
      <c r="K121" s="35"/>
      <c r="L121" s="35"/>
      <c r="M121" s="35"/>
      <c r="N121" s="35"/>
      <c r="O121"/>
      <c r="R121"/>
    </row>
    <row r="122" spans="1:18" s="64" customFormat="1" x14ac:dyDescent="0.2">
      <c r="B122" s="152" t="s">
        <v>654</v>
      </c>
      <c r="C122" s="152"/>
      <c r="D122" s="66"/>
      <c r="I122"/>
      <c r="J122" s="16"/>
      <c r="K122" s="35"/>
      <c r="L122" s="35"/>
      <c r="M122" s="35"/>
      <c r="N122" s="35"/>
      <c r="O122"/>
      <c r="R122"/>
    </row>
    <row r="123" spans="1:18" s="64" customFormat="1" x14ac:dyDescent="0.2">
      <c r="B123" s="152"/>
      <c r="C123" s="152"/>
      <c r="D123" s="67"/>
      <c r="I123"/>
      <c r="J123" s="16"/>
      <c r="K123" s="35"/>
      <c r="L123" s="35"/>
      <c r="M123" s="35"/>
      <c r="N123" s="35"/>
      <c r="O123"/>
    </row>
    <row r="124" spans="1:18" s="64" customFormat="1" x14ac:dyDescent="0.2">
      <c r="B124" s="152" t="s">
        <v>655</v>
      </c>
      <c r="C124" s="152"/>
      <c r="D124" s="68">
        <v>6.1484867897722957</v>
      </c>
      <c r="I124"/>
      <c r="J124" s="16"/>
      <c r="K124" s="35"/>
      <c r="L124" s="35"/>
      <c r="M124" s="35"/>
      <c r="N124" s="35"/>
      <c r="O124"/>
    </row>
    <row r="125" spans="1:18" s="64" customFormat="1" x14ac:dyDescent="0.2">
      <c r="B125" s="152"/>
      <c r="C125" s="152"/>
      <c r="D125" s="67"/>
      <c r="I125"/>
      <c r="J125" s="16"/>
      <c r="K125" s="35"/>
      <c r="L125" s="35"/>
      <c r="M125" s="35"/>
      <c r="N125" s="35"/>
      <c r="O125"/>
    </row>
    <row r="126" spans="1:18" s="64" customFormat="1" x14ac:dyDescent="0.2">
      <c r="B126" s="152" t="s">
        <v>755</v>
      </c>
      <c r="C126" s="152"/>
      <c r="D126" s="68">
        <v>4.2536013175839074</v>
      </c>
      <c r="I126"/>
      <c r="J126" s="16"/>
      <c r="K126" s="35"/>
      <c r="L126" s="35"/>
      <c r="M126" s="35"/>
      <c r="N126" s="35"/>
      <c r="O126"/>
    </row>
    <row r="127" spans="1:18" s="64" customFormat="1" x14ac:dyDescent="0.2">
      <c r="B127" s="152" t="s">
        <v>756</v>
      </c>
      <c r="C127" s="152"/>
      <c r="D127" s="68">
        <v>7.8805653902781803</v>
      </c>
      <c r="I127"/>
      <c r="J127" s="16"/>
      <c r="K127" s="35"/>
      <c r="L127" s="35"/>
      <c r="M127" s="35"/>
      <c r="N127" s="35"/>
      <c r="O127"/>
    </row>
    <row r="128" spans="1:18" s="64" customFormat="1" x14ac:dyDescent="0.2">
      <c r="B128" s="152"/>
      <c r="C128" s="152"/>
      <c r="D128" s="67"/>
      <c r="I128"/>
      <c r="J128" s="16"/>
      <c r="K128" s="35"/>
      <c r="L128" s="35"/>
      <c r="M128" s="35"/>
      <c r="N128" s="35"/>
      <c r="O128"/>
    </row>
    <row r="129" spans="2:16" s="64" customFormat="1" x14ac:dyDescent="0.2">
      <c r="B129" s="152" t="s">
        <v>658</v>
      </c>
      <c r="C129" s="152"/>
      <c r="D129" s="80" t="s">
        <v>772</v>
      </c>
      <c r="I129"/>
      <c r="J129" s="16"/>
      <c r="K129" s="35"/>
      <c r="L129" s="35"/>
      <c r="M129" s="35"/>
      <c r="N129" s="35"/>
      <c r="O129"/>
    </row>
    <row r="130" spans="2:16" s="64" customFormat="1" x14ac:dyDescent="0.2">
      <c r="B130" s="150" t="s">
        <v>659</v>
      </c>
      <c r="C130" s="153"/>
      <c r="D130" s="151"/>
      <c r="I130"/>
      <c r="J130" s="16"/>
      <c r="K130" s="35"/>
      <c r="L130" s="35"/>
      <c r="M130" s="35"/>
      <c r="N130" s="35"/>
      <c r="O130"/>
    </row>
    <row r="131" spans="2:16" x14ac:dyDescent="0.2">
      <c r="J131" s="16"/>
    </row>
    <row r="132" spans="2:16" ht="13.5" x14ac:dyDescent="0.2">
      <c r="B132" s="231" t="s">
        <v>773</v>
      </c>
      <c r="C132" s="231"/>
      <c r="D132" s="231"/>
      <c r="E132" s="231"/>
      <c r="F132" s="231"/>
      <c r="G132" s="231"/>
      <c r="H132" s="231"/>
      <c r="I132" s="35"/>
      <c r="J132" s="16"/>
      <c r="K132" s="35"/>
      <c r="L132" s="35"/>
      <c r="M132" s="35"/>
      <c r="N132" s="35"/>
      <c r="O132" s="35"/>
      <c r="P132" s="35"/>
    </row>
    <row r="133" spans="2:16" s="70" customFormat="1" ht="26.25" customHeight="1" x14ac:dyDescent="0.2">
      <c r="B133" s="81" t="s">
        <v>671</v>
      </c>
      <c r="C133" s="81" t="s">
        <v>672</v>
      </c>
      <c r="D133" s="172" t="s">
        <v>757</v>
      </c>
      <c r="E133" s="172"/>
      <c r="F133" s="172"/>
      <c r="G133" s="188" t="s">
        <v>674</v>
      </c>
      <c r="H133" s="188"/>
      <c r="J133" s="16"/>
      <c r="K133" s="83"/>
      <c r="L133" s="83"/>
      <c r="M133" s="83"/>
      <c r="N133" s="83"/>
      <c r="O133" s="83"/>
      <c r="P133" s="83"/>
    </row>
    <row r="134" spans="2:16" ht="27" x14ac:dyDescent="0.25">
      <c r="B134" s="84" t="s">
        <v>711</v>
      </c>
      <c r="C134" s="85" t="s">
        <v>758</v>
      </c>
      <c r="D134" s="189">
        <v>0</v>
      </c>
      <c r="E134" s="189"/>
      <c r="F134" s="189"/>
      <c r="G134" s="189">
        <v>0</v>
      </c>
      <c r="H134" s="189"/>
      <c r="J134" s="16"/>
      <c r="K134" s="35"/>
      <c r="L134" s="35"/>
      <c r="M134" s="35"/>
      <c r="N134" s="35"/>
      <c r="O134" s="35"/>
      <c r="P134" s="35"/>
    </row>
    <row r="135" spans="2:16" ht="13.5" x14ac:dyDescent="0.25">
      <c r="B135" s="86"/>
      <c r="C135" s="86"/>
      <c r="D135" s="186"/>
      <c r="E135" s="186"/>
      <c r="F135" s="186"/>
      <c r="G135" s="186"/>
      <c r="H135" s="186"/>
      <c r="J135" s="16"/>
      <c r="K135" s="35"/>
      <c r="L135" s="35"/>
      <c r="M135" s="35"/>
      <c r="N135" s="35"/>
      <c r="O135" s="35"/>
      <c r="P135" s="35"/>
    </row>
    <row r="136" spans="2:16" ht="13.5" x14ac:dyDescent="0.25">
      <c r="B136" s="187" t="s">
        <v>681</v>
      </c>
      <c r="C136" s="187"/>
      <c r="D136" s="187"/>
      <c r="E136" s="187"/>
      <c r="F136" s="187"/>
      <c r="G136" s="187"/>
      <c r="H136" s="187"/>
      <c r="J136" s="16"/>
      <c r="K136" s="35"/>
      <c r="L136" s="35"/>
      <c r="M136" s="35"/>
      <c r="N136" s="35"/>
      <c r="O136" s="35"/>
      <c r="P136" s="35"/>
    </row>
    <row r="137" spans="2:16" ht="13.5" customHeight="1" x14ac:dyDescent="0.2">
      <c r="B137" s="188" t="s">
        <v>671</v>
      </c>
      <c r="C137" s="188" t="s">
        <v>672</v>
      </c>
      <c r="D137" s="188" t="s">
        <v>714</v>
      </c>
      <c r="E137" s="188"/>
      <c r="F137" s="188"/>
      <c r="G137" s="188"/>
      <c r="H137" s="172" t="s">
        <v>759</v>
      </c>
      <c r="I137" s="172" t="s">
        <v>760</v>
      </c>
      <c r="J137" s="172" t="s">
        <v>717</v>
      </c>
      <c r="K137" s="35"/>
      <c r="L137" s="35"/>
      <c r="M137" s="35"/>
      <c r="N137" s="35"/>
      <c r="O137" s="35"/>
      <c r="P137" s="35"/>
    </row>
    <row r="138" spans="2:16" ht="121.5" x14ac:dyDescent="0.2">
      <c r="B138" s="188"/>
      <c r="C138" s="188"/>
      <c r="D138" s="82" t="s">
        <v>718</v>
      </c>
      <c r="E138" s="82" t="s">
        <v>719</v>
      </c>
      <c r="F138" s="82" t="s">
        <v>720</v>
      </c>
      <c r="G138" s="82" t="s">
        <v>749</v>
      </c>
      <c r="H138" s="172"/>
      <c r="I138" s="172"/>
      <c r="J138" s="172"/>
      <c r="K138" s="35"/>
      <c r="L138" s="35"/>
      <c r="M138" s="35"/>
      <c r="N138" s="35"/>
      <c r="O138" s="35"/>
    </row>
    <row r="139" spans="2:16" ht="27" x14ac:dyDescent="0.25">
      <c r="B139" s="86" t="s">
        <v>711</v>
      </c>
      <c r="C139" s="85" t="s">
        <v>761</v>
      </c>
      <c r="D139" s="88">
        <v>500</v>
      </c>
      <c r="E139" s="88">
        <v>9.9405737999999992</v>
      </c>
      <c r="F139" s="89">
        <v>16.00737140547945</v>
      </c>
      <c r="G139" s="88">
        <v>525.94794520547941</v>
      </c>
      <c r="H139" s="8">
        <v>233.40679</v>
      </c>
      <c r="I139" s="8">
        <v>4.01</v>
      </c>
      <c r="J139" s="90">
        <f>H139+I139</f>
        <v>237.41678999999999</v>
      </c>
      <c r="K139" s="35"/>
      <c r="L139" s="35"/>
      <c r="M139" s="35"/>
      <c r="N139" s="35"/>
      <c r="O139" s="35"/>
      <c r="P139" s="35"/>
    </row>
    <row r="140" spans="2:16" x14ac:dyDescent="0.2">
      <c r="J140" s="16"/>
      <c r="P140" s="35"/>
    </row>
    <row r="141" spans="2:16" x14ac:dyDescent="0.2">
      <c r="J141" s="16"/>
      <c r="K141" s="35"/>
      <c r="L141" s="35"/>
      <c r="M141" s="35"/>
      <c r="N141" s="35"/>
      <c r="O141" s="35"/>
      <c r="P141" s="35"/>
    </row>
    <row r="142" spans="2:16" ht="13.5" x14ac:dyDescent="0.25">
      <c r="B142" s="91" t="s">
        <v>701</v>
      </c>
      <c r="J142" s="16"/>
      <c r="K142" s="35"/>
      <c r="L142" s="35"/>
      <c r="M142" s="35"/>
      <c r="N142" s="35"/>
      <c r="O142" s="35"/>
      <c r="P142" s="35"/>
    </row>
    <row r="143" spans="2:16" x14ac:dyDescent="0.2">
      <c r="B143" s="35"/>
      <c r="C143" s="35"/>
      <c r="D143" s="35"/>
      <c r="E143" s="35"/>
      <c r="F143" s="35"/>
      <c r="G143" s="35"/>
      <c r="H143" s="35"/>
      <c r="J143" s="16"/>
      <c r="K143" s="35"/>
      <c r="L143" s="35"/>
      <c r="M143" s="35"/>
      <c r="N143" s="35"/>
      <c r="O143" s="35"/>
      <c r="P143" s="35"/>
    </row>
    <row r="144" spans="2:16" x14ac:dyDescent="0.2">
      <c r="B144" s="92" t="s">
        <v>702</v>
      </c>
      <c r="C144" s="35"/>
      <c r="D144" s="35"/>
      <c r="E144" s="35"/>
      <c r="F144" s="35"/>
      <c r="G144" s="35"/>
      <c r="H144" s="35"/>
      <c r="J144" s="16"/>
      <c r="K144" s="35"/>
      <c r="L144" s="35"/>
      <c r="M144" s="35"/>
      <c r="N144" s="35"/>
      <c r="O144" s="35"/>
      <c r="P144" s="35"/>
    </row>
    <row r="145" spans="2:16" x14ac:dyDescent="0.2">
      <c r="B145" s="35"/>
      <c r="C145" s="35"/>
      <c r="D145" s="35"/>
      <c r="E145" s="35"/>
      <c r="F145" s="35"/>
      <c r="G145" s="35"/>
      <c r="H145" s="35"/>
      <c r="J145" s="16"/>
      <c r="K145" s="35"/>
      <c r="L145" s="35"/>
      <c r="M145" s="35"/>
      <c r="N145" s="35"/>
      <c r="O145" s="35"/>
      <c r="P145" s="35"/>
    </row>
    <row r="146" spans="2:16" x14ac:dyDescent="0.2">
      <c r="B146" s="92" t="s">
        <v>703</v>
      </c>
      <c r="C146" s="35"/>
      <c r="D146" s="35"/>
      <c r="E146" s="35"/>
      <c r="F146" s="35"/>
      <c r="G146" s="35"/>
      <c r="H146" s="35"/>
      <c r="J146" s="16"/>
      <c r="K146" s="35"/>
      <c r="L146" s="35"/>
      <c r="M146" s="35"/>
      <c r="N146" s="35"/>
      <c r="O146" s="35"/>
      <c r="P146" s="35"/>
    </row>
    <row r="147" spans="2:16" x14ac:dyDescent="0.2">
      <c r="J147" s="16"/>
      <c r="K147" s="35"/>
      <c r="L147" s="35"/>
      <c r="M147" s="35"/>
      <c r="N147" s="35"/>
      <c r="O147" s="35"/>
    </row>
    <row r="148" spans="2:16" x14ac:dyDescent="0.2">
      <c r="B148" s="92" t="s">
        <v>704</v>
      </c>
      <c r="J148" s="16"/>
      <c r="K148" s="35"/>
      <c r="L148" s="35"/>
      <c r="M148" s="35"/>
      <c r="N148" s="35"/>
      <c r="O148" s="35"/>
    </row>
    <row r="149" spans="2:16" x14ac:dyDescent="0.2">
      <c r="J149" s="16"/>
    </row>
    <row r="150" spans="2:16" x14ac:dyDescent="0.2">
      <c r="B150" s="71" t="s">
        <v>660</v>
      </c>
    </row>
    <row r="152" spans="2:16" ht="153.75" customHeight="1" x14ac:dyDescent="0.2"/>
    <row r="155" spans="2:16" x14ac:dyDescent="0.2">
      <c r="B155" s="72" t="s">
        <v>661</v>
      </c>
      <c r="C155" s="73"/>
      <c r="D155" s="72"/>
    </row>
    <row r="156" spans="2:16" x14ac:dyDescent="0.2">
      <c r="B156" s="72" t="s">
        <v>762</v>
      </c>
      <c r="D156" s="72"/>
    </row>
    <row r="157" spans="2:16" ht="165" customHeight="1" x14ac:dyDescent="0.2"/>
    <row r="159" spans="2:16" x14ac:dyDescent="0.2">
      <c r="J159" s="16"/>
    </row>
    <row r="160" spans="2:16" x14ac:dyDescent="0.2">
      <c r="J160" s="16"/>
    </row>
    <row r="161" spans="10:10" x14ac:dyDescent="0.2">
      <c r="J161" s="16"/>
    </row>
  </sheetData>
  <mergeCells count="39">
    <mergeCell ref="B121:C121"/>
    <mergeCell ref="B122:C122"/>
    <mergeCell ref="B116:C116"/>
    <mergeCell ref="B117:C117"/>
    <mergeCell ref="B114:C114"/>
    <mergeCell ref="B118:C118"/>
    <mergeCell ref="B120:D120"/>
    <mergeCell ref="B101:H101"/>
    <mergeCell ref="B103:D103"/>
    <mergeCell ref="B104:C104"/>
    <mergeCell ref="B105:C105"/>
    <mergeCell ref="B106:C106"/>
    <mergeCell ref="A1:H1"/>
    <mergeCell ref="A2:H2"/>
    <mergeCell ref="A3:H3"/>
    <mergeCell ref="B99:H99"/>
    <mergeCell ref="B100:H100"/>
    <mergeCell ref="B123:C123"/>
    <mergeCell ref="B124:C124"/>
    <mergeCell ref="B125:C125"/>
    <mergeCell ref="B126:C126"/>
    <mergeCell ref="B127:C127"/>
    <mergeCell ref="B128:C128"/>
    <mergeCell ref="B129:C129"/>
    <mergeCell ref="B130:D130"/>
    <mergeCell ref="B132:H132"/>
    <mergeCell ref="D133:F133"/>
    <mergeCell ref="G133:H133"/>
    <mergeCell ref="D134:F134"/>
    <mergeCell ref="G134:H134"/>
    <mergeCell ref="D135:F135"/>
    <mergeCell ref="G135:H135"/>
    <mergeCell ref="B136:H136"/>
    <mergeCell ref="J137:J138"/>
    <mergeCell ref="B137:B138"/>
    <mergeCell ref="C137:C138"/>
    <mergeCell ref="D137:G137"/>
    <mergeCell ref="H137:H138"/>
    <mergeCell ref="I137:I138"/>
  </mergeCells>
  <hyperlinks>
    <hyperlink ref="I1" location="Index!B2" display="Index" xr:uid="{E00C9802-05E9-44CB-BFCB-C7FB4C3EBE47}"/>
    <hyperlink ref="B144" r:id="rId1" xr:uid="{BFA92BE3-9DF8-4924-A58C-549C3999C357}"/>
    <hyperlink ref="B146" r:id="rId2" xr:uid="{CEA93A92-BEDB-4EC5-BDEA-E50E3E9780A1}"/>
    <hyperlink ref="B148" r:id="rId3" xr:uid="{60A7963B-B03F-4FA3-AE97-59CDD55BDABB}"/>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92093-E096-49A8-ACCA-104FC4D445B9}">
  <sheetPr>
    <outlinePr summaryBelow="0" summaryRight="0"/>
  </sheetPr>
  <dimension ref="A1:U117"/>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8.710937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625</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766</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x14ac:dyDescent="0.2">
      <c r="A28" s="20"/>
      <c r="B28" s="20"/>
      <c r="C28" s="21" t="s">
        <v>11</v>
      </c>
      <c r="D28" s="20"/>
      <c r="E28" s="20" t="s">
        <v>12</v>
      </c>
      <c r="F28" s="22" t="s">
        <v>13</v>
      </c>
      <c r="G28" s="23">
        <v>0</v>
      </c>
      <c r="H28" s="19" t="s">
        <v>12</v>
      </c>
    </row>
    <row r="29" spans="1:8" x14ac:dyDescent="0.2">
      <c r="A29" s="20"/>
      <c r="B29" s="20"/>
      <c r="C29" s="24"/>
      <c r="D29" s="20"/>
      <c r="E29" s="20"/>
      <c r="F29" s="25"/>
      <c r="G29" s="25"/>
      <c r="H29" s="19" t="s">
        <v>12</v>
      </c>
    </row>
    <row r="30" spans="1:8" x14ac:dyDescent="0.2">
      <c r="A30" s="20"/>
      <c r="B30" s="20"/>
      <c r="C30" s="21" t="s">
        <v>83</v>
      </c>
      <c r="D30" s="20"/>
      <c r="E30" s="20"/>
      <c r="F30" s="20"/>
      <c r="G30" s="20"/>
      <c r="H30" s="19" t="s">
        <v>12</v>
      </c>
    </row>
    <row r="31" spans="1:8" x14ac:dyDescent="0.2">
      <c r="A31" s="20"/>
      <c r="B31" s="20"/>
      <c r="C31" s="21" t="s">
        <v>11</v>
      </c>
      <c r="D31" s="20"/>
      <c r="E31" s="20" t="s">
        <v>12</v>
      </c>
      <c r="F31" s="22" t="s">
        <v>13</v>
      </c>
      <c r="G31" s="23">
        <v>0</v>
      </c>
      <c r="H31" s="19" t="s">
        <v>12</v>
      </c>
    </row>
    <row r="32" spans="1:8" x14ac:dyDescent="0.2">
      <c r="A32" s="20"/>
      <c r="B32" s="20"/>
      <c r="C32" s="24"/>
      <c r="D32" s="20"/>
      <c r="E32" s="20"/>
      <c r="F32" s="25"/>
      <c r="G32" s="25"/>
      <c r="H32" s="19" t="s">
        <v>12</v>
      </c>
    </row>
    <row r="33" spans="1:8" x14ac:dyDescent="0.2">
      <c r="A33" s="20"/>
      <c r="B33" s="20"/>
      <c r="C33" s="21" t="s">
        <v>84</v>
      </c>
      <c r="D33" s="20"/>
      <c r="E33" s="20"/>
      <c r="F33" s="20"/>
      <c r="G33" s="20"/>
      <c r="H33" s="19" t="s">
        <v>12</v>
      </c>
    </row>
    <row r="34" spans="1:8" x14ac:dyDescent="0.2">
      <c r="A34" s="20"/>
      <c r="B34" s="20"/>
      <c r="C34" s="21" t="s">
        <v>11</v>
      </c>
      <c r="D34" s="20"/>
      <c r="E34" s="20" t="s">
        <v>12</v>
      </c>
      <c r="F34" s="22" t="s">
        <v>13</v>
      </c>
      <c r="G34" s="23">
        <v>0</v>
      </c>
      <c r="H34" s="19" t="s">
        <v>12</v>
      </c>
    </row>
    <row r="35" spans="1:8" x14ac:dyDescent="0.2">
      <c r="A35" s="20"/>
      <c r="B35" s="20"/>
      <c r="C35" s="24"/>
      <c r="D35" s="20"/>
      <c r="E35" s="20"/>
      <c r="F35" s="25"/>
      <c r="G35" s="25"/>
      <c r="H35" s="19" t="s">
        <v>12</v>
      </c>
    </row>
    <row r="36" spans="1:8" x14ac:dyDescent="0.2">
      <c r="A36" s="20"/>
      <c r="B36" s="20"/>
      <c r="C36" s="21" t="s">
        <v>102</v>
      </c>
      <c r="D36" s="20"/>
      <c r="E36" s="20"/>
      <c r="F36" s="25"/>
      <c r="G36" s="25"/>
      <c r="H36" s="19" t="s">
        <v>12</v>
      </c>
    </row>
    <row r="37" spans="1:8" x14ac:dyDescent="0.2">
      <c r="A37" s="20"/>
      <c r="B37" s="20"/>
      <c r="C37" s="21" t="s">
        <v>11</v>
      </c>
      <c r="D37" s="20"/>
      <c r="E37" s="20" t="s">
        <v>12</v>
      </c>
      <c r="F37" s="22" t="s">
        <v>13</v>
      </c>
      <c r="G37" s="23">
        <v>0</v>
      </c>
      <c r="H37" s="19" t="s">
        <v>12</v>
      </c>
    </row>
    <row r="38" spans="1:8" x14ac:dyDescent="0.2">
      <c r="A38" s="20"/>
      <c r="B38" s="20"/>
      <c r="C38" s="24"/>
      <c r="D38" s="20"/>
      <c r="E38" s="20"/>
      <c r="F38" s="25"/>
      <c r="G38" s="25"/>
      <c r="H38" s="19" t="s">
        <v>12</v>
      </c>
    </row>
    <row r="39" spans="1:8" x14ac:dyDescent="0.2">
      <c r="A39" s="20"/>
      <c r="B39" s="20"/>
      <c r="C39" s="21" t="s">
        <v>103</v>
      </c>
      <c r="D39" s="20"/>
      <c r="E39" s="20"/>
      <c r="F39" s="26">
        <v>0</v>
      </c>
      <c r="G39" s="23">
        <v>0</v>
      </c>
      <c r="H39" s="19" t="s">
        <v>12</v>
      </c>
    </row>
    <row r="40" spans="1:8" x14ac:dyDescent="0.2">
      <c r="A40" s="20"/>
      <c r="B40" s="20"/>
      <c r="C40" s="24"/>
      <c r="D40" s="20"/>
      <c r="E40" s="20"/>
      <c r="F40" s="25"/>
      <c r="G40" s="25"/>
      <c r="H40" s="19" t="s">
        <v>12</v>
      </c>
    </row>
    <row r="41" spans="1:8" x14ac:dyDescent="0.2">
      <c r="A41" s="20"/>
      <c r="B41" s="20"/>
      <c r="C41" s="21" t="s">
        <v>104</v>
      </c>
      <c r="D41" s="20"/>
      <c r="E41" s="20"/>
      <c r="F41" s="25"/>
      <c r="G41" s="25"/>
      <c r="H41" s="19" t="s">
        <v>12</v>
      </c>
    </row>
    <row r="42" spans="1:8" x14ac:dyDescent="0.2">
      <c r="A42" s="20"/>
      <c r="B42" s="20"/>
      <c r="C42" s="21" t="s">
        <v>105</v>
      </c>
      <c r="D42" s="20"/>
      <c r="E42" s="20"/>
      <c r="F42" s="25"/>
      <c r="G42" s="25"/>
      <c r="H42" s="19" t="s">
        <v>12</v>
      </c>
    </row>
    <row r="43" spans="1:8" x14ac:dyDescent="0.2">
      <c r="A43" s="20"/>
      <c r="B43" s="20"/>
      <c r="C43" s="21" t="s">
        <v>11</v>
      </c>
      <c r="D43" s="20"/>
      <c r="E43" s="20" t="s">
        <v>12</v>
      </c>
      <c r="F43" s="22" t="s">
        <v>13</v>
      </c>
      <c r="G43" s="23">
        <v>0</v>
      </c>
      <c r="H43" s="19" t="s">
        <v>12</v>
      </c>
    </row>
    <row r="44" spans="1:8" x14ac:dyDescent="0.2">
      <c r="A44" s="20"/>
      <c r="B44" s="20"/>
      <c r="C44" s="24"/>
      <c r="D44" s="20"/>
      <c r="E44" s="20"/>
      <c r="F44" s="25"/>
      <c r="G44" s="25"/>
      <c r="H44" s="19" t="s">
        <v>12</v>
      </c>
    </row>
    <row r="45" spans="1:8" x14ac:dyDescent="0.2">
      <c r="A45" s="20"/>
      <c r="B45" s="20"/>
      <c r="C45" s="21" t="s">
        <v>109</v>
      </c>
      <c r="D45" s="20"/>
      <c r="E45" s="20"/>
      <c r="F45" s="25"/>
      <c r="G45" s="25"/>
      <c r="H45" s="19" t="s">
        <v>12</v>
      </c>
    </row>
    <row r="46" spans="1:8" x14ac:dyDescent="0.2">
      <c r="A46" s="20"/>
      <c r="B46" s="20"/>
      <c r="C46" s="21" t="s">
        <v>11</v>
      </c>
      <c r="D46" s="20"/>
      <c r="E46" s="20" t="s">
        <v>12</v>
      </c>
      <c r="F46" s="22" t="s">
        <v>13</v>
      </c>
      <c r="G46" s="23">
        <v>0</v>
      </c>
      <c r="H46" s="19" t="s">
        <v>12</v>
      </c>
    </row>
    <row r="47" spans="1:8" x14ac:dyDescent="0.2">
      <c r="A47" s="20"/>
      <c r="B47" s="20"/>
      <c r="C47" s="24"/>
      <c r="D47" s="20"/>
      <c r="E47" s="20"/>
      <c r="F47" s="25"/>
      <c r="G47" s="25"/>
      <c r="H47" s="19" t="s">
        <v>12</v>
      </c>
    </row>
    <row r="48" spans="1:8" x14ac:dyDescent="0.2">
      <c r="A48" s="20"/>
      <c r="B48" s="20"/>
      <c r="C48" s="21" t="s">
        <v>110</v>
      </c>
      <c r="D48" s="20"/>
      <c r="E48" s="20"/>
      <c r="F48" s="25"/>
      <c r="G48" s="25"/>
      <c r="H48" s="19" t="s">
        <v>12</v>
      </c>
    </row>
    <row r="49" spans="1:8" x14ac:dyDescent="0.2">
      <c r="A49" s="27">
        <v>1</v>
      </c>
      <c r="B49" s="28" t="s">
        <v>488</v>
      </c>
      <c r="C49" s="28" t="s">
        <v>489</v>
      </c>
      <c r="D49" s="28" t="s">
        <v>87</v>
      </c>
      <c r="E49" s="29">
        <v>2500000</v>
      </c>
      <c r="F49" s="30">
        <v>2493.7075</v>
      </c>
      <c r="G49" s="31">
        <v>8.2190020000000003E-2</v>
      </c>
      <c r="H49" s="19">
        <v>5.4183000000000003</v>
      </c>
    </row>
    <row r="50" spans="1:8" x14ac:dyDescent="0.2">
      <c r="A50" s="27">
        <v>2</v>
      </c>
      <c r="B50" s="28" t="s">
        <v>626</v>
      </c>
      <c r="C50" s="28" t="s">
        <v>627</v>
      </c>
      <c r="D50" s="28" t="s">
        <v>87</v>
      </c>
      <c r="E50" s="29">
        <v>1000000</v>
      </c>
      <c r="F50" s="30">
        <v>999.55600000000004</v>
      </c>
      <c r="G50" s="31">
        <v>3.2944330000000001E-2</v>
      </c>
      <c r="H50" s="19">
        <v>5.4005000000000001</v>
      </c>
    </row>
    <row r="51" spans="1:8" x14ac:dyDescent="0.2">
      <c r="A51" s="27">
        <v>3</v>
      </c>
      <c r="B51" s="28" t="s">
        <v>628</v>
      </c>
      <c r="C51" s="28" t="s">
        <v>629</v>
      </c>
      <c r="D51" s="28" t="s">
        <v>87</v>
      </c>
      <c r="E51" s="29">
        <v>500000</v>
      </c>
      <c r="F51" s="30">
        <v>499.77800000000002</v>
      </c>
      <c r="G51" s="31">
        <v>1.6472170000000001E-2</v>
      </c>
      <c r="H51" s="19">
        <v>5.41</v>
      </c>
    </row>
    <row r="52" spans="1:8" x14ac:dyDescent="0.2">
      <c r="A52" s="20"/>
      <c r="B52" s="20"/>
      <c r="C52" s="21" t="s">
        <v>11</v>
      </c>
      <c r="D52" s="20"/>
      <c r="E52" s="20" t="s">
        <v>12</v>
      </c>
      <c r="F52" s="26">
        <v>3993.0414999999998</v>
      </c>
      <c r="G52" s="23">
        <v>0.13160652</v>
      </c>
      <c r="H52" s="19" t="s">
        <v>12</v>
      </c>
    </row>
    <row r="53" spans="1:8" x14ac:dyDescent="0.2">
      <c r="A53" s="20"/>
      <c r="B53" s="20"/>
      <c r="C53" s="24"/>
      <c r="D53" s="20"/>
      <c r="E53" s="20"/>
      <c r="F53" s="25"/>
      <c r="G53" s="25"/>
      <c r="H53" s="19" t="s">
        <v>12</v>
      </c>
    </row>
    <row r="54" spans="1:8" x14ac:dyDescent="0.2">
      <c r="A54" s="20"/>
      <c r="B54" s="20"/>
      <c r="C54" s="21" t="s">
        <v>111</v>
      </c>
      <c r="D54" s="20"/>
      <c r="E54" s="20"/>
      <c r="F54" s="25"/>
      <c r="G54" s="25"/>
      <c r="H54" s="19" t="s">
        <v>12</v>
      </c>
    </row>
    <row r="55" spans="1:8" x14ac:dyDescent="0.2">
      <c r="A55" s="27">
        <v>1</v>
      </c>
      <c r="B55" s="28"/>
      <c r="C55" s="28" t="s">
        <v>506</v>
      </c>
      <c r="D55" s="28"/>
      <c r="E55" s="32"/>
      <c r="F55" s="30">
        <v>22499.892620999999</v>
      </c>
      <c r="G55" s="31">
        <v>0.74157320999999998</v>
      </c>
      <c r="H55" s="19">
        <v>5.48</v>
      </c>
    </row>
    <row r="56" spans="1:8" x14ac:dyDescent="0.2">
      <c r="A56" s="27">
        <v>2</v>
      </c>
      <c r="B56" s="28"/>
      <c r="C56" s="28" t="s">
        <v>112</v>
      </c>
      <c r="D56" s="28"/>
      <c r="E56" s="32"/>
      <c r="F56" s="30">
        <v>3745.3962459929999</v>
      </c>
      <c r="G56" s="31">
        <v>0.12344439</v>
      </c>
      <c r="H56" s="19">
        <v>5.38</v>
      </c>
    </row>
    <row r="57" spans="1:8" x14ac:dyDescent="0.2">
      <c r="A57" s="20"/>
      <c r="B57" s="20"/>
      <c r="C57" s="21" t="s">
        <v>11</v>
      </c>
      <c r="D57" s="20"/>
      <c r="E57" s="20" t="s">
        <v>12</v>
      </c>
      <c r="F57" s="26">
        <v>26245.288866993</v>
      </c>
      <c r="G57" s="23">
        <v>0.86501760000000005</v>
      </c>
      <c r="H57" s="19" t="s">
        <v>12</v>
      </c>
    </row>
    <row r="58" spans="1:8" x14ac:dyDescent="0.2">
      <c r="A58" s="20"/>
      <c r="B58" s="20"/>
      <c r="C58" s="24"/>
      <c r="D58" s="20"/>
      <c r="E58" s="20"/>
      <c r="F58" s="25"/>
      <c r="G58" s="25"/>
      <c r="H58" s="19" t="s">
        <v>12</v>
      </c>
    </row>
    <row r="59" spans="1:8" x14ac:dyDescent="0.2">
      <c r="A59" s="20"/>
      <c r="B59" s="20"/>
      <c r="C59" s="21" t="s">
        <v>113</v>
      </c>
      <c r="D59" s="20"/>
      <c r="E59" s="20"/>
      <c r="F59" s="26">
        <v>30238.330366992999</v>
      </c>
      <c r="G59" s="23">
        <v>0.99662412</v>
      </c>
      <c r="H59" s="19" t="s">
        <v>12</v>
      </c>
    </row>
    <row r="60" spans="1:8" x14ac:dyDescent="0.2">
      <c r="A60" s="20"/>
      <c r="B60" s="20"/>
      <c r="C60" s="25"/>
      <c r="D60" s="20"/>
      <c r="E60" s="20"/>
      <c r="F60" s="20"/>
      <c r="G60" s="20"/>
      <c r="H60" s="19" t="s">
        <v>12</v>
      </c>
    </row>
    <row r="61" spans="1:8" x14ac:dyDescent="0.2">
      <c r="A61" s="20"/>
      <c r="B61" s="20"/>
      <c r="C61" s="21" t="s">
        <v>114</v>
      </c>
      <c r="D61" s="20"/>
      <c r="E61" s="20"/>
      <c r="F61" s="20"/>
      <c r="G61" s="20"/>
      <c r="H61" s="19" t="s">
        <v>12</v>
      </c>
    </row>
    <row r="62" spans="1:8" x14ac:dyDescent="0.2">
      <c r="A62" s="20"/>
      <c r="B62" s="20"/>
      <c r="C62" s="21" t="s">
        <v>115</v>
      </c>
      <c r="D62" s="20"/>
      <c r="E62" s="20"/>
      <c r="F62" s="20"/>
      <c r="G62" s="20"/>
      <c r="H62" s="19" t="s">
        <v>12</v>
      </c>
    </row>
    <row r="63" spans="1:8" x14ac:dyDescent="0.2">
      <c r="A63" s="20"/>
      <c r="B63" s="20"/>
      <c r="C63" s="21" t="s">
        <v>11</v>
      </c>
      <c r="D63" s="20"/>
      <c r="E63" s="20" t="s">
        <v>12</v>
      </c>
      <c r="F63" s="22" t="s">
        <v>13</v>
      </c>
      <c r="G63" s="23">
        <v>0</v>
      </c>
      <c r="H63" s="19" t="s">
        <v>12</v>
      </c>
    </row>
    <row r="64" spans="1:8" x14ac:dyDescent="0.2">
      <c r="A64" s="20"/>
      <c r="B64" s="20"/>
      <c r="C64" s="24"/>
      <c r="D64" s="20"/>
      <c r="E64" s="20"/>
      <c r="F64" s="25"/>
      <c r="G64" s="25"/>
      <c r="H64" s="19" t="s">
        <v>12</v>
      </c>
    </row>
    <row r="65" spans="1:8" x14ac:dyDescent="0.2">
      <c r="A65" s="20"/>
      <c r="B65" s="20"/>
      <c r="C65" s="21" t="s">
        <v>118</v>
      </c>
      <c r="D65" s="20"/>
      <c r="E65" s="20"/>
      <c r="F65" s="20"/>
      <c r="G65" s="20"/>
      <c r="H65" s="19" t="s">
        <v>12</v>
      </c>
    </row>
    <row r="66" spans="1:8" x14ac:dyDescent="0.2">
      <c r="A66" s="20"/>
      <c r="B66" s="20"/>
      <c r="C66" s="21" t="s">
        <v>119</v>
      </c>
      <c r="D66" s="20"/>
      <c r="E66" s="20"/>
      <c r="F66" s="20"/>
      <c r="G66" s="20"/>
      <c r="H66" s="19" t="s">
        <v>12</v>
      </c>
    </row>
    <row r="67" spans="1:8" x14ac:dyDescent="0.2">
      <c r="A67" s="20"/>
      <c r="B67" s="20"/>
      <c r="C67" s="21" t="s">
        <v>11</v>
      </c>
      <c r="D67" s="20"/>
      <c r="E67" s="20" t="s">
        <v>12</v>
      </c>
      <c r="F67" s="22" t="s">
        <v>13</v>
      </c>
      <c r="G67" s="23">
        <v>0</v>
      </c>
      <c r="H67" s="19" t="s">
        <v>12</v>
      </c>
    </row>
    <row r="68" spans="1:8" x14ac:dyDescent="0.2">
      <c r="A68" s="20"/>
      <c r="B68" s="20"/>
      <c r="C68" s="24"/>
      <c r="D68" s="20"/>
      <c r="E68" s="20"/>
      <c r="F68" s="25"/>
      <c r="G68" s="25"/>
      <c r="H68" s="19" t="s">
        <v>12</v>
      </c>
    </row>
    <row r="69" spans="1:8" x14ac:dyDescent="0.2">
      <c r="A69" s="20"/>
      <c r="B69" s="20"/>
      <c r="C69" s="21" t="s">
        <v>120</v>
      </c>
      <c r="D69" s="20"/>
      <c r="E69" s="20"/>
      <c r="F69" s="25"/>
      <c r="G69" s="25"/>
      <c r="H69" s="19" t="s">
        <v>12</v>
      </c>
    </row>
    <row r="70" spans="1:8" x14ac:dyDescent="0.2">
      <c r="A70" s="20"/>
      <c r="B70" s="20"/>
      <c r="C70" s="21" t="s">
        <v>11</v>
      </c>
      <c r="D70" s="20"/>
      <c r="E70" s="20" t="s">
        <v>12</v>
      </c>
      <c r="F70" s="22" t="s">
        <v>13</v>
      </c>
      <c r="G70" s="23">
        <v>0</v>
      </c>
      <c r="H70" s="19" t="s">
        <v>12</v>
      </c>
    </row>
    <row r="71" spans="1:8" x14ac:dyDescent="0.2">
      <c r="A71" s="20"/>
      <c r="B71" s="20"/>
      <c r="C71" s="24"/>
      <c r="D71" s="20"/>
      <c r="E71" s="20"/>
      <c r="F71" s="25"/>
      <c r="G71" s="25"/>
      <c r="H71" s="19" t="s">
        <v>12</v>
      </c>
    </row>
    <row r="72" spans="1:8" x14ac:dyDescent="0.2">
      <c r="A72" s="32"/>
      <c r="B72" s="28"/>
      <c r="C72" s="28" t="s">
        <v>121</v>
      </c>
      <c r="D72" s="28"/>
      <c r="E72" s="32"/>
      <c r="F72" s="30">
        <v>102.42680142</v>
      </c>
      <c r="G72" s="31">
        <v>3.3758799999999999E-3</v>
      </c>
      <c r="H72" s="19" t="s">
        <v>12</v>
      </c>
    </row>
    <row r="73" spans="1:8" x14ac:dyDescent="0.2">
      <c r="A73" s="24"/>
      <c r="B73" s="24"/>
      <c r="C73" s="21" t="s">
        <v>122</v>
      </c>
      <c r="D73" s="25"/>
      <c r="E73" s="25"/>
      <c r="F73" s="26">
        <v>30340.757168413002</v>
      </c>
      <c r="G73" s="44">
        <v>1</v>
      </c>
      <c r="H73" s="19" t="s">
        <v>12</v>
      </c>
    </row>
    <row r="74" spans="1:8" x14ac:dyDescent="0.2">
      <c r="A74" s="45"/>
      <c r="B74" s="45"/>
      <c r="C74" s="45"/>
      <c r="D74" s="46"/>
      <c r="E74" s="46"/>
      <c r="F74" s="46"/>
      <c r="G74" s="46"/>
    </row>
    <row r="75" spans="1:8" x14ac:dyDescent="0.2">
      <c r="A75" s="47"/>
      <c r="B75" s="155" t="s">
        <v>646</v>
      </c>
      <c r="C75" s="155"/>
      <c r="D75" s="155"/>
      <c r="E75" s="155"/>
      <c r="F75" s="155"/>
      <c r="G75" s="155"/>
      <c r="H75" s="155"/>
    </row>
    <row r="76" spans="1:8" x14ac:dyDescent="0.2">
      <c r="A76" s="47"/>
      <c r="B76" s="155" t="s">
        <v>647</v>
      </c>
      <c r="C76" s="155"/>
      <c r="D76" s="155"/>
      <c r="E76" s="155"/>
      <c r="F76" s="155"/>
      <c r="G76" s="155"/>
      <c r="H76" s="155"/>
    </row>
    <row r="77" spans="1:8" x14ac:dyDescent="0.2">
      <c r="A77" s="47"/>
      <c r="B77" s="155" t="s">
        <v>648</v>
      </c>
      <c r="C77" s="155"/>
      <c r="D77" s="155"/>
      <c r="E77" s="155"/>
      <c r="F77" s="155"/>
      <c r="G77" s="155"/>
      <c r="H77" s="155"/>
    </row>
    <row r="78" spans="1:8" x14ac:dyDescent="0.2">
      <c r="A78" s="47"/>
      <c r="B78" s="47"/>
      <c r="C78" s="47"/>
      <c r="D78" s="49"/>
      <c r="E78" s="49"/>
      <c r="F78" s="49"/>
      <c r="G78" s="49"/>
    </row>
    <row r="79" spans="1:8" x14ac:dyDescent="0.2">
      <c r="A79" s="47"/>
      <c r="B79" s="156" t="s">
        <v>123</v>
      </c>
      <c r="C79" s="157"/>
      <c r="D79" s="158"/>
      <c r="E79" s="50"/>
      <c r="F79" s="49"/>
      <c r="G79" s="49"/>
    </row>
    <row r="80" spans="1:8" ht="27" customHeight="1" x14ac:dyDescent="0.2">
      <c r="A80" s="47"/>
      <c r="B80" s="159" t="s">
        <v>124</v>
      </c>
      <c r="C80" s="160"/>
      <c r="D80" s="18" t="s">
        <v>125</v>
      </c>
      <c r="E80" s="50"/>
      <c r="F80" s="49"/>
      <c r="G80" s="49"/>
    </row>
    <row r="81" spans="1:21" x14ac:dyDescent="0.2">
      <c r="A81" s="47"/>
      <c r="B81" s="159" t="s">
        <v>126</v>
      </c>
      <c r="C81" s="160"/>
      <c r="D81" s="18" t="s">
        <v>125</v>
      </c>
      <c r="E81" s="50"/>
      <c r="F81" s="49"/>
      <c r="G81" s="49"/>
    </row>
    <row r="82" spans="1:21" x14ac:dyDescent="0.2">
      <c r="A82" s="47"/>
      <c r="B82" s="159" t="s">
        <v>127</v>
      </c>
      <c r="C82" s="160"/>
      <c r="D82" s="34" t="s">
        <v>12</v>
      </c>
      <c r="E82" s="50"/>
      <c r="F82" s="49"/>
      <c r="G82" s="49"/>
    </row>
    <row r="83" spans="1:21" x14ac:dyDescent="0.2">
      <c r="A83" s="51"/>
      <c r="B83" s="52" t="s">
        <v>12</v>
      </c>
      <c r="C83" s="52" t="s">
        <v>649</v>
      </c>
      <c r="D83" s="52" t="s">
        <v>128</v>
      </c>
      <c r="E83" s="51"/>
      <c r="F83" s="51"/>
      <c r="G83" s="51"/>
    </row>
    <row r="84" spans="1:21" x14ac:dyDescent="0.2">
      <c r="A84" s="53"/>
      <c r="B84" s="54" t="s">
        <v>129</v>
      </c>
      <c r="C84" s="55">
        <v>45869</v>
      </c>
      <c r="D84" s="55">
        <v>45900</v>
      </c>
      <c r="E84" s="53"/>
      <c r="F84" s="53"/>
      <c r="G84" s="53"/>
    </row>
    <row r="85" spans="1:21" x14ac:dyDescent="0.2">
      <c r="A85" s="53"/>
      <c r="B85" s="28" t="s">
        <v>130</v>
      </c>
      <c r="C85" s="56">
        <v>1382.0053</v>
      </c>
      <c r="D85" s="56">
        <v>1388.2716</v>
      </c>
      <c r="E85" s="53"/>
      <c r="F85" s="57"/>
      <c r="G85" s="58"/>
    </row>
    <row r="86" spans="1:21" ht="25.5" x14ac:dyDescent="0.2">
      <c r="A86" s="53"/>
      <c r="B86" s="28" t="s">
        <v>769</v>
      </c>
      <c r="C86" s="56">
        <v>1048.3634999999999</v>
      </c>
      <c r="D86" s="56">
        <v>1053.1166000000001</v>
      </c>
      <c r="E86" s="53"/>
      <c r="F86" s="57"/>
      <c r="G86" s="58"/>
    </row>
    <row r="87" spans="1:21" x14ac:dyDescent="0.2">
      <c r="A87" s="53"/>
      <c r="B87" s="28" t="s">
        <v>131</v>
      </c>
      <c r="C87" s="56">
        <v>1373.4057</v>
      </c>
      <c r="D87" s="56">
        <v>1379.5116</v>
      </c>
      <c r="E87" s="53"/>
      <c r="F87" s="57"/>
      <c r="G87" s="58"/>
    </row>
    <row r="88" spans="1:21" ht="25.5" x14ac:dyDescent="0.2">
      <c r="A88" s="53"/>
      <c r="B88" s="28" t="s">
        <v>770</v>
      </c>
      <c r="C88" s="56">
        <v>1044.3244</v>
      </c>
      <c r="D88" s="56">
        <v>1048.9712</v>
      </c>
      <c r="E88" s="53"/>
      <c r="F88" s="57"/>
      <c r="G88" s="58"/>
    </row>
    <row r="89" spans="1:21" x14ac:dyDescent="0.2">
      <c r="A89" s="53"/>
      <c r="B89" s="53"/>
      <c r="C89" s="53"/>
      <c r="D89" s="53"/>
      <c r="E89" s="53"/>
      <c r="F89" s="53"/>
      <c r="G89" s="53"/>
    </row>
    <row r="90" spans="1:21" x14ac:dyDescent="0.2">
      <c r="A90" s="53"/>
      <c r="B90" s="162" t="s">
        <v>650</v>
      </c>
      <c r="C90" s="233"/>
      <c r="D90" s="21" t="s">
        <v>125</v>
      </c>
      <c r="E90" s="53"/>
      <c r="F90" s="53"/>
      <c r="G90" s="53"/>
    </row>
    <row r="91" spans="1:21" x14ac:dyDescent="0.2">
      <c r="A91" s="53"/>
      <c r="B91" s="63"/>
      <c r="C91" s="63"/>
      <c r="D91" s="63"/>
      <c r="E91" s="53"/>
      <c r="F91" s="53"/>
      <c r="G91" s="53"/>
    </row>
    <row r="92" spans="1:21" x14ac:dyDescent="0.2">
      <c r="A92" s="51"/>
      <c r="B92" s="152" t="s">
        <v>132</v>
      </c>
      <c r="C92" s="152"/>
      <c r="D92" s="74" t="s">
        <v>125</v>
      </c>
      <c r="E92" s="51"/>
      <c r="F92" s="51"/>
      <c r="G92" s="51"/>
    </row>
    <row r="93" spans="1:21" x14ac:dyDescent="0.2">
      <c r="A93" s="51"/>
      <c r="B93" s="234" t="s">
        <v>133</v>
      </c>
      <c r="C93" s="235"/>
      <c r="D93" s="75" t="s">
        <v>125</v>
      </c>
      <c r="E93" s="62"/>
      <c r="F93" s="51"/>
      <c r="G93" s="51"/>
    </row>
    <row r="94" spans="1:21" x14ac:dyDescent="0.2">
      <c r="A94" s="51"/>
      <c r="B94" s="159" t="s">
        <v>651</v>
      </c>
      <c r="C94" s="232"/>
      <c r="D94" s="18" t="s">
        <v>125</v>
      </c>
      <c r="E94" s="62"/>
      <c r="F94" s="51"/>
      <c r="G94" s="51"/>
      <c r="I94" s="35"/>
    </row>
    <row r="95" spans="1:21" x14ac:dyDescent="0.2">
      <c r="A95" s="63"/>
      <c r="B95" s="63"/>
      <c r="C95" s="63"/>
      <c r="D95" s="63"/>
      <c r="E95" s="63"/>
      <c r="F95" s="63"/>
      <c r="G95" s="63"/>
      <c r="I95" s="35"/>
    </row>
    <row r="96" spans="1:21" s="64" customFormat="1" x14ac:dyDescent="0.2">
      <c r="B96" s="164" t="s">
        <v>652</v>
      </c>
      <c r="C96" s="165"/>
      <c r="D96" s="166"/>
      <c r="I96" s="35"/>
      <c r="J96"/>
      <c r="K96" s="35"/>
      <c r="L96" s="35"/>
      <c r="M96" s="35"/>
      <c r="N96" s="70"/>
      <c r="Q96"/>
      <c r="R96"/>
      <c r="S96"/>
      <c r="T96"/>
      <c r="U96"/>
    </row>
    <row r="97" spans="2:21" s="64" customFormat="1" ht="38.25" x14ac:dyDescent="0.2">
      <c r="B97" s="161" t="s">
        <v>653</v>
      </c>
      <c r="C97" s="161"/>
      <c r="D97" s="65" t="s">
        <v>625</v>
      </c>
      <c r="I97" s="35"/>
      <c r="J97"/>
      <c r="K97" s="35"/>
      <c r="L97" s="35"/>
      <c r="M97" s="35"/>
      <c r="N97" s="70"/>
      <c r="Q97"/>
      <c r="R97"/>
      <c r="S97"/>
      <c r="T97"/>
      <c r="U97"/>
    </row>
    <row r="98" spans="2:21" s="64" customFormat="1" x14ac:dyDescent="0.2">
      <c r="B98" s="152" t="s">
        <v>654</v>
      </c>
      <c r="C98" s="152"/>
      <c r="D98" s="66"/>
      <c r="I98" s="35"/>
      <c r="J98"/>
      <c r="K98" s="35"/>
      <c r="L98" s="35"/>
      <c r="M98" s="35"/>
      <c r="N98" s="70"/>
    </row>
    <row r="99" spans="2:21" s="64" customFormat="1" x14ac:dyDescent="0.2">
      <c r="B99" s="152"/>
      <c r="C99" s="152"/>
      <c r="D99" s="67"/>
      <c r="I99"/>
      <c r="J99"/>
      <c r="K99" s="35"/>
      <c r="L99" s="35"/>
      <c r="M99" s="35"/>
      <c r="N99" s="70"/>
    </row>
    <row r="100" spans="2:21" s="64" customFormat="1" x14ac:dyDescent="0.2">
      <c r="B100" s="152" t="s">
        <v>655</v>
      </c>
      <c r="C100" s="152"/>
      <c r="D100" s="68">
        <v>5.3929931516044887</v>
      </c>
      <c r="I100"/>
      <c r="J100"/>
      <c r="K100" s="35"/>
      <c r="L100" s="35"/>
      <c r="M100" s="35"/>
      <c r="N100" s="70"/>
    </row>
    <row r="101" spans="2:21" s="64" customFormat="1" x14ac:dyDescent="0.2">
      <c r="B101" s="152"/>
      <c r="C101" s="152"/>
      <c r="D101" s="67"/>
      <c r="I101"/>
      <c r="J101"/>
      <c r="K101" s="35"/>
      <c r="L101" s="35"/>
      <c r="M101" s="35"/>
      <c r="N101" s="70"/>
    </row>
    <row r="102" spans="2:21" s="64" customFormat="1" x14ac:dyDescent="0.2">
      <c r="B102" s="152" t="s">
        <v>763</v>
      </c>
      <c r="C102" s="152"/>
      <c r="D102" s="76">
        <v>1</v>
      </c>
      <c r="I102"/>
      <c r="J102"/>
      <c r="K102" s="35"/>
      <c r="L102" s="35"/>
      <c r="M102" s="35"/>
      <c r="N102" s="70"/>
    </row>
    <row r="103" spans="2:21" s="64" customFormat="1" x14ac:dyDescent="0.2">
      <c r="B103" s="152" t="s">
        <v>764</v>
      </c>
      <c r="C103" s="152"/>
      <c r="D103" s="76">
        <v>1</v>
      </c>
      <c r="I103"/>
      <c r="J103"/>
      <c r="K103" s="35"/>
      <c r="L103" s="35"/>
      <c r="M103" s="35"/>
      <c r="N103" s="70"/>
    </row>
    <row r="104" spans="2:21" s="64" customFormat="1" x14ac:dyDescent="0.2">
      <c r="B104" s="152"/>
      <c r="C104" s="152"/>
      <c r="D104" s="67"/>
      <c r="I104"/>
      <c r="J104"/>
      <c r="K104" s="35"/>
      <c r="L104" s="35"/>
      <c r="M104" s="35"/>
      <c r="N104" s="70"/>
    </row>
    <row r="105" spans="2:21" s="64" customFormat="1" x14ac:dyDescent="0.2">
      <c r="B105" s="152" t="s">
        <v>658</v>
      </c>
      <c r="C105" s="152"/>
      <c r="D105" s="69" t="s">
        <v>772</v>
      </c>
      <c r="I105"/>
      <c r="J105"/>
      <c r="K105" s="35"/>
      <c r="L105" s="35"/>
      <c r="M105" s="35"/>
      <c r="N105" s="70"/>
    </row>
    <row r="106" spans="2:21" s="64" customFormat="1" x14ac:dyDescent="0.2">
      <c r="B106" s="150" t="s">
        <v>659</v>
      </c>
      <c r="C106" s="153"/>
      <c r="D106" s="151"/>
      <c r="I106"/>
      <c r="J106"/>
      <c r="K106" s="35"/>
      <c r="L106" s="35"/>
      <c r="M106" s="35"/>
      <c r="N106" s="70"/>
    </row>
    <row r="107" spans="2:21" x14ac:dyDescent="0.2">
      <c r="H107" s="77"/>
    </row>
    <row r="108" spans="2:21" x14ac:dyDescent="0.2">
      <c r="B108" s="72" t="s">
        <v>660</v>
      </c>
    </row>
    <row r="110" spans="2:21" ht="153.75" customHeight="1" x14ac:dyDescent="0.2"/>
    <row r="113" spans="2:10" x14ac:dyDescent="0.2">
      <c r="B113" s="72" t="s">
        <v>661</v>
      </c>
      <c r="C113" s="73"/>
      <c r="D113" s="72"/>
    </row>
    <row r="114" spans="2:10" x14ac:dyDescent="0.2">
      <c r="B114" s="72" t="s">
        <v>765</v>
      </c>
      <c r="D114" s="72"/>
    </row>
    <row r="117" spans="2:10" x14ac:dyDescent="0.2">
      <c r="J117" s="16"/>
    </row>
  </sheetData>
  <mergeCells count="25">
    <mergeCell ref="B97:C97"/>
    <mergeCell ref="B98:C98"/>
    <mergeCell ref="B92:C92"/>
    <mergeCell ref="B93:C93"/>
    <mergeCell ref="B90:C90"/>
    <mergeCell ref="B94:C94"/>
    <mergeCell ref="B96:D96"/>
    <mergeCell ref="B77:H77"/>
    <mergeCell ref="B79:D79"/>
    <mergeCell ref="B80:C80"/>
    <mergeCell ref="B81:C81"/>
    <mergeCell ref="B82:C82"/>
    <mergeCell ref="A1:H1"/>
    <mergeCell ref="A2:H2"/>
    <mergeCell ref="A3:H3"/>
    <mergeCell ref="B75:H75"/>
    <mergeCell ref="B76:H76"/>
    <mergeCell ref="B104:C104"/>
    <mergeCell ref="B105:C105"/>
    <mergeCell ref="B106:D106"/>
    <mergeCell ref="B99:C99"/>
    <mergeCell ref="B100:C100"/>
    <mergeCell ref="B101:C101"/>
    <mergeCell ref="B102:C102"/>
    <mergeCell ref="B103:C103"/>
  </mergeCells>
  <hyperlinks>
    <hyperlink ref="I1" location="Index!B2" display="Index" xr:uid="{E9610206-BB39-45C2-9B2D-300AC92BB6B5}"/>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38BD-A80B-42B3-AC7B-B76690493539}">
  <sheetPr>
    <outlinePr summaryBelow="0" summaryRight="0"/>
  </sheetPr>
  <dimension ref="A1:Q161"/>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9.4257812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1</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ht="25.5" x14ac:dyDescent="0.2">
      <c r="A28" s="27">
        <v>1</v>
      </c>
      <c r="B28" s="28" t="s">
        <v>21</v>
      </c>
      <c r="C28" s="28" t="s">
        <v>22</v>
      </c>
      <c r="D28" s="28" t="s">
        <v>23</v>
      </c>
      <c r="E28" s="29">
        <v>5000</v>
      </c>
      <c r="F28" s="30">
        <v>5135.5050000000001</v>
      </c>
      <c r="G28" s="31">
        <v>6.368095E-2</v>
      </c>
      <c r="H28" s="19">
        <v>6.85</v>
      </c>
    </row>
    <row r="29" spans="1:8" ht="25.5" x14ac:dyDescent="0.2">
      <c r="A29" s="27">
        <v>2</v>
      </c>
      <c r="B29" s="28" t="s">
        <v>24</v>
      </c>
      <c r="C29" s="28" t="s">
        <v>25</v>
      </c>
      <c r="D29" s="28" t="s">
        <v>26</v>
      </c>
      <c r="E29" s="29">
        <v>4000</v>
      </c>
      <c r="F29" s="30">
        <v>4057.808</v>
      </c>
      <c r="G29" s="31">
        <v>5.0317359999999998E-2</v>
      </c>
      <c r="H29" s="19">
        <v>6.93</v>
      </c>
    </row>
    <row r="30" spans="1:8" x14ac:dyDescent="0.2">
      <c r="A30" s="27">
        <v>3</v>
      </c>
      <c r="B30" s="28" t="s">
        <v>27</v>
      </c>
      <c r="C30" s="28" t="s">
        <v>28</v>
      </c>
      <c r="D30" s="28" t="s">
        <v>23</v>
      </c>
      <c r="E30" s="29">
        <v>4000</v>
      </c>
      <c r="F30" s="30">
        <v>4024.2040000000002</v>
      </c>
      <c r="G30" s="31">
        <v>4.9900670000000001E-2</v>
      </c>
      <c r="H30" s="19">
        <v>6.48</v>
      </c>
    </row>
    <row r="31" spans="1:8" x14ac:dyDescent="0.2">
      <c r="A31" s="27">
        <v>4</v>
      </c>
      <c r="B31" s="28" t="s">
        <v>29</v>
      </c>
      <c r="C31" s="28" t="s">
        <v>30</v>
      </c>
      <c r="D31" s="28" t="s">
        <v>23</v>
      </c>
      <c r="E31" s="29">
        <v>300</v>
      </c>
      <c r="F31" s="30">
        <v>3049.9949999999999</v>
      </c>
      <c r="G31" s="31">
        <v>3.7820340000000001E-2</v>
      </c>
      <c r="H31" s="19">
        <v>6.98</v>
      </c>
    </row>
    <row r="32" spans="1:8" ht="25.5" x14ac:dyDescent="0.2">
      <c r="A32" s="27">
        <v>5</v>
      </c>
      <c r="B32" s="28" t="s">
        <v>31</v>
      </c>
      <c r="C32" s="28" t="s">
        <v>32</v>
      </c>
      <c r="D32" s="28" t="s">
        <v>26</v>
      </c>
      <c r="E32" s="29">
        <v>2500</v>
      </c>
      <c r="F32" s="30">
        <v>2560.1125000000002</v>
      </c>
      <c r="G32" s="31">
        <v>3.1745740000000001E-2</v>
      </c>
      <c r="H32" s="19">
        <v>6.9550000000000001</v>
      </c>
    </row>
    <row r="33" spans="1:8" x14ac:dyDescent="0.2">
      <c r="A33" s="27">
        <v>6</v>
      </c>
      <c r="B33" s="28" t="s">
        <v>33</v>
      </c>
      <c r="C33" s="28" t="s">
        <v>34</v>
      </c>
      <c r="D33" s="28" t="s">
        <v>26</v>
      </c>
      <c r="E33" s="29">
        <v>2500</v>
      </c>
      <c r="F33" s="30">
        <v>2557.8225000000002</v>
      </c>
      <c r="G33" s="31">
        <v>3.1717339999999997E-2</v>
      </c>
      <c r="H33" s="19">
        <v>5.6773999999999996</v>
      </c>
    </row>
    <row r="34" spans="1:8" ht="25.5" x14ac:dyDescent="0.2">
      <c r="A34" s="27">
        <v>7</v>
      </c>
      <c r="B34" s="28" t="s">
        <v>35</v>
      </c>
      <c r="C34" s="28" t="s">
        <v>36</v>
      </c>
      <c r="D34" s="28" t="s">
        <v>23</v>
      </c>
      <c r="E34" s="29">
        <v>2500</v>
      </c>
      <c r="F34" s="30">
        <v>2551.125</v>
      </c>
      <c r="G34" s="31">
        <v>3.1634290000000002E-2</v>
      </c>
      <c r="H34" s="19">
        <v>6.9550000000000001</v>
      </c>
    </row>
    <row r="35" spans="1:8" x14ac:dyDescent="0.2">
      <c r="A35" s="27">
        <v>8</v>
      </c>
      <c r="B35" s="28" t="s">
        <v>37</v>
      </c>
      <c r="C35" s="28" t="s">
        <v>38</v>
      </c>
      <c r="D35" s="28" t="s">
        <v>26</v>
      </c>
      <c r="E35" s="29">
        <v>2500</v>
      </c>
      <c r="F35" s="30">
        <v>2542.9274999999998</v>
      </c>
      <c r="G35" s="31">
        <v>3.1532640000000001E-2</v>
      </c>
      <c r="H35" s="19">
        <v>6.7587999999999999</v>
      </c>
    </row>
    <row r="36" spans="1:8" x14ac:dyDescent="0.2">
      <c r="A36" s="27">
        <v>9</v>
      </c>
      <c r="B36" s="28" t="s">
        <v>39</v>
      </c>
      <c r="C36" s="28" t="s">
        <v>40</v>
      </c>
      <c r="D36" s="28" t="s">
        <v>23</v>
      </c>
      <c r="E36" s="29">
        <v>2500</v>
      </c>
      <c r="F36" s="30">
        <v>2534.8175000000001</v>
      </c>
      <c r="G36" s="31">
        <v>3.1432069999999999E-2</v>
      </c>
      <c r="H36" s="19">
        <v>7.16</v>
      </c>
    </row>
    <row r="37" spans="1:8" ht="25.5" x14ac:dyDescent="0.2">
      <c r="A37" s="27">
        <v>10</v>
      </c>
      <c r="B37" s="28" t="s">
        <v>41</v>
      </c>
      <c r="C37" s="28" t="s">
        <v>42</v>
      </c>
      <c r="D37" s="28" t="s">
        <v>26</v>
      </c>
      <c r="E37" s="29">
        <v>2500</v>
      </c>
      <c r="F37" s="30">
        <v>2518.2600000000002</v>
      </c>
      <c r="G37" s="31">
        <v>3.1226759999999999E-2</v>
      </c>
      <c r="H37" s="19">
        <v>6.5324999999999998</v>
      </c>
    </row>
    <row r="38" spans="1:8" x14ac:dyDescent="0.2">
      <c r="A38" s="27">
        <v>11</v>
      </c>
      <c r="B38" s="28" t="s">
        <v>43</v>
      </c>
      <c r="C38" s="28" t="s">
        <v>44</v>
      </c>
      <c r="D38" s="28" t="s">
        <v>23</v>
      </c>
      <c r="E38" s="29">
        <v>2500</v>
      </c>
      <c r="F38" s="30">
        <v>2509.89</v>
      </c>
      <c r="G38" s="31">
        <v>3.112297E-2</v>
      </c>
      <c r="H38" s="19">
        <v>7.22</v>
      </c>
    </row>
    <row r="39" spans="1:8" x14ac:dyDescent="0.2">
      <c r="A39" s="27">
        <v>12</v>
      </c>
      <c r="B39" s="28" t="s">
        <v>45</v>
      </c>
      <c r="C39" s="28" t="s">
        <v>46</v>
      </c>
      <c r="D39" s="28" t="s">
        <v>26</v>
      </c>
      <c r="E39" s="29">
        <v>2500</v>
      </c>
      <c r="F39" s="30">
        <v>2489.5825</v>
      </c>
      <c r="G39" s="31">
        <v>3.087115E-2</v>
      </c>
      <c r="H39" s="19">
        <v>6.6550000000000002</v>
      </c>
    </row>
    <row r="40" spans="1:8" x14ac:dyDescent="0.2">
      <c r="A40" s="27">
        <v>13</v>
      </c>
      <c r="B40" s="28" t="s">
        <v>47</v>
      </c>
      <c r="C40" s="28" t="s">
        <v>48</v>
      </c>
      <c r="D40" s="28" t="s">
        <v>26</v>
      </c>
      <c r="E40" s="29">
        <v>2000</v>
      </c>
      <c r="F40" s="30">
        <v>2041.098</v>
      </c>
      <c r="G40" s="31">
        <v>2.5309890000000002E-2</v>
      </c>
      <c r="H40" s="19">
        <v>6.9249999999999998</v>
      </c>
    </row>
    <row r="41" spans="1:8" x14ac:dyDescent="0.2">
      <c r="A41" s="27">
        <v>14</v>
      </c>
      <c r="B41" s="28" t="s">
        <v>49</v>
      </c>
      <c r="C41" s="28" t="s">
        <v>50</v>
      </c>
      <c r="D41" s="28" t="s">
        <v>26</v>
      </c>
      <c r="E41" s="29">
        <v>200</v>
      </c>
      <c r="F41" s="30">
        <v>2035.2539999999999</v>
      </c>
      <c r="G41" s="31">
        <v>2.523742E-2</v>
      </c>
      <c r="H41" s="19">
        <v>6.5449999999999999</v>
      </c>
    </row>
    <row r="42" spans="1:8" ht="25.5" x14ac:dyDescent="0.2">
      <c r="A42" s="27">
        <v>15</v>
      </c>
      <c r="B42" s="28" t="s">
        <v>51</v>
      </c>
      <c r="C42" s="28" t="s">
        <v>52</v>
      </c>
      <c r="D42" s="28" t="s">
        <v>23</v>
      </c>
      <c r="E42" s="29">
        <v>2000</v>
      </c>
      <c r="F42" s="30">
        <v>2032.472</v>
      </c>
      <c r="G42" s="31">
        <v>2.520292E-2</v>
      </c>
      <c r="H42" s="19">
        <v>6.87</v>
      </c>
    </row>
    <row r="43" spans="1:8" x14ac:dyDescent="0.2">
      <c r="A43" s="27">
        <v>16</v>
      </c>
      <c r="B43" s="28" t="s">
        <v>53</v>
      </c>
      <c r="C43" s="28" t="s">
        <v>54</v>
      </c>
      <c r="D43" s="28" t="s">
        <v>23</v>
      </c>
      <c r="E43" s="29">
        <v>2000</v>
      </c>
      <c r="F43" s="30">
        <v>2028.97</v>
      </c>
      <c r="G43" s="31">
        <v>2.5159500000000001E-2</v>
      </c>
      <c r="H43" s="19">
        <v>7.57</v>
      </c>
    </row>
    <row r="44" spans="1:8" x14ac:dyDescent="0.2">
      <c r="A44" s="27">
        <v>17</v>
      </c>
      <c r="B44" s="28" t="s">
        <v>55</v>
      </c>
      <c r="C44" s="28" t="s">
        <v>56</v>
      </c>
      <c r="D44" s="28" t="s">
        <v>23</v>
      </c>
      <c r="E44" s="29">
        <v>2000</v>
      </c>
      <c r="F44" s="30">
        <v>2028.222</v>
      </c>
      <c r="G44" s="31">
        <v>2.5150220000000001E-2</v>
      </c>
      <c r="H44" s="19">
        <v>7.2549999999999999</v>
      </c>
    </row>
    <row r="45" spans="1:8" x14ac:dyDescent="0.2">
      <c r="A45" s="27">
        <v>18</v>
      </c>
      <c r="B45" s="28" t="s">
        <v>57</v>
      </c>
      <c r="C45" s="28" t="s">
        <v>58</v>
      </c>
      <c r="D45" s="28" t="s">
        <v>23</v>
      </c>
      <c r="E45" s="29">
        <v>2000</v>
      </c>
      <c r="F45" s="30">
        <v>2014.65</v>
      </c>
      <c r="G45" s="31">
        <v>2.4981929999999999E-2</v>
      </c>
      <c r="H45" s="19">
        <v>6.48</v>
      </c>
    </row>
    <row r="46" spans="1:8" x14ac:dyDescent="0.2">
      <c r="A46" s="27">
        <v>19</v>
      </c>
      <c r="B46" s="28" t="s">
        <v>59</v>
      </c>
      <c r="C46" s="28" t="s">
        <v>60</v>
      </c>
      <c r="D46" s="28" t="s">
        <v>23</v>
      </c>
      <c r="E46" s="29">
        <v>2000</v>
      </c>
      <c r="F46" s="30">
        <v>2006.384</v>
      </c>
      <c r="G46" s="31">
        <v>2.4879430000000001E-2</v>
      </c>
      <c r="H46" s="19">
        <v>7.2</v>
      </c>
    </row>
    <row r="47" spans="1:8" x14ac:dyDescent="0.2">
      <c r="A47" s="27">
        <v>20</v>
      </c>
      <c r="B47" s="28" t="s">
        <v>61</v>
      </c>
      <c r="C47" s="28" t="s">
        <v>62</v>
      </c>
      <c r="D47" s="28" t="s">
        <v>26</v>
      </c>
      <c r="E47" s="29">
        <v>1500</v>
      </c>
      <c r="F47" s="30">
        <v>1517.6054999999999</v>
      </c>
      <c r="G47" s="31">
        <v>1.881851E-2</v>
      </c>
      <c r="H47" s="19">
        <v>6.59</v>
      </c>
    </row>
    <row r="48" spans="1:8" x14ac:dyDescent="0.2">
      <c r="A48" s="27">
        <v>21</v>
      </c>
      <c r="B48" s="28" t="s">
        <v>63</v>
      </c>
      <c r="C48" s="28" t="s">
        <v>64</v>
      </c>
      <c r="D48" s="28" t="s">
        <v>26</v>
      </c>
      <c r="E48" s="29">
        <v>150</v>
      </c>
      <c r="F48" s="30">
        <v>1509.9525000000001</v>
      </c>
      <c r="G48" s="31">
        <v>1.8723610000000002E-2</v>
      </c>
      <c r="H48" s="19">
        <v>6.6612999999999998</v>
      </c>
    </row>
    <row r="49" spans="1:8" ht="25.5" x14ac:dyDescent="0.2">
      <c r="A49" s="27">
        <v>22</v>
      </c>
      <c r="B49" s="28" t="s">
        <v>65</v>
      </c>
      <c r="C49" s="28" t="s">
        <v>66</v>
      </c>
      <c r="D49" s="28" t="s">
        <v>26</v>
      </c>
      <c r="E49" s="29">
        <v>1500</v>
      </c>
      <c r="F49" s="30">
        <v>1484.6714999999999</v>
      </c>
      <c r="G49" s="31">
        <v>1.8410119999999999E-2</v>
      </c>
      <c r="H49" s="19">
        <v>7.085</v>
      </c>
    </row>
    <row r="50" spans="1:8" x14ac:dyDescent="0.2">
      <c r="A50" s="27">
        <v>23</v>
      </c>
      <c r="B50" s="28" t="s">
        <v>67</v>
      </c>
      <c r="C50" s="28" t="s">
        <v>68</v>
      </c>
      <c r="D50" s="28" t="s">
        <v>23</v>
      </c>
      <c r="E50" s="29">
        <v>1400</v>
      </c>
      <c r="F50" s="30">
        <v>1404.2475999999999</v>
      </c>
      <c r="G50" s="31">
        <v>1.7412859999999999E-2</v>
      </c>
      <c r="H50" s="19">
        <v>7.26</v>
      </c>
    </row>
    <row r="51" spans="1:8" x14ac:dyDescent="0.2">
      <c r="A51" s="27">
        <v>24</v>
      </c>
      <c r="B51" s="28" t="s">
        <v>69</v>
      </c>
      <c r="C51" s="28" t="s">
        <v>70</v>
      </c>
      <c r="D51" s="28" t="s">
        <v>26</v>
      </c>
      <c r="E51" s="29">
        <v>1300</v>
      </c>
      <c r="F51" s="30">
        <v>1291.2419</v>
      </c>
      <c r="G51" s="31">
        <v>1.6011569999999999E-2</v>
      </c>
      <c r="H51" s="19">
        <v>6.8684000000000003</v>
      </c>
    </row>
    <row r="52" spans="1:8" x14ac:dyDescent="0.2">
      <c r="A52" s="27">
        <v>25</v>
      </c>
      <c r="B52" s="28" t="s">
        <v>71</v>
      </c>
      <c r="C52" s="28" t="s">
        <v>72</v>
      </c>
      <c r="D52" s="28" t="s">
        <v>23</v>
      </c>
      <c r="E52" s="29">
        <v>100</v>
      </c>
      <c r="F52" s="30">
        <v>1020.213</v>
      </c>
      <c r="G52" s="31">
        <v>1.265078E-2</v>
      </c>
      <c r="H52" s="19">
        <v>6.98</v>
      </c>
    </row>
    <row r="53" spans="1:8" x14ac:dyDescent="0.2">
      <c r="A53" s="27">
        <v>26</v>
      </c>
      <c r="B53" s="28" t="s">
        <v>73</v>
      </c>
      <c r="C53" s="28" t="s">
        <v>74</v>
      </c>
      <c r="D53" s="28" t="s">
        <v>23</v>
      </c>
      <c r="E53" s="29">
        <v>1000</v>
      </c>
      <c r="F53" s="30">
        <v>1015.923</v>
      </c>
      <c r="G53" s="31">
        <v>1.2597580000000001E-2</v>
      </c>
      <c r="H53" s="19">
        <v>7.1</v>
      </c>
    </row>
    <row r="54" spans="1:8" ht="25.5" x14ac:dyDescent="0.2">
      <c r="A54" s="27">
        <v>27</v>
      </c>
      <c r="B54" s="28" t="s">
        <v>75</v>
      </c>
      <c r="C54" s="28" t="s">
        <v>76</v>
      </c>
      <c r="D54" s="28" t="s">
        <v>23</v>
      </c>
      <c r="E54" s="29">
        <v>1000</v>
      </c>
      <c r="F54" s="30">
        <v>1007.376</v>
      </c>
      <c r="G54" s="31">
        <v>1.24916E-2</v>
      </c>
      <c r="H54" s="19">
        <v>6.64</v>
      </c>
    </row>
    <row r="55" spans="1:8" x14ac:dyDescent="0.2">
      <c r="A55" s="27">
        <v>28</v>
      </c>
      <c r="B55" s="28" t="s">
        <v>77</v>
      </c>
      <c r="C55" s="28" t="s">
        <v>78</v>
      </c>
      <c r="D55" s="28" t="s">
        <v>23</v>
      </c>
      <c r="E55" s="29">
        <v>500</v>
      </c>
      <c r="F55" s="30">
        <v>508.75650000000002</v>
      </c>
      <c r="G55" s="31">
        <v>6.3086499999999998E-3</v>
      </c>
      <c r="H55" s="19">
        <v>7.57</v>
      </c>
    </row>
    <row r="56" spans="1:8" ht="25.5" x14ac:dyDescent="0.2">
      <c r="A56" s="27">
        <v>29</v>
      </c>
      <c r="B56" s="28" t="s">
        <v>79</v>
      </c>
      <c r="C56" s="28" t="s">
        <v>80</v>
      </c>
      <c r="D56" s="28" t="s">
        <v>23</v>
      </c>
      <c r="E56" s="29">
        <v>500</v>
      </c>
      <c r="F56" s="30">
        <v>508.02550000000002</v>
      </c>
      <c r="G56" s="31">
        <v>6.2995799999999999E-3</v>
      </c>
      <c r="H56" s="19">
        <v>6.7637999999999998</v>
      </c>
    </row>
    <row r="57" spans="1:8" x14ac:dyDescent="0.2">
      <c r="A57" s="27">
        <v>30</v>
      </c>
      <c r="B57" s="28" t="s">
        <v>81</v>
      </c>
      <c r="C57" s="28" t="s">
        <v>82</v>
      </c>
      <c r="D57" s="28" t="s">
        <v>26</v>
      </c>
      <c r="E57" s="29">
        <v>500</v>
      </c>
      <c r="F57" s="30">
        <v>497.76400000000001</v>
      </c>
      <c r="G57" s="31">
        <v>6.1723400000000001E-3</v>
      </c>
      <c r="H57" s="19">
        <v>6.7275</v>
      </c>
    </row>
    <row r="58" spans="1:8" x14ac:dyDescent="0.2">
      <c r="A58" s="20"/>
      <c r="B58" s="20"/>
      <c r="C58" s="21" t="s">
        <v>11</v>
      </c>
      <c r="D58" s="20"/>
      <c r="E58" s="20" t="s">
        <v>12</v>
      </c>
      <c r="F58" s="26">
        <v>62484.876499999998</v>
      </c>
      <c r="G58" s="23">
        <v>0.77482079000000004</v>
      </c>
      <c r="H58" s="19" t="s">
        <v>12</v>
      </c>
    </row>
    <row r="59" spans="1:8" x14ac:dyDescent="0.2">
      <c r="A59" s="20"/>
      <c r="B59" s="20"/>
      <c r="C59" s="24"/>
      <c r="D59" s="20"/>
      <c r="E59" s="20"/>
      <c r="F59" s="25"/>
      <c r="G59" s="25"/>
      <c r="H59" s="19" t="s">
        <v>12</v>
      </c>
    </row>
    <row r="60" spans="1:8" x14ac:dyDescent="0.2">
      <c r="A60" s="20"/>
      <c r="B60" s="20"/>
      <c r="C60" s="21" t="s">
        <v>83</v>
      </c>
      <c r="D60" s="20"/>
      <c r="E60" s="20"/>
      <c r="F60" s="20"/>
      <c r="G60" s="20"/>
      <c r="H60" s="19" t="s">
        <v>12</v>
      </c>
    </row>
    <row r="61" spans="1:8" x14ac:dyDescent="0.2">
      <c r="A61" s="20"/>
      <c r="B61" s="20"/>
      <c r="C61" s="21" t="s">
        <v>11</v>
      </c>
      <c r="D61" s="20"/>
      <c r="E61" s="20" t="s">
        <v>12</v>
      </c>
      <c r="F61" s="22" t="s">
        <v>13</v>
      </c>
      <c r="G61" s="23">
        <v>0</v>
      </c>
      <c r="H61" s="19" t="s">
        <v>12</v>
      </c>
    </row>
    <row r="62" spans="1:8" x14ac:dyDescent="0.2">
      <c r="A62" s="20"/>
      <c r="B62" s="20"/>
      <c r="C62" s="24"/>
      <c r="D62" s="20"/>
      <c r="E62" s="20"/>
      <c r="F62" s="25"/>
      <c r="G62" s="25"/>
      <c r="H62" s="19" t="s">
        <v>12</v>
      </c>
    </row>
    <row r="63" spans="1:8" x14ac:dyDescent="0.2">
      <c r="A63" s="20"/>
      <c r="B63" s="20"/>
      <c r="C63" s="21" t="s">
        <v>84</v>
      </c>
      <c r="D63" s="20"/>
      <c r="E63" s="20"/>
      <c r="F63" s="20"/>
      <c r="G63" s="20"/>
      <c r="H63" s="19" t="s">
        <v>12</v>
      </c>
    </row>
    <row r="64" spans="1:8" x14ac:dyDescent="0.2">
      <c r="A64" s="27">
        <v>1</v>
      </c>
      <c r="B64" s="28" t="s">
        <v>85</v>
      </c>
      <c r="C64" s="28" t="s">
        <v>86</v>
      </c>
      <c r="D64" s="28" t="s">
        <v>87</v>
      </c>
      <c r="E64" s="29">
        <v>5000000</v>
      </c>
      <c r="F64" s="30">
        <v>4907.0150000000003</v>
      </c>
      <c r="G64" s="31">
        <v>6.0847640000000001E-2</v>
      </c>
      <c r="H64" s="19">
        <v>6.6999000000000004</v>
      </c>
    </row>
    <row r="65" spans="1:8" x14ac:dyDescent="0.2">
      <c r="A65" s="27">
        <v>2</v>
      </c>
      <c r="B65" s="28" t="s">
        <v>88</v>
      </c>
      <c r="C65" s="28" t="s">
        <v>89</v>
      </c>
      <c r="D65" s="28" t="s">
        <v>87</v>
      </c>
      <c r="E65" s="29">
        <v>2500000</v>
      </c>
      <c r="F65" s="30">
        <v>2519.08</v>
      </c>
      <c r="G65" s="31">
        <v>3.123693E-2</v>
      </c>
      <c r="H65" s="19">
        <v>6.7868000000000004</v>
      </c>
    </row>
    <row r="66" spans="1:8" x14ac:dyDescent="0.2">
      <c r="A66" s="27">
        <v>3</v>
      </c>
      <c r="B66" s="28" t="s">
        <v>90</v>
      </c>
      <c r="C66" s="28" t="s">
        <v>91</v>
      </c>
      <c r="D66" s="28" t="s">
        <v>87</v>
      </c>
      <c r="E66" s="29">
        <v>2500000</v>
      </c>
      <c r="F66" s="30">
        <v>2429.4675000000002</v>
      </c>
      <c r="G66" s="31">
        <v>3.0125720000000002E-2</v>
      </c>
      <c r="H66" s="19">
        <v>7.1090999999999998</v>
      </c>
    </row>
    <row r="67" spans="1:8" ht="25.5" x14ac:dyDescent="0.2">
      <c r="A67" s="27">
        <v>4</v>
      </c>
      <c r="B67" s="28" t="s">
        <v>92</v>
      </c>
      <c r="C67" s="28" t="s">
        <v>93</v>
      </c>
      <c r="D67" s="28" t="s">
        <v>87</v>
      </c>
      <c r="E67" s="29">
        <v>1500000</v>
      </c>
      <c r="F67" s="30">
        <v>1513.6469999999999</v>
      </c>
      <c r="G67" s="31">
        <v>1.8769419999999998E-2</v>
      </c>
      <c r="H67" s="19">
        <v>6.7502000000000004</v>
      </c>
    </row>
    <row r="68" spans="1:8" x14ac:dyDescent="0.2">
      <c r="A68" s="27">
        <v>5</v>
      </c>
      <c r="B68" s="28" t="s">
        <v>94</v>
      </c>
      <c r="C68" s="28" t="s">
        <v>95</v>
      </c>
      <c r="D68" s="28" t="s">
        <v>87</v>
      </c>
      <c r="E68" s="29">
        <v>1000000</v>
      </c>
      <c r="F68" s="30">
        <v>1042.2260000000001</v>
      </c>
      <c r="G68" s="31">
        <v>1.292374E-2</v>
      </c>
      <c r="H68" s="19">
        <v>6.4515000000000002</v>
      </c>
    </row>
    <row r="69" spans="1:8" x14ac:dyDescent="0.2">
      <c r="A69" s="27">
        <v>6</v>
      </c>
      <c r="B69" s="28" t="s">
        <v>96</v>
      </c>
      <c r="C69" s="28" t="s">
        <v>97</v>
      </c>
      <c r="D69" s="28" t="s">
        <v>87</v>
      </c>
      <c r="E69" s="29">
        <v>500000</v>
      </c>
      <c r="F69" s="30">
        <v>510.74799999999999</v>
      </c>
      <c r="G69" s="31">
        <v>6.3333399999999998E-3</v>
      </c>
      <c r="H69" s="19">
        <v>7.0301999999999998</v>
      </c>
    </row>
    <row r="70" spans="1:8" x14ac:dyDescent="0.2">
      <c r="A70" s="27">
        <v>7</v>
      </c>
      <c r="B70" s="28" t="s">
        <v>98</v>
      </c>
      <c r="C70" s="28" t="s">
        <v>99</v>
      </c>
      <c r="D70" s="28" t="s">
        <v>87</v>
      </c>
      <c r="E70" s="29">
        <v>500000</v>
      </c>
      <c r="F70" s="30">
        <v>498.65199999999999</v>
      </c>
      <c r="G70" s="31">
        <v>6.1833499999999998E-3</v>
      </c>
      <c r="H70" s="19">
        <v>7.4554999999999998</v>
      </c>
    </row>
    <row r="71" spans="1:8" x14ac:dyDescent="0.2">
      <c r="A71" s="27">
        <v>8</v>
      </c>
      <c r="B71" s="28" t="s">
        <v>100</v>
      </c>
      <c r="C71" s="28" t="s">
        <v>101</v>
      </c>
      <c r="D71" s="28" t="s">
        <v>87</v>
      </c>
      <c r="E71" s="29">
        <v>500000</v>
      </c>
      <c r="F71" s="30">
        <v>469.19</v>
      </c>
      <c r="G71" s="31">
        <v>5.8180200000000001E-3</v>
      </c>
      <c r="H71" s="19">
        <v>7.5174000000000003</v>
      </c>
    </row>
    <row r="72" spans="1:8" x14ac:dyDescent="0.2">
      <c r="A72" s="20"/>
      <c r="B72" s="20"/>
      <c r="C72" s="21" t="s">
        <v>11</v>
      </c>
      <c r="D72" s="20"/>
      <c r="E72" s="20" t="s">
        <v>12</v>
      </c>
      <c r="F72" s="26">
        <v>13890.0255</v>
      </c>
      <c r="G72" s="23">
        <v>0.17223816</v>
      </c>
      <c r="H72" s="19" t="s">
        <v>12</v>
      </c>
    </row>
    <row r="73" spans="1:8" x14ac:dyDescent="0.2">
      <c r="A73" s="20"/>
      <c r="B73" s="20"/>
      <c r="C73" s="24"/>
      <c r="D73" s="20"/>
      <c r="E73" s="20"/>
      <c r="F73" s="25"/>
      <c r="G73" s="25"/>
      <c r="H73" s="19" t="s">
        <v>12</v>
      </c>
    </row>
    <row r="74" spans="1:8" x14ac:dyDescent="0.2">
      <c r="A74" s="20"/>
      <c r="B74" s="20"/>
      <c r="C74" s="21" t="s">
        <v>102</v>
      </c>
      <c r="D74" s="20"/>
      <c r="E74" s="20"/>
      <c r="F74" s="25"/>
      <c r="G74" s="25"/>
      <c r="H74" s="19" t="s">
        <v>12</v>
      </c>
    </row>
    <row r="75" spans="1:8" x14ac:dyDescent="0.2">
      <c r="A75" s="20"/>
      <c r="B75" s="20"/>
      <c r="C75" s="21" t="s">
        <v>11</v>
      </c>
      <c r="D75" s="20"/>
      <c r="E75" s="20" t="s">
        <v>12</v>
      </c>
      <c r="F75" s="22" t="s">
        <v>13</v>
      </c>
      <c r="G75" s="23">
        <v>0</v>
      </c>
      <c r="H75" s="19" t="s">
        <v>12</v>
      </c>
    </row>
    <row r="76" spans="1:8" x14ac:dyDescent="0.2">
      <c r="A76" s="20"/>
      <c r="B76" s="20"/>
      <c r="C76" s="24"/>
      <c r="D76" s="20"/>
      <c r="E76" s="20"/>
      <c r="F76" s="25"/>
      <c r="G76" s="25"/>
      <c r="H76" s="19" t="s">
        <v>12</v>
      </c>
    </row>
    <row r="77" spans="1:8" x14ac:dyDescent="0.2">
      <c r="A77" s="20"/>
      <c r="B77" s="20"/>
      <c r="C77" s="21" t="s">
        <v>103</v>
      </c>
      <c r="D77" s="20"/>
      <c r="E77" s="20"/>
      <c r="F77" s="26">
        <v>76374.902000000002</v>
      </c>
      <c r="G77" s="23">
        <v>0.94705894999999995</v>
      </c>
      <c r="H77" s="19" t="s">
        <v>12</v>
      </c>
    </row>
    <row r="78" spans="1:8" x14ac:dyDescent="0.2">
      <c r="A78" s="20"/>
      <c r="B78" s="20"/>
      <c r="C78" s="24"/>
      <c r="D78" s="20"/>
      <c r="E78" s="20"/>
      <c r="F78" s="25"/>
      <c r="G78" s="25"/>
      <c r="H78" s="19" t="s">
        <v>12</v>
      </c>
    </row>
    <row r="79" spans="1:8" x14ac:dyDescent="0.2">
      <c r="A79" s="20"/>
      <c r="B79" s="20"/>
      <c r="C79" s="21" t="s">
        <v>104</v>
      </c>
      <c r="D79" s="20"/>
      <c r="E79" s="20"/>
      <c r="F79" s="25"/>
      <c r="G79" s="25"/>
      <c r="H79" s="19" t="s">
        <v>12</v>
      </c>
    </row>
    <row r="80" spans="1:8" x14ac:dyDescent="0.2">
      <c r="A80" s="20"/>
      <c r="B80" s="20"/>
      <c r="C80" s="21" t="s">
        <v>105</v>
      </c>
      <c r="D80" s="20"/>
      <c r="E80" s="20"/>
      <c r="F80" s="25"/>
      <c r="G80" s="25"/>
      <c r="H80" s="19" t="s">
        <v>12</v>
      </c>
    </row>
    <row r="81" spans="1:8" x14ac:dyDescent="0.2">
      <c r="A81" s="27">
        <v>1</v>
      </c>
      <c r="B81" s="28" t="s">
        <v>106</v>
      </c>
      <c r="C81" s="28" t="s">
        <v>107</v>
      </c>
      <c r="D81" s="28" t="s">
        <v>108</v>
      </c>
      <c r="E81" s="29">
        <v>200</v>
      </c>
      <c r="F81" s="30">
        <v>985.05799999999999</v>
      </c>
      <c r="G81" s="31">
        <v>1.2214849999999999E-2</v>
      </c>
      <c r="H81" s="19">
        <v>5.8901000000000003</v>
      </c>
    </row>
    <row r="82" spans="1:8" x14ac:dyDescent="0.2">
      <c r="A82" s="20"/>
      <c r="B82" s="20"/>
      <c r="C82" s="21" t="s">
        <v>11</v>
      </c>
      <c r="D82" s="20"/>
      <c r="E82" s="20" t="s">
        <v>12</v>
      </c>
      <c r="F82" s="26">
        <v>985.05799999999999</v>
      </c>
      <c r="G82" s="23">
        <v>1.2214849999999999E-2</v>
      </c>
      <c r="H82" s="19" t="s">
        <v>12</v>
      </c>
    </row>
    <row r="83" spans="1:8" x14ac:dyDescent="0.2">
      <c r="A83" s="20"/>
      <c r="B83" s="20"/>
      <c r="C83" s="24"/>
      <c r="D83" s="20"/>
      <c r="E83" s="20"/>
      <c r="F83" s="25"/>
      <c r="G83" s="25"/>
      <c r="H83" s="19" t="s">
        <v>12</v>
      </c>
    </row>
    <row r="84" spans="1:8" x14ac:dyDescent="0.2">
      <c r="A84" s="20"/>
      <c r="B84" s="20"/>
      <c r="C84" s="21" t="s">
        <v>109</v>
      </c>
      <c r="D84" s="20"/>
      <c r="E84" s="20"/>
      <c r="F84" s="25"/>
      <c r="G84" s="25"/>
      <c r="H84" s="19" t="s">
        <v>12</v>
      </c>
    </row>
    <row r="85" spans="1:8" x14ac:dyDescent="0.2">
      <c r="A85" s="20"/>
      <c r="B85" s="20"/>
      <c r="C85" s="21" t="s">
        <v>11</v>
      </c>
      <c r="D85" s="20"/>
      <c r="E85" s="20" t="s">
        <v>12</v>
      </c>
      <c r="F85" s="22" t="s">
        <v>13</v>
      </c>
      <c r="G85" s="23">
        <v>0</v>
      </c>
      <c r="H85" s="19" t="s">
        <v>12</v>
      </c>
    </row>
    <row r="86" spans="1:8" x14ac:dyDescent="0.2">
      <c r="A86" s="20"/>
      <c r="B86" s="20"/>
      <c r="C86" s="24"/>
      <c r="D86" s="20"/>
      <c r="E86" s="20"/>
      <c r="F86" s="25"/>
      <c r="G86" s="25"/>
      <c r="H86" s="19" t="s">
        <v>12</v>
      </c>
    </row>
    <row r="87" spans="1:8" x14ac:dyDescent="0.2">
      <c r="A87" s="20"/>
      <c r="B87" s="20"/>
      <c r="C87" s="21" t="s">
        <v>110</v>
      </c>
      <c r="D87" s="20"/>
      <c r="E87" s="20"/>
      <c r="F87" s="25"/>
      <c r="G87" s="25"/>
      <c r="H87" s="19" t="s">
        <v>12</v>
      </c>
    </row>
    <row r="88" spans="1:8" x14ac:dyDescent="0.2">
      <c r="A88" s="20"/>
      <c r="B88" s="20"/>
      <c r="C88" s="21" t="s">
        <v>11</v>
      </c>
      <c r="D88" s="20"/>
      <c r="E88" s="20" t="s">
        <v>12</v>
      </c>
      <c r="F88" s="22" t="s">
        <v>13</v>
      </c>
      <c r="G88" s="23">
        <v>0</v>
      </c>
      <c r="H88" s="19" t="s">
        <v>12</v>
      </c>
    </row>
    <row r="89" spans="1:8" x14ac:dyDescent="0.2">
      <c r="A89" s="20"/>
      <c r="B89" s="20"/>
      <c r="C89" s="24"/>
      <c r="D89" s="20"/>
      <c r="E89" s="20"/>
      <c r="F89" s="25"/>
      <c r="G89" s="25"/>
      <c r="H89" s="19" t="s">
        <v>12</v>
      </c>
    </row>
    <row r="90" spans="1:8" x14ac:dyDescent="0.2">
      <c r="A90" s="20"/>
      <c r="B90" s="20"/>
      <c r="C90" s="21" t="s">
        <v>111</v>
      </c>
      <c r="D90" s="20"/>
      <c r="E90" s="20"/>
      <c r="F90" s="25"/>
      <c r="G90" s="25"/>
      <c r="H90" s="19" t="s">
        <v>12</v>
      </c>
    </row>
    <row r="91" spans="1:8" x14ac:dyDescent="0.2">
      <c r="A91" s="27">
        <v>1</v>
      </c>
      <c r="B91" s="28"/>
      <c r="C91" s="28" t="s">
        <v>112</v>
      </c>
      <c r="D91" s="28"/>
      <c r="E91" s="32"/>
      <c r="F91" s="30">
        <v>1460.4271990069999</v>
      </c>
      <c r="G91" s="31">
        <v>1.8109489999999999E-2</v>
      </c>
      <c r="H91" s="19">
        <v>5.38</v>
      </c>
    </row>
    <row r="92" spans="1:8" x14ac:dyDescent="0.2">
      <c r="A92" s="20"/>
      <c r="B92" s="20"/>
      <c r="C92" s="21" t="s">
        <v>11</v>
      </c>
      <c r="D92" s="20"/>
      <c r="E92" s="20" t="s">
        <v>12</v>
      </c>
      <c r="F92" s="26">
        <v>1460.4271990069999</v>
      </c>
      <c r="G92" s="23">
        <v>1.8109489999999999E-2</v>
      </c>
      <c r="H92" s="19" t="s">
        <v>12</v>
      </c>
    </row>
    <row r="93" spans="1:8" x14ac:dyDescent="0.2">
      <c r="A93" s="20"/>
      <c r="B93" s="20"/>
      <c r="C93" s="24"/>
      <c r="D93" s="20"/>
      <c r="E93" s="20"/>
      <c r="F93" s="25"/>
      <c r="G93" s="25"/>
      <c r="H93" s="19" t="s">
        <v>12</v>
      </c>
    </row>
    <row r="94" spans="1:8" x14ac:dyDescent="0.2">
      <c r="A94" s="20"/>
      <c r="B94" s="20"/>
      <c r="C94" s="21" t="s">
        <v>113</v>
      </c>
      <c r="D94" s="20"/>
      <c r="E94" s="20"/>
      <c r="F94" s="26">
        <v>2445.4851990070001</v>
      </c>
      <c r="G94" s="23">
        <v>3.0324340000000002E-2</v>
      </c>
      <c r="H94" s="19" t="s">
        <v>12</v>
      </c>
    </row>
    <row r="95" spans="1:8" x14ac:dyDescent="0.2">
      <c r="A95" s="20"/>
      <c r="B95" s="20"/>
      <c r="C95" s="25"/>
      <c r="D95" s="20"/>
      <c r="E95" s="20"/>
      <c r="F95" s="20"/>
      <c r="G95" s="20"/>
      <c r="H95" s="19" t="s">
        <v>12</v>
      </c>
    </row>
    <row r="96" spans="1:8" x14ac:dyDescent="0.2">
      <c r="A96" s="20"/>
      <c r="B96" s="20"/>
      <c r="C96" s="21" t="s">
        <v>114</v>
      </c>
      <c r="D96" s="20"/>
      <c r="E96" s="20"/>
      <c r="F96" s="20"/>
      <c r="G96" s="20"/>
      <c r="H96" s="19" t="s">
        <v>12</v>
      </c>
    </row>
    <row r="97" spans="1:17" x14ac:dyDescent="0.2">
      <c r="A97" s="20"/>
      <c r="B97" s="20"/>
      <c r="C97" s="21" t="s">
        <v>115</v>
      </c>
      <c r="D97" s="20"/>
      <c r="E97" s="20"/>
      <c r="F97" s="20"/>
      <c r="G97" s="20"/>
      <c r="H97" s="19" t="s">
        <v>12</v>
      </c>
    </row>
    <row r="98" spans="1:17" x14ac:dyDescent="0.2">
      <c r="A98" s="20"/>
      <c r="B98" s="20"/>
      <c r="C98" s="21" t="s">
        <v>11</v>
      </c>
      <c r="D98" s="20"/>
      <c r="E98" s="20" t="s">
        <v>12</v>
      </c>
      <c r="F98" s="22" t="s">
        <v>13</v>
      </c>
      <c r="G98" s="23">
        <v>0</v>
      </c>
      <c r="H98" s="19" t="s">
        <v>12</v>
      </c>
    </row>
    <row r="99" spans="1:17" x14ac:dyDescent="0.2">
      <c r="A99" s="17"/>
      <c r="B99" s="17"/>
      <c r="C99" s="33"/>
      <c r="D99" s="17"/>
      <c r="E99" s="17"/>
      <c r="F99" s="34"/>
      <c r="G99" s="34"/>
      <c r="H99" s="19" t="s">
        <v>12</v>
      </c>
    </row>
    <row r="100" spans="1:17" x14ac:dyDescent="0.2">
      <c r="A100" s="17"/>
      <c r="B100" s="17"/>
      <c r="C100" s="18" t="s">
        <v>645</v>
      </c>
      <c r="D100" s="17"/>
      <c r="E100" s="17"/>
      <c r="F100" s="34"/>
      <c r="G100" s="34"/>
      <c r="H100" s="19" t="s">
        <v>12</v>
      </c>
      <c r="K100" s="35"/>
      <c r="L100" s="35"/>
      <c r="M100" s="35"/>
      <c r="N100" s="35"/>
      <c r="O100" s="36"/>
      <c r="P100" s="36"/>
      <c r="Q100" s="36"/>
    </row>
    <row r="101" spans="1:17" x14ac:dyDescent="0.2">
      <c r="A101" s="37">
        <v>1</v>
      </c>
      <c r="B101" s="38" t="s">
        <v>116</v>
      </c>
      <c r="C101" s="38" t="s">
        <v>117</v>
      </c>
      <c r="D101" s="38"/>
      <c r="E101" s="39">
        <v>2586.3710000000001</v>
      </c>
      <c r="F101" s="40">
        <v>293.066625047</v>
      </c>
      <c r="G101" s="41">
        <v>3.6340700000000001E-3</v>
      </c>
      <c r="H101" s="19"/>
    </row>
    <row r="102" spans="1:17" x14ac:dyDescent="0.2">
      <c r="A102" s="17"/>
      <c r="B102" s="17"/>
      <c r="C102" s="18" t="s">
        <v>11</v>
      </c>
      <c r="D102" s="17"/>
      <c r="E102" s="17" t="s">
        <v>12</v>
      </c>
      <c r="F102" s="42">
        <f>SUM(F101)</f>
        <v>293.066625047</v>
      </c>
      <c r="G102" s="43">
        <f>SUM(G101)</f>
        <v>3.6340700000000001E-3</v>
      </c>
      <c r="H102" s="19" t="s">
        <v>12</v>
      </c>
    </row>
    <row r="103" spans="1:17" x14ac:dyDescent="0.2">
      <c r="A103" s="17"/>
      <c r="B103" s="17"/>
      <c r="C103" s="33"/>
      <c r="D103" s="17"/>
      <c r="E103" s="17"/>
      <c r="F103" s="34"/>
      <c r="G103" s="34"/>
      <c r="H103" s="19" t="s">
        <v>12</v>
      </c>
    </row>
    <row r="104" spans="1:17" x14ac:dyDescent="0.2">
      <c r="A104" s="20"/>
      <c r="B104" s="20"/>
      <c r="C104" s="21" t="s">
        <v>118</v>
      </c>
      <c r="D104" s="20"/>
      <c r="E104" s="20"/>
      <c r="F104" s="20"/>
      <c r="G104" s="20"/>
      <c r="H104" s="19" t="s">
        <v>12</v>
      </c>
    </row>
    <row r="105" spans="1:17" x14ac:dyDescent="0.2">
      <c r="A105" s="20"/>
      <c r="B105" s="20"/>
      <c r="C105" s="21" t="s">
        <v>119</v>
      </c>
      <c r="D105" s="20"/>
      <c r="E105" s="20"/>
      <c r="F105" s="20"/>
      <c r="G105" s="20"/>
      <c r="H105" s="19" t="s">
        <v>12</v>
      </c>
    </row>
    <row r="106" spans="1:17" x14ac:dyDescent="0.2">
      <c r="A106" s="20"/>
      <c r="B106" s="20"/>
      <c r="C106" s="21" t="s">
        <v>11</v>
      </c>
      <c r="D106" s="20"/>
      <c r="E106" s="20" t="s">
        <v>12</v>
      </c>
      <c r="F106" s="22" t="s">
        <v>13</v>
      </c>
      <c r="G106" s="23">
        <v>0</v>
      </c>
      <c r="H106" s="19" t="s">
        <v>12</v>
      </c>
    </row>
    <row r="107" spans="1:17" x14ac:dyDescent="0.2">
      <c r="A107" s="20"/>
      <c r="B107" s="20"/>
      <c r="C107" s="24"/>
      <c r="D107" s="20"/>
      <c r="E107" s="20"/>
      <c r="F107" s="25"/>
      <c r="G107" s="25"/>
      <c r="H107" s="19" t="s">
        <v>12</v>
      </c>
    </row>
    <row r="108" spans="1:17" x14ac:dyDescent="0.2">
      <c r="A108" s="20"/>
      <c r="B108" s="20"/>
      <c r="C108" s="21" t="s">
        <v>120</v>
      </c>
      <c r="D108" s="20"/>
      <c r="E108" s="20"/>
      <c r="F108" s="25"/>
      <c r="G108" s="25"/>
      <c r="H108" s="19" t="s">
        <v>12</v>
      </c>
    </row>
    <row r="109" spans="1:17" x14ac:dyDescent="0.2">
      <c r="A109" s="20"/>
      <c r="B109" s="20"/>
      <c r="C109" s="21" t="s">
        <v>11</v>
      </c>
      <c r="D109" s="20"/>
      <c r="E109" s="20" t="s">
        <v>12</v>
      </c>
      <c r="F109" s="22" t="s">
        <v>13</v>
      </c>
      <c r="G109" s="23">
        <v>0</v>
      </c>
      <c r="H109" s="19" t="s">
        <v>12</v>
      </c>
    </row>
    <row r="110" spans="1:17" x14ac:dyDescent="0.2">
      <c r="A110" s="20"/>
      <c r="B110" s="28"/>
      <c r="C110" s="28"/>
      <c r="D110" s="21"/>
      <c r="E110" s="20"/>
      <c r="F110" s="28"/>
      <c r="G110" s="32"/>
      <c r="H110" s="19" t="s">
        <v>12</v>
      </c>
    </row>
    <row r="111" spans="1:17" x14ac:dyDescent="0.2">
      <c r="A111" s="32"/>
      <c r="B111" s="28"/>
      <c r="C111" s="28" t="s">
        <v>121</v>
      </c>
      <c r="D111" s="28"/>
      <c r="E111" s="32"/>
      <c r="F111" s="30">
        <v>1530.84274415</v>
      </c>
      <c r="G111" s="31">
        <v>1.898265E-2</v>
      </c>
      <c r="H111" s="19" t="s">
        <v>12</v>
      </c>
    </row>
    <row r="112" spans="1:17" x14ac:dyDescent="0.2">
      <c r="A112" s="24"/>
      <c r="B112" s="24"/>
      <c r="C112" s="21" t="s">
        <v>122</v>
      </c>
      <c r="D112" s="25"/>
      <c r="E112" s="25"/>
      <c r="F112" s="26">
        <v>80644.296568203994</v>
      </c>
      <c r="G112" s="44">
        <v>1.0000000099999999</v>
      </c>
      <c r="H112" s="19" t="s">
        <v>12</v>
      </c>
    </row>
    <row r="113" spans="1:8" x14ac:dyDescent="0.2">
      <c r="A113" s="45"/>
      <c r="B113" s="45"/>
      <c r="C113" s="45"/>
      <c r="D113" s="46"/>
      <c r="E113" s="46"/>
      <c r="F113" s="46"/>
      <c r="G113" s="46"/>
    </row>
    <row r="114" spans="1:8" x14ac:dyDescent="0.2">
      <c r="A114" s="47"/>
      <c r="B114" s="155" t="s">
        <v>646</v>
      </c>
      <c r="C114" s="155"/>
      <c r="D114" s="155"/>
      <c r="E114" s="155"/>
      <c r="F114" s="155"/>
      <c r="G114" s="155"/>
      <c r="H114" s="155"/>
    </row>
    <row r="115" spans="1:8" x14ac:dyDescent="0.2">
      <c r="A115" s="47"/>
      <c r="B115" s="155" t="s">
        <v>647</v>
      </c>
      <c r="C115" s="155"/>
      <c r="D115" s="155"/>
      <c r="E115" s="155"/>
      <c r="F115" s="155"/>
      <c r="G115" s="155"/>
      <c r="H115" s="155"/>
    </row>
    <row r="116" spans="1:8" x14ac:dyDescent="0.2">
      <c r="A116" s="47"/>
      <c r="B116" s="155" t="s">
        <v>648</v>
      </c>
      <c r="C116" s="155"/>
      <c r="D116" s="155"/>
      <c r="E116" s="155"/>
      <c r="F116" s="155"/>
      <c r="G116" s="155"/>
      <c r="H116" s="155"/>
    </row>
    <row r="117" spans="1:8" x14ac:dyDescent="0.2">
      <c r="A117" s="47"/>
      <c r="B117" s="47"/>
      <c r="C117" s="47"/>
      <c r="D117" s="49"/>
      <c r="E117" s="49"/>
      <c r="F117" s="49"/>
      <c r="G117" s="49"/>
    </row>
    <row r="118" spans="1:8" x14ac:dyDescent="0.2">
      <c r="A118" s="47"/>
      <c r="B118" s="156" t="s">
        <v>123</v>
      </c>
      <c r="C118" s="157"/>
      <c r="D118" s="158"/>
      <c r="E118" s="50"/>
      <c r="F118" s="49"/>
      <c r="G118" s="49"/>
    </row>
    <row r="119" spans="1:8" ht="27" customHeight="1" x14ac:dyDescent="0.2">
      <c r="A119" s="47"/>
      <c r="B119" s="159" t="s">
        <v>124</v>
      </c>
      <c r="C119" s="160"/>
      <c r="D119" s="18" t="s">
        <v>125</v>
      </c>
      <c r="E119" s="50"/>
      <c r="F119" s="49"/>
      <c r="G119" s="49"/>
    </row>
    <row r="120" spans="1:8" x14ac:dyDescent="0.2">
      <c r="A120" s="47"/>
      <c r="B120" s="159" t="s">
        <v>126</v>
      </c>
      <c r="C120" s="160"/>
      <c r="D120" s="18" t="s">
        <v>125</v>
      </c>
      <c r="E120" s="50"/>
      <c r="F120" s="49"/>
      <c r="G120" s="49"/>
    </row>
    <row r="121" spans="1:8" x14ac:dyDescent="0.2">
      <c r="A121" s="47"/>
      <c r="B121" s="159" t="s">
        <v>127</v>
      </c>
      <c r="C121" s="160"/>
      <c r="D121" s="34" t="s">
        <v>12</v>
      </c>
      <c r="E121" s="50"/>
      <c r="F121" s="49"/>
      <c r="G121" s="49"/>
    </row>
    <row r="122" spans="1:8" x14ac:dyDescent="0.2">
      <c r="A122" s="51"/>
      <c r="B122" s="52" t="s">
        <v>12</v>
      </c>
      <c r="C122" s="52" t="s">
        <v>649</v>
      </c>
      <c r="D122" s="52" t="s">
        <v>128</v>
      </c>
      <c r="E122" s="51"/>
      <c r="F122" s="51"/>
      <c r="G122" s="51"/>
    </row>
    <row r="123" spans="1:8" x14ac:dyDescent="0.2">
      <c r="A123" s="53"/>
      <c r="B123" s="54" t="s">
        <v>129</v>
      </c>
      <c r="C123" s="55">
        <v>45869</v>
      </c>
      <c r="D123" s="55">
        <v>45900</v>
      </c>
      <c r="E123" s="53"/>
      <c r="F123" s="53"/>
      <c r="G123" s="53"/>
    </row>
    <row r="124" spans="1:8" x14ac:dyDescent="0.2">
      <c r="A124" s="53"/>
      <c r="B124" s="28" t="s">
        <v>130</v>
      </c>
      <c r="C124" s="56">
        <v>41.933500000000002</v>
      </c>
      <c r="D124" s="56">
        <v>41.897500000000001</v>
      </c>
      <c r="E124" s="53"/>
      <c r="F124" s="57"/>
      <c r="G124" s="58"/>
    </row>
    <row r="125" spans="1:8" ht="25.5" x14ac:dyDescent="0.2">
      <c r="A125" s="53"/>
      <c r="B125" s="28" t="s">
        <v>767</v>
      </c>
      <c r="C125" s="56">
        <v>20.078600000000002</v>
      </c>
      <c r="D125" s="56">
        <v>20.061399999999999</v>
      </c>
      <c r="E125" s="53"/>
      <c r="F125" s="57"/>
      <c r="G125" s="58"/>
    </row>
    <row r="126" spans="1:8" x14ac:dyDescent="0.2">
      <c r="A126" s="53"/>
      <c r="B126" s="28" t="s">
        <v>131</v>
      </c>
      <c r="C126" s="56">
        <v>40.542400000000001</v>
      </c>
      <c r="D126" s="56">
        <v>40.500100000000003</v>
      </c>
      <c r="E126" s="53"/>
      <c r="F126" s="57"/>
      <c r="G126" s="58"/>
    </row>
    <row r="127" spans="1:8" ht="25.5" x14ac:dyDescent="0.2">
      <c r="A127" s="53"/>
      <c r="B127" s="28" t="s">
        <v>768</v>
      </c>
      <c r="C127" s="56">
        <v>19.448799999999999</v>
      </c>
      <c r="D127" s="56">
        <v>19.4285</v>
      </c>
      <c r="E127" s="53"/>
      <c r="F127" s="57"/>
      <c r="G127" s="58"/>
    </row>
    <row r="128" spans="1:8" x14ac:dyDescent="0.2">
      <c r="A128" s="53"/>
      <c r="B128" s="53"/>
      <c r="C128" s="53"/>
      <c r="D128" s="53"/>
      <c r="E128" s="53"/>
      <c r="F128" s="53"/>
      <c r="G128" s="53"/>
    </row>
    <row r="129" spans="1:14" x14ac:dyDescent="0.2">
      <c r="A129" s="53"/>
      <c r="B129" s="162" t="s">
        <v>650</v>
      </c>
      <c r="C129" s="163"/>
      <c r="D129" s="18" t="s">
        <v>125</v>
      </c>
      <c r="E129" s="53"/>
      <c r="F129" s="53"/>
      <c r="G129" s="53"/>
    </row>
    <row r="130" spans="1:14" x14ac:dyDescent="0.2">
      <c r="A130" s="51"/>
      <c r="B130" s="59"/>
      <c r="C130" s="59"/>
      <c r="D130" s="60"/>
      <c r="E130" s="51"/>
      <c r="F130" s="48"/>
      <c r="G130" s="61"/>
    </row>
    <row r="131" spans="1:14" x14ac:dyDescent="0.2">
      <c r="A131" s="51"/>
      <c r="B131" s="159" t="s">
        <v>132</v>
      </c>
      <c r="C131" s="160"/>
      <c r="D131" s="18" t="s">
        <v>125</v>
      </c>
      <c r="E131" s="62"/>
      <c r="F131" s="51"/>
      <c r="G131" s="51"/>
    </row>
    <row r="132" spans="1:14" x14ac:dyDescent="0.2">
      <c r="A132" s="51"/>
      <c r="B132" s="159" t="s">
        <v>133</v>
      </c>
      <c r="C132" s="160"/>
      <c r="D132" s="18" t="s">
        <v>125</v>
      </c>
      <c r="E132" s="62"/>
      <c r="F132" s="51"/>
      <c r="G132" s="51"/>
    </row>
    <row r="133" spans="1:14" x14ac:dyDescent="0.2">
      <c r="A133" s="51"/>
      <c r="B133" s="159" t="s">
        <v>651</v>
      </c>
      <c r="C133" s="160"/>
      <c r="D133" s="18" t="s">
        <v>125</v>
      </c>
      <c r="E133" s="62"/>
      <c r="F133" s="51"/>
      <c r="G133" s="51"/>
    </row>
    <row r="134" spans="1:14" x14ac:dyDescent="0.2">
      <c r="A134" s="63"/>
      <c r="B134" s="63"/>
      <c r="C134" s="63"/>
      <c r="D134" s="63"/>
      <c r="E134" s="63"/>
      <c r="F134" s="63"/>
      <c r="G134" s="63"/>
    </row>
    <row r="135" spans="1:14" s="64" customFormat="1" x14ac:dyDescent="0.2">
      <c r="B135" s="164" t="s">
        <v>652</v>
      </c>
      <c r="C135" s="165"/>
      <c r="D135" s="166"/>
      <c r="H135"/>
      <c r="I135"/>
      <c r="J135" s="35"/>
      <c r="K135" s="35"/>
      <c r="L135" s="35"/>
      <c r="M135" s="35"/>
      <c r="N135" s="35"/>
    </row>
    <row r="136" spans="1:14" s="64" customFormat="1" ht="38.25" x14ac:dyDescent="0.2">
      <c r="B136" s="161" t="s">
        <v>653</v>
      </c>
      <c r="C136" s="161"/>
      <c r="D136" s="65" t="s">
        <v>1</v>
      </c>
      <c r="H136"/>
      <c r="I136"/>
      <c r="J136" s="35"/>
      <c r="K136" s="35"/>
      <c r="L136" s="35"/>
      <c r="M136" s="35"/>
      <c r="N136" s="35"/>
    </row>
    <row r="137" spans="1:14" s="64" customFormat="1" x14ac:dyDescent="0.2">
      <c r="B137" s="152" t="s">
        <v>654</v>
      </c>
      <c r="C137" s="152"/>
      <c r="D137" s="66"/>
      <c r="H137"/>
      <c r="I137"/>
      <c r="J137" s="35"/>
      <c r="K137" s="35"/>
      <c r="L137" s="35"/>
      <c r="M137" s="35"/>
      <c r="N137" s="35"/>
    </row>
    <row r="138" spans="1:14" s="64" customFormat="1" x14ac:dyDescent="0.2">
      <c r="B138" s="150"/>
      <c r="C138" s="151"/>
      <c r="D138" s="67"/>
      <c r="H138"/>
      <c r="I138"/>
      <c r="J138" s="35"/>
      <c r="K138" s="35"/>
      <c r="L138" s="35"/>
      <c r="M138" s="35"/>
      <c r="N138" s="35"/>
    </row>
    <row r="139" spans="1:14" s="64" customFormat="1" x14ac:dyDescent="0.2">
      <c r="B139" s="152" t="s">
        <v>655</v>
      </c>
      <c r="C139" s="152"/>
      <c r="D139" s="68">
        <v>6.8028799263168942</v>
      </c>
      <c r="H139"/>
      <c r="I139"/>
      <c r="J139" s="35"/>
      <c r="K139" s="35"/>
      <c r="L139" s="35"/>
      <c r="M139" s="35"/>
      <c r="N139" s="35"/>
    </row>
    <row r="140" spans="1:14" s="64" customFormat="1" x14ac:dyDescent="0.2">
      <c r="B140" s="150"/>
      <c r="C140" s="151"/>
      <c r="D140" s="67"/>
      <c r="H140"/>
      <c r="I140"/>
      <c r="J140" s="35"/>
      <c r="K140" s="35"/>
      <c r="L140" s="35"/>
      <c r="M140" s="35"/>
      <c r="N140" s="35"/>
    </row>
    <row r="141" spans="1:14" s="64" customFormat="1" x14ac:dyDescent="0.2">
      <c r="B141" s="152" t="s">
        <v>656</v>
      </c>
      <c r="C141" s="152"/>
      <c r="D141" s="68">
        <v>3.3186242390740497</v>
      </c>
      <c r="H141"/>
      <c r="I141"/>
      <c r="J141" s="35"/>
      <c r="K141" s="35"/>
      <c r="L141" s="35"/>
      <c r="M141" s="35"/>
      <c r="N141" s="35"/>
    </row>
    <row r="142" spans="1:14" s="64" customFormat="1" x14ac:dyDescent="0.2">
      <c r="B142" s="152" t="s">
        <v>657</v>
      </c>
      <c r="C142" s="152"/>
      <c r="D142" s="68">
        <v>4.4692973498978672</v>
      </c>
      <c r="H142"/>
      <c r="I142"/>
      <c r="J142" s="35"/>
      <c r="K142" s="35"/>
      <c r="L142" s="35"/>
      <c r="M142" s="35"/>
      <c r="N142" s="35"/>
    </row>
    <row r="143" spans="1:14" s="64" customFormat="1" x14ac:dyDescent="0.2">
      <c r="B143" s="150"/>
      <c r="C143" s="151"/>
      <c r="D143" s="67"/>
      <c r="I143"/>
      <c r="J143" s="35"/>
      <c r="K143" s="35"/>
      <c r="L143" s="35"/>
      <c r="M143" s="35"/>
      <c r="N143" s="35"/>
    </row>
    <row r="144" spans="1:14" s="64" customFormat="1" x14ac:dyDescent="0.2">
      <c r="B144" s="152" t="s">
        <v>658</v>
      </c>
      <c r="C144" s="152"/>
      <c r="D144" s="69" t="s">
        <v>772</v>
      </c>
      <c r="I144"/>
      <c r="J144" s="35"/>
      <c r="K144" s="35"/>
      <c r="L144" s="35"/>
      <c r="M144" s="35"/>
      <c r="N144" s="70"/>
    </row>
    <row r="145" spans="2:14" s="64" customFormat="1" x14ac:dyDescent="0.2">
      <c r="B145" s="150" t="s">
        <v>659</v>
      </c>
      <c r="C145" s="153"/>
      <c r="D145" s="151"/>
      <c r="I145"/>
      <c r="J145" s="35"/>
      <c r="K145" s="35"/>
      <c r="L145" s="35"/>
      <c r="M145" s="35"/>
      <c r="N145" s="35"/>
    </row>
    <row r="147" spans="2:14" x14ac:dyDescent="0.2">
      <c r="B147" s="71" t="s">
        <v>660</v>
      </c>
    </row>
    <row r="149" spans="2:14" ht="153.75" customHeight="1" x14ac:dyDescent="0.2"/>
    <row r="152" spans="2:14" x14ac:dyDescent="0.2">
      <c r="B152" s="72" t="s">
        <v>661</v>
      </c>
      <c r="C152" s="73"/>
      <c r="D152" s="72"/>
    </row>
    <row r="153" spans="2:14" x14ac:dyDescent="0.2">
      <c r="B153" s="72" t="s">
        <v>662</v>
      </c>
      <c r="D153" s="72"/>
    </row>
    <row r="154" spans="2:14" ht="165" customHeight="1" x14ac:dyDescent="0.2"/>
    <row r="161" customFormat="1" x14ac:dyDescent="0.2"/>
  </sheetData>
  <mergeCells count="25">
    <mergeCell ref="B136:C136"/>
    <mergeCell ref="B137:C137"/>
    <mergeCell ref="B131:C131"/>
    <mergeCell ref="B132:C132"/>
    <mergeCell ref="B129:C129"/>
    <mergeCell ref="B133:C133"/>
    <mergeCell ref="B135:D135"/>
    <mergeCell ref="B116:H116"/>
    <mergeCell ref="B118:D118"/>
    <mergeCell ref="B119:C119"/>
    <mergeCell ref="B120:C120"/>
    <mergeCell ref="B121:C121"/>
    <mergeCell ref="A1:H1"/>
    <mergeCell ref="A2:H2"/>
    <mergeCell ref="A3:H3"/>
    <mergeCell ref="B114:H114"/>
    <mergeCell ref="B115:H115"/>
    <mergeCell ref="B143:C143"/>
    <mergeCell ref="B144:C144"/>
    <mergeCell ref="B145:D145"/>
    <mergeCell ref="B138:C138"/>
    <mergeCell ref="B139:C139"/>
    <mergeCell ref="B140:C140"/>
    <mergeCell ref="B141:C141"/>
    <mergeCell ref="B142:C142"/>
  </mergeCells>
  <hyperlinks>
    <hyperlink ref="I1" location="Index!B2" display="Index" xr:uid="{022558DD-0F50-404B-82A6-C7E90AABB3AB}"/>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1A47-6014-43CD-A507-F29DD44CD07A}">
  <sheetPr>
    <outlinePr summaryBelow="0" summaryRight="0"/>
  </sheetPr>
  <dimension ref="A1:R175"/>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9.4257812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134</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x14ac:dyDescent="0.2">
      <c r="A28" s="27">
        <v>1</v>
      </c>
      <c r="B28" s="28" t="s">
        <v>49</v>
      </c>
      <c r="C28" s="28" t="s">
        <v>50</v>
      </c>
      <c r="D28" s="28" t="s">
        <v>26</v>
      </c>
      <c r="E28" s="29">
        <v>300</v>
      </c>
      <c r="F28" s="30">
        <v>3052.8809999999999</v>
      </c>
      <c r="G28" s="31">
        <v>6.4884430000000007E-2</v>
      </c>
      <c r="H28" s="19">
        <v>6.5449999999999999</v>
      </c>
    </row>
    <row r="29" spans="1:8" x14ac:dyDescent="0.2">
      <c r="A29" s="27">
        <v>2</v>
      </c>
      <c r="B29" s="28" t="s">
        <v>135</v>
      </c>
      <c r="C29" s="28" t="s">
        <v>136</v>
      </c>
      <c r="D29" s="28" t="s">
        <v>26</v>
      </c>
      <c r="E29" s="29">
        <v>250</v>
      </c>
      <c r="F29" s="30">
        <v>2544.9625000000001</v>
      </c>
      <c r="G29" s="31">
        <v>5.4089379999999999E-2</v>
      </c>
      <c r="H29" s="19">
        <v>6.7407000000000004</v>
      </c>
    </row>
    <row r="30" spans="1:8" x14ac:dyDescent="0.2">
      <c r="A30" s="27">
        <v>3</v>
      </c>
      <c r="B30" s="28" t="s">
        <v>137</v>
      </c>
      <c r="C30" s="28" t="s">
        <v>138</v>
      </c>
      <c r="D30" s="28" t="s">
        <v>26</v>
      </c>
      <c r="E30" s="29">
        <v>2500</v>
      </c>
      <c r="F30" s="30">
        <v>2541.9699999999998</v>
      </c>
      <c r="G30" s="31">
        <v>5.4025780000000002E-2</v>
      </c>
      <c r="H30" s="19">
        <v>6.9749999999999996</v>
      </c>
    </row>
    <row r="31" spans="1:8" ht="25.5" x14ac:dyDescent="0.2">
      <c r="A31" s="27">
        <v>4</v>
      </c>
      <c r="B31" s="28" t="s">
        <v>139</v>
      </c>
      <c r="C31" s="28" t="s">
        <v>140</v>
      </c>
      <c r="D31" s="28" t="s">
        <v>26</v>
      </c>
      <c r="E31" s="29">
        <v>2500</v>
      </c>
      <c r="F31" s="30">
        <v>2471.915</v>
      </c>
      <c r="G31" s="31">
        <v>5.2536869999999999E-2</v>
      </c>
      <c r="H31" s="19">
        <v>7.1075999999999997</v>
      </c>
    </row>
    <row r="32" spans="1:8" x14ac:dyDescent="0.2">
      <c r="A32" s="27">
        <v>5</v>
      </c>
      <c r="B32" s="28" t="s">
        <v>141</v>
      </c>
      <c r="C32" s="28" t="s">
        <v>142</v>
      </c>
      <c r="D32" s="28" t="s">
        <v>23</v>
      </c>
      <c r="E32" s="29">
        <v>2000</v>
      </c>
      <c r="F32" s="30">
        <v>2032.9159999999999</v>
      </c>
      <c r="G32" s="31">
        <v>4.3206599999999998E-2</v>
      </c>
      <c r="H32" s="19">
        <v>6.61</v>
      </c>
    </row>
    <row r="33" spans="1:8" x14ac:dyDescent="0.2">
      <c r="A33" s="27">
        <v>6</v>
      </c>
      <c r="B33" s="28" t="s">
        <v>143</v>
      </c>
      <c r="C33" s="28" t="s">
        <v>144</v>
      </c>
      <c r="D33" s="28" t="s">
        <v>26</v>
      </c>
      <c r="E33" s="29">
        <v>200</v>
      </c>
      <c r="F33" s="30">
        <v>1990.8219999999999</v>
      </c>
      <c r="G33" s="31">
        <v>4.2311950000000001E-2</v>
      </c>
      <c r="H33" s="19">
        <v>6.58</v>
      </c>
    </row>
    <row r="34" spans="1:8" ht="25.5" x14ac:dyDescent="0.2">
      <c r="A34" s="27">
        <v>7</v>
      </c>
      <c r="B34" s="28" t="s">
        <v>35</v>
      </c>
      <c r="C34" s="28" t="s">
        <v>36</v>
      </c>
      <c r="D34" s="28" t="s">
        <v>23</v>
      </c>
      <c r="E34" s="29">
        <v>1500</v>
      </c>
      <c r="F34" s="30">
        <v>1530.675</v>
      </c>
      <c r="G34" s="31">
        <v>3.2532220000000001E-2</v>
      </c>
      <c r="H34" s="19">
        <v>6.9550000000000001</v>
      </c>
    </row>
    <row r="35" spans="1:8" x14ac:dyDescent="0.2">
      <c r="A35" s="27">
        <v>8</v>
      </c>
      <c r="B35" s="28" t="s">
        <v>145</v>
      </c>
      <c r="C35" s="28" t="s">
        <v>146</v>
      </c>
      <c r="D35" s="28" t="s">
        <v>26</v>
      </c>
      <c r="E35" s="29">
        <v>1500</v>
      </c>
      <c r="F35" s="30">
        <v>1522.9034999999999</v>
      </c>
      <c r="G35" s="31">
        <v>3.236704E-2</v>
      </c>
      <c r="H35" s="19">
        <v>6.75</v>
      </c>
    </row>
    <row r="36" spans="1:8" ht="25.5" x14ac:dyDescent="0.2">
      <c r="A36" s="27">
        <v>9</v>
      </c>
      <c r="B36" s="28" t="s">
        <v>41</v>
      </c>
      <c r="C36" s="28" t="s">
        <v>42</v>
      </c>
      <c r="D36" s="28" t="s">
        <v>26</v>
      </c>
      <c r="E36" s="29">
        <v>1500</v>
      </c>
      <c r="F36" s="30">
        <v>1510.9559999999999</v>
      </c>
      <c r="G36" s="31">
        <v>3.2113120000000002E-2</v>
      </c>
      <c r="H36" s="19">
        <v>6.5324999999999998</v>
      </c>
    </row>
    <row r="37" spans="1:8" ht="25.5" x14ac:dyDescent="0.2">
      <c r="A37" s="27">
        <v>10</v>
      </c>
      <c r="B37" s="28" t="s">
        <v>147</v>
      </c>
      <c r="C37" s="28" t="s">
        <v>148</v>
      </c>
      <c r="D37" s="28" t="s">
        <v>26</v>
      </c>
      <c r="E37" s="29">
        <v>1000</v>
      </c>
      <c r="F37" s="30">
        <v>1021.2859999999999</v>
      </c>
      <c r="G37" s="31">
        <v>2.1705909999999998E-2</v>
      </c>
      <c r="H37" s="19">
        <v>7.0037000000000003</v>
      </c>
    </row>
    <row r="38" spans="1:8" ht="25.5" x14ac:dyDescent="0.2">
      <c r="A38" s="27">
        <v>11</v>
      </c>
      <c r="B38" s="28" t="s">
        <v>51</v>
      </c>
      <c r="C38" s="28" t="s">
        <v>52</v>
      </c>
      <c r="D38" s="28" t="s">
        <v>23</v>
      </c>
      <c r="E38" s="29">
        <v>1000</v>
      </c>
      <c r="F38" s="30">
        <v>1016.236</v>
      </c>
      <c r="G38" s="31">
        <v>2.1598579999999999E-2</v>
      </c>
      <c r="H38" s="19">
        <v>6.87</v>
      </c>
    </row>
    <row r="39" spans="1:8" ht="25.5" x14ac:dyDescent="0.2">
      <c r="A39" s="27">
        <v>12</v>
      </c>
      <c r="B39" s="28" t="s">
        <v>149</v>
      </c>
      <c r="C39" s="28" t="s">
        <v>150</v>
      </c>
      <c r="D39" s="28" t="s">
        <v>26</v>
      </c>
      <c r="E39" s="29">
        <v>1000</v>
      </c>
      <c r="F39" s="30">
        <v>1016.023</v>
      </c>
      <c r="G39" s="31">
        <v>2.159405E-2</v>
      </c>
      <c r="H39" s="19">
        <v>6.8</v>
      </c>
    </row>
    <row r="40" spans="1:8" ht="25.5" x14ac:dyDescent="0.2">
      <c r="A40" s="27">
        <v>13</v>
      </c>
      <c r="B40" s="28" t="s">
        <v>24</v>
      </c>
      <c r="C40" s="28" t="s">
        <v>25</v>
      </c>
      <c r="D40" s="28" t="s">
        <v>26</v>
      </c>
      <c r="E40" s="29">
        <v>1000</v>
      </c>
      <c r="F40" s="30">
        <v>1014.452</v>
      </c>
      <c r="G40" s="31">
        <v>2.1560670000000001E-2</v>
      </c>
      <c r="H40" s="19">
        <v>6.93</v>
      </c>
    </row>
    <row r="41" spans="1:8" x14ac:dyDescent="0.2">
      <c r="A41" s="27">
        <v>14</v>
      </c>
      <c r="B41" s="28" t="s">
        <v>151</v>
      </c>
      <c r="C41" s="28" t="s">
        <v>152</v>
      </c>
      <c r="D41" s="28" t="s">
        <v>23</v>
      </c>
      <c r="E41" s="29">
        <v>1000</v>
      </c>
      <c r="F41" s="30">
        <v>997.73599999999999</v>
      </c>
      <c r="G41" s="31">
        <v>2.1205390000000001E-2</v>
      </c>
      <c r="H41" s="19">
        <v>7.1875</v>
      </c>
    </row>
    <row r="42" spans="1:8" x14ac:dyDescent="0.2">
      <c r="A42" s="27">
        <v>15</v>
      </c>
      <c r="B42" s="28" t="s">
        <v>69</v>
      </c>
      <c r="C42" s="28" t="s">
        <v>70</v>
      </c>
      <c r="D42" s="28" t="s">
        <v>26</v>
      </c>
      <c r="E42" s="29">
        <v>1000</v>
      </c>
      <c r="F42" s="30">
        <v>993.26300000000003</v>
      </c>
      <c r="G42" s="31">
        <v>2.1110319999999998E-2</v>
      </c>
      <c r="H42" s="19">
        <v>6.8684000000000003</v>
      </c>
    </row>
    <row r="43" spans="1:8" ht="25.5" x14ac:dyDescent="0.2">
      <c r="A43" s="27">
        <v>16</v>
      </c>
      <c r="B43" s="28" t="s">
        <v>65</v>
      </c>
      <c r="C43" s="28" t="s">
        <v>66</v>
      </c>
      <c r="D43" s="28" t="s">
        <v>26</v>
      </c>
      <c r="E43" s="29">
        <v>1000</v>
      </c>
      <c r="F43" s="30">
        <v>989.78099999999995</v>
      </c>
      <c r="G43" s="31">
        <v>2.1036320000000001E-2</v>
      </c>
      <c r="H43" s="19">
        <v>7.085</v>
      </c>
    </row>
    <row r="44" spans="1:8" x14ac:dyDescent="0.2">
      <c r="A44" s="27">
        <v>17</v>
      </c>
      <c r="B44" s="28" t="s">
        <v>47</v>
      </c>
      <c r="C44" s="28" t="s">
        <v>48</v>
      </c>
      <c r="D44" s="28" t="s">
        <v>26</v>
      </c>
      <c r="E44" s="29">
        <v>500</v>
      </c>
      <c r="F44" s="30">
        <v>510.27449999999999</v>
      </c>
      <c r="G44" s="31">
        <v>1.084512E-2</v>
      </c>
      <c r="H44" s="19">
        <v>6.9249999999999998</v>
      </c>
    </row>
    <row r="45" spans="1:8" x14ac:dyDescent="0.2">
      <c r="A45" s="27">
        <v>18</v>
      </c>
      <c r="B45" s="28" t="s">
        <v>73</v>
      </c>
      <c r="C45" s="28" t="s">
        <v>74</v>
      </c>
      <c r="D45" s="28" t="s">
        <v>23</v>
      </c>
      <c r="E45" s="29">
        <v>500</v>
      </c>
      <c r="F45" s="30">
        <v>507.9615</v>
      </c>
      <c r="G45" s="31">
        <v>1.079596E-2</v>
      </c>
      <c r="H45" s="19">
        <v>7.1</v>
      </c>
    </row>
    <row r="46" spans="1:8" x14ac:dyDescent="0.2">
      <c r="A46" s="27">
        <v>19</v>
      </c>
      <c r="B46" s="28" t="s">
        <v>153</v>
      </c>
      <c r="C46" s="28" t="s">
        <v>154</v>
      </c>
      <c r="D46" s="28" t="s">
        <v>23</v>
      </c>
      <c r="E46" s="29">
        <v>500</v>
      </c>
      <c r="F46" s="30">
        <v>507.26749999999998</v>
      </c>
      <c r="G46" s="31">
        <v>1.0781209999999999E-2</v>
      </c>
      <c r="H46" s="19">
        <v>6.95</v>
      </c>
    </row>
    <row r="47" spans="1:8" ht="25.5" x14ac:dyDescent="0.2">
      <c r="A47" s="27">
        <v>20</v>
      </c>
      <c r="B47" s="28" t="s">
        <v>155</v>
      </c>
      <c r="C47" s="28" t="s">
        <v>156</v>
      </c>
      <c r="D47" s="28" t="s">
        <v>26</v>
      </c>
      <c r="E47" s="29">
        <v>500</v>
      </c>
      <c r="F47" s="30">
        <v>507.24400000000003</v>
      </c>
      <c r="G47" s="31">
        <v>1.0780720000000001E-2</v>
      </c>
      <c r="H47" s="19">
        <v>6.73</v>
      </c>
    </row>
    <row r="48" spans="1:8" x14ac:dyDescent="0.2">
      <c r="A48" s="27">
        <v>21</v>
      </c>
      <c r="B48" s="28" t="s">
        <v>55</v>
      </c>
      <c r="C48" s="28" t="s">
        <v>56</v>
      </c>
      <c r="D48" s="28" t="s">
        <v>23</v>
      </c>
      <c r="E48" s="29">
        <v>500</v>
      </c>
      <c r="F48" s="30">
        <v>507.05549999999999</v>
      </c>
      <c r="G48" s="31">
        <v>1.077671E-2</v>
      </c>
      <c r="H48" s="19">
        <v>7.2549999999999999</v>
      </c>
    </row>
    <row r="49" spans="1:8" ht="25.5" x14ac:dyDescent="0.2">
      <c r="A49" s="27">
        <v>22</v>
      </c>
      <c r="B49" s="28" t="s">
        <v>157</v>
      </c>
      <c r="C49" s="28" t="s">
        <v>158</v>
      </c>
      <c r="D49" s="28" t="s">
        <v>26</v>
      </c>
      <c r="E49" s="29">
        <v>500</v>
      </c>
      <c r="F49" s="30">
        <v>506.57850000000002</v>
      </c>
      <c r="G49" s="31">
        <v>1.076657E-2</v>
      </c>
      <c r="H49" s="19">
        <v>6.5288000000000004</v>
      </c>
    </row>
    <row r="50" spans="1:8" x14ac:dyDescent="0.2">
      <c r="A50" s="27">
        <v>23</v>
      </c>
      <c r="B50" s="28" t="s">
        <v>61</v>
      </c>
      <c r="C50" s="28" t="s">
        <v>62</v>
      </c>
      <c r="D50" s="28" t="s">
        <v>26</v>
      </c>
      <c r="E50" s="29">
        <v>500</v>
      </c>
      <c r="F50" s="30">
        <v>505.86849999999998</v>
      </c>
      <c r="G50" s="31">
        <v>1.0751480000000001E-2</v>
      </c>
      <c r="H50" s="19">
        <v>6.59</v>
      </c>
    </row>
    <row r="51" spans="1:8" x14ac:dyDescent="0.2">
      <c r="A51" s="27">
        <v>24</v>
      </c>
      <c r="B51" s="28" t="s">
        <v>57</v>
      </c>
      <c r="C51" s="28" t="s">
        <v>58</v>
      </c>
      <c r="D51" s="28" t="s">
        <v>23</v>
      </c>
      <c r="E51" s="29">
        <v>500</v>
      </c>
      <c r="F51" s="30">
        <v>503.66250000000002</v>
      </c>
      <c r="G51" s="31">
        <v>1.07046E-2</v>
      </c>
      <c r="H51" s="19">
        <v>6.48</v>
      </c>
    </row>
    <row r="52" spans="1:8" x14ac:dyDescent="0.2">
      <c r="A52" s="27">
        <v>25</v>
      </c>
      <c r="B52" s="28" t="s">
        <v>63</v>
      </c>
      <c r="C52" s="28" t="s">
        <v>64</v>
      </c>
      <c r="D52" s="28" t="s">
        <v>26</v>
      </c>
      <c r="E52" s="29">
        <v>50</v>
      </c>
      <c r="F52" s="30">
        <v>503.3175</v>
      </c>
      <c r="G52" s="31">
        <v>1.069726E-2</v>
      </c>
      <c r="H52" s="19">
        <v>6.6612999999999998</v>
      </c>
    </row>
    <row r="53" spans="1:8" x14ac:dyDescent="0.2">
      <c r="A53" s="27">
        <v>26</v>
      </c>
      <c r="B53" s="28" t="s">
        <v>59</v>
      </c>
      <c r="C53" s="28" t="s">
        <v>60</v>
      </c>
      <c r="D53" s="28" t="s">
        <v>23</v>
      </c>
      <c r="E53" s="29">
        <v>500</v>
      </c>
      <c r="F53" s="30">
        <v>501.596</v>
      </c>
      <c r="G53" s="31">
        <v>1.0660680000000001E-2</v>
      </c>
      <c r="H53" s="19">
        <v>7.2</v>
      </c>
    </row>
    <row r="54" spans="1:8" x14ac:dyDescent="0.2">
      <c r="A54" s="27">
        <v>27</v>
      </c>
      <c r="B54" s="28" t="s">
        <v>81</v>
      </c>
      <c r="C54" s="28" t="s">
        <v>82</v>
      </c>
      <c r="D54" s="28" t="s">
        <v>26</v>
      </c>
      <c r="E54" s="29">
        <v>400</v>
      </c>
      <c r="F54" s="30">
        <v>398.21120000000002</v>
      </c>
      <c r="G54" s="31">
        <v>8.4633899999999995E-3</v>
      </c>
      <c r="H54" s="19">
        <v>6.7275</v>
      </c>
    </row>
    <row r="55" spans="1:8" x14ac:dyDescent="0.2">
      <c r="A55" s="20"/>
      <c r="B55" s="20"/>
      <c r="C55" s="21" t="s">
        <v>11</v>
      </c>
      <c r="D55" s="20"/>
      <c r="E55" s="20" t="s">
        <v>12</v>
      </c>
      <c r="F55" s="26">
        <v>31707.815200000001</v>
      </c>
      <c r="G55" s="23">
        <v>0.67390232999999999</v>
      </c>
      <c r="H55" s="19" t="s">
        <v>12</v>
      </c>
    </row>
    <row r="56" spans="1:8" x14ac:dyDescent="0.2">
      <c r="A56" s="20"/>
      <c r="B56" s="20"/>
      <c r="C56" s="24"/>
      <c r="D56" s="20"/>
      <c r="E56" s="20"/>
      <c r="F56" s="25"/>
      <c r="G56" s="25"/>
      <c r="H56" s="19" t="s">
        <v>12</v>
      </c>
    </row>
    <row r="57" spans="1:8" x14ac:dyDescent="0.2">
      <c r="A57" s="20"/>
      <c r="B57" s="20"/>
      <c r="C57" s="21" t="s">
        <v>83</v>
      </c>
      <c r="D57" s="20"/>
      <c r="E57" s="20"/>
      <c r="F57" s="20"/>
      <c r="G57" s="20"/>
      <c r="H57" s="19" t="s">
        <v>12</v>
      </c>
    </row>
    <row r="58" spans="1:8" x14ac:dyDescent="0.2">
      <c r="A58" s="20"/>
      <c r="B58" s="20"/>
      <c r="C58" s="21" t="s">
        <v>11</v>
      </c>
      <c r="D58" s="20"/>
      <c r="E58" s="20" t="s">
        <v>12</v>
      </c>
      <c r="F58" s="22" t="s">
        <v>13</v>
      </c>
      <c r="G58" s="23">
        <v>0</v>
      </c>
      <c r="H58" s="19" t="s">
        <v>12</v>
      </c>
    </row>
    <row r="59" spans="1:8" x14ac:dyDescent="0.2">
      <c r="A59" s="20"/>
      <c r="B59" s="20"/>
      <c r="C59" s="24"/>
      <c r="D59" s="20"/>
      <c r="E59" s="20"/>
      <c r="F59" s="25"/>
      <c r="G59" s="25"/>
      <c r="H59" s="19" t="s">
        <v>12</v>
      </c>
    </row>
    <row r="60" spans="1:8" x14ac:dyDescent="0.2">
      <c r="A60" s="20"/>
      <c r="B60" s="20"/>
      <c r="C60" s="21" t="s">
        <v>84</v>
      </c>
      <c r="D60" s="20"/>
      <c r="E60" s="20"/>
      <c r="F60" s="20"/>
      <c r="G60" s="20"/>
      <c r="H60" s="19" t="s">
        <v>12</v>
      </c>
    </row>
    <row r="61" spans="1:8" x14ac:dyDescent="0.2">
      <c r="A61" s="27">
        <v>1</v>
      </c>
      <c r="B61" s="28" t="s">
        <v>88</v>
      </c>
      <c r="C61" s="28" t="s">
        <v>89</v>
      </c>
      <c r="D61" s="28" t="s">
        <v>87</v>
      </c>
      <c r="E61" s="29">
        <v>3000000</v>
      </c>
      <c r="F61" s="30">
        <v>3022.8960000000002</v>
      </c>
      <c r="G61" s="31">
        <v>6.4247150000000003E-2</v>
      </c>
      <c r="H61" s="19">
        <v>6.7868000000000004</v>
      </c>
    </row>
    <row r="62" spans="1:8" x14ac:dyDescent="0.2">
      <c r="A62" s="27">
        <v>2</v>
      </c>
      <c r="B62" s="28" t="s">
        <v>85</v>
      </c>
      <c r="C62" s="28" t="s">
        <v>86</v>
      </c>
      <c r="D62" s="28" t="s">
        <v>87</v>
      </c>
      <c r="E62" s="29">
        <v>1500000</v>
      </c>
      <c r="F62" s="30">
        <v>1472.1044999999999</v>
      </c>
      <c r="G62" s="31">
        <v>3.1287389999999998E-2</v>
      </c>
      <c r="H62" s="19">
        <v>6.6999000000000004</v>
      </c>
    </row>
    <row r="63" spans="1:8" x14ac:dyDescent="0.2">
      <c r="A63" s="27">
        <v>3</v>
      </c>
      <c r="B63" s="28" t="s">
        <v>90</v>
      </c>
      <c r="C63" s="28" t="s">
        <v>91</v>
      </c>
      <c r="D63" s="28" t="s">
        <v>87</v>
      </c>
      <c r="E63" s="29">
        <v>1100000</v>
      </c>
      <c r="F63" s="30">
        <v>1068.9657</v>
      </c>
      <c r="G63" s="31">
        <v>2.271927E-2</v>
      </c>
      <c r="H63" s="19">
        <v>7.1090999999999998</v>
      </c>
    </row>
    <row r="64" spans="1:8" x14ac:dyDescent="0.2">
      <c r="A64" s="27">
        <v>4</v>
      </c>
      <c r="B64" s="28" t="s">
        <v>94</v>
      </c>
      <c r="C64" s="28" t="s">
        <v>95</v>
      </c>
      <c r="D64" s="28" t="s">
        <v>87</v>
      </c>
      <c r="E64" s="29">
        <v>1000000</v>
      </c>
      <c r="F64" s="30">
        <v>1042.2260000000001</v>
      </c>
      <c r="G64" s="31">
        <v>2.2150960000000001E-2</v>
      </c>
      <c r="H64" s="19">
        <v>6.4515000000000002</v>
      </c>
    </row>
    <row r="65" spans="1:8" ht="25.5" x14ac:dyDescent="0.2">
      <c r="A65" s="27">
        <v>5</v>
      </c>
      <c r="B65" s="28" t="s">
        <v>92</v>
      </c>
      <c r="C65" s="28" t="s">
        <v>93</v>
      </c>
      <c r="D65" s="28" t="s">
        <v>87</v>
      </c>
      <c r="E65" s="29">
        <v>1000000</v>
      </c>
      <c r="F65" s="30">
        <v>1009.098</v>
      </c>
      <c r="G65" s="31">
        <v>2.144687E-2</v>
      </c>
      <c r="H65" s="19">
        <v>6.7502000000000004</v>
      </c>
    </row>
    <row r="66" spans="1:8" x14ac:dyDescent="0.2">
      <c r="A66" s="27">
        <v>6</v>
      </c>
      <c r="B66" s="28" t="s">
        <v>159</v>
      </c>
      <c r="C66" s="28" t="s">
        <v>160</v>
      </c>
      <c r="D66" s="28" t="s">
        <v>87</v>
      </c>
      <c r="E66" s="29">
        <v>500000</v>
      </c>
      <c r="F66" s="30">
        <v>512.9325</v>
      </c>
      <c r="G66" s="31">
        <v>1.0901620000000001E-2</v>
      </c>
      <c r="H66" s="19">
        <v>6.3502000000000001</v>
      </c>
    </row>
    <row r="67" spans="1:8" x14ac:dyDescent="0.2">
      <c r="A67" s="27">
        <v>7</v>
      </c>
      <c r="B67" s="28" t="s">
        <v>161</v>
      </c>
      <c r="C67" s="28" t="s">
        <v>162</v>
      </c>
      <c r="D67" s="28" t="s">
        <v>87</v>
      </c>
      <c r="E67" s="29">
        <v>500000</v>
      </c>
      <c r="F67" s="30">
        <v>510.99849999999998</v>
      </c>
      <c r="G67" s="31">
        <v>1.086051E-2</v>
      </c>
      <c r="H67" s="19">
        <v>7.0975999999999999</v>
      </c>
    </row>
    <row r="68" spans="1:8" x14ac:dyDescent="0.2">
      <c r="A68" s="27">
        <v>8</v>
      </c>
      <c r="B68" s="28" t="s">
        <v>100</v>
      </c>
      <c r="C68" s="28" t="s">
        <v>101</v>
      </c>
      <c r="D68" s="28" t="s">
        <v>87</v>
      </c>
      <c r="E68" s="29">
        <v>500000</v>
      </c>
      <c r="F68" s="30">
        <v>469.19</v>
      </c>
      <c r="G68" s="31">
        <v>9.9719300000000004E-3</v>
      </c>
      <c r="H68" s="19">
        <v>7.5174000000000003</v>
      </c>
    </row>
    <row r="69" spans="1:8" x14ac:dyDescent="0.2">
      <c r="A69" s="20"/>
      <c r="B69" s="20"/>
      <c r="C69" s="21" t="s">
        <v>11</v>
      </c>
      <c r="D69" s="20"/>
      <c r="E69" s="20" t="s">
        <v>12</v>
      </c>
      <c r="F69" s="26">
        <v>9108.4112000000005</v>
      </c>
      <c r="G69" s="23">
        <v>0.1935857</v>
      </c>
      <c r="H69" s="19" t="s">
        <v>12</v>
      </c>
    </row>
    <row r="70" spans="1:8" x14ac:dyDescent="0.2">
      <c r="A70" s="20"/>
      <c r="B70" s="20"/>
      <c r="C70" s="24"/>
      <c r="D70" s="20"/>
      <c r="E70" s="20"/>
      <c r="F70" s="25"/>
      <c r="G70" s="25"/>
      <c r="H70" s="19" t="s">
        <v>12</v>
      </c>
    </row>
    <row r="71" spans="1:8" x14ac:dyDescent="0.2">
      <c r="A71" s="20"/>
      <c r="B71" s="20"/>
      <c r="C71" s="21" t="s">
        <v>102</v>
      </c>
      <c r="D71" s="20"/>
      <c r="E71" s="20"/>
      <c r="F71" s="25"/>
      <c r="G71" s="25"/>
      <c r="H71" s="19" t="s">
        <v>12</v>
      </c>
    </row>
    <row r="72" spans="1:8" x14ac:dyDescent="0.2">
      <c r="A72" s="20"/>
      <c r="B72" s="20"/>
      <c r="C72" s="21" t="s">
        <v>11</v>
      </c>
      <c r="D72" s="20"/>
      <c r="E72" s="20" t="s">
        <v>12</v>
      </c>
      <c r="F72" s="22" t="s">
        <v>13</v>
      </c>
      <c r="G72" s="23">
        <v>0</v>
      </c>
      <c r="H72" s="19" t="s">
        <v>12</v>
      </c>
    </row>
    <row r="73" spans="1:8" x14ac:dyDescent="0.2">
      <c r="A73" s="20"/>
      <c r="B73" s="20"/>
      <c r="C73" s="24"/>
      <c r="D73" s="20"/>
      <c r="E73" s="20"/>
      <c r="F73" s="25"/>
      <c r="G73" s="25"/>
      <c r="H73" s="19" t="s">
        <v>12</v>
      </c>
    </row>
    <row r="74" spans="1:8" x14ac:dyDescent="0.2">
      <c r="A74" s="20"/>
      <c r="B74" s="20"/>
      <c r="C74" s="21" t="s">
        <v>103</v>
      </c>
      <c r="D74" s="20"/>
      <c r="E74" s="20"/>
      <c r="F74" s="26">
        <v>40816.2264</v>
      </c>
      <c r="G74" s="23">
        <v>0.86748802999999997</v>
      </c>
      <c r="H74" s="19" t="s">
        <v>12</v>
      </c>
    </row>
    <row r="75" spans="1:8" x14ac:dyDescent="0.2">
      <c r="A75" s="20"/>
      <c r="B75" s="20"/>
      <c r="C75" s="24"/>
      <c r="D75" s="20"/>
      <c r="E75" s="20"/>
      <c r="F75" s="25"/>
      <c r="G75" s="25"/>
      <c r="H75" s="19" t="s">
        <v>12</v>
      </c>
    </row>
    <row r="76" spans="1:8" x14ac:dyDescent="0.2">
      <c r="A76" s="20"/>
      <c r="B76" s="20"/>
      <c r="C76" s="21" t="s">
        <v>104</v>
      </c>
      <c r="D76" s="20"/>
      <c r="E76" s="20"/>
      <c r="F76" s="25"/>
      <c r="G76" s="25"/>
      <c r="H76" s="19" t="s">
        <v>12</v>
      </c>
    </row>
    <row r="77" spans="1:8" x14ac:dyDescent="0.2">
      <c r="A77" s="20"/>
      <c r="B77" s="20"/>
      <c r="C77" s="21" t="s">
        <v>105</v>
      </c>
      <c r="D77" s="20"/>
      <c r="E77" s="20"/>
      <c r="F77" s="25"/>
      <c r="G77" s="25"/>
      <c r="H77" s="19" t="s">
        <v>12</v>
      </c>
    </row>
    <row r="78" spans="1:8" x14ac:dyDescent="0.2">
      <c r="A78" s="27">
        <v>1</v>
      </c>
      <c r="B78" s="28" t="s">
        <v>163</v>
      </c>
      <c r="C78" s="28" t="s">
        <v>164</v>
      </c>
      <c r="D78" s="28" t="s">
        <v>108</v>
      </c>
      <c r="E78" s="29">
        <v>400</v>
      </c>
      <c r="F78" s="30">
        <v>1933.96</v>
      </c>
      <c r="G78" s="31">
        <v>4.1103439999999998E-2</v>
      </c>
      <c r="H78" s="19">
        <v>6.08</v>
      </c>
    </row>
    <row r="79" spans="1:8" x14ac:dyDescent="0.2">
      <c r="A79" s="27">
        <v>2</v>
      </c>
      <c r="B79" s="28" t="s">
        <v>165</v>
      </c>
      <c r="C79" s="28" t="s">
        <v>166</v>
      </c>
      <c r="D79" s="28" t="s">
        <v>108</v>
      </c>
      <c r="E79" s="29">
        <v>200</v>
      </c>
      <c r="F79" s="30">
        <v>970.399</v>
      </c>
      <c r="G79" s="31">
        <v>2.0624380000000001E-2</v>
      </c>
      <c r="H79" s="19">
        <v>6.0511999999999997</v>
      </c>
    </row>
    <row r="80" spans="1:8" x14ac:dyDescent="0.2">
      <c r="A80" s="27">
        <v>3</v>
      </c>
      <c r="B80" s="28" t="s">
        <v>167</v>
      </c>
      <c r="C80" s="28" t="s">
        <v>168</v>
      </c>
      <c r="D80" s="28" t="s">
        <v>108</v>
      </c>
      <c r="E80" s="29">
        <v>100</v>
      </c>
      <c r="F80" s="30">
        <v>487.255</v>
      </c>
      <c r="G80" s="31">
        <v>1.035588E-2</v>
      </c>
      <c r="H80" s="19">
        <v>6.12</v>
      </c>
    </row>
    <row r="81" spans="1:8" x14ac:dyDescent="0.2">
      <c r="A81" s="27">
        <v>4</v>
      </c>
      <c r="B81" s="28" t="s">
        <v>169</v>
      </c>
      <c r="C81" s="28" t="s">
        <v>170</v>
      </c>
      <c r="D81" s="28" t="s">
        <v>108</v>
      </c>
      <c r="E81" s="29">
        <v>100</v>
      </c>
      <c r="F81" s="30">
        <v>483.95350000000002</v>
      </c>
      <c r="G81" s="31">
        <v>1.028571E-2</v>
      </c>
      <c r="H81" s="19">
        <v>6.0511999999999997</v>
      </c>
    </row>
    <row r="82" spans="1:8" x14ac:dyDescent="0.2">
      <c r="A82" s="20"/>
      <c r="B82" s="20"/>
      <c r="C82" s="21" t="s">
        <v>11</v>
      </c>
      <c r="D82" s="20"/>
      <c r="E82" s="20" t="s">
        <v>12</v>
      </c>
      <c r="F82" s="26">
        <v>3875.5675000000001</v>
      </c>
      <c r="G82" s="23">
        <v>8.2369410000000004E-2</v>
      </c>
      <c r="H82" s="19" t="s">
        <v>12</v>
      </c>
    </row>
    <row r="83" spans="1:8" x14ac:dyDescent="0.2">
      <c r="A83" s="20"/>
      <c r="B83" s="20"/>
      <c r="C83" s="24"/>
      <c r="D83" s="20"/>
      <c r="E83" s="20"/>
      <c r="F83" s="25"/>
      <c r="G83" s="25"/>
      <c r="H83" s="19" t="s">
        <v>12</v>
      </c>
    </row>
    <row r="84" spans="1:8" x14ac:dyDescent="0.2">
      <c r="A84" s="20"/>
      <c r="B84" s="20"/>
      <c r="C84" s="21" t="s">
        <v>109</v>
      </c>
      <c r="D84" s="20"/>
      <c r="E84" s="20"/>
      <c r="F84" s="25"/>
      <c r="G84" s="25"/>
      <c r="H84" s="19" t="s">
        <v>12</v>
      </c>
    </row>
    <row r="85" spans="1:8" x14ac:dyDescent="0.2">
      <c r="A85" s="20"/>
      <c r="B85" s="20"/>
      <c r="C85" s="21" t="s">
        <v>11</v>
      </c>
      <c r="D85" s="20"/>
      <c r="E85" s="20" t="s">
        <v>12</v>
      </c>
      <c r="F85" s="22" t="s">
        <v>13</v>
      </c>
      <c r="G85" s="23">
        <v>0</v>
      </c>
      <c r="H85" s="19" t="s">
        <v>12</v>
      </c>
    </row>
    <row r="86" spans="1:8" x14ac:dyDescent="0.2">
      <c r="A86" s="20"/>
      <c r="B86" s="20"/>
      <c r="C86" s="24"/>
      <c r="D86" s="20"/>
      <c r="E86" s="20"/>
      <c r="F86" s="25"/>
      <c r="G86" s="25"/>
      <c r="H86" s="19" t="s">
        <v>12</v>
      </c>
    </row>
    <row r="87" spans="1:8" x14ac:dyDescent="0.2">
      <c r="A87" s="20"/>
      <c r="B87" s="20"/>
      <c r="C87" s="21" t="s">
        <v>110</v>
      </c>
      <c r="D87" s="20"/>
      <c r="E87" s="20"/>
      <c r="F87" s="25"/>
      <c r="G87" s="25"/>
      <c r="H87" s="19" t="s">
        <v>12</v>
      </c>
    </row>
    <row r="88" spans="1:8" x14ac:dyDescent="0.2">
      <c r="A88" s="20"/>
      <c r="B88" s="20"/>
      <c r="C88" s="21" t="s">
        <v>11</v>
      </c>
      <c r="D88" s="20"/>
      <c r="E88" s="20" t="s">
        <v>12</v>
      </c>
      <c r="F88" s="22" t="s">
        <v>13</v>
      </c>
      <c r="G88" s="23">
        <v>0</v>
      </c>
      <c r="H88" s="19" t="s">
        <v>12</v>
      </c>
    </row>
    <row r="89" spans="1:8" x14ac:dyDescent="0.2">
      <c r="A89" s="20"/>
      <c r="B89" s="20"/>
      <c r="C89" s="24"/>
      <c r="D89" s="20"/>
      <c r="E89" s="20"/>
      <c r="F89" s="25"/>
      <c r="G89" s="25"/>
      <c r="H89" s="19" t="s">
        <v>12</v>
      </c>
    </row>
    <row r="90" spans="1:8" x14ac:dyDescent="0.2">
      <c r="A90" s="20"/>
      <c r="B90" s="20"/>
      <c r="C90" s="21" t="s">
        <v>111</v>
      </c>
      <c r="D90" s="20"/>
      <c r="E90" s="20"/>
      <c r="F90" s="25"/>
      <c r="G90" s="25"/>
      <c r="H90" s="19" t="s">
        <v>12</v>
      </c>
    </row>
    <row r="91" spans="1:8" x14ac:dyDescent="0.2">
      <c r="A91" s="27">
        <v>1</v>
      </c>
      <c r="B91" s="28"/>
      <c r="C91" s="28" t="s">
        <v>112</v>
      </c>
      <c r="D91" s="28"/>
      <c r="E91" s="32"/>
      <c r="F91" s="30">
        <v>2148.94299899</v>
      </c>
      <c r="G91" s="31">
        <v>4.5672579999999997E-2</v>
      </c>
      <c r="H91" s="19">
        <v>5.38</v>
      </c>
    </row>
    <row r="92" spans="1:8" x14ac:dyDescent="0.2">
      <c r="A92" s="20"/>
      <c r="B92" s="20"/>
      <c r="C92" s="21" t="s">
        <v>11</v>
      </c>
      <c r="D92" s="20"/>
      <c r="E92" s="20" t="s">
        <v>12</v>
      </c>
      <c r="F92" s="26">
        <v>2148.94299899</v>
      </c>
      <c r="G92" s="23">
        <v>4.5672579999999997E-2</v>
      </c>
      <c r="H92" s="19" t="s">
        <v>12</v>
      </c>
    </row>
    <row r="93" spans="1:8" x14ac:dyDescent="0.2">
      <c r="A93" s="20"/>
      <c r="B93" s="20"/>
      <c r="C93" s="24"/>
      <c r="D93" s="20"/>
      <c r="E93" s="20"/>
      <c r="F93" s="25"/>
      <c r="G93" s="25"/>
      <c r="H93" s="19" t="s">
        <v>12</v>
      </c>
    </row>
    <row r="94" spans="1:8" x14ac:dyDescent="0.2">
      <c r="A94" s="20"/>
      <c r="B94" s="20"/>
      <c r="C94" s="21" t="s">
        <v>113</v>
      </c>
      <c r="D94" s="20"/>
      <c r="E94" s="20"/>
      <c r="F94" s="26">
        <v>6024.5104989900001</v>
      </c>
      <c r="G94" s="23">
        <v>0.12804198999999999</v>
      </c>
      <c r="H94" s="19" t="s">
        <v>12</v>
      </c>
    </row>
    <row r="95" spans="1:8" x14ac:dyDescent="0.2">
      <c r="A95" s="20"/>
      <c r="B95" s="20"/>
      <c r="C95" s="25"/>
      <c r="D95" s="20"/>
      <c r="E95" s="20"/>
      <c r="F95" s="20"/>
      <c r="G95" s="20"/>
      <c r="H95" s="19" t="s">
        <v>12</v>
      </c>
    </row>
    <row r="96" spans="1:8" x14ac:dyDescent="0.2">
      <c r="A96" s="20"/>
      <c r="B96" s="20"/>
      <c r="C96" s="21" t="s">
        <v>114</v>
      </c>
      <c r="D96" s="20"/>
      <c r="E96" s="20"/>
      <c r="F96" s="20"/>
      <c r="G96" s="20"/>
      <c r="H96" s="19" t="s">
        <v>12</v>
      </c>
    </row>
    <row r="97" spans="1:17" x14ac:dyDescent="0.2">
      <c r="A97" s="20"/>
      <c r="B97" s="20"/>
      <c r="C97" s="21" t="s">
        <v>115</v>
      </c>
      <c r="D97" s="20"/>
      <c r="E97" s="20"/>
      <c r="F97" s="20"/>
      <c r="G97" s="20"/>
      <c r="H97" s="19" t="s">
        <v>12</v>
      </c>
    </row>
    <row r="98" spans="1:17" x14ac:dyDescent="0.2">
      <c r="A98" s="20"/>
      <c r="B98" s="20"/>
      <c r="C98" s="21" t="s">
        <v>11</v>
      </c>
      <c r="D98" s="20"/>
      <c r="E98" s="20" t="s">
        <v>12</v>
      </c>
      <c r="F98" s="22" t="s">
        <v>13</v>
      </c>
      <c r="G98" s="23">
        <v>0</v>
      </c>
      <c r="H98" s="19" t="s">
        <v>12</v>
      </c>
    </row>
    <row r="99" spans="1:17" x14ac:dyDescent="0.2">
      <c r="A99" s="17"/>
      <c r="B99" s="17"/>
      <c r="C99" s="33"/>
      <c r="D99" s="17"/>
      <c r="E99" s="17"/>
      <c r="F99" s="34"/>
      <c r="G99" s="34"/>
      <c r="H99" s="19" t="s">
        <v>12</v>
      </c>
    </row>
    <row r="100" spans="1:17" x14ac:dyDescent="0.2">
      <c r="A100" s="17"/>
      <c r="B100" s="17"/>
      <c r="C100" s="18" t="s">
        <v>645</v>
      </c>
      <c r="D100" s="17"/>
      <c r="E100" s="17"/>
      <c r="F100" s="34"/>
      <c r="G100" s="34"/>
      <c r="H100" s="19" t="s">
        <v>12</v>
      </c>
      <c r="K100" s="35"/>
      <c r="L100" s="35"/>
      <c r="M100" s="35"/>
      <c r="N100" s="35"/>
      <c r="O100" s="36"/>
      <c r="P100" s="36"/>
      <c r="Q100" s="36"/>
    </row>
    <row r="101" spans="1:17" x14ac:dyDescent="0.2">
      <c r="A101" s="37">
        <v>1</v>
      </c>
      <c r="B101" s="38" t="s">
        <v>116</v>
      </c>
      <c r="C101" s="38" t="s">
        <v>117</v>
      </c>
      <c r="D101" s="38"/>
      <c r="E101" s="39">
        <v>1167.5340000000001</v>
      </c>
      <c r="F101" s="40">
        <v>132.29550169199999</v>
      </c>
      <c r="G101" s="41">
        <v>2.8117400000000001E-3</v>
      </c>
      <c r="H101" s="19"/>
    </row>
    <row r="102" spans="1:17" x14ac:dyDescent="0.2">
      <c r="A102" s="17"/>
      <c r="B102" s="17"/>
      <c r="C102" s="18" t="s">
        <v>11</v>
      </c>
      <c r="D102" s="17"/>
      <c r="E102" s="17" t="s">
        <v>12</v>
      </c>
      <c r="F102" s="42">
        <f>SUM(F101)</f>
        <v>132.29550169199999</v>
      </c>
      <c r="G102" s="43">
        <f>SUM(G101)</f>
        <v>2.8117400000000001E-3</v>
      </c>
      <c r="H102" s="19" t="s">
        <v>12</v>
      </c>
    </row>
    <row r="103" spans="1:17" x14ac:dyDescent="0.2">
      <c r="A103" s="17"/>
      <c r="B103" s="17"/>
      <c r="C103" s="33"/>
      <c r="D103" s="17"/>
      <c r="E103" s="17"/>
      <c r="F103" s="34"/>
      <c r="G103" s="34"/>
      <c r="H103" s="19" t="s">
        <v>12</v>
      </c>
    </row>
    <row r="104" spans="1:17" x14ac:dyDescent="0.2">
      <c r="A104" s="20"/>
      <c r="B104" s="20"/>
      <c r="C104" s="21" t="s">
        <v>118</v>
      </c>
      <c r="D104" s="20"/>
      <c r="E104" s="20"/>
      <c r="F104" s="20"/>
      <c r="G104" s="20"/>
      <c r="H104" s="19" t="s">
        <v>12</v>
      </c>
    </row>
    <row r="105" spans="1:17" x14ac:dyDescent="0.2">
      <c r="A105" s="20"/>
      <c r="B105" s="20"/>
      <c r="C105" s="21" t="s">
        <v>119</v>
      </c>
      <c r="D105" s="20"/>
      <c r="E105" s="20"/>
      <c r="F105" s="20"/>
      <c r="G105" s="20"/>
      <c r="H105" s="19" t="s">
        <v>12</v>
      </c>
    </row>
    <row r="106" spans="1:17" x14ac:dyDescent="0.2">
      <c r="A106" s="20"/>
      <c r="B106" s="20"/>
      <c r="C106" s="21" t="s">
        <v>11</v>
      </c>
      <c r="D106" s="20"/>
      <c r="E106" s="20" t="s">
        <v>12</v>
      </c>
      <c r="F106" s="22" t="s">
        <v>13</v>
      </c>
      <c r="G106" s="23">
        <v>0</v>
      </c>
      <c r="H106" s="19" t="s">
        <v>12</v>
      </c>
    </row>
    <row r="107" spans="1:17" x14ac:dyDescent="0.2">
      <c r="A107" s="20"/>
      <c r="B107" s="20"/>
      <c r="C107" s="24"/>
      <c r="D107" s="20"/>
      <c r="E107" s="20"/>
      <c r="F107" s="25"/>
      <c r="G107" s="25"/>
      <c r="H107" s="19" t="s">
        <v>12</v>
      </c>
    </row>
    <row r="108" spans="1:17" x14ac:dyDescent="0.2">
      <c r="A108" s="20"/>
      <c r="B108" s="20"/>
      <c r="C108" s="21" t="s">
        <v>120</v>
      </c>
      <c r="D108" s="20"/>
      <c r="E108" s="20"/>
      <c r="F108" s="25"/>
      <c r="G108" s="25"/>
      <c r="H108" s="19" t="s">
        <v>12</v>
      </c>
    </row>
    <row r="109" spans="1:17" x14ac:dyDescent="0.2">
      <c r="A109" s="20"/>
      <c r="B109" s="20"/>
      <c r="C109" s="21" t="s">
        <v>11</v>
      </c>
      <c r="D109" s="20"/>
      <c r="E109" s="20" t="s">
        <v>12</v>
      </c>
      <c r="F109" s="22" t="s">
        <v>13</v>
      </c>
      <c r="G109" s="23">
        <v>0</v>
      </c>
      <c r="H109" s="19" t="s">
        <v>12</v>
      </c>
    </row>
    <row r="110" spans="1:17" x14ac:dyDescent="0.2">
      <c r="A110" s="20"/>
      <c r="B110" s="28"/>
      <c r="C110" s="28"/>
      <c r="D110" s="21"/>
      <c r="E110" s="20"/>
      <c r="F110" s="28"/>
      <c r="G110" s="32"/>
      <c r="H110" s="19" t="s">
        <v>12</v>
      </c>
    </row>
    <row r="111" spans="1:17" x14ac:dyDescent="0.2">
      <c r="A111" s="32"/>
      <c r="B111" s="28"/>
      <c r="C111" s="28" t="s">
        <v>121</v>
      </c>
      <c r="D111" s="28"/>
      <c r="E111" s="32"/>
      <c r="F111" s="30">
        <v>78.021204089999998</v>
      </c>
      <c r="G111" s="31">
        <v>1.65822E-3</v>
      </c>
      <c r="H111" s="19" t="s">
        <v>12</v>
      </c>
    </row>
    <row r="112" spans="1:17" x14ac:dyDescent="0.2">
      <c r="A112" s="24"/>
      <c r="B112" s="24"/>
      <c r="C112" s="21" t="s">
        <v>122</v>
      </c>
      <c r="D112" s="25"/>
      <c r="E112" s="25"/>
      <c r="F112" s="26">
        <v>47051.053604772002</v>
      </c>
      <c r="G112" s="44">
        <v>0.99999998000000001</v>
      </c>
      <c r="H112" s="19" t="s">
        <v>12</v>
      </c>
    </row>
    <row r="113" spans="1:8" x14ac:dyDescent="0.2">
      <c r="A113" s="45"/>
      <c r="B113" s="45"/>
      <c r="C113" s="45"/>
      <c r="D113" s="46"/>
      <c r="E113" s="46"/>
      <c r="F113" s="46"/>
      <c r="G113" s="46"/>
    </row>
    <row r="114" spans="1:8" x14ac:dyDescent="0.2">
      <c r="A114" s="47"/>
      <c r="B114" s="155" t="s">
        <v>646</v>
      </c>
      <c r="C114" s="155"/>
      <c r="D114" s="155"/>
      <c r="E114" s="155"/>
      <c r="F114" s="155"/>
      <c r="G114" s="155"/>
      <c r="H114" s="155"/>
    </row>
    <row r="115" spans="1:8" x14ac:dyDescent="0.2">
      <c r="A115" s="47"/>
      <c r="B115" s="155" t="s">
        <v>647</v>
      </c>
      <c r="C115" s="155"/>
      <c r="D115" s="155"/>
      <c r="E115" s="155"/>
      <c r="F115" s="155"/>
      <c r="G115" s="155"/>
      <c r="H115" s="155"/>
    </row>
    <row r="116" spans="1:8" x14ac:dyDescent="0.2">
      <c r="A116" s="47"/>
      <c r="B116" s="155" t="s">
        <v>648</v>
      </c>
      <c r="C116" s="155"/>
      <c r="D116" s="155"/>
      <c r="E116" s="155"/>
      <c r="F116" s="155"/>
      <c r="G116" s="155"/>
      <c r="H116" s="155"/>
    </row>
    <row r="117" spans="1:8" x14ac:dyDescent="0.2">
      <c r="A117" s="47"/>
      <c r="B117" s="47"/>
      <c r="C117" s="47"/>
      <c r="D117" s="49"/>
      <c r="E117" s="49"/>
      <c r="F117" s="49"/>
      <c r="G117" s="49"/>
    </row>
    <row r="118" spans="1:8" x14ac:dyDescent="0.2">
      <c r="A118" s="47"/>
      <c r="B118" s="156" t="s">
        <v>123</v>
      </c>
      <c r="C118" s="157"/>
      <c r="D118" s="158"/>
      <c r="E118" s="50"/>
      <c r="F118" s="49"/>
      <c r="G118" s="49"/>
    </row>
    <row r="119" spans="1:8" ht="27" customHeight="1" x14ac:dyDescent="0.2">
      <c r="A119" s="47"/>
      <c r="B119" s="159" t="s">
        <v>124</v>
      </c>
      <c r="C119" s="160"/>
      <c r="D119" s="18" t="s">
        <v>125</v>
      </c>
      <c r="E119" s="50"/>
      <c r="F119" s="49"/>
      <c r="G119" s="49"/>
    </row>
    <row r="120" spans="1:8" x14ac:dyDescent="0.2">
      <c r="A120" s="47"/>
      <c r="B120" s="159" t="s">
        <v>126</v>
      </c>
      <c r="C120" s="160"/>
      <c r="D120" s="18" t="s">
        <v>125</v>
      </c>
      <c r="E120" s="50"/>
      <c r="F120" s="49"/>
      <c r="G120" s="49"/>
    </row>
    <row r="121" spans="1:8" x14ac:dyDescent="0.2">
      <c r="A121" s="47"/>
      <c r="B121" s="159" t="s">
        <v>127</v>
      </c>
      <c r="C121" s="160"/>
      <c r="D121" s="34" t="s">
        <v>12</v>
      </c>
      <c r="E121" s="50"/>
      <c r="F121" s="49"/>
      <c r="G121" s="49"/>
    </row>
    <row r="122" spans="1:8" x14ac:dyDescent="0.2">
      <c r="A122" s="51"/>
      <c r="B122" s="52" t="s">
        <v>12</v>
      </c>
      <c r="C122" s="52" t="s">
        <v>649</v>
      </c>
      <c r="D122" s="52" t="s">
        <v>128</v>
      </c>
      <c r="E122" s="51"/>
      <c r="F122" s="51"/>
      <c r="G122" s="51"/>
    </row>
    <row r="123" spans="1:8" x14ac:dyDescent="0.2">
      <c r="A123" s="53"/>
      <c r="B123" s="54" t="s">
        <v>129</v>
      </c>
      <c r="C123" s="55">
        <v>45869</v>
      </c>
      <c r="D123" s="55">
        <v>45900</v>
      </c>
      <c r="E123" s="53"/>
      <c r="F123" s="53"/>
      <c r="G123" s="53"/>
    </row>
    <row r="124" spans="1:8" x14ac:dyDescent="0.2">
      <c r="A124" s="53"/>
      <c r="B124" s="28" t="s">
        <v>130</v>
      </c>
      <c r="C124" s="56">
        <v>44.052100000000003</v>
      </c>
      <c r="D124" s="56">
        <v>44.036200000000001</v>
      </c>
      <c r="E124" s="53"/>
      <c r="F124" s="57"/>
      <c r="G124" s="58"/>
    </row>
    <row r="125" spans="1:8" ht="25.5" x14ac:dyDescent="0.2">
      <c r="A125" s="53"/>
      <c r="B125" s="28" t="s">
        <v>769</v>
      </c>
      <c r="C125" s="56">
        <v>11.7658</v>
      </c>
      <c r="D125" s="56">
        <v>11.7615</v>
      </c>
      <c r="E125" s="53"/>
      <c r="F125" s="57"/>
      <c r="G125" s="58"/>
    </row>
    <row r="126" spans="1:8" x14ac:dyDescent="0.2">
      <c r="A126" s="53"/>
      <c r="B126" s="28" t="s">
        <v>131</v>
      </c>
      <c r="C126" s="56">
        <v>43.430100000000003</v>
      </c>
      <c r="D126" s="56">
        <v>43.409199999999998</v>
      </c>
      <c r="E126" s="53"/>
      <c r="F126" s="57"/>
      <c r="G126" s="58"/>
    </row>
    <row r="127" spans="1:8" ht="25.5" x14ac:dyDescent="0.2">
      <c r="A127" s="53"/>
      <c r="B127" s="28" t="s">
        <v>770</v>
      </c>
      <c r="C127" s="56">
        <v>11.809200000000001</v>
      </c>
      <c r="D127" s="56">
        <v>11.803599999999999</v>
      </c>
      <c r="E127" s="53"/>
      <c r="F127" s="57"/>
      <c r="G127" s="58"/>
    </row>
    <row r="128" spans="1:8" x14ac:dyDescent="0.2">
      <c r="A128" s="53"/>
      <c r="B128" s="53"/>
      <c r="C128" s="53"/>
      <c r="D128" s="53"/>
      <c r="E128" s="53"/>
      <c r="F128" s="53"/>
      <c r="G128" s="53"/>
    </row>
    <row r="129" spans="1:18" x14ac:dyDescent="0.2">
      <c r="A129" s="53"/>
      <c r="B129" s="162" t="s">
        <v>650</v>
      </c>
      <c r="C129" s="163"/>
      <c r="D129" s="21" t="s">
        <v>125</v>
      </c>
      <c r="E129" s="53"/>
      <c r="F129" s="53"/>
      <c r="G129" s="53"/>
    </row>
    <row r="130" spans="1:18" x14ac:dyDescent="0.2">
      <c r="A130" s="53"/>
      <c r="B130" s="63"/>
      <c r="C130" s="63"/>
      <c r="D130" s="63"/>
      <c r="E130" s="53"/>
      <c r="F130" s="53"/>
      <c r="G130" s="53"/>
    </row>
    <row r="131" spans="1:18" x14ac:dyDescent="0.2">
      <c r="A131" s="51"/>
      <c r="B131" s="159" t="s">
        <v>132</v>
      </c>
      <c r="C131" s="160"/>
      <c r="D131" s="18" t="s">
        <v>125</v>
      </c>
      <c r="E131" s="62"/>
      <c r="F131" s="51"/>
      <c r="G131" s="51"/>
    </row>
    <row r="132" spans="1:18" x14ac:dyDescent="0.2">
      <c r="A132" s="51"/>
      <c r="B132" s="159" t="s">
        <v>133</v>
      </c>
      <c r="C132" s="160"/>
      <c r="D132" s="18" t="s">
        <v>125</v>
      </c>
      <c r="E132" s="62"/>
      <c r="F132" s="51"/>
      <c r="G132" s="51"/>
    </row>
    <row r="133" spans="1:18" x14ac:dyDescent="0.2">
      <c r="A133" s="51"/>
      <c r="B133" s="159" t="s">
        <v>651</v>
      </c>
      <c r="C133" s="160"/>
      <c r="D133" s="18" t="s">
        <v>125</v>
      </c>
      <c r="E133" s="62"/>
      <c r="F133" s="51"/>
      <c r="G133" s="51"/>
    </row>
    <row r="134" spans="1:18" x14ac:dyDescent="0.2">
      <c r="A134" s="63"/>
      <c r="B134" s="63"/>
      <c r="C134" s="63"/>
      <c r="D134" s="63"/>
      <c r="E134" s="63"/>
      <c r="F134" s="63"/>
      <c r="G134" s="63"/>
    </row>
    <row r="135" spans="1:18" s="64" customFormat="1" x14ac:dyDescent="0.2">
      <c r="B135" s="164" t="s">
        <v>652</v>
      </c>
      <c r="C135" s="165"/>
      <c r="D135" s="166"/>
      <c r="I135"/>
      <c r="J135" s="16"/>
      <c r="K135" s="35"/>
      <c r="L135" s="35"/>
      <c r="M135" s="35"/>
      <c r="N135" s="35"/>
      <c r="O135" s="70"/>
    </row>
    <row r="136" spans="1:18" s="64" customFormat="1" ht="38.25" x14ac:dyDescent="0.2">
      <c r="B136" s="161" t="s">
        <v>653</v>
      </c>
      <c r="C136" s="161"/>
      <c r="D136" s="65" t="s">
        <v>134</v>
      </c>
      <c r="I136"/>
      <c r="J136" s="16"/>
      <c r="K136" s="35"/>
      <c r="L136" s="35"/>
      <c r="M136" s="35"/>
      <c r="N136" s="35"/>
      <c r="O136" s="70"/>
    </row>
    <row r="137" spans="1:18" s="64" customFormat="1" x14ac:dyDescent="0.2">
      <c r="B137" s="152" t="s">
        <v>654</v>
      </c>
      <c r="C137" s="152"/>
      <c r="D137" s="66"/>
      <c r="I137"/>
      <c r="J137" s="16"/>
      <c r="K137" s="35"/>
      <c r="L137" s="35"/>
      <c r="M137" s="35"/>
      <c r="N137" s="35"/>
      <c r="O137" s="70"/>
    </row>
    <row r="138" spans="1:18" s="64" customFormat="1" x14ac:dyDescent="0.2">
      <c r="B138" s="152"/>
      <c r="C138" s="152"/>
      <c r="D138" s="67"/>
      <c r="I138"/>
      <c r="J138"/>
      <c r="K138" s="35"/>
      <c r="L138" s="35"/>
      <c r="M138" s="35"/>
      <c r="N138" s="35"/>
      <c r="O138" s="70"/>
    </row>
    <row r="139" spans="1:18" s="64" customFormat="1" x14ac:dyDescent="0.2">
      <c r="B139" s="152" t="s">
        <v>655</v>
      </c>
      <c r="C139" s="152"/>
      <c r="D139" s="68">
        <v>6.6793192537529942</v>
      </c>
      <c r="I139"/>
      <c r="J139"/>
      <c r="K139" s="35"/>
      <c r="L139" s="35"/>
      <c r="M139" s="35"/>
      <c r="N139" s="35"/>
      <c r="O139" s="70"/>
    </row>
    <row r="140" spans="1:18" s="64" customFormat="1" x14ac:dyDescent="0.2">
      <c r="B140" s="152"/>
      <c r="C140" s="152"/>
      <c r="D140" s="67"/>
      <c r="I140"/>
      <c r="J140" s="16"/>
      <c r="K140" s="35"/>
      <c r="L140" s="35"/>
      <c r="M140" s="35"/>
      <c r="N140" s="35"/>
      <c r="O140" s="70"/>
    </row>
    <row r="141" spans="1:18" s="64" customFormat="1" x14ac:dyDescent="0.2">
      <c r="B141" s="152" t="s">
        <v>656</v>
      </c>
      <c r="C141" s="152"/>
      <c r="D141" s="68">
        <v>3.0498944918289177</v>
      </c>
      <c r="I141"/>
      <c r="J141" s="16"/>
      <c r="K141" s="35"/>
      <c r="L141" s="35"/>
      <c r="M141" s="35"/>
      <c r="N141" s="35"/>
      <c r="O141" s="70"/>
    </row>
    <row r="142" spans="1:18" s="64" customFormat="1" x14ac:dyDescent="0.2">
      <c r="B142" s="152" t="s">
        <v>657</v>
      </c>
      <c r="C142" s="152"/>
      <c r="D142" s="68">
        <v>3.9325712829095325</v>
      </c>
      <c r="I142"/>
      <c r="J142" s="16"/>
      <c r="K142" s="35"/>
      <c r="L142" s="35"/>
      <c r="M142" s="35"/>
      <c r="N142" s="35"/>
      <c r="O142" s="70"/>
    </row>
    <row r="143" spans="1:18" s="64" customFormat="1" x14ac:dyDescent="0.2">
      <c r="B143" s="152"/>
      <c r="C143" s="152"/>
      <c r="D143" s="67"/>
      <c r="I143"/>
      <c r="J143" s="16"/>
      <c r="K143" s="35"/>
      <c r="L143" s="35"/>
      <c r="M143" s="35"/>
      <c r="N143" s="35"/>
      <c r="O143" s="70"/>
      <c r="R143"/>
    </row>
    <row r="144" spans="1:18" s="64" customFormat="1" x14ac:dyDescent="0.2">
      <c r="B144" s="152" t="s">
        <v>658</v>
      </c>
      <c r="C144" s="152"/>
      <c r="D144" s="69" t="s">
        <v>772</v>
      </c>
      <c r="I144"/>
      <c r="J144" s="16"/>
      <c r="K144" s="35"/>
      <c r="L144" s="35"/>
      <c r="M144" s="35"/>
      <c r="N144" s="35"/>
      <c r="O144" s="70"/>
    </row>
    <row r="145" spans="2:18" s="64" customFormat="1" x14ac:dyDescent="0.2">
      <c r="B145" s="150" t="s">
        <v>659</v>
      </c>
      <c r="C145" s="153"/>
      <c r="D145" s="151"/>
      <c r="I145"/>
      <c r="J145" s="16"/>
      <c r="K145" s="35"/>
      <c r="L145" s="35"/>
      <c r="M145" s="35"/>
      <c r="N145" s="35"/>
      <c r="O145" s="70"/>
      <c r="R145"/>
    </row>
    <row r="146" spans="2:18" x14ac:dyDescent="0.2">
      <c r="J146" s="16"/>
    </row>
    <row r="147" spans="2:18" x14ac:dyDescent="0.2">
      <c r="B147" s="72" t="s">
        <v>660</v>
      </c>
    </row>
    <row r="148" spans="2:18" ht="5.25" customHeight="1" x14ac:dyDescent="0.2"/>
    <row r="149" spans="2:18" ht="168" customHeight="1" x14ac:dyDescent="0.2"/>
    <row r="152" spans="2:18" x14ac:dyDescent="0.2">
      <c r="B152" s="72" t="s">
        <v>661</v>
      </c>
      <c r="C152" s="73"/>
      <c r="D152" s="72"/>
    </row>
    <row r="153" spans="2:18" x14ac:dyDescent="0.2">
      <c r="B153" s="72" t="s">
        <v>663</v>
      </c>
      <c r="D153" s="72"/>
    </row>
    <row r="155" spans="2:18" x14ac:dyDescent="0.2">
      <c r="J155" s="16"/>
    </row>
    <row r="156" spans="2:18" x14ac:dyDescent="0.2">
      <c r="J156" s="16"/>
    </row>
    <row r="157" spans="2:18" x14ac:dyDescent="0.2">
      <c r="J157" s="16"/>
    </row>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sheetData>
  <mergeCells count="25">
    <mergeCell ref="B116:H116"/>
    <mergeCell ref="B118:D118"/>
    <mergeCell ref="B119:C119"/>
    <mergeCell ref="B120:C120"/>
    <mergeCell ref="B131:C131"/>
    <mergeCell ref="B129:C129"/>
    <mergeCell ref="A1:H1"/>
    <mergeCell ref="A2:H2"/>
    <mergeCell ref="A3:H3"/>
    <mergeCell ref="B114:H114"/>
    <mergeCell ref="B115:H115"/>
    <mergeCell ref="B142:C142"/>
    <mergeCell ref="B143:C143"/>
    <mergeCell ref="B144:C144"/>
    <mergeCell ref="B145:D145"/>
    <mergeCell ref="B121:C121"/>
    <mergeCell ref="B135:D135"/>
    <mergeCell ref="B139:C139"/>
    <mergeCell ref="B140:C140"/>
    <mergeCell ref="B141:C141"/>
    <mergeCell ref="B133:C133"/>
    <mergeCell ref="B132:C132"/>
    <mergeCell ref="B136:C136"/>
    <mergeCell ref="B137:C137"/>
    <mergeCell ref="B138:C138"/>
  </mergeCells>
  <hyperlinks>
    <hyperlink ref="I1" location="Index!B2" display="Index" xr:uid="{36801601-B843-485B-84B2-5D1F19BCDD61}"/>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DE8E-DBD8-4D8E-ABB4-ED0F1C1F6271}">
  <sheetPr>
    <outlinePr summaryBelow="0" summaryRight="0"/>
  </sheetPr>
  <dimension ref="A1:Q184"/>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9.4257812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171</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x14ac:dyDescent="0.2">
      <c r="A28" s="20"/>
      <c r="B28" s="20"/>
      <c r="C28" s="21" t="s">
        <v>11</v>
      </c>
      <c r="D28" s="20"/>
      <c r="E28" s="20" t="s">
        <v>12</v>
      </c>
      <c r="F28" s="22" t="s">
        <v>13</v>
      </c>
      <c r="G28" s="23">
        <v>0</v>
      </c>
      <c r="H28" s="19" t="s">
        <v>12</v>
      </c>
    </row>
    <row r="29" spans="1:8" x14ac:dyDescent="0.2">
      <c r="A29" s="20"/>
      <c r="B29" s="20"/>
      <c r="C29" s="24"/>
      <c r="D29" s="20"/>
      <c r="E29" s="20"/>
      <c r="F29" s="25"/>
      <c r="G29" s="25"/>
      <c r="H29" s="19" t="s">
        <v>12</v>
      </c>
    </row>
    <row r="30" spans="1:8" x14ac:dyDescent="0.2">
      <c r="A30" s="20"/>
      <c r="B30" s="20"/>
      <c r="C30" s="21" t="s">
        <v>83</v>
      </c>
      <c r="D30" s="20"/>
      <c r="E30" s="20"/>
      <c r="F30" s="20"/>
      <c r="G30" s="20"/>
      <c r="H30" s="19" t="s">
        <v>12</v>
      </c>
    </row>
    <row r="31" spans="1:8" x14ac:dyDescent="0.2">
      <c r="A31" s="20"/>
      <c r="B31" s="20"/>
      <c r="C31" s="21" t="s">
        <v>11</v>
      </c>
      <c r="D31" s="20"/>
      <c r="E31" s="20" t="s">
        <v>12</v>
      </c>
      <c r="F31" s="22" t="s">
        <v>13</v>
      </c>
      <c r="G31" s="23">
        <v>0</v>
      </c>
      <c r="H31" s="19" t="s">
        <v>12</v>
      </c>
    </row>
    <row r="32" spans="1:8" x14ac:dyDescent="0.2">
      <c r="A32" s="20"/>
      <c r="B32" s="20"/>
      <c r="C32" s="24"/>
      <c r="D32" s="20"/>
      <c r="E32" s="20"/>
      <c r="F32" s="25"/>
      <c r="G32" s="25"/>
      <c r="H32" s="19" t="s">
        <v>12</v>
      </c>
    </row>
    <row r="33" spans="1:8" x14ac:dyDescent="0.2">
      <c r="A33" s="20"/>
      <c r="B33" s="20"/>
      <c r="C33" s="21" t="s">
        <v>84</v>
      </c>
      <c r="D33" s="20"/>
      <c r="E33" s="20"/>
      <c r="F33" s="20"/>
      <c r="G33" s="20"/>
      <c r="H33" s="19" t="s">
        <v>12</v>
      </c>
    </row>
    <row r="34" spans="1:8" x14ac:dyDescent="0.2">
      <c r="A34" s="27">
        <v>1</v>
      </c>
      <c r="B34" s="28" t="s">
        <v>172</v>
      </c>
      <c r="C34" s="28" t="s">
        <v>173</v>
      </c>
      <c r="D34" s="28" t="s">
        <v>87</v>
      </c>
      <c r="E34" s="29">
        <v>5000000</v>
      </c>
      <c r="F34" s="30">
        <v>5081.74</v>
      </c>
      <c r="G34" s="31">
        <v>2.1316410000000001E-2</v>
      </c>
      <c r="H34" s="19">
        <v>5.9870000000000001</v>
      </c>
    </row>
    <row r="35" spans="1:8" x14ac:dyDescent="0.2">
      <c r="A35" s="27">
        <v>2</v>
      </c>
      <c r="B35" s="28" t="s">
        <v>174</v>
      </c>
      <c r="C35" s="28" t="s">
        <v>175</v>
      </c>
      <c r="D35" s="28" t="s">
        <v>87</v>
      </c>
      <c r="E35" s="29">
        <v>4000000</v>
      </c>
      <c r="F35" s="30">
        <v>4040.9879999999998</v>
      </c>
      <c r="G35" s="31">
        <v>1.6950759999999999E-2</v>
      </c>
      <c r="H35" s="19">
        <v>5.75</v>
      </c>
    </row>
    <row r="36" spans="1:8" x14ac:dyDescent="0.2">
      <c r="A36" s="27">
        <v>3</v>
      </c>
      <c r="B36" s="28" t="s">
        <v>176</v>
      </c>
      <c r="C36" s="28" t="s">
        <v>177</v>
      </c>
      <c r="D36" s="28" t="s">
        <v>87</v>
      </c>
      <c r="E36" s="29">
        <v>2500000</v>
      </c>
      <c r="F36" s="30">
        <v>2534.7075</v>
      </c>
      <c r="G36" s="31">
        <v>1.063236E-2</v>
      </c>
      <c r="H36" s="19">
        <v>5.9767000000000001</v>
      </c>
    </row>
    <row r="37" spans="1:8" x14ac:dyDescent="0.2">
      <c r="A37" s="20"/>
      <c r="B37" s="20"/>
      <c r="C37" s="21" t="s">
        <v>11</v>
      </c>
      <c r="D37" s="20"/>
      <c r="E37" s="20" t="s">
        <v>12</v>
      </c>
      <c r="F37" s="26">
        <v>11657.4355</v>
      </c>
      <c r="G37" s="23">
        <v>4.8899529999999997E-2</v>
      </c>
      <c r="H37" s="19" t="s">
        <v>12</v>
      </c>
    </row>
    <row r="38" spans="1:8" x14ac:dyDescent="0.2">
      <c r="A38" s="20"/>
      <c r="B38" s="20"/>
      <c r="C38" s="24"/>
      <c r="D38" s="20"/>
      <c r="E38" s="20"/>
      <c r="F38" s="25"/>
      <c r="G38" s="25"/>
      <c r="H38" s="19" t="s">
        <v>12</v>
      </c>
    </row>
    <row r="39" spans="1:8" x14ac:dyDescent="0.2">
      <c r="A39" s="20"/>
      <c r="B39" s="20"/>
      <c r="C39" s="21" t="s">
        <v>102</v>
      </c>
      <c r="D39" s="20"/>
      <c r="E39" s="20"/>
      <c r="F39" s="25"/>
      <c r="G39" s="25"/>
      <c r="H39" s="19" t="s">
        <v>12</v>
      </c>
    </row>
    <row r="40" spans="1:8" x14ac:dyDescent="0.2">
      <c r="A40" s="20"/>
      <c r="B40" s="20"/>
      <c r="C40" s="21" t="s">
        <v>11</v>
      </c>
      <c r="D40" s="20"/>
      <c r="E40" s="20" t="s">
        <v>12</v>
      </c>
      <c r="F40" s="22" t="s">
        <v>13</v>
      </c>
      <c r="G40" s="23">
        <v>0</v>
      </c>
      <c r="H40" s="19" t="s">
        <v>12</v>
      </c>
    </row>
    <row r="41" spans="1:8" x14ac:dyDescent="0.2">
      <c r="A41" s="20"/>
      <c r="B41" s="20"/>
      <c r="C41" s="24"/>
      <c r="D41" s="20"/>
      <c r="E41" s="20"/>
      <c r="F41" s="25"/>
      <c r="G41" s="25"/>
      <c r="H41" s="19" t="s">
        <v>12</v>
      </c>
    </row>
    <row r="42" spans="1:8" x14ac:dyDescent="0.2">
      <c r="A42" s="20"/>
      <c r="B42" s="20"/>
      <c r="C42" s="21" t="s">
        <v>103</v>
      </c>
      <c r="D42" s="20"/>
      <c r="E42" s="20"/>
      <c r="F42" s="26">
        <v>11657.4355</v>
      </c>
      <c r="G42" s="23">
        <v>4.8899529999999997E-2</v>
      </c>
      <c r="H42" s="19" t="s">
        <v>12</v>
      </c>
    </row>
    <row r="43" spans="1:8" x14ac:dyDescent="0.2">
      <c r="A43" s="20"/>
      <c r="B43" s="20"/>
      <c r="C43" s="24"/>
      <c r="D43" s="20"/>
      <c r="E43" s="20"/>
      <c r="F43" s="25"/>
      <c r="G43" s="25"/>
      <c r="H43" s="19" t="s">
        <v>12</v>
      </c>
    </row>
    <row r="44" spans="1:8" x14ac:dyDescent="0.2">
      <c r="A44" s="20"/>
      <c r="B44" s="20"/>
      <c r="C44" s="21" t="s">
        <v>104</v>
      </c>
      <c r="D44" s="20"/>
      <c r="E44" s="20"/>
      <c r="F44" s="25"/>
      <c r="G44" s="25"/>
      <c r="H44" s="19" t="s">
        <v>12</v>
      </c>
    </row>
    <row r="45" spans="1:8" x14ac:dyDescent="0.2">
      <c r="A45" s="20"/>
      <c r="B45" s="20"/>
      <c r="C45" s="21" t="s">
        <v>105</v>
      </c>
      <c r="D45" s="20"/>
      <c r="E45" s="20"/>
      <c r="F45" s="25"/>
      <c r="G45" s="25"/>
      <c r="H45" s="19" t="s">
        <v>12</v>
      </c>
    </row>
    <row r="46" spans="1:8" x14ac:dyDescent="0.2">
      <c r="A46" s="27">
        <v>1</v>
      </c>
      <c r="B46" s="28" t="s">
        <v>169</v>
      </c>
      <c r="C46" s="28" t="s">
        <v>170</v>
      </c>
      <c r="D46" s="28" t="s">
        <v>108</v>
      </c>
      <c r="E46" s="29">
        <v>2200</v>
      </c>
      <c r="F46" s="30">
        <v>10646.977000000001</v>
      </c>
      <c r="G46" s="31">
        <v>4.4660949999999998E-2</v>
      </c>
      <c r="H46" s="19">
        <v>6.0511999999999997</v>
      </c>
    </row>
    <row r="47" spans="1:8" x14ac:dyDescent="0.2">
      <c r="A47" s="27">
        <v>2</v>
      </c>
      <c r="B47" s="28" t="s">
        <v>178</v>
      </c>
      <c r="C47" s="28" t="s">
        <v>179</v>
      </c>
      <c r="D47" s="28" t="s">
        <v>108</v>
      </c>
      <c r="E47" s="29">
        <v>2200</v>
      </c>
      <c r="F47" s="30">
        <v>10636.769</v>
      </c>
      <c r="G47" s="31">
        <v>4.4618129999999999E-2</v>
      </c>
      <c r="H47" s="19">
        <v>6.11</v>
      </c>
    </row>
    <row r="48" spans="1:8" x14ac:dyDescent="0.2">
      <c r="A48" s="27">
        <v>3</v>
      </c>
      <c r="B48" s="28" t="s">
        <v>180</v>
      </c>
      <c r="C48" s="28" t="s">
        <v>181</v>
      </c>
      <c r="D48" s="28" t="s">
        <v>108</v>
      </c>
      <c r="E48" s="29">
        <v>2000</v>
      </c>
      <c r="F48" s="30">
        <v>9703.33</v>
      </c>
      <c r="G48" s="31">
        <v>4.0702629999999997E-2</v>
      </c>
      <c r="H48" s="19">
        <v>6.0650000000000004</v>
      </c>
    </row>
    <row r="49" spans="1:8" x14ac:dyDescent="0.2">
      <c r="A49" s="27">
        <v>4</v>
      </c>
      <c r="B49" s="28" t="s">
        <v>182</v>
      </c>
      <c r="C49" s="28" t="s">
        <v>183</v>
      </c>
      <c r="D49" s="28" t="s">
        <v>108</v>
      </c>
      <c r="E49" s="29">
        <v>1500</v>
      </c>
      <c r="F49" s="30">
        <v>7259.7749999999996</v>
      </c>
      <c r="G49" s="31">
        <v>3.0452630000000001E-2</v>
      </c>
      <c r="H49" s="19">
        <v>6.1</v>
      </c>
    </row>
    <row r="50" spans="1:8" x14ac:dyDescent="0.2">
      <c r="A50" s="27">
        <v>5</v>
      </c>
      <c r="B50" s="28" t="s">
        <v>184</v>
      </c>
      <c r="C50" s="28" t="s">
        <v>185</v>
      </c>
      <c r="D50" s="28" t="s">
        <v>108</v>
      </c>
      <c r="E50" s="29">
        <v>1000</v>
      </c>
      <c r="F50" s="30">
        <v>4924.3149999999996</v>
      </c>
      <c r="G50" s="31">
        <v>2.065606E-2</v>
      </c>
      <c r="H50" s="19">
        <v>5.9051</v>
      </c>
    </row>
    <row r="51" spans="1:8" x14ac:dyDescent="0.2">
      <c r="A51" s="27">
        <v>6</v>
      </c>
      <c r="B51" s="28" t="s">
        <v>186</v>
      </c>
      <c r="C51" s="28" t="s">
        <v>187</v>
      </c>
      <c r="D51" s="28" t="s">
        <v>188</v>
      </c>
      <c r="E51" s="29">
        <v>1000</v>
      </c>
      <c r="F51" s="30">
        <v>4879.99</v>
      </c>
      <c r="G51" s="31">
        <v>2.047013E-2</v>
      </c>
      <c r="H51" s="19">
        <v>6.0651000000000002</v>
      </c>
    </row>
    <row r="52" spans="1:8" x14ac:dyDescent="0.2">
      <c r="A52" s="27">
        <v>7</v>
      </c>
      <c r="B52" s="28" t="s">
        <v>189</v>
      </c>
      <c r="C52" s="28" t="s">
        <v>190</v>
      </c>
      <c r="D52" s="28" t="s">
        <v>108</v>
      </c>
      <c r="E52" s="29">
        <v>1000</v>
      </c>
      <c r="F52" s="30">
        <v>4871.37</v>
      </c>
      <c r="G52" s="31">
        <v>2.0433969999999999E-2</v>
      </c>
      <c r="H52" s="19">
        <v>6.1</v>
      </c>
    </row>
    <row r="53" spans="1:8" ht="25.5" x14ac:dyDescent="0.2">
      <c r="A53" s="27">
        <v>8</v>
      </c>
      <c r="B53" s="28" t="s">
        <v>191</v>
      </c>
      <c r="C53" s="28" t="s">
        <v>192</v>
      </c>
      <c r="D53" s="28" t="s">
        <v>108</v>
      </c>
      <c r="E53" s="29">
        <v>1000</v>
      </c>
      <c r="F53" s="30">
        <v>4870.8549999999996</v>
      </c>
      <c r="G53" s="31">
        <v>2.0431810000000002E-2</v>
      </c>
      <c r="H53" s="19">
        <v>6.125</v>
      </c>
    </row>
    <row r="54" spans="1:8" x14ac:dyDescent="0.2">
      <c r="A54" s="27">
        <v>9</v>
      </c>
      <c r="B54" s="28" t="s">
        <v>193</v>
      </c>
      <c r="C54" s="28" t="s">
        <v>194</v>
      </c>
      <c r="D54" s="28" t="s">
        <v>108</v>
      </c>
      <c r="E54" s="29">
        <v>1000</v>
      </c>
      <c r="F54" s="30">
        <v>4849.74</v>
      </c>
      <c r="G54" s="31">
        <v>2.0343239999999999E-2</v>
      </c>
      <c r="H54" s="19">
        <v>6.08</v>
      </c>
    </row>
    <row r="55" spans="1:8" x14ac:dyDescent="0.2">
      <c r="A55" s="27">
        <v>10</v>
      </c>
      <c r="B55" s="28" t="s">
        <v>195</v>
      </c>
      <c r="C55" s="28" t="s">
        <v>196</v>
      </c>
      <c r="D55" s="28" t="s">
        <v>108</v>
      </c>
      <c r="E55" s="29">
        <v>1000</v>
      </c>
      <c r="F55" s="30">
        <v>4845.0450000000001</v>
      </c>
      <c r="G55" s="31">
        <v>2.0323549999999999E-2</v>
      </c>
      <c r="H55" s="19">
        <v>6.08</v>
      </c>
    </row>
    <row r="56" spans="1:8" ht="25.5" x14ac:dyDescent="0.2">
      <c r="A56" s="27">
        <v>11</v>
      </c>
      <c r="B56" s="28" t="s">
        <v>197</v>
      </c>
      <c r="C56" s="28" t="s">
        <v>198</v>
      </c>
      <c r="D56" s="28" t="s">
        <v>108</v>
      </c>
      <c r="E56" s="29">
        <v>1000</v>
      </c>
      <c r="F56" s="30">
        <v>4844.8950000000004</v>
      </c>
      <c r="G56" s="31">
        <v>2.0322920000000001E-2</v>
      </c>
      <c r="H56" s="19">
        <v>6.15</v>
      </c>
    </row>
    <row r="57" spans="1:8" x14ac:dyDescent="0.2">
      <c r="A57" s="27">
        <v>12</v>
      </c>
      <c r="B57" s="28" t="s">
        <v>199</v>
      </c>
      <c r="C57" s="28" t="s">
        <v>200</v>
      </c>
      <c r="D57" s="28" t="s">
        <v>108</v>
      </c>
      <c r="E57" s="29">
        <v>1000</v>
      </c>
      <c r="F57" s="30">
        <v>4840.3599999999997</v>
      </c>
      <c r="G57" s="31">
        <v>2.0303890000000002E-2</v>
      </c>
      <c r="H57" s="19">
        <v>6.08</v>
      </c>
    </row>
    <row r="58" spans="1:8" x14ac:dyDescent="0.2">
      <c r="A58" s="27">
        <v>13</v>
      </c>
      <c r="B58" s="28" t="s">
        <v>201</v>
      </c>
      <c r="C58" s="28" t="s">
        <v>202</v>
      </c>
      <c r="D58" s="28" t="s">
        <v>108</v>
      </c>
      <c r="E58" s="29">
        <v>1000</v>
      </c>
      <c r="F58" s="30">
        <v>4840.3450000000003</v>
      </c>
      <c r="G58" s="31">
        <v>2.0303829999999998E-2</v>
      </c>
      <c r="H58" s="19">
        <v>6.05</v>
      </c>
    </row>
    <row r="59" spans="1:8" x14ac:dyDescent="0.2">
      <c r="A59" s="27">
        <v>14</v>
      </c>
      <c r="B59" s="28" t="s">
        <v>203</v>
      </c>
      <c r="C59" s="28" t="s">
        <v>204</v>
      </c>
      <c r="D59" s="28" t="s">
        <v>108</v>
      </c>
      <c r="E59" s="29">
        <v>1000</v>
      </c>
      <c r="F59" s="30">
        <v>4716.1400000000003</v>
      </c>
      <c r="G59" s="31">
        <v>1.9782830000000001E-2</v>
      </c>
      <c r="H59" s="19">
        <v>6.4050000000000002</v>
      </c>
    </row>
    <row r="60" spans="1:8" ht="25.5" x14ac:dyDescent="0.2">
      <c r="A60" s="27">
        <v>15</v>
      </c>
      <c r="B60" s="28" t="s">
        <v>205</v>
      </c>
      <c r="C60" s="28" t="s">
        <v>206</v>
      </c>
      <c r="D60" s="28" t="s">
        <v>108</v>
      </c>
      <c r="E60" s="29">
        <v>900</v>
      </c>
      <c r="F60" s="30">
        <v>4349.2815000000001</v>
      </c>
      <c r="G60" s="31">
        <v>1.824396E-2</v>
      </c>
      <c r="H60" s="19">
        <v>6.1401000000000003</v>
      </c>
    </row>
    <row r="61" spans="1:8" ht="25.5" x14ac:dyDescent="0.2">
      <c r="A61" s="27">
        <v>16</v>
      </c>
      <c r="B61" s="28" t="s">
        <v>207</v>
      </c>
      <c r="C61" s="28" t="s">
        <v>208</v>
      </c>
      <c r="D61" s="28" t="s">
        <v>108</v>
      </c>
      <c r="E61" s="29">
        <v>800</v>
      </c>
      <c r="F61" s="30">
        <v>3883.3560000000002</v>
      </c>
      <c r="G61" s="31">
        <v>1.6289540000000002E-2</v>
      </c>
      <c r="H61" s="19">
        <v>6.125</v>
      </c>
    </row>
    <row r="62" spans="1:8" ht="25.5" x14ac:dyDescent="0.2">
      <c r="A62" s="27">
        <v>17</v>
      </c>
      <c r="B62" s="28" t="s">
        <v>209</v>
      </c>
      <c r="C62" s="28" t="s">
        <v>210</v>
      </c>
      <c r="D62" s="28" t="s">
        <v>108</v>
      </c>
      <c r="E62" s="29">
        <v>800</v>
      </c>
      <c r="F62" s="30">
        <v>3883.26</v>
      </c>
      <c r="G62" s="31">
        <v>1.6289140000000001E-2</v>
      </c>
      <c r="H62" s="19">
        <v>6.1300999999999997</v>
      </c>
    </row>
    <row r="63" spans="1:8" x14ac:dyDescent="0.2">
      <c r="A63" s="27">
        <v>18</v>
      </c>
      <c r="B63" s="28" t="s">
        <v>211</v>
      </c>
      <c r="C63" s="28" t="s">
        <v>212</v>
      </c>
      <c r="D63" s="28" t="s">
        <v>108</v>
      </c>
      <c r="E63" s="29">
        <v>600</v>
      </c>
      <c r="F63" s="30">
        <v>2924.1990000000001</v>
      </c>
      <c r="G63" s="31">
        <v>1.226616E-2</v>
      </c>
      <c r="H63" s="19">
        <v>6.0650000000000004</v>
      </c>
    </row>
    <row r="64" spans="1:8" x14ac:dyDescent="0.2">
      <c r="A64" s="27">
        <v>19</v>
      </c>
      <c r="B64" s="28" t="s">
        <v>213</v>
      </c>
      <c r="C64" s="28" t="s">
        <v>214</v>
      </c>
      <c r="D64" s="28" t="s">
        <v>108</v>
      </c>
      <c r="E64" s="29">
        <v>500</v>
      </c>
      <c r="F64" s="30">
        <v>2476.5825</v>
      </c>
      <c r="G64" s="31">
        <v>1.038854E-2</v>
      </c>
      <c r="H64" s="19">
        <v>6.0549999999999997</v>
      </c>
    </row>
    <row r="65" spans="1:8" x14ac:dyDescent="0.2">
      <c r="A65" s="27">
        <v>20</v>
      </c>
      <c r="B65" s="28" t="s">
        <v>215</v>
      </c>
      <c r="C65" s="28" t="s">
        <v>216</v>
      </c>
      <c r="D65" s="28" t="s">
        <v>188</v>
      </c>
      <c r="E65" s="29">
        <v>500</v>
      </c>
      <c r="F65" s="30">
        <v>2459.5625</v>
      </c>
      <c r="G65" s="31">
        <v>1.0317150000000001E-2</v>
      </c>
      <c r="H65" s="19">
        <v>5.8834</v>
      </c>
    </row>
    <row r="66" spans="1:8" x14ac:dyDescent="0.2">
      <c r="A66" s="27">
        <v>21</v>
      </c>
      <c r="B66" s="28" t="s">
        <v>217</v>
      </c>
      <c r="C66" s="28" t="s">
        <v>218</v>
      </c>
      <c r="D66" s="28" t="s">
        <v>108</v>
      </c>
      <c r="E66" s="29">
        <v>500</v>
      </c>
      <c r="F66" s="30">
        <v>2459.27</v>
      </c>
      <c r="G66" s="31">
        <v>1.0315919999999999E-2</v>
      </c>
      <c r="H66" s="19">
        <v>6.3634000000000004</v>
      </c>
    </row>
    <row r="67" spans="1:8" x14ac:dyDescent="0.2">
      <c r="A67" s="27">
        <v>22</v>
      </c>
      <c r="B67" s="28" t="s">
        <v>219</v>
      </c>
      <c r="C67" s="28" t="s">
        <v>220</v>
      </c>
      <c r="D67" s="28" t="s">
        <v>108</v>
      </c>
      <c r="E67" s="29">
        <v>500</v>
      </c>
      <c r="F67" s="30">
        <v>2457.7224999999999</v>
      </c>
      <c r="G67" s="31">
        <v>1.030943E-2</v>
      </c>
      <c r="H67" s="19">
        <v>5.9234</v>
      </c>
    </row>
    <row r="68" spans="1:8" x14ac:dyDescent="0.2">
      <c r="A68" s="27">
        <v>23</v>
      </c>
      <c r="B68" s="28" t="s">
        <v>221</v>
      </c>
      <c r="C68" s="28" t="s">
        <v>222</v>
      </c>
      <c r="D68" s="28" t="s">
        <v>108</v>
      </c>
      <c r="E68" s="29">
        <v>500</v>
      </c>
      <c r="F68" s="30">
        <v>2436.8325</v>
      </c>
      <c r="G68" s="31">
        <v>1.02218E-2</v>
      </c>
      <c r="H68" s="19">
        <v>6.0651000000000002</v>
      </c>
    </row>
    <row r="69" spans="1:8" x14ac:dyDescent="0.2">
      <c r="A69" s="27">
        <v>24</v>
      </c>
      <c r="B69" s="28" t="s">
        <v>223</v>
      </c>
      <c r="C69" s="28" t="s">
        <v>224</v>
      </c>
      <c r="D69" s="28" t="s">
        <v>108</v>
      </c>
      <c r="E69" s="29">
        <v>500</v>
      </c>
      <c r="F69" s="30">
        <v>2431.65</v>
      </c>
      <c r="G69" s="31">
        <v>1.020006E-2</v>
      </c>
      <c r="H69" s="19">
        <v>6.0350000000000001</v>
      </c>
    </row>
    <row r="70" spans="1:8" ht="25.5" x14ac:dyDescent="0.2">
      <c r="A70" s="27">
        <v>25</v>
      </c>
      <c r="B70" s="28" t="s">
        <v>225</v>
      </c>
      <c r="C70" s="28" t="s">
        <v>226</v>
      </c>
      <c r="D70" s="28" t="s">
        <v>108</v>
      </c>
      <c r="E70" s="29">
        <v>500</v>
      </c>
      <c r="F70" s="30">
        <v>2431.0574999999999</v>
      </c>
      <c r="G70" s="31">
        <v>1.0197579999999999E-2</v>
      </c>
      <c r="H70" s="19">
        <v>6.125</v>
      </c>
    </row>
    <row r="71" spans="1:8" x14ac:dyDescent="0.2">
      <c r="A71" s="27">
        <v>26</v>
      </c>
      <c r="B71" s="28" t="s">
        <v>227</v>
      </c>
      <c r="C71" s="28" t="s">
        <v>228</v>
      </c>
      <c r="D71" s="28" t="s">
        <v>108</v>
      </c>
      <c r="E71" s="29">
        <v>500</v>
      </c>
      <c r="F71" s="30">
        <v>2428.1374999999998</v>
      </c>
      <c r="G71" s="31">
        <v>1.0185329999999999E-2</v>
      </c>
      <c r="H71" s="19">
        <v>6.0350000000000001</v>
      </c>
    </row>
    <row r="72" spans="1:8" x14ac:dyDescent="0.2">
      <c r="A72" s="27">
        <v>27</v>
      </c>
      <c r="B72" s="28" t="s">
        <v>229</v>
      </c>
      <c r="C72" s="28" t="s">
        <v>230</v>
      </c>
      <c r="D72" s="28" t="s">
        <v>108</v>
      </c>
      <c r="E72" s="29">
        <v>500</v>
      </c>
      <c r="F72" s="30">
        <v>2427.5475000000001</v>
      </c>
      <c r="G72" s="31">
        <v>1.018285E-2</v>
      </c>
      <c r="H72" s="19">
        <v>6.2249999999999996</v>
      </c>
    </row>
    <row r="73" spans="1:8" x14ac:dyDescent="0.2">
      <c r="A73" s="27">
        <v>28</v>
      </c>
      <c r="B73" s="28" t="s">
        <v>231</v>
      </c>
      <c r="C73" s="28" t="s">
        <v>232</v>
      </c>
      <c r="D73" s="28" t="s">
        <v>108</v>
      </c>
      <c r="E73" s="29">
        <v>500</v>
      </c>
      <c r="F73" s="30">
        <v>2422.5050000000001</v>
      </c>
      <c r="G73" s="31">
        <v>1.0161699999999999E-2</v>
      </c>
      <c r="H73" s="19">
        <v>6.05</v>
      </c>
    </row>
    <row r="74" spans="1:8" x14ac:dyDescent="0.2">
      <c r="A74" s="27">
        <v>29</v>
      </c>
      <c r="B74" s="28" t="s">
        <v>233</v>
      </c>
      <c r="C74" s="28" t="s">
        <v>234</v>
      </c>
      <c r="D74" s="28" t="s">
        <v>108</v>
      </c>
      <c r="E74" s="29">
        <v>500</v>
      </c>
      <c r="F74" s="30">
        <v>2422.1325000000002</v>
      </c>
      <c r="G74" s="31">
        <v>1.016014E-2</v>
      </c>
      <c r="H74" s="19">
        <v>6.08</v>
      </c>
    </row>
    <row r="75" spans="1:8" x14ac:dyDescent="0.2">
      <c r="A75" s="27">
        <v>30</v>
      </c>
      <c r="B75" s="28" t="s">
        <v>235</v>
      </c>
      <c r="C75" s="28" t="s">
        <v>236</v>
      </c>
      <c r="D75" s="28" t="s">
        <v>108</v>
      </c>
      <c r="E75" s="29">
        <v>500</v>
      </c>
      <c r="F75" s="30">
        <v>2392.2175000000002</v>
      </c>
      <c r="G75" s="31">
        <v>1.0034650000000001E-2</v>
      </c>
      <c r="H75" s="19">
        <v>6.3250999999999999</v>
      </c>
    </row>
    <row r="76" spans="1:8" x14ac:dyDescent="0.2">
      <c r="A76" s="27">
        <v>31</v>
      </c>
      <c r="B76" s="28" t="s">
        <v>237</v>
      </c>
      <c r="C76" s="28" t="s">
        <v>238</v>
      </c>
      <c r="D76" s="28" t="s">
        <v>108</v>
      </c>
      <c r="E76" s="29">
        <v>500</v>
      </c>
      <c r="F76" s="30">
        <v>2383.2199999999998</v>
      </c>
      <c r="G76" s="31">
        <v>9.9969099999999995E-3</v>
      </c>
      <c r="H76" s="19">
        <v>6.32</v>
      </c>
    </row>
    <row r="77" spans="1:8" x14ac:dyDescent="0.2">
      <c r="A77" s="27">
        <v>32</v>
      </c>
      <c r="B77" s="28" t="s">
        <v>167</v>
      </c>
      <c r="C77" s="28" t="s">
        <v>168</v>
      </c>
      <c r="D77" s="28" t="s">
        <v>108</v>
      </c>
      <c r="E77" s="29">
        <v>400</v>
      </c>
      <c r="F77" s="30">
        <v>1949.02</v>
      </c>
      <c r="G77" s="31">
        <v>8.1755700000000001E-3</v>
      </c>
      <c r="H77" s="19">
        <v>6.12</v>
      </c>
    </row>
    <row r="78" spans="1:8" x14ac:dyDescent="0.2">
      <c r="A78" s="27">
        <v>33</v>
      </c>
      <c r="B78" s="28" t="s">
        <v>239</v>
      </c>
      <c r="C78" s="28" t="s">
        <v>240</v>
      </c>
      <c r="D78" s="28" t="s">
        <v>108</v>
      </c>
      <c r="E78" s="29">
        <v>300</v>
      </c>
      <c r="F78" s="30">
        <v>1474.3140000000001</v>
      </c>
      <c r="G78" s="31">
        <v>6.1843200000000001E-3</v>
      </c>
      <c r="H78" s="19">
        <v>5.8883999999999999</v>
      </c>
    </row>
    <row r="79" spans="1:8" x14ac:dyDescent="0.2">
      <c r="A79" s="27">
        <v>34</v>
      </c>
      <c r="B79" s="28" t="s">
        <v>241</v>
      </c>
      <c r="C79" s="28" t="s">
        <v>242</v>
      </c>
      <c r="D79" s="28" t="s">
        <v>108</v>
      </c>
      <c r="E79" s="29">
        <v>300</v>
      </c>
      <c r="F79" s="30">
        <v>1464.1575</v>
      </c>
      <c r="G79" s="31">
        <v>6.1417099999999999E-3</v>
      </c>
      <c r="H79" s="19">
        <v>6.2050000000000001</v>
      </c>
    </row>
    <row r="80" spans="1:8" x14ac:dyDescent="0.2">
      <c r="A80" s="27">
        <v>35</v>
      </c>
      <c r="B80" s="28" t="s">
        <v>243</v>
      </c>
      <c r="C80" s="28" t="s">
        <v>244</v>
      </c>
      <c r="D80" s="28" t="s">
        <v>108</v>
      </c>
      <c r="E80" s="29">
        <v>300</v>
      </c>
      <c r="F80" s="30">
        <v>1457.3789999999999</v>
      </c>
      <c r="G80" s="31">
        <v>6.1132799999999996E-3</v>
      </c>
      <c r="H80" s="19">
        <v>6.0650000000000004</v>
      </c>
    </row>
    <row r="81" spans="1:8" x14ac:dyDescent="0.2">
      <c r="A81" s="27">
        <v>36</v>
      </c>
      <c r="B81" s="28" t="s">
        <v>165</v>
      </c>
      <c r="C81" s="28" t="s">
        <v>166</v>
      </c>
      <c r="D81" s="28" t="s">
        <v>108</v>
      </c>
      <c r="E81" s="29">
        <v>300</v>
      </c>
      <c r="F81" s="30">
        <v>1455.5985000000001</v>
      </c>
      <c r="G81" s="31">
        <v>6.1058099999999997E-3</v>
      </c>
      <c r="H81" s="19">
        <v>6.0511999999999997</v>
      </c>
    </row>
    <row r="82" spans="1:8" ht="25.5" x14ac:dyDescent="0.2">
      <c r="A82" s="27">
        <v>37</v>
      </c>
      <c r="B82" s="28" t="s">
        <v>245</v>
      </c>
      <c r="C82" s="28" t="s">
        <v>246</v>
      </c>
      <c r="D82" s="28" t="s">
        <v>108</v>
      </c>
      <c r="E82" s="29">
        <v>200</v>
      </c>
      <c r="F82" s="30">
        <v>974.15099999999995</v>
      </c>
      <c r="G82" s="31">
        <v>4.0862800000000003E-3</v>
      </c>
      <c r="H82" s="19">
        <v>6.1300999999999997</v>
      </c>
    </row>
    <row r="83" spans="1:8" x14ac:dyDescent="0.2">
      <c r="A83" s="27">
        <v>38</v>
      </c>
      <c r="B83" s="28" t="s">
        <v>163</v>
      </c>
      <c r="C83" s="28" t="s">
        <v>164</v>
      </c>
      <c r="D83" s="28" t="s">
        <v>108</v>
      </c>
      <c r="E83" s="29">
        <v>100</v>
      </c>
      <c r="F83" s="30">
        <v>483.49</v>
      </c>
      <c r="G83" s="31">
        <v>2.0281000000000001E-3</v>
      </c>
      <c r="H83" s="19">
        <v>6.08</v>
      </c>
    </row>
    <row r="84" spans="1:8" x14ac:dyDescent="0.2">
      <c r="A84" s="20"/>
      <c r="B84" s="20"/>
      <c r="C84" s="21" t="s">
        <v>11</v>
      </c>
      <c r="D84" s="20"/>
      <c r="E84" s="20" t="s">
        <v>12</v>
      </c>
      <c r="F84" s="26">
        <v>142656.54999999999</v>
      </c>
      <c r="G84" s="23">
        <v>0.59840249999999995</v>
      </c>
      <c r="H84" s="19" t="s">
        <v>12</v>
      </c>
    </row>
    <row r="85" spans="1:8" x14ac:dyDescent="0.2">
      <c r="A85" s="20"/>
      <c r="B85" s="20"/>
      <c r="C85" s="24"/>
      <c r="D85" s="20"/>
      <c r="E85" s="20"/>
      <c r="F85" s="25"/>
      <c r="G85" s="25"/>
      <c r="H85" s="19" t="s">
        <v>12</v>
      </c>
    </row>
    <row r="86" spans="1:8" x14ac:dyDescent="0.2">
      <c r="A86" s="20"/>
      <c r="B86" s="20"/>
      <c r="C86" s="21" t="s">
        <v>109</v>
      </c>
      <c r="D86" s="20"/>
      <c r="E86" s="20"/>
      <c r="F86" s="25"/>
      <c r="G86" s="25"/>
      <c r="H86" s="19" t="s">
        <v>12</v>
      </c>
    </row>
    <row r="87" spans="1:8" x14ac:dyDescent="0.2">
      <c r="A87" s="27">
        <v>1</v>
      </c>
      <c r="B87" s="28" t="s">
        <v>247</v>
      </c>
      <c r="C87" s="28" t="s">
        <v>248</v>
      </c>
      <c r="D87" s="28" t="s">
        <v>108</v>
      </c>
      <c r="E87" s="29">
        <v>1000</v>
      </c>
      <c r="F87" s="30">
        <v>4857.7049999999999</v>
      </c>
      <c r="G87" s="31">
        <v>2.037665E-2</v>
      </c>
      <c r="H87" s="19">
        <v>6.6</v>
      </c>
    </row>
    <row r="88" spans="1:8" x14ac:dyDescent="0.2">
      <c r="A88" s="27">
        <v>2</v>
      </c>
      <c r="B88" s="28" t="s">
        <v>249</v>
      </c>
      <c r="C88" s="28" t="s">
        <v>250</v>
      </c>
      <c r="D88" s="28" t="s">
        <v>108</v>
      </c>
      <c r="E88" s="29">
        <v>1000</v>
      </c>
      <c r="F88" s="30">
        <v>4842.43</v>
      </c>
      <c r="G88" s="31">
        <v>2.031258E-2</v>
      </c>
      <c r="H88" s="19">
        <v>6.4550000000000001</v>
      </c>
    </row>
    <row r="89" spans="1:8" x14ac:dyDescent="0.2">
      <c r="A89" s="27">
        <v>3</v>
      </c>
      <c r="B89" s="28" t="s">
        <v>251</v>
      </c>
      <c r="C89" s="28" t="s">
        <v>252</v>
      </c>
      <c r="D89" s="28" t="s">
        <v>108</v>
      </c>
      <c r="E89" s="29">
        <v>1000</v>
      </c>
      <c r="F89" s="30">
        <v>4833.54</v>
      </c>
      <c r="G89" s="31">
        <v>2.0275290000000001E-2</v>
      </c>
      <c r="H89" s="19">
        <v>6.2850999999999999</v>
      </c>
    </row>
    <row r="90" spans="1:8" x14ac:dyDescent="0.2">
      <c r="A90" s="27">
        <v>4</v>
      </c>
      <c r="B90" s="28" t="s">
        <v>253</v>
      </c>
      <c r="C90" s="28" t="s">
        <v>254</v>
      </c>
      <c r="D90" s="28" t="s">
        <v>108</v>
      </c>
      <c r="E90" s="29">
        <v>1000</v>
      </c>
      <c r="F90" s="30">
        <v>4825.72</v>
      </c>
      <c r="G90" s="31">
        <v>2.024248E-2</v>
      </c>
      <c r="H90" s="19">
        <v>6.83</v>
      </c>
    </row>
    <row r="91" spans="1:8" x14ac:dyDescent="0.2">
      <c r="A91" s="27">
        <v>5</v>
      </c>
      <c r="B91" s="28" t="s">
        <v>255</v>
      </c>
      <c r="C91" s="28" t="s">
        <v>256</v>
      </c>
      <c r="D91" s="28" t="s">
        <v>108</v>
      </c>
      <c r="E91" s="29">
        <v>800</v>
      </c>
      <c r="F91" s="30">
        <v>3871.8760000000002</v>
      </c>
      <c r="G91" s="31">
        <v>1.6241390000000001E-2</v>
      </c>
      <c r="H91" s="19">
        <v>6.6</v>
      </c>
    </row>
    <row r="92" spans="1:8" x14ac:dyDescent="0.2">
      <c r="A92" s="27">
        <v>6</v>
      </c>
      <c r="B92" s="28" t="s">
        <v>257</v>
      </c>
      <c r="C92" s="28" t="s">
        <v>258</v>
      </c>
      <c r="D92" s="28" t="s">
        <v>108</v>
      </c>
      <c r="E92" s="29">
        <v>700</v>
      </c>
      <c r="F92" s="30">
        <v>3429.4960000000001</v>
      </c>
      <c r="G92" s="31">
        <v>1.4385729999999999E-2</v>
      </c>
      <c r="H92" s="19">
        <v>6.7</v>
      </c>
    </row>
    <row r="93" spans="1:8" x14ac:dyDescent="0.2">
      <c r="A93" s="27">
        <v>7</v>
      </c>
      <c r="B93" s="28" t="s">
        <v>259</v>
      </c>
      <c r="C93" s="28" t="s">
        <v>260</v>
      </c>
      <c r="D93" s="28" t="s">
        <v>108</v>
      </c>
      <c r="E93" s="29">
        <v>700</v>
      </c>
      <c r="F93" s="30">
        <v>3387.5729999999999</v>
      </c>
      <c r="G93" s="31">
        <v>1.4209879999999999E-2</v>
      </c>
      <c r="H93" s="19">
        <v>6.7675000000000001</v>
      </c>
    </row>
    <row r="94" spans="1:8" ht="25.5" x14ac:dyDescent="0.2">
      <c r="A94" s="27">
        <v>8</v>
      </c>
      <c r="B94" s="28" t="s">
        <v>261</v>
      </c>
      <c r="C94" s="28" t="s">
        <v>262</v>
      </c>
      <c r="D94" s="28" t="s">
        <v>108</v>
      </c>
      <c r="E94" s="29">
        <v>700</v>
      </c>
      <c r="F94" s="30">
        <v>3327.66</v>
      </c>
      <c r="G94" s="31">
        <v>1.395856E-2</v>
      </c>
      <c r="H94" s="19">
        <v>7.08</v>
      </c>
    </row>
    <row r="95" spans="1:8" x14ac:dyDescent="0.2">
      <c r="A95" s="27">
        <v>9</v>
      </c>
      <c r="B95" s="28" t="s">
        <v>263</v>
      </c>
      <c r="C95" s="28" t="s">
        <v>264</v>
      </c>
      <c r="D95" s="28" t="s">
        <v>108</v>
      </c>
      <c r="E95" s="29">
        <v>500</v>
      </c>
      <c r="F95" s="30">
        <v>2430.2750000000001</v>
      </c>
      <c r="G95" s="31">
        <v>1.019429E-2</v>
      </c>
      <c r="H95" s="19">
        <v>6.16</v>
      </c>
    </row>
    <row r="96" spans="1:8" x14ac:dyDescent="0.2">
      <c r="A96" s="27">
        <v>10</v>
      </c>
      <c r="B96" s="28" t="s">
        <v>265</v>
      </c>
      <c r="C96" s="28" t="s">
        <v>266</v>
      </c>
      <c r="D96" s="28" t="s">
        <v>108</v>
      </c>
      <c r="E96" s="29">
        <v>500</v>
      </c>
      <c r="F96" s="30">
        <v>2421.62</v>
      </c>
      <c r="G96" s="31">
        <v>1.015799E-2</v>
      </c>
      <c r="H96" s="19">
        <v>6.6</v>
      </c>
    </row>
    <row r="97" spans="1:8" x14ac:dyDescent="0.2">
      <c r="A97" s="27">
        <v>11</v>
      </c>
      <c r="B97" s="28" t="s">
        <v>267</v>
      </c>
      <c r="C97" s="28" t="s">
        <v>268</v>
      </c>
      <c r="D97" s="28" t="s">
        <v>108</v>
      </c>
      <c r="E97" s="29">
        <v>500</v>
      </c>
      <c r="F97" s="30">
        <v>2415.9974999999999</v>
      </c>
      <c r="G97" s="31">
        <v>1.01344E-2</v>
      </c>
      <c r="H97" s="19">
        <v>7.17</v>
      </c>
    </row>
    <row r="98" spans="1:8" x14ac:dyDescent="0.2">
      <c r="A98" s="27">
        <v>12</v>
      </c>
      <c r="B98" s="28" t="s">
        <v>269</v>
      </c>
      <c r="C98" s="28" t="s">
        <v>270</v>
      </c>
      <c r="D98" s="28" t="s">
        <v>108</v>
      </c>
      <c r="E98" s="29">
        <v>500</v>
      </c>
      <c r="F98" s="30">
        <v>2387.0749999999998</v>
      </c>
      <c r="G98" s="31">
        <v>1.0013080000000001E-2</v>
      </c>
      <c r="H98" s="19">
        <v>6.7450000000000001</v>
      </c>
    </row>
    <row r="99" spans="1:8" x14ac:dyDescent="0.2">
      <c r="A99" s="27">
        <v>13</v>
      </c>
      <c r="B99" s="28" t="s">
        <v>271</v>
      </c>
      <c r="C99" s="28" t="s">
        <v>272</v>
      </c>
      <c r="D99" s="28" t="s">
        <v>108</v>
      </c>
      <c r="E99" s="29">
        <v>500</v>
      </c>
      <c r="F99" s="30">
        <v>2380.6125000000002</v>
      </c>
      <c r="G99" s="31">
        <v>9.9859700000000003E-3</v>
      </c>
      <c r="H99" s="19">
        <v>6.96</v>
      </c>
    </row>
    <row r="100" spans="1:8" ht="25.5" x14ac:dyDescent="0.2">
      <c r="A100" s="27">
        <v>14</v>
      </c>
      <c r="B100" s="28" t="s">
        <v>273</v>
      </c>
      <c r="C100" s="28" t="s">
        <v>274</v>
      </c>
      <c r="D100" s="28" t="s">
        <v>108</v>
      </c>
      <c r="E100" s="29">
        <v>400</v>
      </c>
      <c r="F100" s="30">
        <v>1940.78</v>
      </c>
      <c r="G100" s="31">
        <v>8.1410000000000007E-3</v>
      </c>
      <c r="H100" s="19">
        <v>6.75</v>
      </c>
    </row>
    <row r="101" spans="1:8" ht="25.5" x14ac:dyDescent="0.2">
      <c r="A101" s="27">
        <v>15</v>
      </c>
      <c r="B101" s="28" t="s">
        <v>275</v>
      </c>
      <c r="C101" s="28" t="s">
        <v>276</v>
      </c>
      <c r="D101" s="28" t="s">
        <v>108</v>
      </c>
      <c r="E101" s="29">
        <v>300</v>
      </c>
      <c r="F101" s="30">
        <v>1480.461</v>
      </c>
      <c r="G101" s="31">
        <v>6.2100999999999996E-3</v>
      </c>
      <c r="H101" s="19">
        <v>6.51</v>
      </c>
    </row>
    <row r="102" spans="1:8" x14ac:dyDescent="0.2">
      <c r="A102" s="27">
        <v>16</v>
      </c>
      <c r="B102" s="28" t="s">
        <v>277</v>
      </c>
      <c r="C102" s="28" t="s">
        <v>278</v>
      </c>
      <c r="D102" s="28" t="s">
        <v>108</v>
      </c>
      <c r="E102" s="29">
        <v>300</v>
      </c>
      <c r="F102" s="30">
        <v>1473.6690000000001</v>
      </c>
      <c r="G102" s="31">
        <v>6.1816099999999997E-3</v>
      </c>
      <c r="H102" s="19">
        <v>6.8650000000000002</v>
      </c>
    </row>
    <row r="103" spans="1:8" x14ac:dyDescent="0.2">
      <c r="A103" s="27">
        <v>17</v>
      </c>
      <c r="B103" s="28" t="s">
        <v>279</v>
      </c>
      <c r="C103" s="28" t="s">
        <v>280</v>
      </c>
      <c r="D103" s="28" t="s">
        <v>108</v>
      </c>
      <c r="E103" s="29">
        <v>300</v>
      </c>
      <c r="F103" s="30">
        <v>1454.8454999999999</v>
      </c>
      <c r="G103" s="31">
        <v>6.1026500000000003E-3</v>
      </c>
      <c r="H103" s="19">
        <v>7.17</v>
      </c>
    </row>
    <row r="104" spans="1:8" ht="25.5" x14ac:dyDescent="0.2">
      <c r="A104" s="27">
        <v>18</v>
      </c>
      <c r="B104" s="28" t="s">
        <v>281</v>
      </c>
      <c r="C104" s="28" t="s">
        <v>282</v>
      </c>
      <c r="D104" s="28" t="s">
        <v>108</v>
      </c>
      <c r="E104" s="29">
        <v>100</v>
      </c>
      <c r="F104" s="30">
        <v>475.73050000000001</v>
      </c>
      <c r="G104" s="31">
        <v>1.99555E-3</v>
      </c>
      <c r="H104" s="19">
        <v>7.08</v>
      </c>
    </row>
    <row r="105" spans="1:8" x14ac:dyDescent="0.2">
      <c r="A105" s="20"/>
      <c r="B105" s="20"/>
      <c r="C105" s="21" t="s">
        <v>11</v>
      </c>
      <c r="D105" s="20"/>
      <c r="E105" s="20" t="s">
        <v>12</v>
      </c>
      <c r="F105" s="26">
        <v>52237.065999999999</v>
      </c>
      <c r="G105" s="23">
        <v>0.21911919999999999</v>
      </c>
      <c r="H105" s="19" t="s">
        <v>12</v>
      </c>
    </row>
    <row r="106" spans="1:8" x14ac:dyDescent="0.2">
      <c r="A106" s="20"/>
      <c r="B106" s="20"/>
      <c r="C106" s="24"/>
      <c r="D106" s="20"/>
      <c r="E106" s="20"/>
      <c r="F106" s="25"/>
      <c r="G106" s="25"/>
      <c r="H106" s="19" t="s">
        <v>12</v>
      </c>
    </row>
    <row r="107" spans="1:8" x14ac:dyDescent="0.2">
      <c r="A107" s="20"/>
      <c r="B107" s="20"/>
      <c r="C107" s="21" t="s">
        <v>110</v>
      </c>
      <c r="D107" s="20"/>
      <c r="E107" s="20"/>
      <c r="F107" s="25"/>
      <c r="G107" s="25"/>
      <c r="H107" s="19" t="s">
        <v>12</v>
      </c>
    </row>
    <row r="108" spans="1:8" x14ac:dyDescent="0.2">
      <c r="A108" s="27">
        <v>1</v>
      </c>
      <c r="B108" s="28" t="s">
        <v>283</v>
      </c>
      <c r="C108" s="28" t="s">
        <v>284</v>
      </c>
      <c r="D108" s="28" t="s">
        <v>87</v>
      </c>
      <c r="E108" s="29">
        <v>8300000</v>
      </c>
      <c r="F108" s="30">
        <v>8105.6472000000003</v>
      </c>
      <c r="G108" s="31">
        <v>3.4000820000000001E-2</v>
      </c>
      <c r="H108" s="19">
        <v>5.5743999999999998</v>
      </c>
    </row>
    <row r="109" spans="1:8" x14ac:dyDescent="0.2">
      <c r="A109" s="27">
        <v>2</v>
      </c>
      <c r="B109" s="28" t="s">
        <v>285</v>
      </c>
      <c r="C109" s="28" t="s">
        <v>286</v>
      </c>
      <c r="D109" s="28" t="s">
        <v>87</v>
      </c>
      <c r="E109" s="29">
        <v>3000000</v>
      </c>
      <c r="F109" s="30">
        <v>2920.17</v>
      </c>
      <c r="G109" s="31">
        <v>1.224926E-2</v>
      </c>
      <c r="H109" s="19">
        <v>5.5743999999999998</v>
      </c>
    </row>
    <row r="110" spans="1:8" x14ac:dyDescent="0.2">
      <c r="A110" s="27">
        <v>3</v>
      </c>
      <c r="B110" s="28" t="s">
        <v>287</v>
      </c>
      <c r="C110" s="28" t="s">
        <v>288</v>
      </c>
      <c r="D110" s="28" t="s">
        <v>87</v>
      </c>
      <c r="E110" s="29">
        <v>2500000</v>
      </c>
      <c r="F110" s="30">
        <v>2436.0100000000002</v>
      </c>
      <c r="G110" s="31">
        <v>1.0218349999999999E-2</v>
      </c>
      <c r="H110" s="19">
        <v>5.5743999999999998</v>
      </c>
    </row>
    <row r="111" spans="1:8" x14ac:dyDescent="0.2">
      <c r="A111" s="20"/>
      <c r="B111" s="20"/>
      <c r="C111" s="21" t="s">
        <v>11</v>
      </c>
      <c r="D111" s="20"/>
      <c r="E111" s="20" t="s">
        <v>12</v>
      </c>
      <c r="F111" s="26">
        <v>13461.8272</v>
      </c>
      <c r="G111" s="23">
        <v>5.646843E-2</v>
      </c>
      <c r="H111" s="19" t="s">
        <v>12</v>
      </c>
    </row>
    <row r="112" spans="1:8" x14ac:dyDescent="0.2">
      <c r="A112" s="20"/>
      <c r="B112" s="20"/>
      <c r="C112" s="24"/>
      <c r="D112" s="20"/>
      <c r="E112" s="20"/>
      <c r="F112" s="25"/>
      <c r="G112" s="25"/>
      <c r="H112" s="19" t="s">
        <v>12</v>
      </c>
    </row>
    <row r="113" spans="1:17" x14ac:dyDescent="0.2">
      <c r="A113" s="20"/>
      <c r="B113" s="20"/>
      <c r="C113" s="21" t="s">
        <v>111</v>
      </c>
      <c r="D113" s="20"/>
      <c r="E113" s="20"/>
      <c r="F113" s="25"/>
      <c r="G113" s="25"/>
      <c r="H113" s="19" t="s">
        <v>12</v>
      </c>
    </row>
    <row r="114" spans="1:17" x14ac:dyDescent="0.2">
      <c r="A114" s="27">
        <v>1</v>
      </c>
      <c r="B114" s="28"/>
      <c r="C114" s="28" t="s">
        <v>112</v>
      </c>
      <c r="D114" s="28"/>
      <c r="E114" s="32"/>
      <c r="F114" s="30">
        <v>17815.303806057</v>
      </c>
      <c r="G114" s="31">
        <v>7.4729989999999996E-2</v>
      </c>
      <c r="H114" s="19">
        <v>5.38</v>
      </c>
    </row>
    <row r="115" spans="1:17" x14ac:dyDescent="0.2">
      <c r="A115" s="20"/>
      <c r="B115" s="20"/>
      <c r="C115" s="21" t="s">
        <v>11</v>
      </c>
      <c r="D115" s="20"/>
      <c r="E115" s="20" t="s">
        <v>12</v>
      </c>
      <c r="F115" s="26">
        <v>17815.303806057</v>
      </c>
      <c r="G115" s="23">
        <v>7.4729989999999996E-2</v>
      </c>
      <c r="H115" s="19" t="s">
        <v>12</v>
      </c>
    </row>
    <row r="116" spans="1:17" x14ac:dyDescent="0.2">
      <c r="A116" s="20"/>
      <c r="B116" s="20"/>
      <c r="C116" s="24"/>
      <c r="D116" s="20"/>
      <c r="E116" s="20"/>
      <c r="F116" s="25"/>
      <c r="G116" s="25"/>
      <c r="H116" s="19" t="s">
        <v>12</v>
      </c>
    </row>
    <row r="117" spans="1:17" x14ac:dyDescent="0.2">
      <c r="A117" s="20"/>
      <c r="B117" s="20"/>
      <c r="C117" s="21" t="s">
        <v>113</v>
      </c>
      <c r="D117" s="20"/>
      <c r="E117" s="20"/>
      <c r="F117" s="26">
        <v>226170.747006057</v>
      </c>
      <c r="G117" s="23">
        <v>0.94872011999999994</v>
      </c>
      <c r="H117" s="19" t="s">
        <v>12</v>
      </c>
    </row>
    <row r="118" spans="1:17" x14ac:dyDescent="0.2">
      <c r="A118" s="20"/>
      <c r="B118" s="20"/>
      <c r="C118" s="25"/>
      <c r="D118" s="20"/>
      <c r="E118" s="20"/>
      <c r="F118" s="20"/>
      <c r="G118" s="20"/>
      <c r="H118" s="19" t="s">
        <v>12</v>
      </c>
    </row>
    <row r="119" spans="1:17" x14ac:dyDescent="0.2">
      <c r="A119" s="20"/>
      <c r="B119" s="20"/>
      <c r="C119" s="21" t="s">
        <v>114</v>
      </c>
      <c r="D119" s="20"/>
      <c r="E119" s="20"/>
      <c r="F119" s="20"/>
      <c r="G119" s="20"/>
      <c r="H119" s="19" t="s">
        <v>12</v>
      </c>
    </row>
    <row r="120" spans="1:17" x14ac:dyDescent="0.2">
      <c r="A120" s="20"/>
      <c r="B120" s="20"/>
      <c r="C120" s="21" t="s">
        <v>115</v>
      </c>
      <c r="D120" s="20"/>
      <c r="E120" s="20"/>
      <c r="F120" s="20"/>
      <c r="G120" s="20"/>
      <c r="H120" s="19" t="s">
        <v>12</v>
      </c>
    </row>
    <row r="121" spans="1:17" x14ac:dyDescent="0.2">
      <c r="A121" s="20"/>
      <c r="B121" s="20"/>
      <c r="C121" s="21" t="s">
        <v>11</v>
      </c>
      <c r="D121" s="20"/>
      <c r="E121" s="20" t="s">
        <v>12</v>
      </c>
      <c r="F121" s="22" t="s">
        <v>13</v>
      </c>
      <c r="G121" s="23">
        <v>0</v>
      </c>
      <c r="H121" s="19" t="s">
        <v>12</v>
      </c>
    </row>
    <row r="122" spans="1:17" x14ac:dyDescent="0.2">
      <c r="A122" s="17"/>
      <c r="B122" s="17"/>
      <c r="C122" s="33"/>
      <c r="D122" s="17"/>
      <c r="E122" s="17"/>
      <c r="F122" s="34"/>
      <c r="G122" s="34"/>
      <c r="H122" s="19" t="s">
        <v>12</v>
      </c>
    </row>
    <row r="123" spans="1:17" x14ac:dyDescent="0.2">
      <c r="A123" s="17"/>
      <c r="B123" s="17"/>
      <c r="C123" s="18" t="s">
        <v>645</v>
      </c>
      <c r="D123" s="17"/>
      <c r="E123" s="17"/>
      <c r="F123" s="34"/>
      <c r="G123" s="34"/>
      <c r="H123" s="19" t="s">
        <v>12</v>
      </c>
      <c r="K123" s="35"/>
      <c r="L123" s="35"/>
      <c r="M123" s="35"/>
      <c r="N123" s="35"/>
      <c r="O123" s="36"/>
      <c r="P123" s="36"/>
      <c r="Q123" s="36"/>
    </row>
    <row r="124" spans="1:17" x14ac:dyDescent="0.2">
      <c r="A124" s="37">
        <v>1</v>
      </c>
      <c r="B124" s="38" t="s">
        <v>116</v>
      </c>
      <c r="C124" s="38" t="s">
        <v>117</v>
      </c>
      <c r="D124" s="38"/>
      <c r="E124" s="39">
        <v>3208.866</v>
      </c>
      <c r="F124" s="40">
        <v>363.60271934999997</v>
      </c>
      <c r="G124" s="41">
        <v>1.5252099999999999E-3</v>
      </c>
      <c r="H124" s="19"/>
    </row>
    <row r="125" spans="1:17" x14ac:dyDescent="0.2">
      <c r="A125" s="17"/>
      <c r="B125" s="17"/>
      <c r="C125" s="18" t="s">
        <v>11</v>
      </c>
      <c r="D125" s="17"/>
      <c r="E125" s="17" t="s">
        <v>12</v>
      </c>
      <c r="F125" s="42">
        <f>SUM(F124)</f>
        <v>363.60271934999997</v>
      </c>
      <c r="G125" s="43">
        <f>SUM(G124)</f>
        <v>1.5252099999999999E-3</v>
      </c>
      <c r="H125" s="19" t="s">
        <v>12</v>
      </c>
    </row>
    <row r="126" spans="1:17" x14ac:dyDescent="0.2">
      <c r="A126" s="17"/>
      <c r="B126" s="17"/>
      <c r="C126" s="33"/>
      <c r="D126" s="17"/>
      <c r="E126" s="17"/>
      <c r="F126" s="34"/>
      <c r="G126" s="34"/>
      <c r="H126" s="19" t="s">
        <v>12</v>
      </c>
    </row>
    <row r="127" spans="1:17" x14ac:dyDescent="0.2">
      <c r="A127" s="20"/>
      <c r="B127" s="20"/>
      <c r="C127" s="24"/>
      <c r="D127" s="20"/>
      <c r="E127" s="20"/>
      <c r="F127" s="25"/>
      <c r="G127" s="25"/>
      <c r="H127" s="19" t="s">
        <v>12</v>
      </c>
    </row>
    <row r="128" spans="1:17" x14ac:dyDescent="0.2">
      <c r="A128" s="20"/>
      <c r="B128" s="20"/>
      <c r="C128" s="21" t="s">
        <v>118</v>
      </c>
      <c r="D128" s="20"/>
      <c r="E128" s="20"/>
      <c r="F128" s="20"/>
      <c r="G128" s="20"/>
      <c r="H128" s="19" t="s">
        <v>12</v>
      </c>
    </row>
    <row r="129" spans="1:9" x14ac:dyDescent="0.2">
      <c r="A129" s="20"/>
      <c r="B129" s="20"/>
      <c r="C129" s="21" t="s">
        <v>119</v>
      </c>
      <c r="D129" s="20"/>
      <c r="E129" s="20"/>
      <c r="F129" s="20"/>
      <c r="G129" s="20"/>
      <c r="H129" s="19" t="s">
        <v>12</v>
      </c>
    </row>
    <row r="130" spans="1:9" x14ac:dyDescent="0.2">
      <c r="A130" s="20"/>
      <c r="B130" s="20"/>
      <c r="C130" s="21" t="s">
        <v>11</v>
      </c>
      <c r="D130" s="20"/>
      <c r="E130" s="20" t="s">
        <v>12</v>
      </c>
      <c r="F130" s="22" t="s">
        <v>13</v>
      </c>
      <c r="G130" s="23">
        <v>0</v>
      </c>
      <c r="H130" s="19" t="s">
        <v>12</v>
      </c>
    </row>
    <row r="131" spans="1:9" x14ac:dyDescent="0.2">
      <c r="A131" s="20"/>
      <c r="B131" s="20"/>
      <c r="C131" s="24"/>
      <c r="D131" s="20"/>
      <c r="E131" s="20"/>
      <c r="F131" s="25"/>
      <c r="G131" s="25"/>
      <c r="H131" s="19" t="s">
        <v>12</v>
      </c>
    </row>
    <row r="132" spans="1:9" x14ac:dyDescent="0.2">
      <c r="A132" s="20"/>
      <c r="B132" s="20"/>
      <c r="C132" s="21" t="s">
        <v>120</v>
      </c>
      <c r="D132" s="20"/>
      <c r="E132" s="20"/>
      <c r="F132" s="25"/>
      <c r="G132" s="25"/>
      <c r="H132" s="19" t="s">
        <v>12</v>
      </c>
    </row>
    <row r="133" spans="1:9" x14ac:dyDescent="0.2">
      <c r="A133" s="20"/>
      <c r="B133" s="20"/>
      <c r="C133" s="21" t="s">
        <v>11</v>
      </c>
      <c r="D133" s="20"/>
      <c r="E133" s="20" t="s">
        <v>12</v>
      </c>
      <c r="F133" s="22" t="s">
        <v>13</v>
      </c>
      <c r="G133" s="23">
        <v>0</v>
      </c>
      <c r="H133" s="19" t="s">
        <v>12</v>
      </c>
    </row>
    <row r="134" spans="1:9" x14ac:dyDescent="0.2">
      <c r="A134" s="20"/>
      <c r="B134" s="28"/>
      <c r="C134" s="28"/>
      <c r="D134" s="21"/>
      <c r="E134" s="20"/>
      <c r="F134" s="28"/>
      <c r="G134" s="32"/>
      <c r="H134" s="19" t="s">
        <v>12</v>
      </c>
    </row>
    <row r="135" spans="1:9" x14ac:dyDescent="0.2">
      <c r="A135" s="32"/>
      <c r="B135" s="28"/>
      <c r="C135" s="28" t="s">
        <v>121</v>
      </c>
      <c r="D135" s="28"/>
      <c r="E135" s="32"/>
      <c r="F135" s="30">
        <v>203.86426084999999</v>
      </c>
      <c r="G135" s="31">
        <v>8.5515000000000005E-4</v>
      </c>
      <c r="H135" s="19" t="s">
        <v>12</v>
      </c>
    </row>
    <row r="136" spans="1:9" x14ac:dyDescent="0.2">
      <c r="A136" s="24"/>
      <c r="B136" s="24"/>
      <c r="C136" s="21" t="s">
        <v>122</v>
      </c>
      <c r="D136" s="25"/>
      <c r="E136" s="25"/>
      <c r="F136" s="26">
        <v>238395.649486257</v>
      </c>
      <c r="G136" s="44">
        <v>1.0000000099999999</v>
      </c>
      <c r="H136" s="19" t="s">
        <v>12</v>
      </c>
    </row>
    <row r="137" spans="1:9" x14ac:dyDescent="0.2">
      <c r="A137" s="45"/>
      <c r="B137" s="45"/>
      <c r="C137" s="45"/>
      <c r="D137" s="46"/>
      <c r="E137" s="46"/>
      <c r="F137" s="46"/>
      <c r="G137" s="46"/>
    </row>
    <row r="138" spans="1:9" x14ac:dyDescent="0.2">
      <c r="A138" s="47"/>
      <c r="B138" s="155" t="s">
        <v>646</v>
      </c>
      <c r="C138" s="155"/>
      <c r="D138" s="155"/>
      <c r="E138" s="155"/>
      <c r="F138" s="155"/>
      <c r="G138" s="155"/>
      <c r="H138" s="155"/>
    </row>
    <row r="139" spans="1:9" x14ac:dyDescent="0.2">
      <c r="A139" s="47"/>
      <c r="B139" s="155" t="s">
        <v>647</v>
      </c>
      <c r="C139" s="155"/>
      <c r="D139" s="155"/>
      <c r="E139" s="155"/>
      <c r="F139" s="155"/>
      <c r="G139" s="155"/>
      <c r="H139" s="155"/>
    </row>
    <row r="140" spans="1:9" x14ac:dyDescent="0.2">
      <c r="A140" s="47"/>
      <c r="B140" s="155" t="s">
        <v>648</v>
      </c>
      <c r="C140" s="155"/>
      <c r="D140" s="155"/>
      <c r="E140" s="155"/>
      <c r="F140" s="155"/>
      <c r="G140" s="155"/>
      <c r="H140" s="155"/>
    </row>
    <row r="141" spans="1:9" x14ac:dyDescent="0.2">
      <c r="A141" s="47"/>
      <c r="B141" s="168" t="s">
        <v>779</v>
      </c>
      <c r="C141" s="155"/>
      <c r="D141" s="155"/>
      <c r="E141" s="155"/>
      <c r="F141" s="155"/>
      <c r="G141" s="155"/>
      <c r="H141" s="155"/>
      <c r="I141" s="108"/>
    </row>
    <row r="142" spans="1:9" x14ac:dyDescent="0.2">
      <c r="A142" s="47"/>
      <c r="B142" s="47"/>
      <c r="C142" s="47"/>
      <c r="D142" s="49"/>
      <c r="E142" s="49"/>
      <c r="F142" s="49"/>
      <c r="G142" s="49"/>
    </row>
    <row r="143" spans="1:9" x14ac:dyDescent="0.2">
      <c r="A143" s="47"/>
      <c r="B143" s="156" t="s">
        <v>123</v>
      </c>
      <c r="C143" s="157"/>
      <c r="D143" s="158"/>
      <c r="E143" s="50"/>
      <c r="F143" s="49"/>
      <c r="G143" s="49"/>
    </row>
    <row r="144" spans="1:9" ht="27" customHeight="1" x14ac:dyDescent="0.2">
      <c r="A144" s="47"/>
      <c r="B144" s="159" t="s">
        <v>124</v>
      </c>
      <c r="C144" s="160"/>
      <c r="D144" s="18" t="s">
        <v>125</v>
      </c>
      <c r="E144" s="50"/>
      <c r="F144" s="49"/>
      <c r="G144" s="49"/>
    </row>
    <row r="145" spans="1:14" x14ac:dyDescent="0.2">
      <c r="A145" s="47"/>
      <c r="B145" s="159" t="s">
        <v>126</v>
      </c>
      <c r="C145" s="160"/>
      <c r="D145" s="18" t="s">
        <v>125</v>
      </c>
      <c r="E145" s="50"/>
      <c r="F145" s="49"/>
      <c r="G145" s="49"/>
    </row>
    <row r="146" spans="1:14" x14ac:dyDescent="0.2">
      <c r="A146" s="47"/>
      <c r="B146" s="159" t="s">
        <v>127</v>
      </c>
      <c r="C146" s="160"/>
      <c r="D146" s="34" t="s">
        <v>12</v>
      </c>
      <c r="E146" s="50"/>
      <c r="F146" s="49"/>
      <c r="G146" s="49"/>
    </row>
    <row r="147" spans="1:14" x14ac:dyDescent="0.2">
      <c r="A147" s="51"/>
      <c r="B147" s="52" t="s">
        <v>12</v>
      </c>
      <c r="C147" s="52" t="s">
        <v>649</v>
      </c>
      <c r="D147" s="52" t="s">
        <v>128</v>
      </c>
      <c r="E147" s="51"/>
      <c r="F147" s="51"/>
      <c r="G147" s="51"/>
    </row>
    <row r="148" spans="1:14" x14ac:dyDescent="0.2">
      <c r="A148" s="53"/>
      <c r="B148" s="54" t="s">
        <v>129</v>
      </c>
      <c r="C148" s="55">
        <v>45869</v>
      </c>
      <c r="D148" s="55">
        <v>45900</v>
      </c>
      <c r="E148" s="53"/>
      <c r="F148" s="53"/>
      <c r="G148" s="53"/>
    </row>
    <row r="149" spans="1:14" x14ac:dyDescent="0.2">
      <c r="A149" s="53"/>
      <c r="B149" s="28" t="s">
        <v>130</v>
      </c>
      <c r="C149" s="56">
        <v>15.2164</v>
      </c>
      <c r="D149" s="56">
        <v>15.2875</v>
      </c>
      <c r="E149" s="53"/>
      <c r="F149" s="57"/>
      <c r="G149" s="58"/>
    </row>
    <row r="150" spans="1:14" ht="25.5" x14ac:dyDescent="0.2">
      <c r="A150" s="53"/>
      <c r="B150" s="28" t="s">
        <v>769</v>
      </c>
      <c r="C150" s="56">
        <v>11.3628</v>
      </c>
      <c r="D150" s="56">
        <v>11.415900000000001</v>
      </c>
      <c r="E150" s="53"/>
      <c r="F150" s="57"/>
      <c r="G150" s="58"/>
    </row>
    <row r="151" spans="1:14" x14ac:dyDescent="0.2">
      <c r="A151" s="53"/>
      <c r="B151" s="28" t="s">
        <v>131</v>
      </c>
      <c r="C151" s="56">
        <v>15.1136</v>
      </c>
      <c r="D151" s="56">
        <v>15.182600000000001</v>
      </c>
      <c r="E151" s="53"/>
      <c r="F151" s="57"/>
      <c r="G151" s="58"/>
    </row>
    <row r="152" spans="1:14" ht="25.5" x14ac:dyDescent="0.2">
      <c r="A152" s="53"/>
      <c r="B152" s="28" t="s">
        <v>770</v>
      </c>
      <c r="C152" s="56">
        <v>11.333500000000001</v>
      </c>
      <c r="D152" s="56">
        <v>11.385300000000001</v>
      </c>
      <c r="E152" s="53"/>
      <c r="F152" s="57"/>
      <c r="G152" s="58"/>
    </row>
    <row r="153" spans="1:14" x14ac:dyDescent="0.2">
      <c r="A153" s="53"/>
      <c r="B153" s="53"/>
      <c r="C153" s="53"/>
      <c r="D153" s="53"/>
      <c r="E153" s="53"/>
      <c r="F153" s="53"/>
      <c r="G153" s="53"/>
    </row>
    <row r="154" spans="1:14" x14ac:dyDescent="0.2">
      <c r="A154" s="53"/>
      <c r="B154" s="162" t="s">
        <v>650</v>
      </c>
      <c r="C154" s="163"/>
      <c r="D154" s="21" t="s">
        <v>125</v>
      </c>
      <c r="E154" s="53"/>
      <c r="F154" s="53"/>
      <c r="G154" s="53"/>
    </row>
    <row r="155" spans="1:14" x14ac:dyDescent="0.2">
      <c r="A155" s="53"/>
      <c r="B155" s="63"/>
      <c r="C155" s="63"/>
      <c r="D155" s="63"/>
      <c r="E155" s="53"/>
      <c r="F155" s="53"/>
      <c r="G155" s="53"/>
    </row>
    <row r="156" spans="1:14" x14ac:dyDescent="0.2">
      <c r="A156" s="51"/>
      <c r="B156" s="159" t="s">
        <v>132</v>
      </c>
      <c r="C156" s="160"/>
      <c r="D156" s="18" t="s">
        <v>125</v>
      </c>
      <c r="E156" s="62"/>
      <c r="F156" s="51"/>
      <c r="G156" s="51"/>
      <c r="I156" s="108"/>
    </row>
    <row r="157" spans="1:14" x14ac:dyDescent="0.2">
      <c r="A157" s="51"/>
      <c r="B157" s="159" t="s">
        <v>133</v>
      </c>
      <c r="C157" s="160"/>
      <c r="D157" s="18" t="s">
        <v>125</v>
      </c>
      <c r="E157" s="62"/>
      <c r="F157" s="51"/>
      <c r="G157" s="51"/>
      <c r="I157" s="108"/>
    </row>
    <row r="158" spans="1:14" x14ac:dyDescent="0.2">
      <c r="A158" s="51"/>
      <c r="B158" s="159" t="s">
        <v>651</v>
      </c>
      <c r="C158" s="160"/>
      <c r="D158" s="18" t="s">
        <v>125</v>
      </c>
      <c r="E158" s="62"/>
      <c r="F158" s="51"/>
      <c r="G158" s="51"/>
      <c r="I158" s="108"/>
    </row>
    <row r="159" spans="1:14" x14ac:dyDescent="0.2">
      <c r="A159" s="63"/>
      <c r="B159" s="63"/>
      <c r="C159" s="63"/>
      <c r="D159" s="63"/>
      <c r="E159" s="63"/>
      <c r="F159" s="63"/>
      <c r="G159" s="63"/>
      <c r="I159" s="108"/>
    </row>
    <row r="160" spans="1:14" s="64" customFormat="1" x14ac:dyDescent="0.2">
      <c r="B160" s="164" t="s">
        <v>652</v>
      </c>
      <c r="C160" s="165"/>
      <c r="D160" s="166"/>
      <c r="I160" s="108"/>
      <c r="J160" s="35"/>
      <c r="K160" s="35"/>
      <c r="L160" s="35"/>
      <c r="M160" s="35"/>
      <c r="N160" s="70"/>
    </row>
    <row r="161" spans="2:16" s="64" customFormat="1" ht="38.25" x14ac:dyDescent="0.2">
      <c r="B161" s="169" t="s">
        <v>653</v>
      </c>
      <c r="C161" s="170"/>
      <c r="D161" s="65" t="s">
        <v>171</v>
      </c>
      <c r="I161" s="108"/>
      <c r="J161" s="35"/>
      <c r="K161" s="35"/>
      <c r="L161" s="35"/>
      <c r="M161" s="35"/>
      <c r="N161" s="70"/>
    </row>
    <row r="162" spans="2:16" s="64" customFormat="1" x14ac:dyDescent="0.2">
      <c r="B162" s="150" t="s">
        <v>654</v>
      </c>
      <c r="C162" s="151"/>
      <c r="D162" s="66"/>
      <c r="I162" s="108"/>
      <c r="J162" s="35"/>
      <c r="K162" s="35"/>
      <c r="L162" s="35"/>
      <c r="M162" s="35"/>
      <c r="N162" s="70"/>
    </row>
    <row r="163" spans="2:16" s="64" customFormat="1" x14ac:dyDescent="0.2">
      <c r="B163" s="150"/>
      <c r="C163" s="151"/>
      <c r="D163" s="67"/>
      <c r="I163" s="108"/>
      <c r="J163" s="35"/>
      <c r="K163" s="35"/>
      <c r="L163" s="35"/>
      <c r="M163" s="35"/>
      <c r="N163" s="70"/>
    </row>
    <row r="164" spans="2:16" s="64" customFormat="1" x14ac:dyDescent="0.2">
      <c r="B164" s="150" t="s">
        <v>655</v>
      </c>
      <c r="C164" s="167"/>
      <c r="D164" s="68">
        <v>6.1353823250811423</v>
      </c>
      <c r="I164" s="108"/>
      <c r="J164" s="35"/>
      <c r="K164" s="35"/>
      <c r="L164" s="35"/>
      <c r="M164" s="35"/>
      <c r="N164" s="70"/>
    </row>
    <row r="165" spans="2:16" s="64" customFormat="1" x14ac:dyDescent="0.2">
      <c r="B165" s="150"/>
      <c r="C165" s="151"/>
      <c r="D165" s="67"/>
      <c r="I165" s="108"/>
      <c r="J165" s="35"/>
      <c r="K165" s="35"/>
      <c r="L165" s="35"/>
      <c r="M165" s="35"/>
      <c r="N165" s="70"/>
    </row>
    <row r="166" spans="2:16" s="64" customFormat="1" x14ac:dyDescent="0.2">
      <c r="B166" s="150" t="s">
        <v>656</v>
      </c>
      <c r="C166" s="167"/>
      <c r="D166" s="68">
        <v>0.4676537722877096</v>
      </c>
      <c r="I166" s="108"/>
      <c r="J166" s="35"/>
      <c r="K166" s="35"/>
      <c r="L166" s="35"/>
      <c r="M166" s="35"/>
      <c r="N166" s="70"/>
    </row>
    <row r="167" spans="2:16" s="64" customFormat="1" x14ac:dyDescent="0.2">
      <c r="B167" s="150" t="s">
        <v>657</v>
      </c>
      <c r="C167" s="167"/>
      <c r="D167" s="68">
        <v>0.4676537722877096</v>
      </c>
      <c r="I167" s="108"/>
      <c r="J167" s="35"/>
      <c r="K167" s="35"/>
      <c r="L167" s="35"/>
      <c r="M167" s="35"/>
      <c r="N167" s="70"/>
    </row>
    <row r="168" spans="2:16" s="64" customFormat="1" x14ac:dyDescent="0.2">
      <c r="B168" s="150"/>
      <c r="C168" s="151"/>
      <c r="D168" s="67"/>
      <c r="I168" s="108"/>
      <c r="J168" s="35"/>
      <c r="K168" s="35"/>
      <c r="L168" s="35"/>
      <c r="M168" s="35"/>
      <c r="N168" s="70"/>
    </row>
    <row r="169" spans="2:16" s="64" customFormat="1" x14ac:dyDescent="0.2">
      <c r="B169" s="152" t="s">
        <v>658</v>
      </c>
      <c r="C169" s="152"/>
      <c r="D169" s="69" t="s">
        <v>772</v>
      </c>
      <c r="I169" s="108"/>
      <c r="J169" s="35"/>
      <c r="K169" s="35"/>
      <c r="L169" s="35"/>
      <c r="M169" s="35"/>
      <c r="N169" s="70"/>
    </row>
    <row r="170" spans="2:16" s="64" customFormat="1" x14ac:dyDescent="0.2">
      <c r="B170" s="150" t="s">
        <v>659</v>
      </c>
      <c r="C170" s="153"/>
      <c r="D170" s="151"/>
      <c r="I170" s="108"/>
      <c r="J170" s="35"/>
      <c r="K170" s="35"/>
      <c r="L170" s="35"/>
      <c r="M170" s="35"/>
      <c r="N170" s="70"/>
      <c r="O170"/>
      <c r="P170"/>
    </row>
    <row r="171" spans="2:16" x14ac:dyDescent="0.2">
      <c r="I171" s="108"/>
    </row>
    <row r="172" spans="2:16" x14ac:dyDescent="0.2">
      <c r="B172" s="72" t="s">
        <v>660</v>
      </c>
      <c r="I172" s="108"/>
    </row>
    <row r="173" spans="2:16" x14ac:dyDescent="0.2">
      <c r="I173" s="108"/>
    </row>
    <row r="174" spans="2:16" ht="153.75" customHeight="1" x14ac:dyDescent="0.2">
      <c r="I174" s="108"/>
    </row>
    <row r="175" spans="2:16" x14ac:dyDescent="0.2">
      <c r="I175" s="108"/>
    </row>
    <row r="176" spans="2:16" x14ac:dyDescent="0.2">
      <c r="I176" s="108"/>
    </row>
    <row r="177" spans="2:9" x14ac:dyDescent="0.2">
      <c r="B177" s="72" t="s">
        <v>661</v>
      </c>
      <c r="C177" s="73"/>
      <c r="D177" s="72"/>
      <c r="I177" s="108"/>
    </row>
    <row r="178" spans="2:9" x14ac:dyDescent="0.2">
      <c r="B178" s="72" t="s">
        <v>664</v>
      </c>
      <c r="C178" s="73"/>
      <c r="D178" s="72"/>
      <c r="I178" s="108"/>
    </row>
    <row r="179" spans="2:9" x14ac:dyDescent="0.2">
      <c r="D179" s="72"/>
      <c r="I179" s="108"/>
    </row>
    <row r="180" spans="2:9" ht="165" customHeight="1" x14ac:dyDescent="0.2">
      <c r="I180" s="108"/>
    </row>
    <row r="181" spans="2:9" x14ac:dyDescent="0.2">
      <c r="I181" s="108"/>
    </row>
    <row r="182" spans="2:9" x14ac:dyDescent="0.2">
      <c r="I182" s="108"/>
    </row>
    <row r="183" spans="2:9" x14ac:dyDescent="0.2">
      <c r="I183" s="108"/>
    </row>
    <row r="184" spans="2:9" x14ac:dyDescent="0.2">
      <c r="I184" s="108"/>
    </row>
  </sheetData>
  <mergeCells count="26">
    <mergeCell ref="B161:C161"/>
    <mergeCell ref="B162:C162"/>
    <mergeCell ref="B156:C156"/>
    <mergeCell ref="B157:C157"/>
    <mergeCell ref="B154:C154"/>
    <mergeCell ref="B158:C158"/>
    <mergeCell ref="B160:D160"/>
    <mergeCell ref="B140:H140"/>
    <mergeCell ref="B143:D143"/>
    <mergeCell ref="B144:C144"/>
    <mergeCell ref="B145:C145"/>
    <mergeCell ref="B146:C146"/>
    <mergeCell ref="B141:H141"/>
    <mergeCell ref="A1:H1"/>
    <mergeCell ref="A2:H2"/>
    <mergeCell ref="A3:H3"/>
    <mergeCell ref="B138:H138"/>
    <mergeCell ref="B139:H139"/>
    <mergeCell ref="B168:C168"/>
    <mergeCell ref="B169:C169"/>
    <mergeCell ref="B170:D170"/>
    <mergeCell ref="B163:C163"/>
    <mergeCell ref="B164:C164"/>
    <mergeCell ref="B165:C165"/>
    <mergeCell ref="B166:C166"/>
    <mergeCell ref="B167:C167"/>
  </mergeCells>
  <hyperlinks>
    <hyperlink ref="I1" location="Index!B2" display="Index" xr:uid="{F736907B-5A5B-48D5-85E9-4ECB66749978}"/>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3130-805B-497F-8ED2-B52D44C0AF1A}">
  <sheetPr>
    <outlinePr summaryBelow="0" summaryRight="0"/>
  </sheetPr>
  <dimension ref="A1:T185"/>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9.4257812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289</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37">
        <v>1</v>
      </c>
      <c r="B7" s="38" t="s">
        <v>665</v>
      </c>
      <c r="C7" s="38" t="s">
        <v>666</v>
      </c>
      <c r="D7" s="38" t="s">
        <v>667</v>
      </c>
      <c r="E7" s="78">
        <v>8000</v>
      </c>
      <c r="F7" s="40">
        <f>296880/10^5</f>
        <v>2.9687999999999999</v>
      </c>
      <c r="G7" s="107">
        <f>F7/F112</f>
        <v>5.2199990309143222E-5</v>
      </c>
      <c r="H7" s="19" t="s">
        <v>12</v>
      </c>
      <c r="I7" s="108"/>
    </row>
    <row r="8" spans="1:9" x14ac:dyDescent="0.2">
      <c r="A8" s="17"/>
      <c r="B8" s="17"/>
      <c r="C8" s="18" t="s">
        <v>11</v>
      </c>
      <c r="D8" s="17"/>
      <c r="E8" s="17" t="s">
        <v>12</v>
      </c>
      <c r="F8" s="42">
        <f>SUM(F7)</f>
        <v>2.9687999999999999</v>
      </c>
      <c r="G8" s="43">
        <f>G7</f>
        <v>5.2199990309143222E-5</v>
      </c>
      <c r="H8" s="19" t="s">
        <v>12</v>
      </c>
    </row>
    <row r="9" spans="1:9" x14ac:dyDescent="0.2">
      <c r="A9" s="20"/>
      <c r="B9" s="20"/>
      <c r="C9" s="24"/>
      <c r="D9" s="20"/>
      <c r="E9" s="20"/>
      <c r="F9" s="25"/>
      <c r="G9" s="25"/>
      <c r="H9" s="19" t="s">
        <v>12</v>
      </c>
    </row>
    <row r="10" spans="1:9" x14ac:dyDescent="0.2">
      <c r="A10" s="20"/>
      <c r="B10" s="20"/>
      <c r="C10" s="21" t="s">
        <v>14</v>
      </c>
      <c r="D10" s="20"/>
      <c r="E10" s="20"/>
      <c r="F10" s="20"/>
      <c r="G10" s="20"/>
      <c r="H10" s="19" t="s">
        <v>12</v>
      </c>
    </row>
    <row r="11" spans="1:9" x14ac:dyDescent="0.2">
      <c r="A11" s="20"/>
      <c r="B11" s="20"/>
      <c r="C11" s="21" t="s">
        <v>11</v>
      </c>
      <c r="D11" s="20"/>
      <c r="E11" s="20" t="s">
        <v>12</v>
      </c>
      <c r="F11" s="22" t="s">
        <v>13</v>
      </c>
      <c r="G11" s="23">
        <v>0</v>
      </c>
      <c r="H11" s="19" t="s">
        <v>12</v>
      </c>
    </row>
    <row r="12" spans="1:9" x14ac:dyDescent="0.2">
      <c r="A12" s="20"/>
      <c r="B12" s="20"/>
      <c r="C12" s="24"/>
      <c r="D12" s="20"/>
      <c r="E12" s="20"/>
      <c r="F12" s="25"/>
      <c r="G12" s="25"/>
      <c r="H12" s="19" t="s">
        <v>12</v>
      </c>
    </row>
    <row r="13" spans="1:9" x14ac:dyDescent="0.2">
      <c r="A13" s="20"/>
      <c r="B13" s="20"/>
      <c r="C13" s="21" t="s">
        <v>15</v>
      </c>
      <c r="D13" s="20"/>
      <c r="E13" s="20"/>
      <c r="F13" s="20"/>
      <c r="G13" s="20"/>
      <c r="H13" s="19" t="s">
        <v>12</v>
      </c>
    </row>
    <row r="14" spans="1:9" x14ac:dyDescent="0.2">
      <c r="A14" s="20"/>
      <c r="B14" s="20"/>
      <c r="C14" s="21" t="s">
        <v>11</v>
      </c>
      <c r="D14" s="20"/>
      <c r="E14" s="20" t="s">
        <v>12</v>
      </c>
      <c r="F14" s="22" t="s">
        <v>13</v>
      </c>
      <c r="G14" s="23">
        <v>0</v>
      </c>
      <c r="H14" s="19" t="s">
        <v>12</v>
      </c>
    </row>
    <row r="15" spans="1:9" x14ac:dyDescent="0.2">
      <c r="A15" s="20"/>
      <c r="B15" s="20"/>
      <c r="C15" s="24"/>
      <c r="D15" s="20"/>
      <c r="E15" s="20"/>
      <c r="F15" s="25"/>
      <c r="G15" s="25"/>
      <c r="H15" s="19" t="s">
        <v>12</v>
      </c>
    </row>
    <row r="16" spans="1:9" x14ac:dyDescent="0.2">
      <c r="A16" s="20"/>
      <c r="B16" s="20"/>
      <c r="C16" s="21" t="s">
        <v>16</v>
      </c>
      <c r="D16" s="20"/>
      <c r="E16" s="20"/>
      <c r="F16" s="20"/>
      <c r="G16" s="20"/>
      <c r="H16" s="19" t="s">
        <v>12</v>
      </c>
    </row>
    <row r="17" spans="1:8" x14ac:dyDescent="0.2">
      <c r="A17" s="20"/>
      <c r="B17" s="20"/>
      <c r="C17" s="21" t="s">
        <v>11</v>
      </c>
      <c r="D17" s="20"/>
      <c r="E17" s="20" t="s">
        <v>12</v>
      </c>
      <c r="F17" s="22" t="s">
        <v>13</v>
      </c>
      <c r="G17" s="23">
        <v>0</v>
      </c>
      <c r="H17" s="19" t="s">
        <v>12</v>
      </c>
    </row>
    <row r="18" spans="1:8" x14ac:dyDescent="0.2">
      <c r="A18" s="20"/>
      <c r="B18" s="20"/>
      <c r="C18" s="24"/>
      <c r="D18" s="20"/>
      <c r="E18" s="20"/>
      <c r="F18" s="25"/>
      <c r="G18" s="25"/>
      <c r="H18" s="19" t="s">
        <v>12</v>
      </c>
    </row>
    <row r="19" spans="1:8" x14ac:dyDescent="0.2">
      <c r="A19" s="20"/>
      <c r="B19" s="20"/>
      <c r="C19" s="21" t="s">
        <v>17</v>
      </c>
      <c r="D19" s="20"/>
      <c r="E19" s="20"/>
      <c r="F19" s="25"/>
      <c r="G19" s="25"/>
      <c r="H19" s="19" t="s">
        <v>12</v>
      </c>
    </row>
    <row r="20" spans="1:8" x14ac:dyDescent="0.2">
      <c r="A20" s="20"/>
      <c r="B20" s="20"/>
      <c r="C20" s="21" t="s">
        <v>11</v>
      </c>
      <c r="D20" s="20"/>
      <c r="E20" s="20" t="s">
        <v>12</v>
      </c>
      <c r="F20" s="22" t="s">
        <v>13</v>
      </c>
      <c r="G20" s="23">
        <v>0</v>
      </c>
      <c r="H20" s="19" t="s">
        <v>12</v>
      </c>
    </row>
    <row r="21" spans="1:8" x14ac:dyDescent="0.2">
      <c r="A21" s="20"/>
      <c r="B21" s="20"/>
      <c r="C21" s="24"/>
      <c r="D21" s="20"/>
      <c r="E21" s="20"/>
      <c r="F21" s="25"/>
      <c r="G21" s="25"/>
      <c r="H21" s="19" t="s">
        <v>12</v>
      </c>
    </row>
    <row r="22" spans="1:8" x14ac:dyDescent="0.2">
      <c r="A22" s="20"/>
      <c r="B22" s="20"/>
      <c r="C22" s="21" t="s">
        <v>18</v>
      </c>
      <c r="D22" s="20"/>
      <c r="E22" s="20"/>
      <c r="F22" s="25"/>
      <c r="G22" s="25"/>
      <c r="H22" s="19" t="s">
        <v>12</v>
      </c>
    </row>
    <row r="23" spans="1:8" x14ac:dyDescent="0.2">
      <c r="A23" s="20"/>
      <c r="B23" s="20"/>
      <c r="C23" s="21" t="s">
        <v>11</v>
      </c>
      <c r="D23" s="20"/>
      <c r="E23" s="20" t="s">
        <v>12</v>
      </c>
      <c r="F23" s="22" t="s">
        <v>13</v>
      </c>
      <c r="G23" s="23">
        <v>0</v>
      </c>
      <c r="H23" s="19" t="s">
        <v>12</v>
      </c>
    </row>
    <row r="24" spans="1:8" x14ac:dyDescent="0.2">
      <c r="A24" s="20"/>
      <c r="B24" s="20"/>
      <c r="C24" s="24"/>
      <c r="D24" s="20"/>
      <c r="E24" s="20"/>
      <c r="F24" s="25"/>
      <c r="G24" s="25"/>
      <c r="H24" s="19" t="s">
        <v>12</v>
      </c>
    </row>
    <row r="25" spans="1:8" x14ac:dyDescent="0.2">
      <c r="A25" s="20"/>
      <c r="B25" s="20"/>
      <c r="C25" s="21" t="s">
        <v>19</v>
      </c>
      <c r="D25" s="20"/>
      <c r="E25" s="20"/>
      <c r="F25" s="26">
        <f>F8</f>
        <v>2.9687999999999999</v>
      </c>
      <c r="G25" s="23">
        <f>G8</f>
        <v>5.2199990309143222E-5</v>
      </c>
      <c r="H25" s="19" t="s">
        <v>12</v>
      </c>
    </row>
    <row r="26" spans="1:8" x14ac:dyDescent="0.2">
      <c r="A26" s="20"/>
      <c r="B26" s="20"/>
      <c r="C26" s="24"/>
      <c r="D26" s="20"/>
      <c r="E26" s="20"/>
      <c r="F26" s="25"/>
      <c r="G26" s="25"/>
      <c r="H26" s="19" t="s">
        <v>12</v>
      </c>
    </row>
    <row r="27" spans="1:8" x14ac:dyDescent="0.2">
      <c r="A27" s="20"/>
      <c r="B27" s="20"/>
      <c r="C27" s="21" t="s">
        <v>20</v>
      </c>
      <c r="D27" s="20"/>
      <c r="E27" s="20"/>
      <c r="F27" s="25"/>
      <c r="G27" s="25"/>
      <c r="H27" s="19" t="s">
        <v>12</v>
      </c>
    </row>
    <row r="28" spans="1:8" x14ac:dyDescent="0.2">
      <c r="A28" s="20"/>
      <c r="B28" s="20"/>
      <c r="C28" s="21" t="s">
        <v>10</v>
      </c>
      <c r="D28" s="20"/>
      <c r="E28" s="20"/>
      <c r="F28" s="25"/>
      <c r="G28" s="25"/>
      <c r="H28" s="19" t="s">
        <v>12</v>
      </c>
    </row>
    <row r="29" spans="1:8" ht="25.5" x14ac:dyDescent="0.2">
      <c r="A29" s="27">
        <v>1</v>
      </c>
      <c r="B29" s="28" t="s">
        <v>51</v>
      </c>
      <c r="C29" s="28" t="s">
        <v>52</v>
      </c>
      <c r="D29" s="28" t="s">
        <v>23</v>
      </c>
      <c r="E29" s="29">
        <v>1500</v>
      </c>
      <c r="F29" s="30">
        <v>1524.354</v>
      </c>
      <c r="G29" s="31">
        <v>2.68025E-2</v>
      </c>
      <c r="H29" s="19">
        <v>6.87</v>
      </c>
    </row>
    <row r="30" spans="1:8" x14ac:dyDescent="0.2">
      <c r="A30" s="27">
        <v>2</v>
      </c>
      <c r="B30" s="28" t="s">
        <v>290</v>
      </c>
      <c r="C30" s="28" t="s">
        <v>291</v>
      </c>
      <c r="D30" s="28" t="s">
        <v>292</v>
      </c>
      <c r="E30" s="29">
        <v>1500</v>
      </c>
      <c r="F30" s="30">
        <v>1517.2739999999999</v>
      </c>
      <c r="G30" s="31">
        <v>2.6678009999999999E-2</v>
      </c>
      <c r="H30" s="19">
        <v>6.76</v>
      </c>
    </row>
    <row r="31" spans="1:8" x14ac:dyDescent="0.2">
      <c r="A31" s="27">
        <v>3</v>
      </c>
      <c r="B31" s="28" t="s">
        <v>293</v>
      </c>
      <c r="C31" s="28" t="s">
        <v>294</v>
      </c>
      <c r="D31" s="28" t="s">
        <v>295</v>
      </c>
      <c r="E31" s="29">
        <v>1500</v>
      </c>
      <c r="F31" s="30">
        <v>1516.0184999999999</v>
      </c>
      <c r="G31" s="31">
        <v>2.6655939999999999E-2</v>
      </c>
      <c r="H31" s="19">
        <v>7.4470000000000001</v>
      </c>
    </row>
    <row r="32" spans="1:8" x14ac:dyDescent="0.2">
      <c r="A32" s="27">
        <v>4</v>
      </c>
      <c r="B32" s="28" t="s">
        <v>296</v>
      </c>
      <c r="C32" s="28" t="s">
        <v>297</v>
      </c>
      <c r="D32" s="28" t="s">
        <v>26</v>
      </c>
      <c r="E32" s="29">
        <v>1500</v>
      </c>
      <c r="F32" s="30">
        <v>1510.644</v>
      </c>
      <c r="G32" s="31">
        <v>2.6561439999999999E-2</v>
      </c>
      <c r="H32" s="19">
        <v>6.57</v>
      </c>
    </row>
    <row r="33" spans="1:8" x14ac:dyDescent="0.2">
      <c r="A33" s="27">
        <v>5</v>
      </c>
      <c r="B33" s="28" t="s">
        <v>81</v>
      </c>
      <c r="C33" s="28" t="s">
        <v>82</v>
      </c>
      <c r="D33" s="28" t="s">
        <v>26</v>
      </c>
      <c r="E33" s="29">
        <v>1500</v>
      </c>
      <c r="F33" s="30">
        <v>1493.2919999999999</v>
      </c>
      <c r="G33" s="31">
        <v>2.625634E-2</v>
      </c>
      <c r="H33" s="19">
        <v>6.7275</v>
      </c>
    </row>
    <row r="34" spans="1:8" x14ac:dyDescent="0.2">
      <c r="A34" s="27">
        <v>6</v>
      </c>
      <c r="B34" s="28" t="s">
        <v>298</v>
      </c>
      <c r="C34" s="28" t="s">
        <v>299</v>
      </c>
      <c r="D34" s="28" t="s">
        <v>23</v>
      </c>
      <c r="E34" s="29">
        <v>1200</v>
      </c>
      <c r="F34" s="30">
        <v>1205.2248</v>
      </c>
      <c r="G34" s="31">
        <v>2.11913E-2</v>
      </c>
      <c r="H34" s="19">
        <v>6.7350000000000003</v>
      </c>
    </row>
    <row r="35" spans="1:8" ht="25.5" x14ac:dyDescent="0.2">
      <c r="A35" s="27">
        <v>7</v>
      </c>
      <c r="B35" s="28" t="s">
        <v>79</v>
      </c>
      <c r="C35" s="28" t="s">
        <v>80</v>
      </c>
      <c r="D35" s="28" t="s">
        <v>23</v>
      </c>
      <c r="E35" s="29">
        <v>1000</v>
      </c>
      <c r="F35" s="30">
        <v>1016.051</v>
      </c>
      <c r="G35" s="31">
        <v>1.7865079999999998E-2</v>
      </c>
      <c r="H35" s="19">
        <v>6.7637999999999998</v>
      </c>
    </row>
    <row r="36" spans="1:8" x14ac:dyDescent="0.2">
      <c r="A36" s="27">
        <v>8</v>
      </c>
      <c r="B36" s="28" t="s">
        <v>73</v>
      </c>
      <c r="C36" s="28" t="s">
        <v>74</v>
      </c>
      <c r="D36" s="28" t="s">
        <v>23</v>
      </c>
      <c r="E36" s="29">
        <v>1000</v>
      </c>
      <c r="F36" s="30">
        <v>1015.923</v>
      </c>
      <c r="G36" s="31">
        <v>1.786283E-2</v>
      </c>
      <c r="H36" s="19">
        <v>7.1</v>
      </c>
    </row>
    <row r="37" spans="1:8" x14ac:dyDescent="0.2">
      <c r="A37" s="27">
        <v>9</v>
      </c>
      <c r="B37" s="28" t="s">
        <v>300</v>
      </c>
      <c r="C37" s="28" t="s">
        <v>301</v>
      </c>
      <c r="D37" s="28" t="s">
        <v>302</v>
      </c>
      <c r="E37" s="29">
        <v>1000</v>
      </c>
      <c r="F37" s="30">
        <v>1013.954</v>
      </c>
      <c r="G37" s="31">
        <v>1.7828210000000001E-2</v>
      </c>
      <c r="H37" s="19">
        <v>7.3254999999999999</v>
      </c>
    </row>
    <row r="38" spans="1:8" x14ac:dyDescent="0.2">
      <c r="A38" s="27">
        <v>10</v>
      </c>
      <c r="B38" s="28" t="s">
        <v>303</v>
      </c>
      <c r="C38" s="28" t="s">
        <v>304</v>
      </c>
      <c r="D38" s="28" t="s">
        <v>305</v>
      </c>
      <c r="E38" s="29">
        <v>1000</v>
      </c>
      <c r="F38" s="30">
        <v>1009.853</v>
      </c>
      <c r="G38" s="31">
        <v>1.77561E-2</v>
      </c>
      <c r="H38" s="19">
        <v>8.0150000000000006</v>
      </c>
    </row>
    <row r="39" spans="1:8" x14ac:dyDescent="0.2">
      <c r="A39" s="27">
        <v>11</v>
      </c>
      <c r="B39" s="28" t="s">
        <v>306</v>
      </c>
      <c r="C39" s="28" t="s">
        <v>307</v>
      </c>
      <c r="D39" s="28" t="s">
        <v>26</v>
      </c>
      <c r="E39" s="29">
        <v>100</v>
      </c>
      <c r="F39" s="30">
        <v>1008.188</v>
      </c>
      <c r="G39" s="31">
        <v>1.7726829999999999E-2</v>
      </c>
      <c r="H39" s="19">
        <v>6.57</v>
      </c>
    </row>
    <row r="40" spans="1:8" ht="25.5" x14ac:dyDescent="0.2">
      <c r="A40" s="27">
        <v>12</v>
      </c>
      <c r="B40" s="28" t="s">
        <v>75</v>
      </c>
      <c r="C40" s="28" t="s">
        <v>76</v>
      </c>
      <c r="D40" s="28" t="s">
        <v>23</v>
      </c>
      <c r="E40" s="29">
        <v>1000</v>
      </c>
      <c r="F40" s="30">
        <v>1007.376</v>
      </c>
      <c r="G40" s="31">
        <v>1.7712550000000001E-2</v>
      </c>
      <c r="H40" s="19">
        <v>6.64</v>
      </c>
    </row>
    <row r="41" spans="1:8" ht="25.5" x14ac:dyDescent="0.2">
      <c r="A41" s="27">
        <v>13</v>
      </c>
      <c r="B41" s="28" t="s">
        <v>41</v>
      </c>
      <c r="C41" s="28" t="s">
        <v>42</v>
      </c>
      <c r="D41" s="28" t="s">
        <v>26</v>
      </c>
      <c r="E41" s="29">
        <v>1000</v>
      </c>
      <c r="F41" s="30">
        <v>1007.304</v>
      </c>
      <c r="G41" s="31">
        <v>1.7711279999999999E-2</v>
      </c>
      <c r="H41" s="19">
        <v>6.5324999999999998</v>
      </c>
    </row>
    <row r="42" spans="1:8" x14ac:dyDescent="0.2">
      <c r="A42" s="27">
        <v>14</v>
      </c>
      <c r="B42" s="28" t="s">
        <v>308</v>
      </c>
      <c r="C42" s="28" t="s">
        <v>309</v>
      </c>
      <c r="D42" s="28" t="s">
        <v>310</v>
      </c>
      <c r="E42" s="29">
        <v>1000</v>
      </c>
      <c r="F42" s="30">
        <v>1005.96</v>
      </c>
      <c r="G42" s="31">
        <v>1.7687649999999999E-2</v>
      </c>
      <c r="H42" s="19">
        <v>8.52</v>
      </c>
    </row>
    <row r="43" spans="1:8" x14ac:dyDescent="0.2">
      <c r="A43" s="27">
        <v>15</v>
      </c>
      <c r="B43" s="28" t="s">
        <v>311</v>
      </c>
      <c r="C43" s="28" t="s">
        <v>312</v>
      </c>
      <c r="D43" s="28" t="s">
        <v>305</v>
      </c>
      <c r="E43" s="29">
        <v>900</v>
      </c>
      <c r="F43" s="30">
        <v>910.86120000000005</v>
      </c>
      <c r="G43" s="31">
        <v>1.6015540000000002E-2</v>
      </c>
      <c r="H43" s="19">
        <v>7.05</v>
      </c>
    </row>
    <row r="44" spans="1:8" x14ac:dyDescent="0.2">
      <c r="A44" s="27">
        <v>16</v>
      </c>
      <c r="B44" s="28" t="s">
        <v>313</v>
      </c>
      <c r="C44" s="28" t="s">
        <v>314</v>
      </c>
      <c r="D44" s="28" t="s">
        <v>26</v>
      </c>
      <c r="E44" s="29">
        <v>900</v>
      </c>
      <c r="F44" s="30">
        <v>909.08280000000002</v>
      </c>
      <c r="G44" s="31">
        <v>1.5984269999999998E-2</v>
      </c>
      <c r="H44" s="19">
        <v>7.2474999999999996</v>
      </c>
    </row>
    <row r="45" spans="1:8" x14ac:dyDescent="0.2">
      <c r="A45" s="27">
        <v>17</v>
      </c>
      <c r="B45" s="28" t="s">
        <v>315</v>
      </c>
      <c r="C45" s="28" t="s">
        <v>316</v>
      </c>
      <c r="D45" s="28" t="s">
        <v>26</v>
      </c>
      <c r="E45" s="29">
        <v>500</v>
      </c>
      <c r="F45" s="30">
        <v>507.83949999999999</v>
      </c>
      <c r="G45" s="31">
        <v>8.9292699999999996E-3</v>
      </c>
      <c r="H45" s="19">
        <v>6.6950000000000003</v>
      </c>
    </row>
    <row r="46" spans="1:8" ht="25.5" x14ac:dyDescent="0.2">
      <c r="A46" s="27">
        <v>18</v>
      </c>
      <c r="B46" s="28" t="s">
        <v>155</v>
      </c>
      <c r="C46" s="28" t="s">
        <v>156</v>
      </c>
      <c r="D46" s="28" t="s">
        <v>26</v>
      </c>
      <c r="E46" s="29">
        <v>500</v>
      </c>
      <c r="F46" s="30">
        <v>507.24400000000003</v>
      </c>
      <c r="G46" s="31">
        <v>8.9187999999999993E-3</v>
      </c>
      <c r="H46" s="19">
        <v>6.73</v>
      </c>
    </row>
    <row r="47" spans="1:8" x14ac:dyDescent="0.2">
      <c r="A47" s="27">
        <v>19</v>
      </c>
      <c r="B47" s="28" t="s">
        <v>61</v>
      </c>
      <c r="C47" s="28" t="s">
        <v>62</v>
      </c>
      <c r="D47" s="28" t="s">
        <v>26</v>
      </c>
      <c r="E47" s="29">
        <v>500</v>
      </c>
      <c r="F47" s="30">
        <v>505.86849999999998</v>
      </c>
      <c r="G47" s="31">
        <v>8.8946100000000007E-3</v>
      </c>
      <c r="H47" s="19">
        <v>6.59</v>
      </c>
    </row>
    <row r="48" spans="1:8" ht="25.5" x14ac:dyDescent="0.2">
      <c r="A48" s="27">
        <v>20</v>
      </c>
      <c r="B48" s="28" t="s">
        <v>317</v>
      </c>
      <c r="C48" s="28" t="s">
        <v>318</v>
      </c>
      <c r="D48" s="28" t="s">
        <v>305</v>
      </c>
      <c r="E48" s="29">
        <v>50</v>
      </c>
      <c r="F48" s="30">
        <v>501.56049999999999</v>
      </c>
      <c r="G48" s="31">
        <v>8.8188699999999995E-3</v>
      </c>
      <c r="H48" s="19">
        <v>6.59</v>
      </c>
    </row>
    <row r="49" spans="1:8" x14ac:dyDescent="0.2">
      <c r="A49" s="27">
        <v>21</v>
      </c>
      <c r="B49" s="28" t="s">
        <v>319</v>
      </c>
      <c r="C49" s="28" t="s">
        <v>320</v>
      </c>
      <c r="D49" s="28" t="s">
        <v>305</v>
      </c>
      <c r="E49" s="29">
        <v>350</v>
      </c>
      <c r="F49" s="30">
        <v>354.42925000000002</v>
      </c>
      <c r="G49" s="31">
        <v>6.2318800000000004E-3</v>
      </c>
      <c r="H49" s="19">
        <v>8.0150000000000006</v>
      </c>
    </row>
    <row r="50" spans="1:8" x14ac:dyDescent="0.2">
      <c r="A50" s="20"/>
      <c r="B50" s="20"/>
      <c r="C50" s="21" t="s">
        <v>11</v>
      </c>
      <c r="D50" s="20"/>
      <c r="E50" s="20" t="s">
        <v>12</v>
      </c>
      <c r="F50" s="26">
        <v>21048.302049999998</v>
      </c>
      <c r="G50" s="23">
        <v>0.37008930000000001</v>
      </c>
      <c r="H50" s="19" t="s">
        <v>12</v>
      </c>
    </row>
    <row r="51" spans="1:8" x14ac:dyDescent="0.2">
      <c r="A51" s="20"/>
      <c r="B51" s="20"/>
      <c r="C51" s="24"/>
      <c r="D51" s="20"/>
      <c r="E51" s="20"/>
      <c r="F51" s="25"/>
      <c r="G51" s="25"/>
      <c r="H51" s="19" t="s">
        <v>12</v>
      </c>
    </row>
    <row r="52" spans="1:8" x14ac:dyDescent="0.2">
      <c r="A52" s="20"/>
      <c r="B52" s="20"/>
      <c r="C52" s="21" t="s">
        <v>83</v>
      </c>
      <c r="D52" s="20"/>
      <c r="E52" s="20"/>
      <c r="F52" s="20"/>
      <c r="G52" s="20"/>
      <c r="H52" s="19" t="s">
        <v>12</v>
      </c>
    </row>
    <row r="53" spans="1:8" x14ac:dyDescent="0.2">
      <c r="A53" s="20"/>
      <c r="B53" s="20"/>
      <c r="C53" s="21" t="s">
        <v>11</v>
      </c>
      <c r="D53" s="20"/>
      <c r="E53" s="20" t="s">
        <v>12</v>
      </c>
      <c r="F53" s="22" t="s">
        <v>13</v>
      </c>
      <c r="G53" s="23">
        <v>0</v>
      </c>
      <c r="H53" s="19" t="s">
        <v>12</v>
      </c>
    </row>
    <row r="54" spans="1:8" x14ac:dyDescent="0.2">
      <c r="A54" s="20"/>
      <c r="B54" s="20"/>
      <c r="C54" s="24"/>
      <c r="D54" s="20"/>
      <c r="E54" s="20"/>
      <c r="F54" s="25"/>
      <c r="G54" s="25"/>
      <c r="H54" s="19" t="s">
        <v>12</v>
      </c>
    </row>
    <row r="55" spans="1:8" x14ac:dyDescent="0.2">
      <c r="A55" s="20"/>
      <c r="B55" s="20"/>
      <c r="C55" s="21" t="s">
        <v>84</v>
      </c>
      <c r="D55" s="20"/>
      <c r="E55" s="20"/>
      <c r="F55" s="20"/>
      <c r="G55" s="20"/>
      <c r="H55" s="19" t="s">
        <v>12</v>
      </c>
    </row>
    <row r="56" spans="1:8" x14ac:dyDescent="0.2">
      <c r="A56" s="27">
        <v>1</v>
      </c>
      <c r="B56" s="28" t="s">
        <v>159</v>
      </c>
      <c r="C56" s="28" t="s">
        <v>160</v>
      </c>
      <c r="D56" s="28" t="s">
        <v>87</v>
      </c>
      <c r="E56" s="29">
        <v>400000</v>
      </c>
      <c r="F56" s="30">
        <v>410.346</v>
      </c>
      <c r="G56" s="31">
        <v>7.2150599999999997E-3</v>
      </c>
      <c r="H56" s="19">
        <v>6.3502000000000001</v>
      </c>
    </row>
    <row r="57" spans="1:8" x14ac:dyDescent="0.2">
      <c r="A57" s="27">
        <v>2</v>
      </c>
      <c r="B57" s="28" t="s">
        <v>321</v>
      </c>
      <c r="C57" s="28" t="s">
        <v>322</v>
      </c>
      <c r="D57" s="28" t="s">
        <v>87</v>
      </c>
      <c r="E57" s="29">
        <v>300000</v>
      </c>
      <c r="F57" s="30">
        <v>307.72320000000002</v>
      </c>
      <c r="G57" s="31">
        <v>5.4106500000000004E-3</v>
      </c>
      <c r="H57" s="19">
        <v>5.9325999999999999</v>
      </c>
    </row>
    <row r="58" spans="1:8" x14ac:dyDescent="0.2">
      <c r="A58" s="20"/>
      <c r="B58" s="20"/>
      <c r="C58" s="21" t="s">
        <v>11</v>
      </c>
      <c r="D58" s="20"/>
      <c r="E58" s="20" t="s">
        <v>12</v>
      </c>
      <c r="F58" s="26">
        <v>718.06920000000002</v>
      </c>
      <c r="G58" s="23">
        <v>1.262571E-2</v>
      </c>
      <c r="H58" s="19" t="s">
        <v>12</v>
      </c>
    </row>
    <row r="59" spans="1:8" x14ac:dyDescent="0.2">
      <c r="A59" s="20"/>
      <c r="B59" s="20"/>
      <c r="C59" s="24"/>
      <c r="D59" s="20"/>
      <c r="E59" s="20"/>
      <c r="F59" s="25"/>
      <c r="G59" s="25"/>
      <c r="H59" s="19" t="s">
        <v>12</v>
      </c>
    </row>
    <row r="60" spans="1:8" x14ac:dyDescent="0.2">
      <c r="A60" s="20"/>
      <c r="B60" s="20"/>
      <c r="C60" s="21" t="s">
        <v>102</v>
      </c>
      <c r="D60" s="20"/>
      <c r="E60" s="20"/>
      <c r="F60" s="25"/>
      <c r="G60" s="25"/>
      <c r="H60" s="19" t="s">
        <v>12</v>
      </c>
    </row>
    <row r="61" spans="1:8" x14ac:dyDescent="0.2">
      <c r="A61" s="20"/>
      <c r="B61" s="20"/>
      <c r="C61" s="21" t="s">
        <v>11</v>
      </c>
      <c r="D61" s="20"/>
      <c r="E61" s="20" t="s">
        <v>12</v>
      </c>
      <c r="F61" s="22" t="s">
        <v>13</v>
      </c>
      <c r="G61" s="23">
        <v>0</v>
      </c>
      <c r="H61" s="19" t="s">
        <v>12</v>
      </c>
    </row>
    <row r="62" spans="1:8" x14ac:dyDescent="0.2">
      <c r="A62" s="20"/>
      <c r="B62" s="20"/>
      <c r="C62" s="24"/>
      <c r="D62" s="20"/>
      <c r="E62" s="20"/>
      <c r="F62" s="25"/>
      <c r="G62" s="25"/>
      <c r="H62" s="19" t="s">
        <v>12</v>
      </c>
    </row>
    <row r="63" spans="1:8" x14ac:dyDescent="0.2">
      <c r="A63" s="20"/>
      <c r="B63" s="20"/>
      <c r="C63" s="21" t="s">
        <v>103</v>
      </c>
      <c r="D63" s="20"/>
      <c r="E63" s="20"/>
      <c r="F63" s="26">
        <v>21766.37125</v>
      </c>
      <c r="G63" s="23">
        <v>0.38271501000000002</v>
      </c>
      <c r="H63" s="19" t="s">
        <v>12</v>
      </c>
    </row>
    <row r="64" spans="1:8" x14ac:dyDescent="0.2">
      <c r="A64" s="20"/>
      <c r="B64" s="20"/>
      <c r="C64" s="24"/>
      <c r="D64" s="20"/>
      <c r="E64" s="20"/>
      <c r="F64" s="25"/>
      <c r="G64" s="25"/>
      <c r="H64" s="19" t="s">
        <v>12</v>
      </c>
    </row>
    <row r="65" spans="1:8" x14ac:dyDescent="0.2">
      <c r="A65" s="20"/>
      <c r="B65" s="20"/>
      <c r="C65" s="21" t="s">
        <v>104</v>
      </c>
      <c r="D65" s="20"/>
      <c r="E65" s="20"/>
      <c r="F65" s="25"/>
      <c r="G65" s="25"/>
      <c r="H65" s="19" t="s">
        <v>12</v>
      </c>
    </row>
    <row r="66" spans="1:8" x14ac:dyDescent="0.2">
      <c r="A66" s="20"/>
      <c r="B66" s="20"/>
      <c r="C66" s="21" t="s">
        <v>105</v>
      </c>
      <c r="D66" s="20"/>
      <c r="E66" s="20"/>
      <c r="F66" s="25"/>
      <c r="G66" s="25"/>
      <c r="H66" s="19" t="s">
        <v>12</v>
      </c>
    </row>
    <row r="67" spans="1:8" x14ac:dyDescent="0.2">
      <c r="A67" s="27">
        <v>1</v>
      </c>
      <c r="B67" s="28" t="s">
        <v>323</v>
      </c>
      <c r="C67" s="28" t="s">
        <v>324</v>
      </c>
      <c r="D67" s="28" t="s">
        <v>108</v>
      </c>
      <c r="E67" s="29">
        <v>500</v>
      </c>
      <c r="F67" s="30">
        <v>2459.5300000000002</v>
      </c>
      <c r="G67" s="31">
        <v>4.3245569999999997E-2</v>
      </c>
      <c r="H67" s="19">
        <v>5.8883999999999999</v>
      </c>
    </row>
    <row r="68" spans="1:8" x14ac:dyDescent="0.2">
      <c r="A68" s="27">
        <v>2</v>
      </c>
      <c r="B68" s="28" t="s">
        <v>219</v>
      </c>
      <c r="C68" s="28" t="s">
        <v>220</v>
      </c>
      <c r="D68" s="28" t="s">
        <v>108</v>
      </c>
      <c r="E68" s="29">
        <v>500</v>
      </c>
      <c r="F68" s="30">
        <v>2457.7224999999999</v>
      </c>
      <c r="G68" s="31">
        <v>4.321378E-2</v>
      </c>
      <c r="H68" s="19">
        <v>5.9234</v>
      </c>
    </row>
    <row r="69" spans="1:8" x14ac:dyDescent="0.2">
      <c r="A69" s="27">
        <v>3</v>
      </c>
      <c r="B69" s="28" t="s">
        <v>182</v>
      </c>
      <c r="C69" s="28" t="s">
        <v>183</v>
      </c>
      <c r="D69" s="28" t="s">
        <v>108</v>
      </c>
      <c r="E69" s="29">
        <v>500</v>
      </c>
      <c r="F69" s="30">
        <v>2419.9250000000002</v>
      </c>
      <c r="G69" s="31">
        <v>4.2549200000000002E-2</v>
      </c>
      <c r="H69" s="19">
        <v>6.1</v>
      </c>
    </row>
    <row r="70" spans="1:8" x14ac:dyDescent="0.2">
      <c r="A70" s="27">
        <v>4</v>
      </c>
      <c r="B70" s="28" t="s">
        <v>215</v>
      </c>
      <c r="C70" s="28" t="s">
        <v>216</v>
      </c>
      <c r="D70" s="28" t="s">
        <v>188</v>
      </c>
      <c r="E70" s="29">
        <v>400</v>
      </c>
      <c r="F70" s="30">
        <v>1967.65</v>
      </c>
      <c r="G70" s="31">
        <v>3.4596910000000002E-2</v>
      </c>
      <c r="H70" s="19">
        <v>5.8834</v>
      </c>
    </row>
    <row r="71" spans="1:8" x14ac:dyDescent="0.2">
      <c r="A71" s="27">
        <v>5</v>
      </c>
      <c r="B71" s="28" t="s">
        <v>325</v>
      </c>
      <c r="C71" s="28" t="s">
        <v>326</v>
      </c>
      <c r="D71" s="28" t="s">
        <v>108</v>
      </c>
      <c r="E71" s="29">
        <v>400</v>
      </c>
      <c r="F71" s="30">
        <v>1910.41</v>
      </c>
      <c r="G71" s="31">
        <v>3.3590469999999997E-2</v>
      </c>
      <c r="H71" s="19">
        <v>6.4349999999999996</v>
      </c>
    </row>
    <row r="72" spans="1:8" x14ac:dyDescent="0.2">
      <c r="A72" s="27">
        <v>6</v>
      </c>
      <c r="B72" s="28" t="s">
        <v>106</v>
      </c>
      <c r="C72" s="28" t="s">
        <v>107</v>
      </c>
      <c r="D72" s="28" t="s">
        <v>108</v>
      </c>
      <c r="E72" s="29">
        <v>300</v>
      </c>
      <c r="F72" s="30">
        <v>1477.587</v>
      </c>
      <c r="G72" s="31">
        <v>2.5980199999999998E-2</v>
      </c>
      <c r="H72" s="19">
        <v>5.8901000000000003</v>
      </c>
    </row>
    <row r="73" spans="1:8" x14ac:dyDescent="0.2">
      <c r="A73" s="27">
        <v>7</v>
      </c>
      <c r="B73" s="28" t="s">
        <v>178</v>
      </c>
      <c r="C73" s="28" t="s">
        <v>179</v>
      </c>
      <c r="D73" s="28" t="s">
        <v>108</v>
      </c>
      <c r="E73" s="29">
        <v>300</v>
      </c>
      <c r="F73" s="30">
        <v>1450.4684999999999</v>
      </c>
      <c r="G73" s="31">
        <v>2.5503379999999999E-2</v>
      </c>
      <c r="H73" s="19">
        <v>6.11</v>
      </c>
    </row>
    <row r="74" spans="1:8" x14ac:dyDescent="0.2">
      <c r="A74" s="27">
        <v>8</v>
      </c>
      <c r="B74" s="28" t="s">
        <v>327</v>
      </c>
      <c r="C74" s="28" t="s">
        <v>328</v>
      </c>
      <c r="D74" s="28" t="s">
        <v>108</v>
      </c>
      <c r="E74" s="29">
        <v>200</v>
      </c>
      <c r="F74" s="30">
        <v>974.274</v>
      </c>
      <c r="G74" s="31">
        <v>1.713052E-2</v>
      </c>
      <c r="H74" s="19">
        <v>6.1</v>
      </c>
    </row>
    <row r="75" spans="1:8" ht="25.5" x14ac:dyDescent="0.2">
      <c r="A75" s="27">
        <v>9</v>
      </c>
      <c r="B75" s="28" t="s">
        <v>207</v>
      </c>
      <c r="C75" s="28" t="s">
        <v>208</v>
      </c>
      <c r="D75" s="28" t="s">
        <v>108</v>
      </c>
      <c r="E75" s="29">
        <v>200</v>
      </c>
      <c r="F75" s="30">
        <v>970.83900000000006</v>
      </c>
      <c r="G75" s="31">
        <v>1.7070120000000001E-2</v>
      </c>
      <c r="H75" s="19">
        <v>6.125</v>
      </c>
    </row>
    <row r="76" spans="1:8" ht="25.5" x14ac:dyDescent="0.2">
      <c r="A76" s="27">
        <v>10</v>
      </c>
      <c r="B76" s="28" t="s">
        <v>209</v>
      </c>
      <c r="C76" s="28" t="s">
        <v>210</v>
      </c>
      <c r="D76" s="28" t="s">
        <v>108</v>
      </c>
      <c r="E76" s="29">
        <v>200</v>
      </c>
      <c r="F76" s="30">
        <v>970.81500000000005</v>
      </c>
      <c r="G76" s="31">
        <v>1.70697E-2</v>
      </c>
      <c r="H76" s="19">
        <v>6.1300999999999997</v>
      </c>
    </row>
    <row r="77" spans="1:8" x14ac:dyDescent="0.2">
      <c r="A77" s="27">
        <v>11</v>
      </c>
      <c r="B77" s="28" t="s">
        <v>169</v>
      </c>
      <c r="C77" s="28" t="s">
        <v>170</v>
      </c>
      <c r="D77" s="28" t="s">
        <v>108</v>
      </c>
      <c r="E77" s="29">
        <v>200</v>
      </c>
      <c r="F77" s="30">
        <v>967.90700000000004</v>
      </c>
      <c r="G77" s="31">
        <v>1.701857E-2</v>
      </c>
      <c r="H77" s="19">
        <v>6.0511999999999997</v>
      </c>
    </row>
    <row r="78" spans="1:8" ht="25.5" x14ac:dyDescent="0.2">
      <c r="A78" s="27">
        <v>12</v>
      </c>
      <c r="B78" s="28" t="s">
        <v>329</v>
      </c>
      <c r="C78" s="28" t="s">
        <v>330</v>
      </c>
      <c r="D78" s="28" t="s">
        <v>108</v>
      </c>
      <c r="E78" s="29">
        <v>100</v>
      </c>
      <c r="F78" s="30">
        <v>483.30599999999998</v>
      </c>
      <c r="G78" s="31">
        <v>8.4978999999999992E-3</v>
      </c>
      <c r="H78" s="19">
        <v>6.15</v>
      </c>
    </row>
    <row r="79" spans="1:8" x14ac:dyDescent="0.2">
      <c r="A79" s="20"/>
      <c r="B79" s="20"/>
      <c r="C79" s="21" t="s">
        <v>11</v>
      </c>
      <c r="D79" s="20"/>
      <c r="E79" s="20" t="s">
        <v>12</v>
      </c>
      <c r="F79" s="26">
        <v>18510.434000000001</v>
      </c>
      <c r="G79" s="23">
        <v>0.32546631999999998</v>
      </c>
      <c r="H79" s="19" t="s">
        <v>12</v>
      </c>
    </row>
    <row r="80" spans="1:8" x14ac:dyDescent="0.2">
      <c r="A80" s="20"/>
      <c r="B80" s="20"/>
      <c r="C80" s="24"/>
      <c r="D80" s="20"/>
      <c r="E80" s="20"/>
      <c r="F80" s="25"/>
      <c r="G80" s="25"/>
      <c r="H80" s="19" t="s">
        <v>12</v>
      </c>
    </row>
    <row r="81" spans="1:8" x14ac:dyDescent="0.2">
      <c r="A81" s="20"/>
      <c r="B81" s="20"/>
      <c r="C81" s="21" t="s">
        <v>109</v>
      </c>
      <c r="D81" s="20"/>
      <c r="E81" s="20"/>
      <c r="F81" s="25"/>
      <c r="G81" s="25"/>
      <c r="H81" s="19" t="s">
        <v>12</v>
      </c>
    </row>
    <row r="82" spans="1:8" x14ac:dyDescent="0.2">
      <c r="A82" s="20"/>
      <c r="B82" s="20"/>
      <c r="C82" s="21" t="s">
        <v>11</v>
      </c>
      <c r="D82" s="20"/>
      <c r="E82" s="20" t="s">
        <v>12</v>
      </c>
      <c r="F82" s="22" t="s">
        <v>13</v>
      </c>
      <c r="G82" s="23">
        <v>0</v>
      </c>
      <c r="H82" s="19" t="s">
        <v>12</v>
      </c>
    </row>
    <row r="83" spans="1:8" x14ac:dyDescent="0.2">
      <c r="A83" s="20"/>
      <c r="B83" s="20"/>
      <c r="C83" s="24"/>
      <c r="D83" s="20"/>
      <c r="E83" s="20"/>
      <c r="F83" s="25"/>
      <c r="G83" s="25"/>
      <c r="H83" s="19" t="s">
        <v>12</v>
      </c>
    </row>
    <row r="84" spans="1:8" x14ac:dyDescent="0.2">
      <c r="A84" s="20"/>
      <c r="B84" s="20"/>
      <c r="C84" s="21" t="s">
        <v>110</v>
      </c>
      <c r="D84" s="20"/>
      <c r="E84" s="20"/>
      <c r="F84" s="25"/>
      <c r="G84" s="25"/>
      <c r="H84" s="19" t="s">
        <v>12</v>
      </c>
    </row>
    <row r="85" spans="1:8" x14ac:dyDescent="0.2">
      <c r="A85" s="27">
        <v>1</v>
      </c>
      <c r="B85" s="28" t="s">
        <v>331</v>
      </c>
      <c r="C85" s="28" t="s">
        <v>332</v>
      </c>
      <c r="D85" s="28" t="s">
        <v>87</v>
      </c>
      <c r="E85" s="29">
        <v>7500000</v>
      </c>
      <c r="F85" s="30">
        <v>7488.7950000000001</v>
      </c>
      <c r="G85" s="31">
        <v>0.13167440999999999</v>
      </c>
      <c r="H85" s="19">
        <v>5.46</v>
      </c>
    </row>
    <row r="86" spans="1:8" x14ac:dyDescent="0.2">
      <c r="A86" s="27">
        <v>2</v>
      </c>
      <c r="B86" s="28" t="s">
        <v>333</v>
      </c>
      <c r="C86" s="28" t="s">
        <v>334</v>
      </c>
      <c r="D86" s="28" t="s">
        <v>87</v>
      </c>
      <c r="E86" s="29">
        <v>2500000</v>
      </c>
      <c r="F86" s="30">
        <v>2436.3724999999999</v>
      </c>
      <c r="G86" s="31">
        <v>4.2838389999999997E-2</v>
      </c>
      <c r="H86" s="19">
        <v>5.5743999999999998</v>
      </c>
    </row>
    <row r="87" spans="1:8" x14ac:dyDescent="0.2">
      <c r="A87" s="27">
        <v>3</v>
      </c>
      <c r="B87" s="28" t="s">
        <v>285</v>
      </c>
      <c r="C87" s="28" t="s">
        <v>286</v>
      </c>
      <c r="D87" s="28" t="s">
        <v>87</v>
      </c>
      <c r="E87" s="29">
        <v>1500000</v>
      </c>
      <c r="F87" s="30">
        <v>1460.085</v>
      </c>
      <c r="G87" s="31">
        <v>2.5672469999999999E-2</v>
      </c>
      <c r="H87" s="19">
        <v>5.5743999999999998</v>
      </c>
    </row>
    <row r="88" spans="1:8" x14ac:dyDescent="0.2">
      <c r="A88" s="20"/>
      <c r="B88" s="20"/>
      <c r="C88" s="21" t="s">
        <v>11</v>
      </c>
      <c r="D88" s="20"/>
      <c r="E88" s="20" t="s">
        <v>12</v>
      </c>
      <c r="F88" s="26">
        <v>11385.252500000001</v>
      </c>
      <c r="G88" s="23">
        <v>0.20018527</v>
      </c>
      <c r="H88" s="19" t="s">
        <v>12</v>
      </c>
    </row>
    <row r="89" spans="1:8" x14ac:dyDescent="0.2">
      <c r="A89" s="20"/>
      <c r="B89" s="20"/>
      <c r="C89" s="24"/>
      <c r="D89" s="20"/>
      <c r="E89" s="20"/>
      <c r="F89" s="25"/>
      <c r="G89" s="25"/>
      <c r="H89" s="19" t="s">
        <v>12</v>
      </c>
    </row>
    <row r="90" spans="1:8" x14ac:dyDescent="0.2">
      <c r="A90" s="20"/>
      <c r="B90" s="20"/>
      <c r="C90" s="21" t="s">
        <v>111</v>
      </c>
      <c r="D90" s="20"/>
      <c r="E90" s="20"/>
      <c r="F90" s="25"/>
      <c r="G90" s="25"/>
      <c r="H90" s="19" t="s">
        <v>12</v>
      </c>
    </row>
    <row r="91" spans="1:8" x14ac:dyDescent="0.2">
      <c r="A91" s="27">
        <v>1</v>
      </c>
      <c r="B91" s="28"/>
      <c r="C91" s="28" t="s">
        <v>112</v>
      </c>
      <c r="D91" s="28"/>
      <c r="E91" s="32"/>
      <c r="F91" s="30">
        <v>4555.709731981</v>
      </c>
      <c r="G91" s="31">
        <v>8.0102389999999996E-2</v>
      </c>
      <c r="H91" s="19">
        <v>5.38</v>
      </c>
    </row>
    <row r="92" spans="1:8" x14ac:dyDescent="0.2">
      <c r="A92" s="20"/>
      <c r="B92" s="20"/>
      <c r="C92" s="21" t="s">
        <v>11</v>
      </c>
      <c r="D92" s="20"/>
      <c r="E92" s="20" t="s">
        <v>12</v>
      </c>
      <c r="F92" s="26">
        <v>4555.709731981</v>
      </c>
      <c r="G92" s="23">
        <v>8.0102389999999996E-2</v>
      </c>
      <c r="H92" s="19" t="s">
        <v>12</v>
      </c>
    </row>
    <row r="93" spans="1:8" x14ac:dyDescent="0.2">
      <c r="A93" s="20"/>
      <c r="B93" s="20"/>
      <c r="C93" s="24"/>
      <c r="D93" s="20"/>
      <c r="E93" s="20"/>
      <c r="F93" s="25"/>
      <c r="G93" s="25"/>
      <c r="H93" s="19" t="s">
        <v>12</v>
      </c>
    </row>
    <row r="94" spans="1:8" x14ac:dyDescent="0.2">
      <c r="A94" s="20"/>
      <c r="B94" s="20"/>
      <c r="C94" s="21" t="s">
        <v>113</v>
      </c>
      <c r="D94" s="20"/>
      <c r="E94" s="20"/>
      <c r="F94" s="26">
        <v>34451.396231981002</v>
      </c>
      <c r="G94" s="23">
        <v>0.60575398000000003</v>
      </c>
      <c r="H94" s="19" t="s">
        <v>12</v>
      </c>
    </row>
    <row r="95" spans="1:8" x14ac:dyDescent="0.2">
      <c r="A95" s="20"/>
      <c r="B95" s="20"/>
      <c r="C95" s="25"/>
      <c r="D95" s="20"/>
      <c r="E95" s="20"/>
      <c r="F95" s="20"/>
      <c r="G95" s="20"/>
      <c r="H95" s="19" t="s">
        <v>12</v>
      </c>
    </row>
    <row r="96" spans="1:8" x14ac:dyDescent="0.2">
      <c r="A96" s="20"/>
      <c r="B96" s="20"/>
      <c r="C96" s="21" t="s">
        <v>114</v>
      </c>
      <c r="D96" s="20"/>
      <c r="E96" s="20"/>
      <c r="F96" s="20"/>
      <c r="G96" s="20"/>
      <c r="H96" s="19" t="s">
        <v>12</v>
      </c>
    </row>
    <row r="97" spans="1:17" x14ac:dyDescent="0.2">
      <c r="A97" s="20"/>
      <c r="B97" s="20"/>
      <c r="C97" s="21" t="s">
        <v>115</v>
      </c>
      <c r="D97" s="20"/>
      <c r="E97" s="20"/>
      <c r="F97" s="20"/>
      <c r="G97" s="20"/>
      <c r="H97" s="19" t="s">
        <v>12</v>
      </c>
    </row>
    <row r="98" spans="1:17" x14ac:dyDescent="0.2">
      <c r="A98" s="20"/>
      <c r="B98" s="20"/>
      <c r="C98" s="21" t="s">
        <v>11</v>
      </c>
      <c r="D98" s="20"/>
      <c r="E98" s="20" t="s">
        <v>12</v>
      </c>
      <c r="F98" s="22" t="s">
        <v>13</v>
      </c>
      <c r="G98" s="23">
        <v>0</v>
      </c>
      <c r="H98" s="19" t="s">
        <v>12</v>
      </c>
    </row>
    <row r="99" spans="1:17" x14ac:dyDescent="0.2">
      <c r="A99" s="17"/>
      <c r="B99" s="17"/>
      <c r="C99" s="33"/>
      <c r="D99" s="17"/>
      <c r="E99" s="17"/>
      <c r="F99" s="34"/>
      <c r="G99" s="34"/>
      <c r="H99" s="19" t="s">
        <v>12</v>
      </c>
    </row>
    <row r="100" spans="1:17" x14ac:dyDescent="0.2">
      <c r="A100" s="17"/>
      <c r="B100" s="17"/>
      <c r="C100" s="18" t="s">
        <v>645</v>
      </c>
      <c r="D100" s="17"/>
      <c r="E100" s="17"/>
      <c r="F100" s="34"/>
      <c r="G100" s="34"/>
      <c r="H100" s="19"/>
      <c r="K100" s="35"/>
      <c r="L100" s="35"/>
      <c r="M100" s="35"/>
      <c r="N100" s="35"/>
      <c r="O100" s="36"/>
      <c r="P100" s="36"/>
      <c r="Q100" s="36"/>
    </row>
    <row r="101" spans="1:17" x14ac:dyDescent="0.2">
      <c r="A101" s="37">
        <v>1</v>
      </c>
      <c r="B101" s="38" t="s">
        <v>116</v>
      </c>
      <c r="C101" s="38" t="s">
        <v>117</v>
      </c>
      <c r="D101" s="38"/>
      <c r="E101" s="39">
        <v>1043.4449999999999</v>
      </c>
      <c r="F101" s="40">
        <v>118.23474071299999</v>
      </c>
      <c r="G101" s="41">
        <v>2.0789099999999998E-3</v>
      </c>
      <c r="H101" s="19"/>
    </row>
    <row r="102" spans="1:17" x14ac:dyDescent="0.2">
      <c r="A102" s="17"/>
      <c r="B102" s="17"/>
      <c r="C102" s="18" t="s">
        <v>11</v>
      </c>
      <c r="D102" s="17"/>
      <c r="E102" s="17" t="s">
        <v>12</v>
      </c>
      <c r="F102" s="42">
        <f>SUM(F101)</f>
        <v>118.23474071299999</v>
      </c>
      <c r="G102" s="43">
        <f>SUM(G101)</f>
        <v>2.0789099999999998E-3</v>
      </c>
      <c r="H102" s="19"/>
    </row>
    <row r="103" spans="1:17" x14ac:dyDescent="0.2">
      <c r="A103" s="17"/>
      <c r="B103" s="17"/>
      <c r="C103" s="33"/>
      <c r="D103" s="17"/>
      <c r="E103" s="17"/>
      <c r="F103" s="34"/>
      <c r="G103" s="34"/>
      <c r="H103" s="19" t="s">
        <v>12</v>
      </c>
    </row>
    <row r="104" spans="1:17" x14ac:dyDescent="0.2">
      <c r="A104" s="20"/>
      <c r="B104" s="20"/>
      <c r="C104" s="21" t="s">
        <v>118</v>
      </c>
      <c r="D104" s="20"/>
      <c r="E104" s="20"/>
      <c r="F104" s="20"/>
      <c r="G104" s="20"/>
      <c r="H104" s="19" t="s">
        <v>12</v>
      </c>
    </row>
    <row r="105" spans="1:17" x14ac:dyDescent="0.2">
      <c r="A105" s="20"/>
      <c r="B105" s="20"/>
      <c r="C105" s="21" t="s">
        <v>119</v>
      </c>
      <c r="D105" s="20"/>
      <c r="E105" s="20"/>
      <c r="F105" s="20"/>
      <c r="G105" s="20"/>
      <c r="H105" s="19" t="s">
        <v>12</v>
      </c>
    </row>
    <row r="106" spans="1:17" x14ac:dyDescent="0.2">
      <c r="A106" s="20"/>
      <c r="B106" s="20"/>
      <c r="C106" s="21" t="s">
        <v>11</v>
      </c>
      <c r="D106" s="20"/>
      <c r="E106" s="20" t="s">
        <v>12</v>
      </c>
      <c r="F106" s="22" t="s">
        <v>13</v>
      </c>
      <c r="G106" s="23">
        <v>0</v>
      </c>
      <c r="H106" s="19" t="s">
        <v>12</v>
      </c>
    </row>
    <row r="107" spans="1:17" x14ac:dyDescent="0.2">
      <c r="A107" s="20"/>
      <c r="B107" s="20"/>
      <c r="C107" s="24"/>
      <c r="D107" s="20"/>
      <c r="E107" s="20"/>
      <c r="F107" s="25"/>
      <c r="G107" s="25"/>
      <c r="H107" s="19" t="s">
        <v>12</v>
      </c>
    </row>
    <row r="108" spans="1:17" x14ac:dyDescent="0.2">
      <c r="A108" s="20"/>
      <c r="B108" s="20"/>
      <c r="C108" s="21" t="s">
        <v>120</v>
      </c>
      <c r="D108" s="20"/>
      <c r="E108" s="20"/>
      <c r="F108" s="25"/>
      <c r="G108" s="25"/>
      <c r="H108" s="19" t="s">
        <v>12</v>
      </c>
    </row>
    <row r="109" spans="1:17" x14ac:dyDescent="0.2">
      <c r="A109" s="20"/>
      <c r="B109" s="20"/>
      <c r="C109" s="21" t="s">
        <v>11</v>
      </c>
      <c r="D109" s="20"/>
      <c r="E109" s="20" t="s">
        <v>12</v>
      </c>
      <c r="F109" s="22" t="s">
        <v>13</v>
      </c>
      <c r="G109" s="23">
        <v>0</v>
      </c>
      <c r="H109" s="19" t="s">
        <v>12</v>
      </c>
    </row>
    <row r="110" spans="1:17" x14ac:dyDescent="0.2">
      <c r="A110" s="20"/>
      <c r="B110" s="28"/>
      <c r="C110" s="28"/>
      <c r="D110" s="21"/>
      <c r="E110" s="20"/>
      <c r="F110" s="28"/>
      <c r="G110" s="32"/>
      <c r="H110" s="19" t="s">
        <v>12</v>
      </c>
    </row>
    <row r="111" spans="1:17" x14ac:dyDescent="0.2">
      <c r="A111" s="32"/>
      <c r="B111" s="28"/>
      <c r="C111" s="28" t="s">
        <v>121</v>
      </c>
      <c r="D111" s="28"/>
      <c r="E111" s="32"/>
      <c r="F111" s="30">
        <f>534.60712397-0.0043697739982605</f>
        <v>534.60275419600168</v>
      </c>
      <c r="G111" s="31">
        <f>F111/F112</f>
        <v>9.3998445797199414E-3</v>
      </c>
      <c r="H111" s="19" t="s">
        <v>12</v>
      </c>
    </row>
    <row r="112" spans="1:17" x14ac:dyDescent="0.2">
      <c r="A112" s="24"/>
      <c r="B112" s="24"/>
      <c r="C112" s="21" t="s">
        <v>122</v>
      </c>
      <c r="D112" s="25"/>
      <c r="E112" s="25"/>
      <c r="F112" s="26">
        <f>F111+F102+F94+F63+F25</f>
        <v>56873.57377689</v>
      </c>
      <c r="G112" s="44">
        <f>G111+G102+G94+G63+G25</f>
        <v>0.99999994457002916</v>
      </c>
      <c r="H112" s="19" t="s">
        <v>12</v>
      </c>
    </row>
    <row r="113" spans="1:9" x14ac:dyDescent="0.2">
      <c r="A113" s="45"/>
      <c r="B113" s="45"/>
      <c r="C113" s="45"/>
      <c r="D113" s="46"/>
      <c r="E113" s="46"/>
      <c r="F113" s="46"/>
      <c r="G113" s="46"/>
    </row>
    <row r="114" spans="1:9" x14ac:dyDescent="0.2">
      <c r="A114" s="47"/>
      <c r="B114" s="155" t="s">
        <v>646</v>
      </c>
      <c r="C114" s="155"/>
      <c r="D114" s="155"/>
      <c r="E114" s="155"/>
      <c r="F114" s="155"/>
      <c r="G114" s="155"/>
      <c r="H114" s="155"/>
    </row>
    <row r="115" spans="1:9" x14ac:dyDescent="0.2">
      <c r="A115" s="47"/>
      <c r="B115" s="155" t="s">
        <v>647</v>
      </c>
      <c r="C115" s="155"/>
      <c r="D115" s="155"/>
      <c r="E115" s="155"/>
      <c r="F115" s="155"/>
      <c r="G115" s="155"/>
      <c r="H115" s="155"/>
    </row>
    <row r="116" spans="1:9" x14ac:dyDescent="0.2">
      <c r="A116" s="47"/>
      <c r="B116" s="155" t="s">
        <v>648</v>
      </c>
      <c r="C116" s="155"/>
      <c r="D116" s="155"/>
      <c r="E116" s="155"/>
      <c r="F116" s="155"/>
      <c r="G116" s="155"/>
      <c r="H116" s="155"/>
    </row>
    <row r="117" spans="1:9" x14ac:dyDescent="0.2">
      <c r="A117" s="47"/>
      <c r="B117" s="168" t="s">
        <v>778</v>
      </c>
      <c r="C117" s="155"/>
      <c r="D117" s="155"/>
      <c r="E117" s="155"/>
      <c r="F117" s="155"/>
      <c r="G117" s="155"/>
      <c r="H117" s="155"/>
      <c r="I117" s="108"/>
    </row>
    <row r="118" spans="1:9" x14ac:dyDescent="0.2">
      <c r="A118" s="47"/>
      <c r="B118" s="47"/>
      <c r="C118" s="47"/>
      <c r="D118" s="49"/>
      <c r="E118" s="49"/>
      <c r="F118" s="49"/>
      <c r="G118" s="49"/>
    </row>
    <row r="119" spans="1:9" x14ac:dyDescent="0.2">
      <c r="A119" s="47"/>
      <c r="B119" s="156" t="s">
        <v>123</v>
      </c>
      <c r="C119" s="157"/>
      <c r="D119" s="158"/>
      <c r="E119" s="50"/>
      <c r="F119" s="49"/>
      <c r="G119" s="49"/>
    </row>
    <row r="120" spans="1:9" ht="27" customHeight="1" x14ac:dyDescent="0.2">
      <c r="A120" s="47"/>
      <c r="B120" s="159" t="s">
        <v>124</v>
      </c>
      <c r="C120" s="160"/>
      <c r="D120" s="115" t="s">
        <v>669</v>
      </c>
      <c r="E120" s="50"/>
      <c r="F120" s="49"/>
      <c r="G120" s="49"/>
    </row>
    <row r="121" spans="1:9" x14ac:dyDescent="0.2">
      <c r="A121" s="47"/>
      <c r="B121" s="159" t="s">
        <v>126</v>
      </c>
      <c r="C121" s="160"/>
      <c r="D121" s="18" t="s">
        <v>125</v>
      </c>
      <c r="E121" s="50"/>
      <c r="F121" s="49"/>
      <c r="G121" s="49"/>
    </row>
    <row r="122" spans="1:9" x14ac:dyDescent="0.2">
      <c r="A122" s="47"/>
      <c r="B122" s="159" t="s">
        <v>127</v>
      </c>
      <c r="C122" s="160"/>
      <c r="D122" s="34" t="s">
        <v>12</v>
      </c>
      <c r="E122" s="50"/>
      <c r="F122" s="49"/>
      <c r="G122" s="49"/>
    </row>
    <row r="123" spans="1:9" x14ac:dyDescent="0.2">
      <c r="A123" s="51"/>
      <c r="B123" s="52" t="s">
        <v>12</v>
      </c>
      <c r="C123" s="52" t="s">
        <v>649</v>
      </c>
      <c r="D123" s="52" t="s">
        <v>128</v>
      </c>
      <c r="E123" s="51"/>
      <c r="F123" s="51"/>
      <c r="G123" s="51"/>
    </row>
    <row r="124" spans="1:9" x14ac:dyDescent="0.2">
      <c r="A124" s="53"/>
      <c r="B124" s="54" t="s">
        <v>129</v>
      </c>
      <c r="C124" s="55">
        <v>45869</v>
      </c>
      <c r="D124" s="55">
        <v>45900</v>
      </c>
      <c r="E124" s="53"/>
      <c r="F124" s="53"/>
      <c r="G124" s="53"/>
    </row>
    <row r="125" spans="1:9" x14ac:dyDescent="0.2">
      <c r="A125" s="53"/>
      <c r="B125" s="28" t="s">
        <v>130</v>
      </c>
      <c r="C125" s="56">
        <v>3739.4166</v>
      </c>
      <c r="D125" s="56">
        <v>3755.6776</v>
      </c>
      <c r="E125" s="53"/>
      <c r="F125" s="57"/>
      <c r="G125" s="58"/>
    </row>
    <row r="126" spans="1:9" ht="25.5" x14ac:dyDescent="0.2">
      <c r="A126" s="53"/>
      <c r="B126" s="28" t="s">
        <v>769</v>
      </c>
      <c r="C126" s="56">
        <v>1112.9188999999999</v>
      </c>
      <c r="D126" s="56">
        <v>1117.7584999999999</v>
      </c>
      <c r="E126" s="53"/>
      <c r="F126" s="57"/>
      <c r="G126" s="58"/>
    </row>
    <row r="127" spans="1:9" x14ac:dyDescent="0.2">
      <c r="A127" s="53"/>
      <c r="B127" s="28" t="s">
        <v>131</v>
      </c>
      <c r="C127" s="56">
        <v>3485.3824</v>
      </c>
      <c r="D127" s="56">
        <v>3498.3101999999999</v>
      </c>
      <c r="E127" s="53"/>
      <c r="F127" s="57"/>
      <c r="G127" s="58"/>
    </row>
    <row r="128" spans="1:9" ht="25.5" x14ac:dyDescent="0.2">
      <c r="A128" s="53"/>
      <c r="B128" s="28" t="s">
        <v>770</v>
      </c>
      <c r="C128" s="56">
        <v>1099.204</v>
      </c>
      <c r="D128" s="56">
        <v>1103.2809</v>
      </c>
      <c r="E128" s="53"/>
      <c r="F128" s="57"/>
      <c r="G128" s="58"/>
    </row>
    <row r="129" spans="1:17" x14ac:dyDescent="0.2">
      <c r="A129" s="53"/>
      <c r="B129" s="53"/>
      <c r="C129" s="53"/>
      <c r="D129" s="53"/>
      <c r="E129" s="53"/>
      <c r="F129" s="53"/>
      <c r="G129" s="53"/>
    </row>
    <row r="130" spans="1:17" x14ac:dyDescent="0.2">
      <c r="A130" s="53"/>
      <c r="B130" s="162" t="s">
        <v>650</v>
      </c>
      <c r="C130" s="163"/>
      <c r="D130" s="18" t="s">
        <v>125</v>
      </c>
      <c r="E130" s="53"/>
      <c r="F130" s="53"/>
      <c r="G130" s="53"/>
    </row>
    <row r="131" spans="1:17" x14ac:dyDescent="0.2">
      <c r="A131" s="53"/>
      <c r="B131" s="63"/>
      <c r="C131" s="63"/>
      <c r="D131" s="63"/>
      <c r="E131" s="53"/>
      <c r="F131" s="53"/>
      <c r="G131" s="53"/>
    </row>
    <row r="132" spans="1:17" x14ac:dyDescent="0.2">
      <c r="A132" s="51"/>
      <c r="B132" s="159" t="s">
        <v>132</v>
      </c>
      <c r="C132" s="160"/>
      <c r="D132" s="18" t="s">
        <v>125</v>
      </c>
      <c r="E132" s="62"/>
      <c r="F132" s="51"/>
      <c r="G132" s="51"/>
    </row>
    <row r="133" spans="1:17" x14ac:dyDescent="0.2">
      <c r="A133" s="51"/>
      <c r="B133" s="159" t="s">
        <v>133</v>
      </c>
      <c r="C133" s="160"/>
      <c r="D133" s="18" t="s">
        <v>125</v>
      </c>
      <c r="E133" s="62"/>
      <c r="F133" s="51"/>
      <c r="G133" s="51"/>
    </row>
    <row r="134" spans="1:17" x14ac:dyDescent="0.2">
      <c r="A134" s="51"/>
      <c r="B134" s="159" t="s">
        <v>651</v>
      </c>
      <c r="C134" s="160"/>
      <c r="D134" s="18" t="s">
        <v>125</v>
      </c>
      <c r="E134" s="62"/>
      <c r="F134" s="51"/>
      <c r="G134" s="51"/>
    </row>
    <row r="135" spans="1:17" x14ac:dyDescent="0.2">
      <c r="A135" s="51"/>
      <c r="B135" s="48"/>
      <c r="C135" s="48"/>
      <c r="D135" s="149"/>
      <c r="E135" s="51"/>
      <c r="F135" s="51"/>
      <c r="G135" s="51"/>
      <c r="J135" s="16"/>
    </row>
    <row r="136" spans="1:17" s="64" customFormat="1" x14ac:dyDescent="0.2">
      <c r="B136" s="164" t="s">
        <v>652</v>
      </c>
      <c r="C136" s="165"/>
      <c r="D136" s="166"/>
      <c r="I136"/>
      <c r="J136" s="16"/>
      <c r="K136" s="35"/>
      <c r="L136" s="35"/>
      <c r="M136" s="35"/>
      <c r="N136" s="35"/>
      <c r="O136" s="70"/>
    </row>
    <row r="137" spans="1:17" s="64" customFormat="1" ht="38.25" x14ac:dyDescent="0.2">
      <c r="B137" s="161" t="s">
        <v>653</v>
      </c>
      <c r="C137" s="161"/>
      <c r="D137" s="65" t="s">
        <v>289</v>
      </c>
      <c r="I137"/>
      <c r="J137" s="16"/>
      <c r="K137" s="35"/>
      <c r="L137" s="35"/>
      <c r="M137" s="35"/>
      <c r="N137" s="35"/>
      <c r="O137" s="70"/>
    </row>
    <row r="138" spans="1:17" s="64" customFormat="1" x14ac:dyDescent="0.2">
      <c r="B138" s="152" t="s">
        <v>654</v>
      </c>
      <c r="C138" s="152"/>
      <c r="D138" s="66"/>
      <c r="I138"/>
      <c r="J138" s="16"/>
      <c r="K138" s="35"/>
      <c r="L138" s="35"/>
      <c r="M138" s="35"/>
      <c r="N138" s="35"/>
      <c r="O138" s="70"/>
    </row>
    <row r="139" spans="1:17" s="64" customFormat="1" x14ac:dyDescent="0.2">
      <c r="B139" s="152"/>
      <c r="C139" s="152"/>
      <c r="D139" s="67"/>
      <c r="I139"/>
      <c r="J139" s="16"/>
      <c r="K139" s="35"/>
      <c r="L139" s="35"/>
      <c r="M139" s="35"/>
      <c r="N139" s="35"/>
      <c r="O139" s="70"/>
    </row>
    <row r="140" spans="1:17" s="64" customFormat="1" x14ac:dyDescent="0.2">
      <c r="B140" s="152" t="s">
        <v>655</v>
      </c>
      <c r="C140" s="152"/>
      <c r="D140" s="68">
        <v>6.2496220738549733</v>
      </c>
      <c r="I140"/>
      <c r="J140" s="16"/>
      <c r="K140" s="35"/>
      <c r="L140" s="35"/>
      <c r="M140" s="35"/>
      <c r="N140" s="35"/>
      <c r="O140" s="70"/>
    </row>
    <row r="141" spans="1:17" s="64" customFormat="1" x14ac:dyDescent="0.2">
      <c r="B141" s="152"/>
      <c r="C141" s="152"/>
      <c r="D141" s="67"/>
      <c r="I141"/>
      <c r="J141" s="16"/>
      <c r="K141" s="35"/>
      <c r="L141" s="35"/>
      <c r="M141" s="35"/>
      <c r="N141" s="35"/>
      <c r="O141" s="70"/>
      <c r="P141"/>
      <c r="Q141"/>
    </row>
    <row r="142" spans="1:17" s="64" customFormat="1" x14ac:dyDescent="0.2">
      <c r="B142" s="152" t="s">
        <v>656</v>
      </c>
      <c r="C142" s="152"/>
      <c r="D142" s="68">
        <v>0.72112298695701071</v>
      </c>
      <c r="I142"/>
      <c r="J142" s="16"/>
      <c r="K142" s="35"/>
      <c r="L142" s="35"/>
      <c r="M142" s="35"/>
      <c r="N142" s="35"/>
      <c r="O142" s="70"/>
      <c r="P142"/>
      <c r="Q142"/>
    </row>
    <row r="143" spans="1:17" s="64" customFormat="1" x14ac:dyDescent="0.2">
      <c r="B143" s="152" t="s">
        <v>670</v>
      </c>
      <c r="C143" s="152"/>
      <c r="D143" s="68">
        <v>0.75783758456186134</v>
      </c>
      <c r="I143"/>
      <c r="J143" s="16"/>
      <c r="K143" s="35"/>
      <c r="L143" s="35"/>
      <c r="M143" s="35"/>
      <c r="N143" s="35"/>
      <c r="O143"/>
      <c r="P143"/>
      <c r="Q143"/>
    </row>
    <row r="144" spans="1:17" s="64" customFormat="1" x14ac:dyDescent="0.2">
      <c r="B144" s="152"/>
      <c r="C144" s="152"/>
      <c r="D144" s="67"/>
      <c r="I144"/>
      <c r="J144" s="16"/>
      <c r="K144" s="35"/>
      <c r="L144" s="35"/>
      <c r="M144" s="35"/>
      <c r="N144" s="35"/>
      <c r="O144"/>
      <c r="P144"/>
      <c r="Q144"/>
    </row>
    <row r="145" spans="1:20" s="64" customFormat="1" x14ac:dyDescent="0.2">
      <c r="B145" s="152" t="s">
        <v>658</v>
      </c>
      <c r="C145" s="152"/>
      <c r="D145" s="69" t="s">
        <v>772</v>
      </c>
      <c r="I145"/>
      <c r="J145" s="16"/>
      <c r="K145" s="35"/>
      <c r="L145" s="35"/>
      <c r="M145" s="35"/>
      <c r="N145" s="35"/>
      <c r="O145" s="70"/>
    </row>
    <row r="146" spans="1:20" s="64" customFormat="1" x14ac:dyDescent="0.2">
      <c r="B146" s="150" t="s">
        <v>659</v>
      </c>
      <c r="C146" s="153"/>
      <c r="D146" s="151"/>
      <c r="I146"/>
      <c r="J146" s="16"/>
      <c r="K146" s="35"/>
      <c r="L146" s="35"/>
      <c r="M146" s="35"/>
      <c r="N146" s="35"/>
      <c r="O146"/>
      <c r="P146"/>
      <c r="Q146"/>
      <c r="R146"/>
      <c r="S146"/>
      <c r="T146"/>
    </row>
    <row r="147" spans="1:20" x14ac:dyDescent="0.2">
      <c r="A147" s="63"/>
      <c r="B147" s="63"/>
      <c r="C147" s="63"/>
      <c r="D147" s="63"/>
      <c r="E147" s="63"/>
      <c r="F147" s="63"/>
      <c r="G147" s="63"/>
      <c r="J147" s="16"/>
    </row>
    <row r="148" spans="1:20" s="64" customFormat="1" x14ac:dyDescent="0.2">
      <c r="B148" s="130" t="s">
        <v>773</v>
      </c>
      <c r="C148" s="130"/>
      <c r="D148" s="130"/>
      <c r="E148" s="130"/>
      <c r="F148" s="130"/>
      <c r="G148" s="130"/>
      <c r="H148" s="130"/>
      <c r="I148"/>
      <c r="J148" s="16"/>
      <c r="K148" s="35"/>
      <c r="L148" s="35"/>
      <c r="M148" s="35"/>
      <c r="N148" s="35"/>
      <c r="O148" s="70"/>
    </row>
    <row r="149" spans="1:20" s="64" customFormat="1" ht="6.75" customHeight="1" x14ac:dyDescent="0.2">
      <c r="B149" s="130"/>
      <c r="C149" s="130"/>
      <c r="D149" s="130"/>
      <c r="E149" s="130"/>
      <c r="F149" s="130"/>
      <c r="G149" s="130"/>
      <c r="H149" s="130"/>
      <c r="I149"/>
      <c r="J149" s="16"/>
      <c r="K149" s="35"/>
      <c r="L149" s="35"/>
      <c r="M149" s="35"/>
      <c r="N149" s="35"/>
      <c r="O149" s="70"/>
    </row>
    <row r="150" spans="1:20" ht="13.5" x14ac:dyDescent="0.25">
      <c r="B150" s="87" t="s">
        <v>671</v>
      </c>
      <c r="C150" s="87" t="s">
        <v>672</v>
      </c>
      <c r="D150" s="190" t="s">
        <v>673</v>
      </c>
      <c r="E150" s="190"/>
      <c r="F150" s="190"/>
      <c r="G150" s="187" t="s">
        <v>674</v>
      </c>
      <c r="H150" s="187"/>
      <c r="J150" s="16"/>
      <c r="K150" s="35"/>
      <c r="L150" s="35"/>
      <c r="M150" s="35"/>
      <c r="N150" s="35"/>
      <c r="P150" s="35"/>
    </row>
    <row r="151" spans="1:20" ht="13.5" x14ac:dyDescent="0.25">
      <c r="B151" s="86" t="s">
        <v>675</v>
      </c>
      <c r="C151" s="85" t="s">
        <v>676</v>
      </c>
      <c r="D151" s="189">
        <v>0</v>
      </c>
      <c r="E151" s="189"/>
      <c r="F151" s="189"/>
      <c r="G151" s="189">
        <v>0</v>
      </c>
      <c r="H151" s="189"/>
      <c r="J151" s="16"/>
      <c r="K151" s="35"/>
      <c r="L151" s="35"/>
      <c r="M151" s="35"/>
      <c r="N151" s="35"/>
      <c r="P151" s="35"/>
    </row>
    <row r="152" spans="1:20" ht="13.5" x14ac:dyDescent="0.25">
      <c r="B152" s="86" t="s">
        <v>677</v>
      </c>
      <c r="C152" s="85" t="s">
        <v>678</v>
      </c>
      <c r="D152" s="189">
        <v>0</v>
      </c>
      <c r="E152" s="189"/>
      <c r="F152" s="189"/>
      <c r="G152" s="189">
        <v>0</v>
      </c>
      <c r="H152" s="189"/>
      <c r="J152" s="16"/>
      <c r="K152" s="35"/>
      <c r="L152" s="35"/>
      <c r="M152" s="35"/>
      <c r="N152" s="35"/>
      <c r="P152" s="35"/>
    </row>
    <row r="153" spans="1:20" ht="27" x14ac:dyDescent="0.25">
      <c r="B153" s="86" t="s">
        <v>679</v>
      </c>
      <c r="C153" s="85" t="s">
        <v>680</v>
      </c>
      <c r="D153" s="189">
        <v>0</v>
      </c>
      <c r="E153" s="189"/>
      <c r="F153" s="189"/>
      <c r="G153" s="189">
        <v>0</v>
      </c>
      <c r="H153" s="189"/>
      <c r="J153" s="16"/>
      <c r="K153" s="35"/>
      <c r="L153" s="35"/>
      <c r="M153" s="35"/>
      <c r="N153" s="35"/>
      <c r="P153" s="35"/>
    </row>
    <row r="154" spans="1:20" ht="13.5" x14ac:dyDescent="0.25">
      <c r="B154" s="86"/>
      <c r="C154" s="86"/>
      <c r="D154" s="186"/>
      <c r="E154" s="186"/>
      <c r="F154" s="186"/>
      <c r="G154" s="186"/>
      <c r="H154" s="186"/>
      <c r="J154" s="16"/>
      <c r="K154" s="35"/>
      <c r="L154" s="35"/>
      <c r="M154" s="35"/>
      <c r="N154" s="35"/>
      <c r="P154" s="35"/>
    </row>
    <row r="155" spans="1:20" ht="13.5" x14ac:dyDescent="0.25">
      <c r="B155" s="187" t="s">
        <v>681</v>
      </c>
      <c r="C155" s="187"/>
      <c r="D155" s="187"/>
      <c r="E155" s="187"/>
      <c r="F155" s="187"/>
      <c r="G155" s="187"/>
      <c r="H155" s="187"/>
      <c r="J155" s="16"/>
      <c r="K155" s="35"/>
      <c r="L155" s="35"/>
      <c r="M155" s="35"/>
      <c r="N155" s="35"/>
      <c r="P155" s="35"/>
    </row>
    <row r="156" spans="1:20" ht="13.5" customHeight="1" x14ac:dyDescent="0.2">
      <c r="B156" s="188" t="s">
        <v>671</v>
      </c>
      <c r="C156" s="188" t="s">
        <v>672</v>
      </c>
      <c r="D156" s="188" t="s">
        <v>682</v>
      </c>
      <c r="E156" s="188"/>
      <c r="F156" s="188"/>
      <c r="G156" s="188"/>
      <c r="H156" s="172" t="s">
        <v>683</v>
      </c>
      <c r="I156" s="172" t="s">
        <v>684</v>
      </c>
      <c r="J156" s="173" t="s">
        <v>685</v>
      </c>
      <c r="K156" s="35"/>
      <c r="L156" s="35"/>
      <c r="M156" s="35"/>
      <c r="N156" s="35"/>
      <c r="O156" s="35"/>
      <c r="P156" s="35"/>
    </row>
    <row r="157" spans="1:20" ht="94.5" customHeight="1" x14ac:dyDescent="0.2">
      <c r="B157" s="188"/>
      <c r="C157" s="188"/>
      <c r="D157" s="82" t="s">
        <v>686</v>
      </c>
      <c r="E157" s="82" t="s">
        <v>687</v>
      </c>
      <c r="F157" s="82" t="s">
        <v>688</v>
      </c>
      <c r="G157" s="82" t="s">
        <v>689</v>
      </c>
      <c r="H157" s="172"/>
      <c r="I157" s="172"/>
      <c r="J157" s="174"/>
      <c r="K157" s="35"/>
      <c r="L157" s="35"/>
      <c r="M157" s="35"/>
      <c r="N157" s="35"/>
      <c r="O157" s="35"/>
      <c r="P157" s="35"/>
    </row>
    <row r="158" spans="1:20" ht="13.5" x14ac:dyDescent="0.25">
      <c r="B158" s="86" t="s">
        <v>675</v>
      </c>
      <c r="C158" s="85" t="s">
        <v>676</v>
      </c>
      <c r="D158" s="88">
        <v>1500</v>
      </c>
      <c r="E158" s="88">
        <v>99.850684900000005</v>
      </c>
      <c r="F158" s="145">
        <v>36.275342200000004</v>
      </c>
      <c r="G158" s="146">
        <v>1636.1260271000001</v>
      </c>
      <c r="H158" s="8">
        <v>726.67232000000001</v>
      </c>
      <c r="I158" s="8">
        <f>1250521/10^5</f>
        <v>12.50521</v>
      </c>
      <c r="J158" s="8">
        <f>H158+I158</f>
        <v>739.17753000000005</v>
      </c>
      <c r="K158" s="35"/>
      <c r="L158" s="35"/>
      <c r="M158" s="35"/>
      <c r="N158" s="35"/>
      <c r="O158" s="35"/>
      <c r="P158" s="35"/>
    </row>
    <row r="159" spans="1:20" ht="13.5" x14ac:dyDescent="0.25">
      <c r="B159" s="86" t="s">
        <v>677</v>
      </c>
      <c r="C159" s="85" t="s">
        <v>678</v>
      </c>
      <c r="D159" s="88">
        <v>2517.2199999999998</v>
      </c>
      <c r="E159" s="88">
        <v>183.25361600000002</v>
      </c>
      <c r="F159" s="145">
        <v>45.813405699999997</v>
      </c>
      <c r="G159" s="146">
        <v>2746.2870217</v>
      </c>
      <c r="H159" s="8">
        <v>1225.53333</v>
      </c>
      <c r="I159" s="8">
        <f>2109013/10^5</f>
        <v>21.090129999999998</v>
      </c>
      <c r="J159" s="8">
        <f>H159+I159</f>
        <v>1246.62346</v>
      </c>
      <c r="K159" s="35"/>
      <c r="L159" s="35"/>
      <c r="M159" s="35"/>
      <c r="N159" s="35"/>
      <c r="O159" s="35"/>
      <c r="P159" s="35"/>
    </row>
    <row r="160" spans="1:20" ht="27" x14ac:dyDescent="0.25">
      <c r="B160" s="86" t="s">
        <v>679</v>
      </c>
      <c r="C160" s="85" t="s">
        <v>680</v>
      </c>
      <c r="D160" s="88">
        <v>4882.25</v>
      </c>
      <c r="E160" s="88">
        <v>323.21163799999999</v>
      </c>
      <c r="F160" s="145">
        <v>117.42144879999999</v>
      </c>
      <c r="G160" s="146">
        <v>5322.8830868000005</v>
      </c>
      <c r="H160" s="8">
        <v>2364.0489899999998</v>
      </c>
      <c r="I160" s="8">
        <f>4068280/10^5</f>
        <v>40.6828</v>
      </c>
      <c r="J160" s="8">
        <f>H160+I160</f>
        <v>2404.7317899999998</v>
      </c>
      <c r="K160" s="35"/>
      <c r="L160" s="35"/>
      <c r="M160" s="35"/>
      <c r="N160" s="35"/>
      <c r="O160" s="35"/>
      <c r="P160" s="35"/>
    </row>
    <row r="161" spans="2:16" ht="13.5" x14ac:dyDescent="0.25">
      <c r="B161" s="136"/>
      <c r="C161" s="137"/>
      <c r="D161" s="147"/>
      <c r="E161" s="147"/>
      <c r="F161" s="11"/>
      <c r="G161" s="139"/>
      <c r="H161" s="9"/>
      <c r="I161" s="9"/>
      <c r="J161" s="9"/>
      <c r="K161" s="35"/>
      <c r="L161" s="35"/>
      <c r="M161" s="35"/>
      <c r="N161" s="35"/>
      <c r="O161" s="35"/>
      <c r="P161" s="35"/>
    </row>
    <row r="162" spans="2:16" ht="13.5" customHeight="1" x14ac:dyDescent="0.2">
      <c r="B162" s="175" t="s">
        <v>671</v>
      </c>
      <c r="C162" s="175" t="s">
        <v>672</v>
      </c>
      <c r="D162" s="178" t="s">
        <v>682</v>
      </c>
      <c r="E162" s="179"/>
      <c r="F162" s="180"/>
      <c r="G162" s="181" t="s">
        <v>690</v>
      </c>
      <c r="H162" s="182"/>
      <c r="I162" s="183"/>
      <c r="J162" s="35"/>
      <c r="K162" s="35"/>
      <c r="L162" s="35"/>
      <c r="M162" s="35"/>
      <c r="N162" s="35"/>
      <c r="O162" s="35"/>
    </row>
    <row r="163" spans="2:16" ht="46.5" customHeight="1" x14ac:dyDescent="0.2">
      <c r="B163" s="176"/>
      <c r="C163" s="176"/>
      <c r="D163" s="173" t="s">
        <v>691</v>
      </c>
      <c r="E163" s="173" t="s">
        <v>692</v>
      </c>
      <c r="F163" s="173" t="s">
        <v>693</v>
      </c>
      <c r="G163" s="184" t="s">
        <v>694</v>
      </c>
      <c r="H163" s="185"/>
      <c r="I163" s="173" t="s">
        <v>695</v>
      </c>
      <c r="J163" s="35"/>
      <c r="K163" s="35"/>
      <c r="L163" s="35"/>
      <c r="M163" s="35"/>
      <c r="N163" s="35"/>
      <c r="O163" s="35"/>
    </row>
    <row r="164" spans="2:16" ht="21" customHeight="1" x14ac:dyDescent="0.2">
      <c r="B164" s="177"/>
      <c r="C164" s="177"/>
      <c r="D164" s="174"/>
      <c r="E164" s="174"/>
      <c r="F164" s="174"/>
      <c r="G164" s="82" t="s">
        <v>696</v>
      </c>
      <c r="H164" s="82" t="s">
        <v>697</v>
      </c>
      <c r="I164" s="174"/>
      <c r="J164" s="35"/>
      <c r="K164" s="35"/>
      <c r="L164" s="35"/>
      <c r="M164" s="35"/>
      <c r="N164" s="35"/>
      <c r="O164" s="35"/>
    </row>
    <row r="165" spans="2:16" ht="13.5" x14ac:dyDescent="0.25">
      <c r="B165" s="86" t="s">
        <v>698</v>
      </c>
      <c r="C165" s="85" t="s">
        <v>699</v>
      </c>
      <c r="D165" s="148">
        <v>293.30880000000002</v>
      </c>
      <c r="E165" s="10">
        <v>6.6912000000000003</v>
      </c>
      <c r="F165" s="146">
        <f>D165+E165</f>
        <v>300</v>
      </c>
      <c r="G165" s="8">
        <v>12.699082800000001</v>
      </c>
      <c r="H165" s="8">
        <v>8</v>
      </c>
      <c r="I165" s="8">
        <f>G165+H165</f>
        <v>20.699082799999999</v>
      </c>
      <c r="J165" s="35"/>
      <c r="K165" s="35"/>
      <c r="L165" s="35"/>
      <c r="M165" s="35"/>
      <c r="N165" s="35"/>
      <c r="O165" s="35"/>
    </row>
    <row r="166" spans="2:16" ht="6.75" customHeight="1" x14ac:dyDescent="0.25">
      <c r="B166" s="136"/>
      <c r="C166" s="137"/>
      <c r="D166" s="138"/>
      <c r="E166" s="11"/>
      <c r="F166" s="139"/>
      <c r="G166" s="9"/>
      <c r="H166" s="9"/>
      <c r="I166" s="9"/>
      <c r="J166" s="35"/>
      <c r="K166" s="35"/>
      <c r="L166" s="35"/>
      <c r="M166" s="35"/>
      <c r="N166" s="35"/>
      <c r="O166" s="35"/>
    </row>
    <row r="167" spans="2:16" ht="45" customHeight="1" x14ac:dyDescent="0.2">
      <c r="B167" s="171" t="s">
        <v>700</v>
      </c>
      <c r="C167" s="171"/>
      <c r="D167" s="171"/>
      <c r="E167" s="171"/>
      <c r="F167" s="171"/>
      <c r="G167" s="171"/>
      <c r="H167" s="171"/>
      <c r="I167" s="171"/>
      <c r="J167" s="140"/>
      <c r="K167" s="35"/>
      <c r="L167" s="35"/>
      <c r="M167" s="35"/>
      <c r="N167" s="35"/>
      <c r="O167" s="35"/>
    </row>
    <row r="168" spans="2:16" ht="13.5" x14ac:dyDescent="0.25">
      <c r="B168" s="91" t="s">
        <v>701</v>
      </c>
      <c r="I168" s="35"/>
      <c r="J168" s="16"/>
      <c r="K168" s="35"/>
      <c r="L168" s="35"/>
      <c r="M168" s="35"/>
      <c r="N168" s="35"/>
      <c r="O168" s="35"/>
      <c r="P168" s="35"/>
    </row>
    <row r="169" spans="2:16" x14ac:dyDescent="0.2">
      <c r="B169" s="35"/>
      <c r="C169" s="35"/>
      <c r="D169" s="35"/>
      <c r="E169" s="35"/>
      <c r="F169" s="35"/>
      <c r="G169" s="35"/>
      <c r="H169" s="35"/>
      <c r="I169" s="35"/>
      <c r="J169" s="16"/>
      <c r="K169" s="35"/>
      <c r="L169" s="35"/>
      <c r="M169" s="35"/>
      <c r="N169" s="35"/>
      <c r="O169" s="35"/>
      <c r="P169" s="35"/>
    </row>
    <row r="170" spans="2:16" x14ac:dyDescent="0.2">
      <c r="B170" s="92" t="s">
        <v>702</v>
      </c>
      <c r="C170" s="35"/>
      <c r="D170" s="35"/>
      <c r="E170" s="35"/>
      <c r="F170" s="35"/>
      <c r="G170" s="35"/>
      <c r="H170" s="35"/>
      <c r="I170" s="35"/>
      <c r="J170" s="16"/>
      <c r="K170" s="35"/>
      <c r="L170" s="35"/>
      <c r="M170" s="35"/>
      <c r="N170" s="35"/>
      <c r="O170" s="35"/>
      <c r="P170" s="35"/>
    </row>
    <row r="171" spans="2:16" x14ac:dyDescent="0.2">
      <c r="B171" s="35"/>
      <c r="C171" s="35"/>
      <c r="D171" s="35"/>
      <c r="E171" s="35"/>
      <c r="F171" s="35"/>
      <c r="G171" s="35"/>
      <c r="H171" s="35"/>
      <c r="I171" s="35"/>
      <c r="J171" s="16"/>
      <c r="K171" s="35"/>
      <c r="L171" s="35"/>
      <c r="M171" s="35"/>
      <c r="N171" s="35"/>
      <c r="O171" s="35"/>
      <c r="P171" s="35"/>
    </row>
    <row r="172" spans="2:16" x14ac:dyDescent="0.2">
      <c r="B172" s="92" t="s">
        <v>703</v>
      </c>
      <c r="C172" s="35"/>
      <c r="D172" s="35"/>
      <c r="E172" s="35"/>
      <c r="F172" s="35"/>
      <c r="G172" s="35"/>
      <c r="H172" s="35"/>
      <c r="I172" s="35"/>
      <c r="J172" s="16"/>
      <c r="K172" s="35"/>
      <c r="L172" s="35"/>
      <c r="M172" s="35"/>
      <c r="N172" s="35"/>
      <c r="O172" s="35"/>
      <c r="P172" s="35"/>
    </row>
    <row r="173" spans="2:16" x14ac:dyDescent="0.2">
      <c r="J173" s="16"/>
    </row>
    <row r="174" spans="2:16" x14ac:dyDescent="0.2">
      <c r="B174" s="92" t="s">
        <v>704</v>
      </c>
      <c r="J174" s="16"/>
      <c r="K174" s="35"/>
      <c r="L174" s="35"/>
      <c r="M174" s="35"/>
      <c r="N174" s="35"/>
      <c r="O174" s="35"/>
    </row>
    <row r="175" spans="2:16" x14ac:dyDescent="0.2">
      <c r="B175" s="92"/>
      <c r="J175" s="16"/>
      <c r="K175" s="35"/>
      <c r="L175" s="35"/>
      <c r="M175" s="35"/>
      <c r="N175" s="35"/>
      <c r="O175" s="35"/>
    </row>
    <row r="176" spans="2:16" x14ac:dyDescent="0.2">
      <c r="B176" s="92" t="s">
        <v>705</v>
      </c>
      <c r="J176" s="16"/>
      <c r="K176" s="35"/>
      <c r="L176" s="35"/>
      <c r="M176" s="35"/>
      <c r="N176" s="35"/>
      <c r="O176" s="35"/>
    </row>
    <row r="177" spans="2:10" x14ac:dyDescent="0.2">
      <c r="J177" s="16"/>
    </row>
    <row r="178" spans="2:10" x14ac:dyDescent="0.2">
      <c r="B178" s="72" t="s">
        <v>660</v>
      </c>
    </row>
    <row r="180" spans="2:10" ht="153.75" customHeight="1" x14ac:dyDescent="0.2"/>
    <row r="183" spans="2:10" x14ac:dyDescent="0.2">
      <c r="B183" s="72" t="s">
        <v>661</v>
      </c>
      <c r="C183" s="73"/>
      <c r="D183" s="72"/>
    </row>
    <row r="184" spans="2:10" x14ac:dyDescent="0.2">
      <c r="B184" s="72" t="s">
        <v>706</v>
      </c>
      <c r="D184" s="72"/>
    </row>
    <row r="185" spans="2:10" ht="180" customHeight="1" x14ac:dyDescent="0.2"/>
  </sheetData>
  <mergeCells count="53">
    <mergeCell ref="B137:C137"/>
    <mergeCell ref="B138:C138"/>
    <mergeCell ref="B132:C132"/>
    <mergeCell ref="B133:C133"/>
    <mergeCell ref="B130:C130"/>
    <mergeCell ref="B134:C134"/>
    <mergeCell ref="B136:D136"/>
    <mergeCell ref="B116:H116"/>
    <mergeCell ref="B119:D119"/>
    <mergeCell ref="B120:C120"/>
    <mergeCell ref="B121:C121"/>
    <mergeCell ref="B122:C122"/>
    <mergeCell ref="B117:H117"/>
    <mergeCell ref="A1:H1"/>
    <mergeCell ref="A2:H2"/>
    <mergeCell ref="A3:H3"/>
    <mergeCell ref="B114:H114"/>
    <mergeCell ref="B115:H115"/>
    <mergeCell ref="B139:C139"/>
    <mergeCell ref="B140:C140"/>
    <mergeCell ref="B141:C141"/>
    <mergeCell ref="B142:C142"/>
    <mergeCell ref="B143:C143"/>
    <mergeCell ref="B144:C144"/>
    <mergeCell ref="B145:C145"/>
    <mergeCell ref="B146:D146"/>
    <mergeCell ref="D150:F150"/>
    <mergeCell ref="G150:H150"/>
    <mergeCell ref="D151:F151"/>
    <mergeCell ref="G151:H151"/>
    <mergeCell ref="D152:F152"/>
    <mergeCell ref="G152:H152"/>
    <mergeCell ref="D153:F153"/>
    <mergeCell ref="G153:H153"/>
    <mergeCell ref="D154:F154"/>
    <mergeCell ref="G154:H154"/>
    <mergeCell ref="B155:H155"/>
    <mergeCell ref="B156:B157"/>
    <mergeCell ref="C156:C157"/>
    <mergeCell ref="D156:G156"/>
    <mergeCell ref="H156:H157"/>
    <mergeCell ref="B167:I167"/>
    <mergeCell ref="I156:I157"/>
    <mergeCell ref="J156:J157"/>
    <mergeCell ref="B162:B164"/>
    <mergeCell ref="C162:C164"/>
    <mergeCell ref="D162:F162"/>
    <mergeCell ref="G162:I162"/>
    <mergeCell ref="D163:D164"/>
    <mergeCell ref="E163:E164"/>
    <mergeCell ref="F163:F164"/>
    <mergeCell ref="G163:H163"/>
    <mergeCell ref="I163:I164"/>
  </mergeCells>
  <hyperlinks>
    <hyperlink ref="I1" location="Index!B2" display="Index" xr:uid="{1AC188ED-49E0-4FE0-AF26-F86FD0DBA85D}"/>
    <hyperlink ref="B170" r:id="rId1" xr:uid="{33CDABF4-2079-415A-95BF-E330A1632CEC}"/>
    <hyperlink ref="B172" r:id="rId2" xr:uid="{4062F8F3-D16F-4D1E-A481-B7D772F1856A}"/>
    <hyperlink ref="B174" r:id="rId3" xr:uid="{DD942A1C-7427-48A1-A868-0DFE335445A1}"/>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EAF9-D759-4435-9891-7B7F488C7958}">
  <sheetPr>
    <outlinePr summaryBelow="0" summaryRight="0"/>
  </sheetPr>
  <dimension ref="A1:R215"/>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10.42578125" bestFit="1" customWidth="1"/>
    <col min="6" max="6" width="10.140625" bestFit="1" customWidth="1"/>
    <col min="7" max="7" width="14" bestFit="1" customWidth="1"/>
    <col min="8" max="8" width="10" customWidth="1"/>
  </cols>
  <sheetData>
    <row r="1" spans="1:10" ht="15" x14ac:dyDescent="0.2">
      <c r="A1" s="154" t="s">
        <v>0</v>
      </c>
      <c r="B1" s="154"/>
      <c r="C1" s="154"/>
      <c r="D1" s="154"/>
      <c r="E1" s="154"/>
      <c r="F1" s="154"/>
      <c r="G1" s="154"/>
      <c r="H1" s="154"/>
      <c r="I1" s="1" t="s">
        <v>631</v>
      </c>
    </row>
    <row r="2" spans="1:10" ht="15" x14ac:dyDescent="0.2">
      <c r="A2" s="154" t="s">
        <v>335</v>
      </c>
      <c r="B2" s="154"/>
      <c r="C2" s="154"/>
      <c r="D2" s="154"/>
      <c r="E2" s="154"/>
      <c r="F2" s="154"/>
      <c r="G2" s="154"/>
      <c r="H2" s="154"/>
    </row>
    <row r="3" spans="1:10" ht="15" x14ac:dyDescent="0.2">
      <c r="A3" s="154" t="s">
        <v>780</v>
      </c>
      <c r="B3" s="154"/>
      <c r="C3" s="154"/>
      <c r="D3" s="154"/>
      <c r="E3" s="154"/>
      <c r="F3" s="154"/>
      <c r="G3" s="154"/>
      <c r="H3" s="154"/>
    </row>
    <row r="4" spans="1:10" s="16" customFormat="1" ht="30" x14ac:dyDescent="0.2">
      <c r="A4" s="14" t="s">
        <v>2</v>
      </c>
      <c r="B4" s="14" t="s">
        <v>3</v>
      </c>
      <c r="C4" s="14" t="s">
        <v>4</v>
      </c>
      <c r="D4" s="14" t="s">
        <v>5</v>
      </c>
      <c r="E4" s="14" t="s">
        <v>6</v>
      </c>
      <c r="F4" s="14" t="s">
        <v>7</v>
      </c>
      <c r="G4" s="14" t="s">
        <v>8</v>
      </c>
      <c r="H4" s="15" t="s">
        <v>766</v>
      </c>
    </row>
    <row r="5" spans="1:10" x14ac:dyDescent="0.2">
      <c r="A5" s="17"/>
      <c r="B5" s="17"/>
      <c r="C5" s="18" t="s">
        <v>9</v>
      </c>
      <c r="D5" s="17"/>
      <c r="E5" s="17"/>
      <c r="F5" s="17"/>
      <c r="G5" s="17"/>
      <c r="H5" s="19" t="s">
        <v>12</v>
      </c>
    </row>
    <row r="6" spans="1:10" x14ac:dyDescent="0.2">
      <c r="A6" s="20"/>
      <c r="B6" s="20"/>
      <c r="C6" s="21" t="s">
        <v>10</v>
      </c>
      <c r="D6" s="20"/>
      <c r="E6" s="20"/>
      <c r="F6" s="20"/>
      <c r="G6" s="20"/>
      <c r="H6" s="19" t="s">
        <v>12</v>
      </c>
    </row>
    <row r="7" spans="1:10" x14ac:dyDescent="0.2">
      <c r="A7" s="37">
        <v>1</v>
      </c>
      <c r="B7" s="38" t="s">
        <v>665</v>
      </c>
      <c r="C7" s="38" t="s">
        <v>666</v>
      </c>
      <c r="D7" s="38" t="s">
        <v>667</v>
      </c>
      <c r="E7" s="78">
        <v>150667</v>
      </c>
      <c r="F7" s="40">
        <f>5591252.37/10^5</f>
        <v>55.912523700000001</v>
      </c>
      <c r="G7" s="107">
        <f>F7/F159</f>
        <v>7.8196437533392812E-5</v>
      </c>
      <c r="H7" s="19" t="s">
        <v>12</v>
      </c>
      <c r="J7" s="108"/>
    </row>
    <row r="8" spans="1:10" x14ac:dyDescent="0.2">
      <c r="A8" s="17"/>
      <c r="B8" s="17"/>
      <c r="C8" s="18" t="s">
        <v>11</v>
      </c>
      <c r="D8" s="17"/>
      <c r="E8" s="17" t="s">
        <v>12</v>
      </c>
      <c r="F8" s="42">
        <f>SUM(F7)</f>
        <v>55.912523700000001</v>
      </c>
      <c r="G8" s="43">
        <f>G7</f>
        <v>7.8196437533392812E-5</v>
      </c>
      <c r="H8" s="19" t="s">
        <v>12</v>
      </c>
    </row>
    <row r="9" spans="1:10" x14ac:dyDescent="0.2">
      <c r="A9" s="20"/>
      <c r="B9" s="20"/>
      <c r="C9" s="24"/>
      <c r="D9" s="20"/>
      <c r="E9" s="20"/>
      <c r="F9" s="25"/>
      <c r="G9" s="25"/>
      <c r="H9" s="19" t="s">
        <v>12</v>
      </c>
    </row>
    <row r="10" spans="1:10" x14ac:dyDescent="0.2">
      <c r="A10" s="20"/>
      <c r="B10" s="20"/>
      <c r="C10" s="21" t="s">
        <v>14</v>
      </c>
      <c r="D10" s="20"/>
      <c r="E10" s="20"/>
      <c r="F10" s="20"/>
      <c r="G10" s="20"/>
      <c r="H10" s="19" t="s">
        <v>12</v>
      </c>
    </row>
    <row r="11" spans="1:10" x14ac:dyDescent="0.2">
      <c r="A11" s="20"/>
      <c r="B11" s="20"/>
      <c r="C11" s="21" t="s">
        <v>11</v>
      </c>
      <c r="D11" s="20"/>
      <c r="E11" s="20" t="s">
        <v>12</v>
      </c>
      <c r="F11" s="22" t="s">
        <v>13</v>
      </c>
      <c r="G11" s="23">
        <v>0</v>
      </c>
      <c r="H11" s="19" t="s">
        <v>12</v>
      </c>
    </row>
    <row r="12" spans="1:10" x14ac:dyDescent="0.2">
      <c r="A12" s="20"/>
      <c r="B12" s="20"/>
      <c r="C12" s="24"/>
      <c r="D12" s="20"/>
      <c r="E12" s="20"/>
      <c r="F12" s="25"/>
      <c r="G12" s="25"/>
      <c r="H12" s="19" t="s">
        <v>12</v>
      </c>
    </row>
    <row r="13" spans="1:10" x14ac:dyDescent="0.2">
      <c r="A13" s="20"/>
      <c r="B13" s="20"/>
      <c r="C13" s="21" t="s">
        <v>15</v>
      </c>
      <c r="D13" s="20"/>
      <c r="E13" s="20"/>
      <c r="F13" s="20"/>
      <c r="G13" s="20"/>
      <c r="H13" s="19" t="s">
        <v>12</v>
      </c>
    </row>
    <row r="14" spans="1:10" x14ac:dyDescent="0.2">
      <c r="A14" s="20"/>
      <c r="B14" s="20"/>
      <c r="C14" s="21" t="s">
        <v>11</v>
      </c>
      <c r="D14" s="20"/>
      <c r="E14" s="20" t="s">
        <v>12</v>
      </c>
      <c r="F14" s="22" t="s">
        <v>13</v>
      </c>
      <c r="G14" s="23">
        <v>0</v>
      </c>
      <c r="H14" s="19" t="s">
        <v>12</v>
      </c>
    </row>
    <row r="15" spans="1:10" x14ac:dyDescent="0.2">
      <c r="A15" s="20"/>
      <c r="B15" s="20"/>
      <c r="C15" s="24"/>
      <c r="D15" s="20"/>
      <c r="E15" s="20"/>
      <c r="F15" s="25"/>
      <c r="G15" s="25"/>
      <c r="H15" s="19" t="s">
        <v>12</v>
      </c>
    </row>
    <row r="16" spans="1:10" x14ac:dyDescent="0.2">
      <c r="A16" s="20"/>
      <c r="B16" s="20"/>
      <c r="C16" s="21" t="s">
        <v>16</v>
      </c>
      <c r="D16" s="20"/>
      <c r="E16" s="20"/>
      <c r="F16" s="20"/>
      <c r="G16" s="20"/>
      <c r="H16" s="19" t="s">
        <v>12</v>
      </c>
    </row>
    <row r="17" spans="1:8" x14ac:dyDescent="0.2">
      <c r="A17" s="20"/>
      <c r="B17" s="20"/>
      <c r="C17" s="21" t="s">
        <v>11</v>
      </c>
      <c r="D17" s="20"/>
      <c r="E17" s="20" t="s">
        <v>12</v>
      </c>
      <c r="F17" s="22" t="s">
        <v>13</v>
      </c>
      <c r="G17" s="23">
        <v>0</v>
      </c>
      <c r="H17" s="19" t="s">
        <v>12</v>
      </c>
    </row>
    <row r="18" spans="1:8" x14ac:dyDescent="0.2">
      <c r="A18" s="20"/>
      <c r="B18" s="20"/>
      <c r="C18" s="24"/>
      <c r="D18" s="20"/>
      <c r="E18" s="20"/>
      <c r="F18" s="25"/>
      <c r="G18" s="25"/>
      <c r="H18" s="19" t="s">
        <v>12</v>
      </c>
    </row>
    <row r="19" spans="1:8" x14ac:dyDescent="0.2">
      <c r="A19" s="20"/>
      <c r="B19" s="20"/>
      <c r="C19" s="21" t="s">
        <v>17</v>
      </c>
      <c r="D19" s="20"/>
      <c r="E19" s="20"/>
      <c r="F19" s="25"/>
      <c r="G19" s="25"/>
      <c r="H19" s="19" t="s">
        <v>12</v>
      </c>
    </row>
    <row r="20" spans="1:8" x14ac:dyDescent="0.2">
      <c r="A20" s="20"/>
      <c r="B20" s="20"/>
      <c r="C20" s="21" t="s">
        <v>11</v>
      </c>
      <c r="D20" s="20"/>
      <c r="E20" s="20" t="s">
        <v>12</v>
      </c>
      <c r="F20" s="22" t="s">
        <v>13</v>
      </c>
      <c r="G20" s="23">
        <v>0</v>
      </c>
      <c r="H20" s="19" t="s">
        <v>12</v>
      </c>
    </row>
    <row r="21" spans="1:8" x14ac:dyDescent="0.2">
      <c r="A21" s="20"/>
      <c r="B21" s="20"/>
      <c r="C21" s="24"/>
      <c r="D21" s="20"/>
      <c r="E21" s="20"/>
      <c r="F21" s="25"/>
      <c r="G21" s="25"/>
      <c r="H21" s="19" t="s">
        <v>12</v>
      </c>
    </row>
    <row r="22" spans="1:8" x14ac:dyDescent="0.2">
      <c r="A22" s="20"/>
      <c r="B22" s="20"/>
      <c r="C22" s="21" t="s">
        <v>18</v>
      </c>
      <c r="D22" s="20"/>
      <c r="E22" s="20"/>
      <c r="F22" s="25"/>
      <c r="G22" s="25"/>
      <c r="H22" s="19" t="s">
        <v>12</v>
      </c>
    </row>
    <row r="23" spans="1:8" x14ac:dyDescent="0.2">
      <c r="A23" s="20"/>
      <c r="B23" s="20"/>
      <c r="C23" s="21" t="s">
        <v>11</v>
      </c>
      <c r="D23" s="20"/>
      <c r="E23" s="20" t="s">
        <v>12</v>
      </c>
      <c r="F23" s="22" t="s">
        <v>13</v>
      </c>
      <c r="G23" s="23">
        <v>0</v>
      </c>
      <c r="H23" s="19" t="s">
        <v>12</v>
      </c>
    </row>
    <row r="24" spans="1:8" x14ac:dyDescent="0.2">
      <c r="A24" s="20"/>
      <c r="B24" s="20"/>
      <c r="C24" s="24"/>
      <c r="D24" s="20"/>
      <c r="E24" s="20"/>
      <c r="F24" s="25"/>
      <c r="G24" s="25"/>
      <c r="H24" s="19" t="s">
        <v>12</v>
      </c>
    </row>
    <row r="25" spans="1:8" x14ac:dyDescent="0.2">
      <c r="A25" s="20"/>
      <c r="B25" s="20"/>
      <c r="C25" s="21" t="s">
        <v>19</v>
      </c>
      <c r="D25" s="20"/>
      <c r="E25" s="20"/>
      <c r="F25" s="26">
        <f>F8</f>
        <v>55.912523700000001</v>
      </c>
      <c r="G25" s="23">
        <f>G8</f>
        <v>7.8196437533392812E-5</v>
      </c>
      <c r="H25" s="19" t="s">
        <v>12</v>
      </c>
    </row>
    <row r="26" spans="1:8" x14ac:dyDescent="0.2">
      <c r="A26" s="20"/>
      <c r="B26" s="20"/>
      <c r="C26" s="24"/>
      <c r="D26" s="20"/>
      <c r="E26" s="20"/>
      <c r="F26" s="25"/>
      <c r="G26" s="25"/>
      <c r="H26" s="19" t="s">
        <v>12</v>
      </c>
    </row>
    <row r="27" spans="1:8" x14ac:dyDescent="0.2">
      <c r="A27" s="20"/>
      <c r="B27" s="20"/>
      <c r="C27" s="21" t="s">
        <v>20</v>
      </c>
      <c r="D27" s="20"/>
      <c r="E27" s="20"/>
      <c r="F27" s="25"/>
      <c r="G27" s="25"/>
      <c r="H27" s="19" t="s">
        <v>12</v>
      </c>
    </row>
    <row r="28" spans="1:8" x14ac:dyDescent="0.2">
      <c r="A28" s="20"/>
      <c r="B28" s="20"/>
      <c r="C28" s="21" t="s">
        <v>10</v>
      </c>
      <c r="D28" s="20"/>
      <c r="E28" s="20"/>
      <c r="F28" s="25"/>
      <c r="G28" s="25"/>
      <c r="H28" s="19" t="s">
        <v>12</v>
      </c>
    </row>
    <row r="29" spans="1:8" x14ac:dyDescent="0.2">
      <c r="A29" s="27">
        <v>1</v>
      </c>
      <c r="B29" s="28" t="s">
        <v>336</v>
      </c>
      <c r="C29" s="28" t="s">
        <v>337</v>
      </c>
      <c r="D29" s="28" t="s">
        <v>292</v>
      </c>
      <c r="E29" s="29">
        <v>1000</v>
      </c>
      <c r="F29" s="30">
        <v>10036.64</v>
      </c>
      <c r="G29" s="31">
        <v>1.4036740000000001E-2</v>
      </c>
      <c r="H29" s="19">
        <v>6.1749999999999998</v>
      </c>
    </row>
    <row r="30" spans="1:8" x14ac:dyDescent="0.2">
      <c r="A30" s="20"/>
      <c r="B30" s="20"/>
      <c r="C30" s="21" t="s">
        <v>11</v>
      </c>
      <c r="D30" s="20"/>
      <c r="E30" s="20" t="s">
        <v>12</v>
      </c>
      <c r="F30" s="26">
        <v>10036.64</v>
      </c>
      <c r="G30" s="23">
        <v>1.4036740000000001E-2</v>
      </c>
      <c r="H30" s="19" t="s">
        <v>12</v>
      </c>
    </row>
    <row r="31" spans="1:8" x14ac:dyDescent="0.2">
      <c r="A31" s="20"/>
      <c r="B31" s="20"/>
      <c r="C31" s="24"/>
      <c r="D31" s="20"/>
      <c r="E31" s="20"/>
      <c r="F31" s="25"/>
      <c r="G31" s="25"/>
      <c r="H31" s="19" t="s">
        <v>12</v>
      </c>
    </row>
    <row r="32" spans="1:8" x14ac:dyDescent="0.2">
      <c r="A32" s="20"/>
      <c r="B32" s="20"/>
      <c r="C32" s="21" t="s">
        <v>83</v>
      </c>
      <c r="D32" s="20"/>
      <c r="E32" s="20"/>
      <c r="F32" s="20"/>
      <c r="G32" s="20"/>
      <c r="H32" s="19" t="s">
        <v>12</v>
      </c>
    </row>
    <row r="33" spans="1:8" x14ac:dyDescent="0.2">
      <c r="A33" s="20"/>
      <c r="B33" s="20"/>
      <c r="C33" s="21" t="s">
        <v>11</v>
      </c>
      <c r="D33" s="20"/>
      <c r="E33" s="20" t="s">
        <v>12</v>
      </c>
      <c r="F33" s="22" t="s">
        <v>13</v>
      </c>
      <c r="G33" s="23">
        <v>0</v>
      </c>
      <c r="H33" s="19" t="s">
        <v>12</v>
      </c>
    </row>
    <row r="34" spans="1:8" x14ac:dyDescent="0.2">
      <c r="A34" s="20"/>
      <c r="B34" s="20"/>
      <c r="C34" s="24"/>
      <c r="D34" s="20"/>
      <c r="E34" s="20"/>
      <c r="F34" s="25"/>
      <c r="G34" s="25"/>
      <c r="H34" s="19" t="s">
        <v>12</v>
      </c>
    </row>
    <row r="35" spans="1:8" x14ac:dyDescent="0.2">
      <c r="A35" s="20"/>
      <c r="B35" s="20"/>
      <c r="C35" s="21" t="s">
        <v>84</v>
      </c>
      <c r="D35" s="20"/>
      <c r="E35" s="20"/>
      <c r="F35" s="20"/>
      <c r="G35" s="20"/>
      <c r="H35" s="19" t="s">
        <v>12</v>
      </c>
    </row>
    <row r="36" spans="1:8" x14ac:dyDescent="0.2">
      <c r="A36" s="20"/>
      <c r="B36" s="20"/>
      <c r="C36" s="21" t="s">
        <v>11</v>
      </c>
      <c r="D36" s="20"/>
      <c r="E36" s="20" t="s">
        <v>12</v>
      </c>
      <c r="F36" s="22" t="s">
        <v>13</v>
      </c>
      <c r="G36" s="23">
        <v>0</v>
      </c>
      <c r="H36" s="19" t="s">
        <v>12</v>
      </c>
    </row>
    <row r="37" spans="1:8" x14ac:dyDescent="0.2">
      <c r="A37" s="20"/>
      <c r="B37" s="20"/>
      <c r="C37" s="24"/>
      <c r="D37" s="20"/>
      <c r="E37" s="20"/>
      <c r="F37" s="25"/>
      <c r="G37" s="25"/>
      <c r="H37" s="19" t="s">
        <v>12</v>
      </c>
    </row>
    <row r="38" spans="1:8" x14ac:dyDescent="0.2">
      <c r="A38" s="20"/>
      <c r="B38" s="20"/>
      <c r="C38" s="21" t="s">
        <v>102</v>
      </c>
      <c r="D38" s="20"/>
      <c r="E38" s="20"/>
      <c r="F38" s="25"/>
      <c r="G38" s="25"/>
      <c r="H38" s="19" t="s">
        <v>12</v>
      </c>
    </row>
    <row r="39" spans="1:8" x14ac:dyDescent="0.2">
      <c r="A39" s="20"/>
      <c r="B39" s="20"/>
      <c r="C39" s="21" t="s">
        <v>11</v>
      </c>
      <c r="D39" s="20"/>
      <c r="E39" s="20" t="s">
        <v>12</v>
      </c>
      <c r="F39" s="22" t="s">
        <v>13</v>
      </c>
      <c r="G39" s="23">
        <v>0</v>
      </c>
      <c r="H39" s="19" t="s">
        <v>12</v>
      </c>
    </row>
    <row r="40" spans="1:8" x14ac:dyDescent="0.2">
      <c r="A40" s="20"/>
      <c r="B40" s="20"/>
      <c r="C40" s="24"/>
      <c r="D40" s="20"/>
      <c r="E40" s="20"/>
      <c r="F40" s="25"/>
      <c r="G40" s="25"/>
      <c r="H40" s="19" t="s">
        <v>12</v>
      </c>
    </row>
    <row r="41" spans="1:8" x14ac:dyDescent="0.2">
      <c r="A41" s="20"/>
      <c r="B41" s="20"/>
      <c r="C41" s="21" t="s">
        <v>103</v>
      </c>
      <c r="D41" s="20"/>
      <c r="E41" s="20"/>
      <c r="F41" s="26">
        <v>10036.64</v>
      </c>
      <c r="G41" s="23">
        <v>1.4036740000000001E-2</v>
      </c>
      <c r="H41" s="19" t="s">
        <v>12</v>
      </c>
    </row>
    <row r="42" spans="1:8" x14ac:dyDescent="0.2">
      <c r="A42" s="20"/>
      <c r="B42" s="20"/>
      <c r="C42" s="24"/>
      <c r="D42" s="20"/>
      <c r="E42" s="20"/>
      <c r="F42" s="25"/>
      <c r="G42" s="25"/>
      <c r="H42" s="19" t="s">
        <v>12</v>
      </c>
    </row>
    <row r="43" spans="1:8" x14ac:dyDescent="0.2">
      <c r="A43" s="20"/>
      <c r="B43" s="20"/>
      <c r="C43" s="21" t="s">
        <v>104</v>
      </c>
      <c r="D43" s="20"/>
      <c r="E43" s="20"/>
      <c r="F43" s="25"/>
      <c r="G43" s="25"/>
      <c r="H43" s="19" t="s">
        <v>12</v>
      </c>
    </row>
    <row r="44" spans="1:8" x14ac:dyDescent="0.2">
      <c r="A44" s="20"/>
      <c r="B44" s="20"/>
      <c r="C44" s="21" t="s">
        <v>105</v>
      </c>
      <c r="D44" s="20"/>
      <c r="E44" s="20"/>
      <c r="F44" s="25"/>
      <c r="G44" s="25"/>
      <c r="H44" s="19" t="s">
        <v>12</v>
      </c>
    </row>
    <row r="45" spans="1:8" x14ac:dyDescent="0.2">
      <c r="A45" s="27">
        <v>1</v>
      </c>
      <c r="B45" s="28" t="s">
        <v>338</v>
      </c>
      <c r="C45" s="28" t="s">
        <v>339</v>
      </c>
      <c r="D45" s="28" t="s">
        <v>108</v>
      </c>
      <c r="E45" s="29">
        <v>3000</v>
      </c>
      <c r="F45" s="30">
        <v>14947.35</v>
      </c>
      <c r="G45" s="31">
        <v>2.0904610000000001E-2</v>
      </c>
      <c r="H45" s="19">
        <v>5.8437999999999999</v>
      </c>
    </row>
    <row r="46" spans="1:8" x14ac:dyDescent="0.2">
      <c r="A46" s="27">
        <v>2</v>
      </c>
      <c r="B46" s="28" t="s">
        <v>340</v>
      </c>
      <c r="C46" s="28" t="s">
        <v>341</v>
      </c>
      <c r="D46" s="28" t="s">
        <v>108</v>
      </c>
      <c r="E46" s="29">
        <v>2500</v>
      </c>
      <c r="F46" s="30">
        <v>12411.25</v>
      </c>
      <c r="G46" s="31">
        <v>1.7357750000000002E-2</v>
      </c>
      <c r="H46" s="19">
        <v>5.8003</v>
      </c>
    </row>
    <row r="47" spans="1:8" x14ac:dyDescent="0.2">
      <c r="A47" s="27">
        <v>3</v>
      </c>
      <c r="B47" s="28" t="s">
        <v>342</v>
      </c>
      <c r="C47" s="28" t="s">
        <v>343</v>
      </c>
      <c r="D47" s="28" t="s">
        <v>344</v>
      </c>
      <c r="E47" s="29">
        <v>2000</v>
      </c>
      <c r="F47" s="30">
        <v>9987.2199999999993</v>
      </c>
      <c r="G47" s="31">
        <v>1.396762E-2</v>
      </c>
      <c r="H47" s="19">
        <v>5.84</v>
      </c>
    </row>
    <row r="48" spans="1:8" x14ac:dyDescent="0.2">
      <c r="A48" s="27">
        <v>4</v>
      </c>
      <c r="B48" s="28" t="s">
        <v>345</v>
      </c>
      <c r="C48" s="28" t="s">
        <v>346</v>
      </c>
      <c r="D48" s="28" t="s">
        <v>108</v>
      </c>
      <c r="E48" s="29">
        <v>2000</v>
      </c>
      <c r="F48" s="30">
        <v>9971.85</v>
      </c>
      <c r="G48" s="31">
        <v>1.3946129999999999E-2</v>
      </c>
      <c r="H48" s="19">
        <v>5.7249999999999996</v>
      </c>
    </row>
    <row r="49" spans="1:8" x14ac:dyDescent="0.2">
      <c r="A49" s="27">
        <v>5</v>
      </c>
      <c r="B49" s="28" t="s">
        <v>347</v>
      </c>
      <c r="C49" s="28" t="s">
        <v>348</v>
      </c>
      <c r="D49" s="28" t="s">
        <v>188</v>
      </c>
      <c r="E49" s="29">
        <v>2000</v>
      </c>
      <c r="F49" s="30">
        <v>9899.33</v>
      </c>
      <c r="G49" s="31">
        <v>1.38447E-2</v>
      </c>
      <c r="H49" s="19">
        <v>5.8</v>
      </c>
    </row>
    <row r="50" spans="1:8" x14ac:dyDescent="0.2">
      <c r="A50" s="27">
        <v>6</v>
      </c>
      <c r="B50" s="28" t="s">
        <v>349</v>
      </c>
      <c r="C50" s="28" t="s">
        <v>350</v>
      </c>
      <c r="D50" s="28" t="s">
        <v>108</v>
      </c>
      <c r="E50" s="29">
        <v>2000</v>
      </c>
      <c r="F50" s="30">
        <v>9896.2199999999993</v>
      </c>
      <c r="G50" s="31">
        <v>1.384035E-2</v>
      </c>
      <c r="H50" s="19">
        <v>5.7996999999999996</v>
      </c>
    </row>
    <row r="51" spans="1:8" x14ac:dyDescent="0.2">
      <c r="A51" s="27">
        <v>7</v>
      </c>
      <c r="B51" s="28" t="s">
        <v>351</v>
      </c>
      <c r="C51" s="28" t="s">
        <v>352</v>
      </c>
      <c r="D51" s="28" t="s">
        <v>188</v>
      </c>
      <c r="E51" s="29">
        <v>2000</v>
      </c>
      <c r="F51" s="30">
        <v>9879.1200000000008</v>
      </c>
      <c r="G51" s="31">
        <v>1.3816439999999999E-2</v>
      </c>
      <c r="H51" s="19">
        <v>5.8</v>
      </c>
    </row>
    <row r="52" spans="1:8" x14ac:dyDescent="0.2">
      <c r="A52" s="27">
        <v>8</v>
      </c>
      <c r="B52" s="28" t="s">
        <v>353</v>
      </c>
      <c r="C52" s="28" t="s">
        <v>354</v>
      </c>
      <c r="D52" s="28" t="s">
        <v>108</v>
      </c>
      <c r="E52" s="29">
        <v>2000</v>
      </c>
      <c r="F52" s="30">
        <v>9877.36</v>
      </c>
      <c r="G52" s="31">
        <v>1.381398E-2</v>
      </c>
      <c r="H52" s="19">
        <v>5.81</v>
      </c>
    </row>
    <row r="53" spans="1:8" x14ac:dyDescent="0.2">
      <c r="A53" s="27">
        <v>9</v>
      </c>
      <c r="B53" s="28" t="s">
        <v>355</v>
      </c>
      <c r="C53" s="28" t="s">
        <v>356</v>
      </c>
      <c r="D53" s="28" t="s">
        <v>108</v>
      </c>
      <c r="E53" s="29">
        <v>2000</v>
      </c>
      <c r="F53" s="30">
        <v>9877.26</v>
      </c>
      <c r="G53" s="31">
        <v>1.3813840000000001E-2</v>
      </c>
      <c r="H53" s="19">
        <v>5.8150000000000004</v>
      </c>
    </row>
    <row r="54" spans="1:8" x14ac:dyDescent="0.2">
      <c r="A54" s="27">
        <v>10</v>
      </c>
      <c r="B54" s="28" t="s">
        <v>357</v>
      </c>
      <c r="C54" s="28" t="s">
        <v>358</v>
      </c>
      <c r="D54" s="28" t="s">
        <v>108</v>
      </c>
      <c r="E54" s="29">
        <v>2000</v>
      </c>
      <c r="F54" s="30">
        <v>9876.4500000000007</v>
      </c>
      <c r="G54" s="31">
        <v>1.3812710000000001E-2</v>
      </c>
      <c r="H54" s="19">
        <v>5.78</v>
      </c>
    </row>
    <row r="55" spans="1:8" x14ac:dyDescent="0.2">
      <c r="A55" s="27">
        <v>11</v>
      </c>
      <c r="B55" s="28" t="s">
        <v>359</v>
      </c>
      <c r="C55" s="28" t="s">
        <v>360</v>
      </c>
      <c r="D55" s="28" t="s">
        <v>108</v>
      </c>
      <c r="E55" s="29">
        <v>2000</v>
      </c>
      <c r="F55" s="30">
        <v>9864.92</v>
      </c>
      <c r="G55" s="31">
        <v>1.3796579999999999E-2</v>
      </c>
      <c r="H55" s="19">
        <v>5.8800999999999997</v>
      </c>
    </row>
    <row r="56" spans="1:8" x14ac:dyDescent="0.2">
      <c r="A56" s="27">
        <v>12</v>
      </c>
      <c r="B56" s="28" t="s">
        <v>361</v>
      </c>
      <c r="C56" s="28" t="s">
        <v>362</v>
      </c>
      <c r="D56" s="28" t="s">
        <v>108</v>
      </c>
      <c r="E56" s="29">
        <v>1500</v>
      </c>
      <c r="F56" s="30">
        <v>7498.8149999999996</v>
      </c>
      <c r="G56" s="31">
        <v>1.048747E-2</v>
      </c>
      <c r="H56" s="19">
        <v>5.7523999999999997</v>
      </c>
    </row>
    <row r="57" spans="1:8" x14ac:dyDescent="0.2">
      <c r="A57" s="27">
        <v>13</v>
      </c>
      <c r="B57" s="28" t="s">
        <v>363</v>
      </c>
      <c r="C57" s="28" t="s">
        <v>364</v>
      </c>
      <c r="D57" s="28" t="s">
        <v>188</v>
      </c>
      <c r="E57" s="29">
        <v>1500</v>
      </c>
      <c r="F57" s="30">
        <v>7496.5349999999999</v>
      </c>
      <c r="G57" s="31">
        <v>1.048428E-2</v>
      </c>
      <c r="H57" s="19">
        <v>5.6269</v>
      </c>
    </row>
    <row r="58" spans="1:8" x14ac:dyDescent="0.2">
      <c r="A58" s="27">
        <v>14</v>
      </c>
      <c r="B58" s="28" t="s">
        <v>365</v>
      </c>
      <c r="C58" s="28" t="s">
        <v>366</v>
      </c>
      <c r="D58" s="28" t="s">
        <v>108</v>
      </c>
      <c r="E58" s="29">
        <v>1500</v>
      </c>
      <c r="F58" s="30">
        <v>7496.49</v>
      </c>
      <c r="G58" s="31">
        <v>1.0484210000000001E-2</v>
      </c>
      <c r="H58" s="19">
        <v>5.6993999999999998</v>
      </c>
    </row>
    <row r="59" spans="1:8" x14ac:dyDescent="0.2">
      <c r="A59" s="27">
        <v>15</v>
      </c>
      <c r="B59" s="28" t="s">
        <v>367</v>
      </c>
      <c r="C59" s="28" t="s">
        <v>368</v>
      </c>
      <c r="D59" s="28" t="s">
        <v>188</v>
      </c>
      <c r="E59" s="29">
        <v>1500</v>
      </c>
      <c r="F59" s="30">
        <v>7487.04</v>
      </c>
      <c r="G59" s="31">
        <v>1.0470999999999999E-2</v>
      </c>
      <c r="H59" s="19">
        <v>5.7434000000000003</v>
      </c>
    </row>
    <row r="60" spans="1:8" x14ac:dyDescent="0.2">
      <c r="A60" s="27">
        <v>16</v>
      </c>
      <c r="B60" s="28" t="s">
        <v>369</v>
      </c>
      <c r="C60" s="28" t="s">
        <v>370</v>
      </c>
      <c r="D60" s="28" t="s">
        <v>108</v>
      </c>
      <c r="E60" s="29">
        <v>1500</v>
      </c>
      <c r="F60" s="30">
        <v>7480.02</v>
      </c>
      <c r="G60" s="31">
        <v>1.046118E-2</v>
      </c>
      <c r="H60" s="19">
        <v>5.7350000000000003</v>
      </c>
    </row>
    <row r="61" spans="1:8" x14ac:dyDescent="0.2">
      <c r="A61" s="27">
        <v>17</v>
      </c>
      <c r="B61" s="28" t="s">
        <v>371</v>
      </c>
      <c r="C61" s="28" t="s">
        <v>372</v>
      </c>
      <c r="D61" s="28" t="s">
        <v>188</v>
      </c>
      <c r="E61" s="29">
        <v>1500</v>
      </c>
      <c r="F61" s="30">
        <v>7479.99</v>
      </c>
      <c r="G61" s="31">
        <v>1.0461140000000001E-2</v>
      </c>
      <c r="H61" s="19">
        <v>5.7434000000000003</v>
      </c>
    </row>
    <row r="62" spans="1:8" x14ac:dyDescent="0.2">
      <c r="A62" s="27">
        <v>18</v>
      </c>
      <c r="B62" s="28" t="s">
        <v>373</v>
      </c>
      <c r="C62" s="28" t="s">
        <v>374</v>
      </c>
      <c r="D62" s="28" t="s">
        <v>108</v>
      </c>
      <c r="E62" s="29">
        <v>1500</v>
      </c>
      <c r="F62" s="30">
        <v>7424.3024999999998</v>
      </c>
      <c r="G62" s="31">
        <v>1.038326E-2</v>
      </c>
      <c r="H62" s="19">
        <v>5.8150000000000004</v>
      </c>
    </row>
    <row r="63" spans="1:8" ht="25.5" x14ac:dyDescent="0.2">
      <c r="A63" s="27">
        <v>19</v>
      </c>
      <c r="B63" s="28" t="s">
        <v>375</v>
      </c>
      <c r="C63" s="28" t="s">
        <v>376</v>
      </c>
      <c r="D63" s="28" t="s">
        <v>108</v>
      </c>
      <c r="E63" s="29">
        <v>1500</v>
      </c>
      <c r="F63" s="30">
        <v>7420.9949999999999</v>
      </c>
      <c r="G63" s="31">
        <v>1.037863E-2</v>
      </c>
      <c r="H63" s="19">
        <v>5.7999000000000001</v>
      </c>
    </row>
    <row r="64" spans="1:8" x14ac:dyDescent="0.2">
      <c r="A64" s="27">
        <v>20</v>
      </c>
      <c r="B64" s="28" t="s">
        <v>377</v>
      </c>
      <c r="C64" s="28" t="s">
        <v>378</v>
      </c>
      <c r="D64" s="28" t="s">
        <v>108</v>
      </c>
      <c r="E64" s="29">
        <v>1500</v>
      </c>
      <c r="F64" s="30">
        <v>7416.4425000000001</v>
      </c>
      <c r="G64" s="31">
        <v>1.0372259999999999E-2</v>
      </c>
      <c r="H64" s="19">
        <v>5.875</v>
      </c>
    </row>
    <row r="65" spans="1:8" x14ac:dyDescent="0.2">
      <c r="A65" s="27">
        <v>21</v>
      </c>
      <c r="B65" s="28" t="s">
        <v>379</v>
      </c>
      <c r="C65" s="28" t="s">
        <v>380</v>
      </c>
      <c r="D65" s="28" t="s">
        <v>108</v>
      </c>
      <c r="E65" s="29">
        <v>1000</v>
      </c>
      <c r="F65" s="30">
        <v>4997.6899999999996</v>
      </c>
      <c r="G65" s="31">
        <v>6.9895199999999999E-3</v>
      </c>
      <c r="H65" s="19">
        <v>5.6200999999999999</v>
      </c>
    </row>
    <row r="66" spans="1:8" x14ac:dyDescent="0.2">
      <c r="A66" s="27">
        <v>22</v>
      </c>
      <c r="B66" s="28" t="s">
        <v>381</v>
      </c>
      <c r="C66" s="28" t="s">
        <v>382</v>
      </c>
      <c r="D66" s="28" t="s">
        <v>108</v>
      </c>
      <c r="E66" s="29">
        <v>1000</v>
      </c>
      <c r="F66" s="30">
        <v>4992.8549999999996</v>
      </c>
      <c r="G66" s="31">
        <v>6.9827600000000002E-3</v>
      </c>
      <c r="H66" s="19">
        <v>5.8036000000000003</v>
      </c>
    </row>
    <row r="67" spans="1:8" x14ac:dyDescent="0.2">
      <c r="A67" s="27">
        <v>23</v>
      </c>
      <c r="B67" s="28" t="s">
        <v>383</v>
      </c>
      <c r="C67" s="28" t="s">
        <v>384</v>
      </c>
      <c r="D67" s="28" t="s">
        <v>108</v>
      </c>
      <c r="E67" s="29">
        <v>500</v>
      </c>
      <c r="F67" s="30">
        <v>2484.59</v>
      </c>
      <c r="G67" s="31">
        <v>3.47482E-3</v>
      </c>
      <c r="H67" s="19">
        <v>5.8045999999999998</v>
      </c>
    </row>
    <row r="68" spans="1:8" x14ac:dyDescent="0.2">
      <c r="A68" s="20"/>
      <c r="B68" s="20"/>
      <c r="C68" s="21" t="s">
        <v>11</v>
      </c>
      <c r="D68" s="20"/>
      <c r="E68" s="20" t="s">
        <v>12</v>
      </c>
      <c r="F68" s="26">
        <v>196164.095</v>
      </c>
      <c r="G68" s="23">
        <v>0.27434523999999999</v>
      </c>
      <c r="H68" s="19" t="s">
        <v>12</v>
      </c>
    </row>
    <row r="69" spans="1:8" x14ac:dyDescent="0.2">
      <c r="A69" s="20"/>
      <c r="B69" s="20"/>
      <c r="C69" s="24"/>
      <c r="D69" s="20"/>
      <c r="E69" s="20"/>
      <c r="F69" s="25"/>
      <c r="G69" s="25"/>
      <c r="H69" s="19" t="s">
        <v>12</v>
      </c>
    </row>
    <row r="70" spans="1:8" x14ac:dyDescent="0.2">
      <c r="A70" s="20"/>
      <c r="B70" s="20"/>
      <c r="C70" s="21" t="s">
        <v>109</v>
      </c>
      <c r="D70" s="20"/>
      <c r="E70" s="20"/>
      <c r="F70" s="25"/>
      <c r="G70" s="25"/>
      <c r="H70" s="19" t="s">
        <v>12</v>
      </c>
    </row>
    <row r="71" spans="1:8" x14ac:dyDescent="0.2">
      <c r="A71" s="27">
        <v>1</v>
      </c>
      <c r="B71" s="28" t="s">
        <v>385</v>
      </c>
      <c r="C71" s="28" t="s">
        <v>386</v>
      </c>
      <c r="D71" s="28" t="s">
        <v>108</v>
      </c>
      <c r="E71" s="29">
        <v>4000</v>
      </c>
      <c r="F71" s="30">
        <v>19721.259999999998</v>
      </c>
      <c r="G71" s="31">
        <v>2.758116E-2</v>
      </c>
      <c r="H71" s="19">
        <v>5.93</v>
      </c>
    </row>
    <row r="72" spans="1:8" ht="25.5" x14ac:dyDescent="0.2">
      <c r="A72" s="27">
        <v>2</v>
      </c>
      <c r="B72" s="28" t="s">
        <v>387</v>
      </c>
      <c r="C72" s="28" t="s">
        <v>388</v>
      </c>
      <c r="D72" s="28" t="s">
        <v>108</v>
      </c>
      <c r="E72" s="29">
        <v>3000</v>
      </c>
      <c r="F72" s="30">
        <v>14962.29</v>
      </c>
      <c r="G72" s="31">
        <v>2.0925510000000001E-2</v>
      </c>
      <c r="H72" s="19">
        <v>5.7504999999999997</v>
      </c>
    </row>
    <row r="73" spans="1:8" x14ac:dyDescent="0.2">
      <c r="A73" s="27">
        <v>3</v>
      </c>
      <c r="B73" s="28" t="s">
        <v>389</v>
      </c>
      <c r="C73" s="28" t="s">
        <v>390</v>
      </c>
      <c r="D73" s="28" t="s">
        <v>108</v>
      </c>
      <c r="E73" s="29">
        <v>2500</v>
      </c>
      <c r="F73" s="30">
        <v>12500</v>
      </c>
      <c r="G73" s="31">
        <v>1.748187E-2</v>
      </c>
      <c r="H73" s="19">
        <v>5.7750000000000004</v>
      </c>
    </row>
    <row r="74" spans="1:8" x14ac:dyDescent="0.2">
      <c r="A74" s="27">
        <v>4</v>
      </c>
      <c r="B74" s="28" t="s">
        <v>391</v>
      </c>
      <c r="C74" s="28" t="s">
        <v>392</v>
      </c>
      <c r="D74" s="28" t="s">
        <v>108</v>
      </c>
      <c r="E74" s="29">
        <v>2500</v>
      </c>
      <c r="F74" s="30">
        <v>12464.1</v>
      </c>
      <c r="G74" s="31">
        <v>1.7431660000000002E-2</v>
      </c>
      <c r="H74" s="19">
        <v>5.84</v>
      </c>
    </row>
    <row r="75" spans="1:8" x14ac:dyDescent="0.2">
      <c r="A75" s="27">
        <v>5</v>
      </c>
      <c r="B75" s="28" t="s">
        <v>393</v>
      </c>
      <c r="C75" s="28" t="s">
        <v>394</v>
      </c>
      <c r="D75" s="28" t="s">
        <v>108</v>
      </c>
      <c r="E75" s="29">
        <v>2500</v>
      </c>
      <c r="F75" s="30">
        <v>12451.35</v>
      </c>
      <c r="G75" s="31">
        <v>1.7413830000000002E-2</v>
      </c>
      <c r="H75" s="19">
        <v>6.2003000000000004</v>
      </c>
    </row>
    <row r="76" spans="1:8" x14ac:dyDescent="0.2">
      <c r="A76" s="27">
        <v>6</v>
      </c>
      <c r="B76" s="28" t="s">
        <v>395</v>
      </c>
      <c r="C76" s="28" t="s">
        <v>396</v>
      </c>
      <c r="D76" s="28" t="s">
        <v>108</v>
      </c>
      <c r="E76" s="29">
        <v>2500</v>
      </c>
      <c r="F76" s="30">
        <v>12367.5375</v>
      </c>
      <c r="G76" s="31">
        <v>1.7296619999999999E-2</v>
      </c>
      <c r="H76" s="19">
        <v>5.8349000000000002</v>
      </c>
    </row>
    <row r="77" spans="1:8" x14ac:dyDescent="0.2">
      <c r="A77" s="27">
        <v>7</v>
      </c>
      <c r="B77" s="28" t="s">
        <v>397</v>
      </c>
      <c r="C77" s="28" t="s">
        <v>398</v>
      </c>
      <c r="D77" s="28" t="s">
        <v>108</v>
      </c>
      <c r="E77" s="29">
        <v>2500</v>
      </c>
      <c r="F77" s="30">
        <v>12361.7875</v>
      </c>
      <c r="G77" s="31">
        <v>1.728857E-2</v>
      </c>
      <c r="H77" s="19">
        <v>5.8299000000000003</v>
      </c>
    </row>
    <row r="78" spans="1:8" ht="25.5" x14ac:dyDescent="0.2">
      <c r="A78" s="27">
        <v>8</v>
      </c>
      <c r="B78" s="28" t="s">
        <v>399</v>
      </c>
      <c r="C78" s="28" t="s">
        <v>400</v>
      </c>
      <c r="D78" s="28" t="s">
        <v>108</v>
      </c>
      <c r="E78" s="29">
        <v>2000</v>
      </c>
      <c r="F78" s="30">
        <v>9988.98</v>
      </c>
      <c r="G78" s="31">
        <v>1.3970079999999999E-2</v>
      </c>
      <c r="H78" s="19">
        <v>5.75</v>
      </c>
    </row>
    <row r="79" spans="1:8" x14ac:dyDescent="0.2">
      <c r="A79" s="27">
        <v>9</v>
      </c>
      <c r="B79" s="28" t="s">
        <v>401</v>
      </c>
      <c r="C79" s="28" t="s">
        <v>402</v>
      </c>
      <c r="D79" s="28" t="s">
        <v>108</v>
      </c>
      <c r="E79" s="29">
        <v>2000</v>
      </c>
      <c r="F79" s="30">
        <v>9982.6</v>
      </c>
      <c r="G79" s="31">
        <v>1.396116E-2</v>
      </c>
      <c r="H79" s="19">
        <v>5.7851999999999997</v>
      </c>
    </row>
    <row r="80" spans="1:8" x14ac:dyDescent="0.2">
      <c r="A80" s="27">
        <v>10</v>
      </c>
      <c r="B80" s="28" t="s">
        <v>403</v>
      </c>
      <c r="C80" s="28" t="s">
        <v>404</v>
      </c>
      <c r="D80" s="28" t="s">
        <v>108</v>
      </c>
      <c r="E80" s="29">
        <v>2000</v>
      </c>
      <c r="F80" s="30">
        <v>9975.67</v>
      </c>
      <c r="G80" s="31">
        <v>1.3951470000000001E-2</v>
      </c>
      <c r="H80" s="19">
        <v>5.9349999999999996</v>
      </c>
    </row>
    <row r="81" spans="1:8" x14ac:dyDescent="0.2">
      <c r="A81" s="27">
        <v>11</v>
      </c>
      <c r="B81" s="28" t="s">
        <v>405</v>
      </c>
      <c r="C81" s="28" t="s">
        <v>406</v>
      </c>
      <c r="D81" s="28" t="s">
        <v>108</v>
      </c>
      <c r="E81" s="29">
        <v>2000</v>
      </c>
      <c r="F81" s="30">
        <v>9971.48</v>
      </c>
      <c r="G81" s="31">
        <v>1.3945610000000001E-2</v>
      </c>
      <c r="H81" s="19">
        <v>5.8000999999999996</v>
      </c>
    </row>
    <row r="82" spans="1:8" x14ac:dyDescent="0.2">
      <c r="A82" s="27">
        <v>12</v>
      </c>
      <c r="B82" s="28" t="s">
        <v>407</v>
      </c>
      <c r="C82" s="28" t="s">
        <v>408</v>
      </c>
      <c r="D82" s="28" t="s">
        <v>108</v>
      </c>
      <c r="E82" s="29">
        <v>2000</v>
      </c>
      <c r="F82" s="30">
        <v>9964.23</v>
      </c>
      <c r="G82" s="31">
        <v>1.393547E-2</v>
      </c>
      <c r="H82" s="19">
        <v>6.24</v>
      </c>
    </row>
    <row r="83" spans="1:8" ht="25.5" x14ac:dyDescent="0.2">
      <c r="A83" s="27">
        <v>13</v>
      </c>
      <c r="B83" s="28" t="s">
        <v>409</v>
      </c>
      <c r="C83" s="28" t="s">
        <v>410</v>
      </c>
      <c r="D83" s="28" t="s">
        <v>108</v>
      </c>
      <c r="E83" s="29">
        <v>2000</v>
      </c>
      <c r="F83" s="30">
        <v>9915.34</v>
      </c>
      <c r="G83" s="31">
        <v>1.38671E-2</v>
      </c>
      <c r="H83" s="19">
        <v>5.8802000000000003</v>
      </c>
    </row>
    <row r="84" spans="1:8" x14ac:dyDescent="0.2">
      <c r="A84" s="27">
        <v>14</v>
      </c>
      <c r="B84" s="28" t="s">
        <v>411</v>
      </c>
      <c r="C84" s="28" t="s">
        <v>412</v>
      </c>
      <c r="D84" s="28" t="s">
        <v>108</v>
      </c>
      <c r="E84" s="29">
        <v>2000</v>
      </c>
      <c r="F84" s="30">
        <v>9883.48</v>
      </c>
      <c r="G84" s="31">
        <v>1.3822539999999999E-2</v>
      </c>
      <c r="H84" s="19">
        <v>5.8949999999999996</v>
      </c>
    </row>
    <row r="85" spans="1:8" x14ac:dyDescent="0.2">
      <c r="A85" s="27">
        <v>15</v>
      </c>
      <c r="B85" s="28" t="s">
        <v>413</v>
      </c>
      <c r="C85" s="28" t="s">
        <v>414</v>
      </c>
      <c r="D85" s="28" t="s">
        <v>108</v>
      </c>
      <c r="E85" s="29">
        <v>2000</v>
      </c>
      <c r="F85" s="30">
        <v>9878.51</v>
      </c>
      <c r="G85" s="31">
        <v>1.3815590000000001E-2</v>
      </c>
      <c r="H85" s="19">
        <v>5.8299000000000003</v>
      </c>
    </row>
    <row r="86" spans="1:8" ht="25.5" x14ac:dyDescent="0.2">
      <c r="A86" s="27">
        <v>16</v>
      </c>
      <c r="B86" s="28" t="s">
        <v>415</v>
      </c>
      <c r="C86" s="28" t="s">
        <v>416</v>
      </c>
      <c r="D86" s="28" t="s">
        <v>108</v>
      </c>
      <c r="E86" s="29">
        <v>2000</v>
      </c>
      <c r="F86" s="30">
        <v>9874.9699999999993</v>
      </c>
      <c r="G86" s="31">
        <v>1.3810640000000001E-2</v>
      </c>
      <c r="H86" s="19">
        <v>5.85</v>
      </c>
    </row>
    <row r="87" spans="1:8" x14ac:dyDescent="0.2">
      <c r="A87" s="27">
        <v>17</v>
      </c>
      <c r="B87" s="28" t="s">
        <v>417</v>
      </c>
      <c r="C87" s="28" t="s">
        <v>418</v>
      </c>
      <c r="D87" s="28" t="s">
        <v>108</v>
      </c>
      <c r="E87" s="29">
        <v>2000</v>
      </c>
      <c r="F87" s="30">
        <v>9870.14</v>
      </c>
      <c r="G87" s="31">
        <v>1.3803879999999999E-2</v>
      </c>
      <c r="H87" s="19">
        <v>6.67</v>
      </c>
    </row>
    <row r="88" spans="1:8" x14ac:dyDescent="0.2">
      <c r="A88" s="27">
        <v>18</v>
      </c>
      <c r="B88" s="28" t="s">
        <v>419</v>
      </c>
      <c r="C88" s="28" t="s">
        <v>420</v>
      </c>
      <c r="D88" s="28" t="s">
        <v>108</v>
      </c>
      <c r="E88" s="29">
        <v>2000</v>
      </c>
      <c r="F88" s="30">
        <v>9865.08</v>
      </c>
      <c r="G88" s="31">
        <v>1.37968E-2</v>
      </c>
      <c r="H88" s="19">
        <v>6.4</v>
      </c>
    </row>
    <row r="89" spans="1:8" x14ac:dyDescent="0.2">
      <c r="A89" s="27">
        <v>19</v>
      </c>
      <c r="B89" s="28" t="s">
        <v>421</v>
      </c>
      <c r="C89" s="28" t="s">
        <v>422</v>
      </c>
      <c r="D89" s="28" t="s">
        <v>108</v>
      </c>
      <c r="E89" s="29">
        <v>1500</v>
      </c>
      <c r="F89" s="30">
        <v>7496.2049999999999</v>
      </c>
      <c r="G89" s="31">
        <v>1.048381E-2</v>
      </c>
      <c r="H89" s="19">
        <v>6.1595000000000004</v>
      </c>
    </row>
    <row r="90" spans="1:8" x14ac:dyDescent="0.2">
      <c r="A90" s="27">
        <v>20</v>
      </c>
      <c r="B90" s="28" t="s">
        <v>423</v>
      </c>
      <c r="C90" s="28" t="s">
        <v>424</v>
      </c>
      <c r="D90" s="28" t="s">
        <v>108</v>
      </c>
      <c r="E90" s="29">
        <v>1500</v>
      </c>
      <c r="F90" s="30">
        <v>7481.7974999999997</v>
      </c>
      <c r="G90" s="31">
        <v>1.046367E-2</v>
      </c>
      <c r="H90" s="19">
        <v>5.92</v>
      </c>
    </row>
    <row r="91" spans="1:8" x14ac:dyDescent="0.2">
      <c r="A91" s="27">
        <v>21</v>
      </c>
      <c r="B91" s="28" t="s">
        <v>425</v>
      </c>
      <c r="C91" s="28" t="s">
        <v>426</v>
      </c>
      <c r="D91" s="28" t="s">
        <v>108</v>
      </c>
      <c r="E91" s="29">
        <v>1500</v>
      </c>
      <c r="F91" s="30">
        <v>7479.6075000000001</v>
      </c>
      <c r="G91" s="31">
        <v>1.04606E-2</v>
      </c>
      <c r="H91" s="19">
        <v>5.8550000000000004</v>
      </c>
    </row>
    <row r="92" spans="1:8" x14ac:dyDescent="0.2">
      <c r="A92" s="27">
        <v>22</v>
      </c>
      <c r="B92" s="28" t="s">
        <v>427</v>
      </c>
      <c r="C92" s="28" t="s">
        <v>428</v>
      </c>
      <c r="D92" s="28" t="s">
        <v>429</v>
      </c>
      <c r="E92" s="29">
        <v>1500</v>
      </c>
      <c r="F92" s="30">
        <v>7436.0775000000003</v>
      </c>
      <c r="G92" s="31">
        <v>1.0399719999999999E-2</v>
      </c>
      <c r="H92" s="19">
        <v>5.92</v>
      </c>
    </row>
    <row r="93" spans="1:8" x14ac:dyDescent="0.2">
      <c r="A93" s="27">
        <v>23</v>
      </c>
      <c r="B93" s="28" t="s">
        <v>430</v>
      </c>
      <c r="C93" s="28" t="s">
        <v>431</v>
      </c>
      <c r="D93" s="28" t="s">
        <v>108</v>
      </c>
      <c r="E93" s="29">
        <v>1500</v>
      </c>
      <c r="F93" s="30">
        <v>7405.95</v>
      </c>
      <c r="G93" s="31">
        <v>1.035759E-2</v>
      </c>
      <c r="H93" s="19">
        <v>6.02</v>
      </c>
    </row>
    <row r="94" spans="1:8" x14ac:dyDescent="0.2">
      <c r="A94" s="27">
        <v>24</v>
      </c>
      <c r="B94" s="28" t="s">
        <v>432</v>
      </c>
      <c r="C94" s="28" t="s">
        <v>433</v>
      </c>
      <c r="D94" s="28" t="s">
        <v>108</v>
      </c>
      <c r="E94" s="29">
        <v>1500</v>
      </c>
      <c r="F94" s="30">
        <v>7401.7049999999999</v>
      </c>
      <c r="G94" s="31">
        <v>1.035165E-2</v>
      </c>
      <c r="H94" s="19">
        <v>6.64</v>
      </c>
    </row>
    <row r="95" spans="1:8" x14ac:dyDescent="0.2">
      <c r="A95" s="27">
        <v>25</v>
      </c>
      <c r="B95" s="28" t="s">
        <v>434</v>
      </c>
      <c r="C95" s="28" t="s">
        <v>435</v>
      </c>
      <c r="D95" s="28" t="s">
        <v>108</v>
      </c>
      <c r="E95" s="29">
        <v>1500</v>
      </c>
      <c r="F95" s="30">
        <v>7391.5725000000002</v>
      </c>
      <c r="G95" s="31">
        <v>1.033748E-2</v>
      </c>
      <c r="H95" s="19">
        <v>6.61</v>
      </c>
    </row>
    <row r="96" spans="1:8" x14ac:dyDescent="0.2">
      <c r="A96" s="27">
        <v>26</v>
      </c>
      <c r="B96" s="28" t="s">
        <v>436</v>
      </c>
      <c r="C96" s="28" t="s">
        <v>437</v>
      </c>
      <c r="D96" s="28" t="s">
        <v>108</v>
      </c>
      <c r="E96" s="29">
        <v>1500</v>
      </c>
      <c r="F96" s="30">
        <v>7389.8625000000002</v>
      </c>
      <c r="G96" s="31">
        <v>1.033509E-2</v>
      </c>
      <c r="H96" s="19">
        <v>6.4</v>
      </c>
    </row>
    <row r="97" spans="1:8" x14ac:dyDescent="0.2">
      <c r="A97" s="27">
        <v>27</v>
      </c>
      <c r="B97" s="28" t="s">
        <v>438</v>
      </c>
      <c r="C97" s="28" t="s">
        <v>439</v>
      </c>
      <c r="D97" s="28" t="s">
        <v>108</v>
      </c>
      <c r="E97" s="29">
        <v>1500</v>
      </c>
      <c r="F97" s="30">
        <v>7388.2049999999999</v>
      </c>
      <c r="G97" s="31">
        <v>1.033277E-2</v>
      </c>
      <c r="H97" s="19">
        <v>6.5750000000000002</v>
      </c>
    </row>
    <row r="98" spans="1:8" x14ac:dyDescent="0.2">
      <c r="A98" s="27">
        <v>28</v>
      </c>
      <c r="B98" s="28" t="s">
        <v>440</v>
      </c>
      <c r="C98" s="28" t="s">
        <v>441</v>
      </c>
      <c r="D98" s="28" t="s">
        <v>108</v>
      </c>
      <c r="E98" s="29">
        <v>1000</v>
      </c>
      <c r="F98" s="30">
        <v>4997.6400000000003</v>
      </c>
      <c r="G98" s="31">
        <v>6.9894500000000004E-3</v>
      </c>
      <c r="H98" s="19">
        <v>5.7481</v>
      </c>
    </row>
    <row r="99" spans="1:8" x14ac:dyDescent="0.2">
      <c r="A99" s="27">
        <v>29</v>
      </c>
      <c r="B99" s="28" t="s">
        <v>442</v>
      </c>
      <c r="C99" s="28" t="s">
        <v>443</v>
      </c>
      <c r="D99" s="28" t="s">
        <v>108</v>
      </c>
      <c r="E99" s="29">
        <v>1000</v>
      </c>
      <c r="F99" s="30">
        <v>4997.6099999999997</v>
      </c>
      <c r="G99" s="31">
        <v>6.9894099999999997E-3</v>
      </c>
      <c r="H99" s="19">
        <v>5.8150000000000004</v>
      </c>
    </row>
    <row r="100" spans="1:8" x14ac:dyDescent="0.2">
      <c r="A100" s="27">
        <v>30</v>
      </c>
      <c r="B100" s="28" t="s">
        <v>444</v>
      </c>
      <c r="C100" s="28" t="s">
        <v>445</v>
      </c>
      <c r="D100" s="28" t="s">
        <v>429</v>
      </c>
      <c r="E100" s="29">
        <v>1000</v>
      </c>
      <c r="F100" s="30">
        <v>4997.6149999999998</v>
      </c>
      <c r="G100" s="31">
        <v>6.9894099999999997E-3</v>
      </c>
      <c r="H100" s="19">
        <v>5.8098999999999998</v>
      </c>
    </row>
    <row r="101" spans="1:8" x14ac:dyDescent="0.2">
      <c r="A101" s="27">
        <v>31</v>
      </c>
      <c r="B101" s="28" t="s">
        <v>446</v>
      </c>
      <c r="C101" s="28" t="s">
        <v>447</v>
      </c>
      <c r="D101" s="28" t="s">
        <v>108</v>
      </c>
      <c r="E101" s="29">
        <v>1000</v>
      </c>
      <c r="F101" s="30">
        <v>4994.12</v>
      </c>
      <c r="G101" s="31">
        <v>6.9845200000000001E-3</v>
      </c>
      <c r="H101" s="19">
        <v>6.1403999999999996</v>
      </c>
    </row>
    <row r="102" spans="1:8" x14ac:dyDescent="0.2">
      <c r="A102" s="27">
        <v>32</v>
      </c>
      <c r="B102" s="28" t="s">
        <v>448</v>
      </c>
      <c r="C102" s="28" t="s">
        <v>449</v>
      </c>
      <c r="D102" s="28" t="s">
        <v>108</v>
      </c>
      <c r="E102" s="29">
        <v>1000</v>
      </c>
      <c r="F102" s="30">
        <v>4986.46</v>
      </c>
      <c r="G102" s="31">
        <v>6.9738100000000004E-3</v>
      </c>
      <c r="H102" s="19">
        <v>5.83</v>
      </c>
    </row>
    <row r="103" spans="1:8" x14ac:dyDescent="0.2">
      <c r="A103" s="27">
        <v>33</v>
      </c>
      <c r="B103" s="28" t="s">
        <v>450</v>
      </c>
      <c r="C103" s="28" t="s">
        <v>451</v>
      </c>
      <c r="D103" s="28" t="s">
        <v>108</v>
      </c>
      <c r="E103" s="29">
        <v>1000</v>
      </c>
      <c r="F103" s="30">
        <v>4985.7299999999996</v>
      </c>
      <c r="G103" s="31">
        <v>6.9727900000000004E-3</v>
      </c>
      <c r="H103" s="19">
        <v>6.1452</v>
      </c>
    </row>
    <row r="104" spans="1:8" x14ac:dyDescent="0.2">
      <c r="A104" s="27">
        <v>34</v>
      </c>
      <c r="B104" s="28" t="s">
        <v>452</v>
      </c>
      <c r="C104" s="28" t="s">
        <v>453</v>
      </c>
      <c r="D104" s="28" t="s">
        <v>108</v>
      </c>
      <c r="E104" s="29">
        <v>1000</v>
      </c>
      <c r="F104" s="30">
        <v>4985.7049999999999</v>
      </c>
      <c r="G104" s="31">
        <v>6.9727599999999997E-3</v>
      </c>
      <c r="H104" s="19">
        <v>5.8150000000000004</v>
      </c>
    </row>
    <row r="105" spans="1:8" x14ac:dyDescent="0.2">
      <c r="A105" s="27">
        <v>35</v>
      </c>
      <c r="B105" s="28" t="s">
        <v>454</v>
      </c>
      <c r="C105" s="28" t="s">
        <v>455</v>
      </c>
      <c r="D105" s="28" t="s">
        <v>108</v>
      </c>
      <c r="E105" s="29">
        <v>1000</v>
      </c>
      <c r="F105" s="30">
        <v>4983.37</v>
      </c>
      <c r="G105" s="31">
        <v>6.9694900000000001E-3</v>
      </c>
      <c r="H105" s="19">
        <v>5.8000999999999996</v>
      </c>
    </row>
    <row r="106" spans="1:8" x14ac:dyDescent="0.2">
      <c r="A106" s="27">
        <v>36</v>
      </c>
      <c r="B106" s="28" t="s">
        <v>456</v>
      </c>
      <c r="C106" s="28" t="s">
        <v>457</v>
      </c>
      <c r="D106" s="28" t="s">
        <v>108</v>
      </c>
      <c r="E106" s="29">
        <v>1000</v>
      </c>
      <c r="F106" s="30">
        <v>4982.625</v>
      </c>
      <c r="G106" s="31">
        <v>6.9684500000000002E-3</v>
      </c>
      <c r="H106" s="19">
        <v>5.7850000000000001</v>
      </c>
    </row>
    <row r="107" spans="1:8" x14ac:dyDescent="0.2">
      <c r="A107" s="27">
        <v>37</v>
      </c>
      <c r="B107" s="28" t="s">
        <v>458</v>
      </c>
      <c r="C107" s="28" t="s">
        <v>459</v>
      </c>
      <c r="D107" s="28" t="s">
        <v>429</v>
      </c>
      <c r="E107" s="29">
        <v>1000</v>
      </c>
      <c r="F107" s="30">
        <v>4947.0450000000001</v>
      </c>
      <c r="G107" s="31">
        <v>6.9186899999999999E-3</v>
      </c>
      <c r="H107" s="19">
        <v>5.92</v>
      </c>
    </row>
    <row r="108" spans="1:8" x14ac:dyDescent="0.2">
      <c r="A108" s="27">
        <v>38</v>
      </c>
      <c r="B108" s="28" t="s">
        <v>460</v>
      </c>
      <c r="C108" s="28" t="s">
        <v>461</v>
      </c>
      <c r="D108" s="28" t="s">
        <v>108</v>
      </c>
      <c r="E108" s="29">
        <v>1000</v>
      </c>
      <c r="F108" s="30">
        <v>4938.2349999999997</v>
      </c>
      <c r="G108" s="31">
        <v>6.9063700000000002E-3</v>
      </c>
      <c r="H108" s="19">
        <v>6.43</v>
      </c>
    </row>
    <row r="109" spans="1:8" x14ac:dyDescent="0.2">
      <c r="A109" s="27">
        <v>39</v>
      </c>
      <c r="B109" s="28" t="s">
        <v>462</v>
      </c>
      <c r="C109" s="28" t="s">
        <v>463</v>
      </c>
      <c r="D109" s="28" t="s">
        <v>429</v>
      </c>
      <c r="E109" s="29">
        <v>1000</v>
      </c>
      <c r="F109" s="30">
        <v>4937.5349999999999</v>
      </c>
      <c r="G109" s="31">
        <v>6.90539E-3</v>
      </c>
      <c r="H109" s="19">
        <v>5.92</v>
      </c>
    </row>
    <row r="110" spans="1:8" x14ac:dyDescent="0.2">
      <c r="A110" s="27">
        <v>40</v>
      </c>
      <c r="B110" s="28" t="s">
        <v>464</v>
      </c>
      <c r="C110" s="28" t="s">
        <v>465</v>
      </c>
      <c r="D110" s="28" t="s">
        <v>108</v>
      </c>
      <c r="E110" s="29">
        <v>1000</v>
      </c>
      <c r="F110" s="30">
        <v>4936.5150000000003</v>
      </c>
      <c r="G110" s="31">
        <v>6.9039599999999998E-3</v>
      </c>
      <c r="H110" s="19">
        <v>6.43</v>
      </c>
    </row>
    <row r="111" spans="1:8" x14ac:dyDescent="0.2">
      <c r="A111" s="27">
        <v>41</v>
      </c>
      <c r="B111" s="28" t="s">
        <v>466</v>
      </c>
      <c r="C111" s="28" t="s">
        <v>467</v>
      </c>
      <c r="D111" s="28" t="s">
        <v>108</v>
      </c>
      <c r="E111" s="29">
        <v>1000</v>
      </c>
      <c r="F111" s="30">
        <v>4936.5150000000003</v>
      </c>
      <c r="G111" s="31">
        <v>6.9039599999999998E-3</v>
      </c>
      <c r="H111" s="19">
        <v>6.43</v>
      </c>
    </row>
    <row r="112" spans="1:8" x14ac:dyDescent="0.2">
      <c r="A112" s="27">
        <v>42</v>
      </c>
      <c r="B112" s="28" t="s">
        <v>468</v>
      </c>
      <c r="C112" s="28" t="s">
        <v>469</v>
      </c>
      <c r="D112" s="28" t="s">
        <v>108</v>
      </c>
      <c r="E112" s="29">
        <v>1000</v>
      </c>
      <c r="F112" s="30">
        <v>4936.03</v>
      </c>
      <c r="G112" s="31">
        <v>6.9032800000000004E-3</v>
      </c>
      <c r="H112" s="19">
        <v>6.48</v>
      </c>
    </row>
    <row r="113" spans="1:8" x14ac:dyDescent="0.2">
      <c r="A113" s="27">
        <v>43</v>
      </c>
      <c r="B113" s="28" t="s">
        <v>470</v>
      </c>
      <c r="C113" s="28" t="s">
        <v>471</v>
      </c>
      <c r="D113" s="28" t="s">
        <v>108</v>
      </c>
      <c r="E113" s="29">
        <v>1000</v>
      </c>
      <c r="F113" s="30">
        <v>4935.4549999999999</v>
      </c>
      <c r="G113" s="31">
        <v>6.9024799999999999E-3</v>
      </c>
      <c r="H113" s="19">
        <v>6.63</v>
      </c>
    </row>
    <row r="114" spans="1:8" x14ac:dyDescent="0.2">
      <c r="A114" s="27">
        <v>44</v>
      </c>
      <c r="B114" s="28" t="s">
        <v>472</v>
      </c>
      <c r="C114" s="28" t="s">
        <v>473</v>
      </c>
      <c r="D114" s="28" t="s">
        <v>108</v>
      </c>
      <c r="E114" s="29">
        <v>1000</v>
      </c>
      <c r="F114" s="30">
        <v>4935.4350000000004</v>
      </c>
      <c r="G114" s="31">
        <v>6.9024500000000001E-3</v>
      </c>
      <c r="H114" s="19">
        <v>5.8949999999999996</v>
      </c>
    </row>
    <row r="115" spans="1:8" x14ac:dyDescent="0.2">
      <c r="A115" s="27">
        <v>45</v>
      </c>
      <c r="B115" s="28" t="s">
        <v>474</v>
      </c>
      <c r="C115" s="28" t="s">
        <v>475</v>
      </c>
      <c r="D115" s="28" t="s">
        <v>108</v>
      </c>
      <c r="E115" s="29">
        <v>1000</v>
      </c>
      <c r="F115" s="30">
        <v>4935.3649999999998</v>
      </c>
      <c r="G115" s="31">
        <v>6.9023499999999998E-3</v>
      </c>
      <c r="H115" s="19">
        <v>5.9749999999999996</v>
      </c>
    </row>
    <row r="116" spans="1:8" x14ac:dyDescent="0.2">
      <c r="A116" s="27">
        <v>46</v>
      </c>
      <c r="B116" s="28" t="s">
        <v>476</v>
      </c>
      <c r="C116" s="28" t="s">
        <v>477</v>
      </c>
      <c r="D116" s="28" t="s">
        <v>108</v>
      </c>
      <c r="E116" s="29">
        <v>1000</v>
      </c>
      <c r="F116" s="30">
        <v>4928.97</v>
      </c>
      <c r="G116" s="31">
        <v>6.89341E-3</v>
      </c>
      <c r="H116" s="19">
        <v>6.5750000000000002</v>
      </c>
    </row>
    <row r="117" spans="1:8" x14ac:dyDescent="0.2">
      <c r="A117" s="27">
        <v>47</v>
      </c>
      <c r="B117" s="28" t="s">
        <v>478</v>
      </c>
      <c r="C117" s="28" t="s">
        <v>479</v>
      </c>
      <c r="D117" s="28" t="s">
        <v>108</v>
      </c>
      <c r="E117" s="29">
        <v>1000</v>
      </c>
      <c r="F117" s="30">
        <v>4926.7550000000001</v>
      </c>
      <c r="G117" s="31">
        <v>6.8903100000000002E-3</v>
      </c>
      <c r="H117" s="19">
        <v>6.46</v>
      </c>
    </row>
    <row r="118" spans="1:8" x14ac:dyDescent="0.2">
      <c r="A118" s="27">
        <v>48</v>
      </c>
      <c r="B118" s="28" t="s">
        <v>480</v>
      </c>
      <c r="C118" s="28" t="s">
        <v>481</v>
      </c>
      <c r="D118" s="28" t="s">
        <v>108</v>
      </c>
      <c r="E118" s="29">
        <v>1000</v>
      </c>
      <c r="F118" s="30">
        <v>4925.9399999999996</v>
      </c>
      <c r="G118" s="31">
        <v>6.88917E-3</v>
      </c>
      <c r="H118" s="19">
        <v>6.7750000000000004</v>
      </c>
    </row>
    <row r="119" spans="1:8" x14ac:dyDescent="0.2">
      <c r="A119" s="27">
        <v>49</v>
      </c>
      <c r="B119" s="28" t="s">
        <v>482</v>
      </c>
      <c r="C119" s="28" t="s">
        <v>483</v>
      </c>
      <c r="D119" s="28" t="s">
        <v>108</v>
      </c>
      <c r="E119" s="29">
        <v>1000</v>
      </c>
      <c r="F119" s="30">
        <v>4922.2150000000001</v>
      </c>
      <c r="G119" s="31">
        <v>6.8839599999999997E-3</v>
      </c>
      <c r="H119" s="19">
        <v>6.63</v>
      </c>
    </row>
    <row r="120" spans="1:8" x14ac:dyDescent="0.2">
      <c r="A120" s="27">
        <v>50</v>
      </c>
      <c r="B120" s="28" t="s">
        <v>484</v>
      </c>
      <c r="C120" s="28" t="s">
        <v>485</v>
      </c>
      <c r="D120" s="28" t="s">
        <v>108</v>
      </c>
      <c r="E120" s="29">
        <v>500</v>
      </c>
      <c r="F120" s="30">
        <v>2497.0700000000002</v>
      </c>
      <c r="G120" s="31">
        <v>3.49228E-3</v>
      </c>
      <c r="H120" s="19">
        <v>6.12</v>
      </c>
    </row>
    <row r="121" spans="1:8" x14ac:dyDescent="0.2">
      <c r="A121" s="27">
        <v>51</v>
      </c>
      <c r="B121" s="28" t="s">
        <v>486</v>
      </c>
      <c r="C121" s="28" t="s">
        <v>487</v>
      </c>
      <c r="D121" s="28" t="s">
        <v>108</v>
      </c>
      <c r="E121" s="29">
        <v>500</v>
      </c>
      <c r="F121" s="30">
        <v>2490.9349999999999</v>
      </c>
      <c r="G121" s="31">
        <v>3.4837000000000002E-3</v>
      </c>
      <c r="H121" s="19">
        <v>6.3250000000000002</v>
      </c>
    </row>
    <row r="122" spans="1:8" x14ac:dyDescent="0.2">
      <c r="A122" s="20"/>
      <c r="B122" s="20"/>
      <c r="C122" s="21" t="s">
        <v>11</v>
      </c>
      <c r="D122" s="20"/>
      <c r="E122" s="20" t="s">
        <v>12</v>
      </c>
      <c r="F122" s="26">
        <v>386910.67749999999</v>
      </c>
      <c r="G122" s="23">
        <v>0.54111379000000004</v>
      </c>
      <c r="H122" s="19" t="s">
        <v>12</v>
      </c>
    </row>
    <row r="123" spans="1:8" x14ac:dyDescent="0.2">
      <c r="A123" s="20"/>
      <c r="B123" s="20"/>
      <c r="C123" s="24"/>
      <c r="D123" s="20"/>
      <c r="E123" s="20"/>
      <c r="F123" s="25"/>
      <c r="G123" s="25"/>
      <c r="H123" s="19" t="s">
        <v>12</v>
      </c>
    </row>
    <row r="124" spans="1:8" x14ac:dyDescent="0.2">
      <c r="A124" s="20"/>
      <c r="B124" s="20"/>
      <c r="C124" s="21" t="s">
        <v>110</v>
      </c>
      <c r="D124" s="20"/>
      <c r="E124" s="20"/>
      <c r="F124" s="25"/>
      <c r="G124" s="25"/>
      <c r="H124" s="19" t="s">
        <v>12</v>
      </c>
    </row>
    <row r="125" spans="1:8" x14ac:dyDescent="0.2">
      <c r="A125" s="27">
        <v>1</v>
      </c>
      <c r="B125" s="28" t="s">
        <v>488</v>
      </c>
      <c r="C125" s="28" t="s">
        <v>489</v>
      </c>
      <c r="D125" s="28" t="s">
        <v>87</v>
      </c>
      <c r="E125" s="29">
        <v>29000000</v>
      </c>
      <c r="F125" s="30">
        <v>28927.007000000001</v>
      </c>
      <c r="G125" s="31">
        <v>4.0455850000000002E-2</v>
      </c>
      <c r="H125" s="19">
        <v>5.4183000000000003</v>
      </c>
    </row>
    <row r="126" spans="1:8" x14ac:dyDescent="0.2">
      <c r="A126" s="27">
        <v>2</v>
      </c>
      <c r="B126" s="28" t="s">
        <v>490</v>
      </c>
      <c r="C126" s="28" t="s">
        <v>491</v>
      </c>
      <c r="D126" s="28" t="s">
        <v>87</v>
      </c>
      <c r="E126" s="29">
        <v>20000000</v>
      </c>
      <c r="F126" s="30">
        <v>19928.580000000002</v>
      </c>
      <c r="G126" s="31">
        <v>2.7871110000000001E-2</v>
      </c>
      <c r="H126" s="19">
        <v>5.45</v>
      </c>
    </row>
    <row r="127" spans="1:8" x14ac:dyDescent="0.2">
      <c r="A127" s="27">
        <v>3</v>
      </c>
      <c r="B127" s="28" t="s">
        <v>492</v>
      </c>
      <c r="C127" s="28" t="s">
        <v>493</v>
      </c>
      <c r="D127" s="28" t="s">
        <v>87</v>
      </c>
      <c r="E127" s="29">
        <v>10000000</v>
      </c>
      <c r="F127" s="30">
        <v>9932.65</v>
      </c>
      <c r="G127" s="31">
        <v>1.3891300000000001E-2</v>
      </c>
      <c r="H127" s="19">
        <v>5.5</v>
      </c>
    </row>
    <row r="128" spans="1:8" x14ac:dyDescent="0.2">
      <c r="A128" s="27">
        <v>4</v>
      </c>
      <c r="B128" s="28" t="s">
        <v>494</v>
      </c>
      <c r="C128" s="28" t="s">
        <v>495</v>
      </c>
      <c r="D128" s="28" t="s">
        <v>87</v>
      </c>
      <c r="E128" s="29">
        <v>10000000</v>
      </c>
      <c r="F128" s="30">
        <v>9902.59</v>
      </c>
      <c r="G128" s="31">
        <v>1.384926E-2</v>
      </c>
      <c r="H128" s="19">
        <v>5.44</v>
      </c>
    </row>
    <row r="129" spans="1:8" x14ac:dyDescent="0.2">
      <c r="A129" s="27">
        <v>5</v>
      </c>
      <c r="B129" s="28" t="s">
        <v>496</v>
      </c>
      <c r="C129" s="28" t="s">
        <v>497</v>
      </c>
      <c r="D129" s="28" t="s">
        <v>87</v>
      </c>
      <c r="E129" s="29">
        <v>10000000</v>
      </c>
      <c r="F129" s="30">
        <v>9892.76</v>
      </c>
      <c r="G129" s="31">
        <v>1.383552E-2</v>
      </c>
      <c r="H129" s="19">
        <v>5.42</v>
      </c>
    </row>
    <row r="130" spans="1:8" x14ac:dyDescent="0.2">
      <c r="A130" s="27">
        <v>6</v>
      </c>
      <c r="B130" s="28" t="s">
        <v>498</v>
      </c>
      <c r="C130" s="28" t="s">
        <v>499</v>
      </c>
      <c r="D130" s="28" t="s">
        <v>87</v>
      </c>
      <c r="E130" s="29">
        <v>10000000</v>
      </c>
      <c r="F130" s="30">
        <v>9869.48</v>
      </c>
      <c r="G130" s="31">
        <v>1.380296E-2</v>
      </c>
      <c r="H130" s="19">
        <v>5.4850000000000003</v>
      </c>
    </row>
    <row r="131" spans="1:8" x14ac:dyDescent="0.2">
      <c r="A131" s="27">
        <v>7</v>
      </c>
      <c r="B131" s="28" t="s">
        <v>500</v>
      </c>
      <c r="C131" s="28" t="s">
        <v>501</v>
      </c>
      <c r="D131" s="28" t="s">
        <v>87</v>
      </c>
      <c r="E131" s="29">
        <v>5000000</v>
      </c>
      <c r="F131" s="30">
        <v>4961.2650000000003</v>
      </c>
      <c r="G131" s="31">
        <v>6.9385799999999997E-3</v>
      </c>
      <c r="H131" s="19">
        <v>5.4806999999999997</v>
      </c>
    </row>
    <row r="132" spans="1:8" x14ac:dyDescent="0.2">
      <c r="A132" s="27">
        <v>8</v>
      </c>
      <c r="B132" s="28" t="s">
        <v>502</v>
      </c>
      <c r="C132" s="28" t="s">
        <v>503</v>
      </c>
      <c r="D132" s="28" t="s">
        <v>87</v>
      </c>
      <c r="E132" s="29">
        <v>5018800</v>
      </c>
      <c r="F132" s="30">
        <v>4959.277032</v>
      </c>
      <c r="G132" s="31">
        <v>6.9357999999999998E-3</v>
      </c>
      <c r="H132" s="19">
        <v>5.4760999999999997</v>
      </c>
    </row>
    <row r="133" spans="1:8" x14ac:dyDescent="0.2">
      <c r="A133" s="27">
        <v>9</v>
      </c>
      <c r="B133" s="28" t="s">
        <v>504</v>
      </c>
      <c r="C133" s="28" t="s">
        <v>505</v>
      </c>
      <c r="D133" s="28" t="s">
        <v>87</v>
      </c>
      <c r="E133" s="29">
        <v>1500000</v>
      </c>
      <c r="F133" s="30">
        <v>1488.3795</v>
      </c>
      <c r="G133" s="31">
        <v>2.08157E-3</v>
      </c>
      <c r="H133" s="19">
        <v>5.4806999999999997</v>
      </c>
    </row>
    <row r="134" spans="1:8" x14ac:dyDescent="0.2">
      <c r="A134" s="20"/>
      <c r="B134" s="20"/>
      <c r="C134" s="21" t="s">
        <v>11</v>
      </c>
      <c r="D134" s="20"/>
      <c r="E134" s="20" t="s">
        <v>12</v>
      </c>
      <c r="F134" s="26">
        <v>99861.988532000003</v>
      </c>
      <c r="G134" s="23">
        <v>0.13966195000000001</v>
      </c>
      <c r="H134" s="19" t="s">
        <v>12</v>
      </c>
    </row>
    <row r="135" spans="1:8" x14ac:dyDescent="0.2">
      <c r="A135" s="20"/>
      <c r="B135" s="20"/>
      <c r="C135" s="24"/>
      <c r="D135" s="20"/>
      <c r="E135" s="20"/>
      <c r="F135" s="25"/>
      <c r="G135" s="25"/>
      <c r="H135" s="19" t="s">
        <v>12</v>
      </c>
    </row>
    <row r="136" spans="1:8" x14ac:dyDescent="0.2">
      <c r="A136" s="20"/>
      <c r="B136" s="20"/>
      <c r="C136" s="21" t="s">
        <v>111</v>
      </c>
      <c r="D136" s="20"/>
      <c r="E136" s="20"/>
      <c r="F136" s="25"/>
      <c r="G136" s="25"/>
      <c r="H136" s="19" t="s">
        <v>12</v>
      </c>
    </row>
    <row r="137" spans="1:8" x14ac:dyDescent="0.2">
      <c r="A137" s="27">
        <v>1</v>
      </c>
      <c r="B137" s="28"/>
      <c r="C137" s="28" t="s">
        <v>506</v>
      </c>
      <c r="D137" s="28"/>
      <c r="E137" s="32"/>
      <c r="F137" s="30">
        <v>12499.940345000001</v>
      </c>
      <c r="G137" s="31">
        <v>1.7481790000000001E-2</v>
      </c>
      <c r="H137" s="19">
        <v>5.48</v>
      </c>
    </row>
    <row r="138" spans="1:8" x14ac:dyDescent="0.2">
      <c r="A138" s="27">
        <v>2</v>
      </c>
      <c r="B138" s="28"/>
      <c r="C138" s="28" t="s">
        <v>112</v>
      </c>
      <c r="D138" s="28"/>
      <c r="E138" s="32"/>
      <c r="F138" s="30">
        <v>2774.5577940070002</v>
      </c>
      <c r="G138" s="31">
        <v>3.8803599999999998E-3</v>
      </c>
      <c r="H138" s="19">
        <v>5.38</v>
      </c>
    </row>
    <row r="139" spans="1:8" x14ac:dyDescent="0.2">
      <c r="A139" s="20"/>
      <c r="B139" s="20"/>
      <c r="C139" s="21" t="s">
        <v>11</v>
      </c>
      <c r="D139" s="20"/>
      <c r="E139" s="20" t="s">
        <v>12</v>
      </c>
      <c r="F139" s="26">
        <v>15274.498139007001</v>
      </c>
      <c r="G139" s="23">
        <v>2.136215E-2</v>
      </c>
      <c r="H139" s="19" t="s">
        <v>12</v>
      </c>
    </row>
    <row r="140" spans="1:8" x14ac:dyDescent="0.2">
      <c r="A140" s="20"/>
      <c r="B140" s="20"/>
      <c r="C140" s="24"/>
      <c r="D140" s="20"/>
      <c r="E140" s="20"/>
      <c r="F140" s="25"/>
      <c r="G140" s="25"/>
      <c r="H140" s="19" t="s">
        <v>12</v>
      </c>
    </row>
    <row r="141" spans="1:8" x14ac:dyDescent="0.2">
      <c r="A141" s="20"/>
      <c r="B141" s="20"/>
      <c r="C141" s="21" t="s">
        <v>113</v>
      </c>
      <c r="D141" s="20"/>
      <c r="E141" s="20"/>
      <c r="F141" s="26">
        <v>698211.25917100697</v>
      </c>
      <c r="G141" s="23">
        <v>0.97648312999999998</v>
      </c>
      <c r="H141" s="19" t="s">
        <v>12</v>
      </c>
    </row>
    <row r="142" spans="1:8" x14ac:dyDescent="0.2">
      <c r="A142" s="20"/>
      <c r="B142" s="20"/>
      <c r="C142" s="25"/>
      <c r="D142" s="20"/>
      <c r="E142" s="20"/>
      <c r="F142" s="20"/>
      <c r="G142" s="20"/>
      <c r="H142" s="19" t="s">
        <v>12</v>
      </c>
    </row>
    <row r="143" spans="1:8" x14ac:dyDescent="0.2">
      <c r="A143" s="20"/>
      <c r="B143" s="20"/>
      <c r="C143" s="21" t="s">
        <v>114</v>
      </c>
      <c r="D143" s="20"/>
      <c r="E143" s="20"/>
      <c r="F143" s="20"/>
      <c r="G143" s="20"/>
      <c r="H143" s="19" t="s">
        <v>12</v>
      </c>
    </row>
    <row r="144" spans="1:8" x14ac:dyDescent="0.2">
      <c r="A144" s="20"/>
      <c r="B144" s="20"/>
      <c r="C144" s="21" t="s">
        <v>115</v>
      </c>
      <c r="D144" s="20"/>
      <c r="E144" s="20"/>
      <c r="F144" s="20"/>
      <c r="G144" s="20"/>
      <c r="H144" s="19" t="s">
        <v>12</v>
      </c>
    </row>
    <row r="145" spans="1:17" x14ac:dyDescent="0.2">
      <c r="A145" s="20"/>
      <c r="B145" s="20"/>
      <c r="C145" s="21" t="s">
        <v>11</v>
      </c>
      <c r="D145" s="20"/>
      <c r="E145" s="20" t="s">
        <v>12</v>
      </c>
      <c r="F145" s="22" t="s">
        <v>13</v>
      </c>
      <c r="G145" s="23">
        <v>0</v>
      </c>
      <c r="H145" s="19" t="s">
        <v>12</v>
      </c>
    </row>
    <row r="146" spans="1:17" x14ac:dyDescent="0.2">
      <c r="A146" s="17"/>
      <c r="B146" s="17"/>
      <c r="C146" s="33"/>
      <c r="D146" s="17"/>
      <c r="E146" s="17"/>
      <c r="F146" s="34"/>
      <c r="G146" s="34"/>
      <c r="H146" s="19" t="s">
        <v>12</v>
      </c>
    </row>
    <row r="147" spans="1:17" x14ac:dyDescent="0.2">
      <c r="A147" s="17"/>
      <c r="B147" s="17"/>
      <c r="C147" s="18" t="s">
        <v>645</v>
      </c>
      <c r="D147" s="17"/>
      <c r="E147" s="17"/>
      <c r="F147" s="34"/>
      <c r="G147" s="34"/>
      <c r="H147" s="19"/>
      <c r="K147" s="35"/>
      <c r="L147" s="35"/>
      <c r="M147" s="35"/>
      <c r="N147" s="35"/>
      <c r="O147" s="36"/>
      <c r="P147" s="36"/>
      <c r="Q147" s="36"/>
    </row>
    <row r="148" spans="1:17" x14ac:dyDescent="0.2">
      <c r="A148" s="37">
        <v>1</v>
      </c>
      <c r="B148" s="38" t="s">
        <v>116</v>
      </c>
      <c r="C148" s="38" t="s">
        <v>117</v>
      </c>
      <c r="D148" s="38"/>
      <c r="E148" s="39">
        <v>13881.0234</v>
      </c>
      <c r="F148" s="40">
        <v>1572.8852048040001</v>
      </c>
      <c r="G148" s="41">
        <v>2.1997599999999998E-3</v>
      </c>
      <c r="H148" s="19"/>
    </row>
    <row r="149" spans="1:17" x14ac:dyDescent="0.2">
      <c r="A149" s="17"/>
      <c r="B149" s="17"/>
      <c r="C149" s="18" t="s">
        <v>11</v>
      </c>
      <c r="D149" s="17"/>
      <c r="E149" s="17" t="s">
        <v>12</v>
      </c>
      <c r="F149" s="42">
        <f>SUM(F148)</f>
        <v>1572.8852048040001</v>
      </c>
      <c r="G149" s="43">
        <f>SUM(G148)</f>
        <v>2.1997599999999998E-3</v>
      </c>
      <c r="H149" s="19"/>
    </row>
    <row r="150" spans="1:17" x14ac:dyDescent="0.2">
      <c r="A150" s="20"/>
      <c r="B150" s="20"/>
      <c r="C150" s="24"/>
      <c r="D150" s="20"/>
      <c r="E150" s="20"/>
      <c r="F150" s="25"/>
      <c r="G150" s="25"/>
      <c r="H150" s="19" t="s">
        <v>12</v>
      </c>
    </row>
    <row r="151" spans="1:17" x14ac:dyDescent="0.2">
      <c r="A151" s="20"/>
      <c r="B151" s="20"/>
      <c r="C151" s="21" t="s">
        <v>118</v>
      </c>
      <c r="D151" s="20"/>
      <c r="E151" s="20"/>
      <c r="F151" s="20"/>
      <c r="G151" s="20"/>
      <c r="H151" s="19" t="s">
        <v>12</v>
      </c>
    </row>
    <row r="152" spans="1:17" x14ac:dyDescent="0.2">
      <c r="A152" s="20"/>
      <c r="B152" s="20"/>
      <c r="C152" s="21" t="s">
        <v>119</v>
      </c>
      <c r="D152" s="20"/>
      <c r="E152" s="20"/>
      <c r="F152" s="20"/>
      <c r="G152" s="20"/>
      <c r="H152" s="19" t="s">
        <v>12</v>
      </c>
    </row>
    <row r="153" spans="1:17" x14ac:dyDescent="0.2">
      <c r="A153" s="20"/>
      <c r="B153" s="20"/>
      <c r="C153" s="21" t="s">
        <v>11</v>
      </c>
      <c r="D153" s="20"/>
      <c r="E153" s="20" t="s">
        <v>12</v>
      </c>
      <c r="F153" s="22" t="s">
        <v>13</v>
      </c>
      <c r="G153" s="23">
        <v>0</v>
      </c>
      <c r="H153" s="19" t="s">
        <v>12</v>
      </c>
    </row>
    <row r="154" spans="1:17" x14ac:dyDescent="0.2">
      <c r="A154" s="20"/>
      <c r="B154" s="20"/>
      <c r="C154" s="24"/>
      <c r="D154" s="20"/>
      <c r="E154" s="20"/>
      <c r="F154" s="25"/>
      <c r="G154" s="25"/>
      <c r="H154" s="19" t="s">
        <v>12</v>
      </c>
    </row>
    <row r="155" spans="1:17" x14ac:dyDescent="0.2">
      <c r="A155" s="20"/>
      <c r="B155" s="20"/>
      <c r="C155" s="21" t="s">
        <v>120</v>
      </c>
      <c r="D155" s="20"/>
      <c r="E155" s="20"/>
      <c r="F155" s="25"/>
      <c r="G155" s="25"/>
      <c r="H155" s="19" t="s">
        <v>12</v>
      </c>
    </row>
    <row r="156" spans="1:17" x14ac:dyDescent="0.2">
      <c r="A156" s="20"/>
      <c r="B156" s="20"/>
      <c r="C156" s="21" t="s">
        <v>11</v>
      </c>
      <c r="D156" s="20"/>
      <c r="E156" s="20" t="s">
        <v>12</v>
      </c>
      <c r="F156" s="22" t="s">
        <v>13</v>
      </c>
      <c r="G156" s="23">
        <v>0</v>
      </c>
      <c r="H156" s="19" t="s">
        <v>12</v>
      </c>
    </row>
    <row r="157" spans="1:17" x14ac:dyDescent="0.2">
      <c r="A157" s="20"/>
      <c r="B157" s="28"/>
      <c r="C157" s="28"/>
      <c r="D157" s="21"/>
      <c r="E157" s="20"/>
      <c r="F157" s="28"/>
      <c r="G157" s="32"/>
      <c r="H157" s="19" t="s">
        <v>12</v>
      </c>
    </row>
    <row r="158" spans="1:17" x14ac:dyDescent="0.2">
      <c r="A158" s="32"/>
      <c r="B158" s="28"/>
      <c r="C158" s="28" t="s">
        <v>121</v>
      </c>
      <c r="D158" s="28"/>
      <c r="E158" s="32"/>
      <c r="F158" s="30">
        <f>5149.78921159-0.00327263092041016</f>
        <v>5149.7859389590803</v>
      </c>
      <c r="G158" s="31">
        <v>7.2022400000000004E-3</v>
      </c>
      <c r="H158" s="19" t="s">
        <v>12</v>
      </c>
    </row>
    <row r="159" spans="1:17" x14ac:dyDescent="0.2">
      <c r="A159" s="24"/>
      <c r="B159" s="24"/>
      <c r="C159" s="21" t="s">
        <v>122</v>
      </c>
      <c r="D159" s="25"/>
      <c r="E159" s="25"/>
      <c r="F159" s="26">
        <f>F158+F149+F141+F41+F25</f>
        <v>715026.48283847014</v>
      </c>
      <c r="G159" s="44">
        <f>G158+G149+G141+G41+G25</f>
        <v>1.0000000664375335</v>
      </c>
      <c r="H159" s="19" t="s">
        <v>12</v>
      </c>
    </row>
    <row r="160" spans="1:17" x14ac:dyDescent="0.2">
      <c r="A160" s="45"/>
      <c r="B160" s="45"/>
      <c r="C160" s="45"/>
      <c r="D160" s="46"/>
      <c r="E160" s="46"/>
      <c r="F160" s="46"/>
      <c r="G160" s="46"/>
    </row>
    <row r="161" spans="1:9" x14ac:dyDescent="0.2">
      <c r="A161" s="47"/>
      <c r="B161" s="155" t="s">
        <v>646</v>
      </c>
      <c r="C161" s="155"/>
      <c r="D161" s="155"/>
      <c r="E161" s="155"/>
      <c r="F161" s="155"/>
      <c r="G161" s="155"/>
      <c r="H161" s="155"/>
    </row>
    <row r="162" spans="1:9" x14ac:dyDescent="0.2">
      <c r="A162" s="47"/>
      <c r="B162" s="155" t="s">
        <v>647</v>
      </c>
      <c r="C162" s="155"/>
      <c r="D162" s="155"/>
      <c r="E162" s="155"/>
      <c r="F162" s="155"/>
      <c r="G162" s="155"/>
      <c r="H162" s="155"/>
    </row>
    <row r="163" spans="1:9" x14ac:dyDescent="0.2">
      <c r="A163" s="47"/>
      <c r="B163" s="155" t="s">
        <v>648</v>
      </c>
      <c r="C163" s="155"/>
      <c r="D163" s="155"/>
      <c r="E163" s="155"/>
      <c r="F163" s="155"/>
      <c r="G163" s="155"/>
      <c r="H163" s="155"/>
    </row>
    <row r="164" spans="1:9" x14ac:dyDescent="0.2">
      <c r="A164" s="47"/>
      <c r="B164" s="168" t="s">
        <v>777</v>
      </c>
      <c r="C164" s="155"/>
      <c r="D164" s="155"/>
      <c r="E164" s="155"/>
      <c r="F164" s="155"/>
      <c r="G164" s="155"/>
      <c r="H164" s="155"/>
      <c r="I164" s="108"/>
    </row>
    <row r="165" spans="1:9" x14ac:dyDescent="0.2">
      <c r="A165" s="47"/>
      <c r="B165" s="47"/>
      <c r="C165" s="47"/>
      <c r="D165" s="49"/>
      <c r="E165" s="49"/>
      <c r="F165" s="49"/>
      <c r="G165" s="49"/>
    </row>
    <row r="166" spans="1:9" x14ac:dyDescent="0.2">
      <c r="A166" s="47"/>
      <c r="B166" s="156" t="s">
        <v>123</v>
      </c>
      <c r="C166" s="157"/>
      <c r="D166" s="158"/>
      <c r="E166" s="50"/>
      <c r="F166" s="49"/>
      <c r="G166" s="49"/>
    </row>
    <row r="167" spans="1:9" ht="27" customHeight="1" x14ac:dyDescent="0.2">
      <c r="A167" s="47"/>
      <c r="B167" s="159" t="s">
        <v>124</v>
      </c>
      <c r="C167" s="160"/>
      <c r="D167" s="115" t="s">
        <v>669</v>
      </c>
      <c r="E167" s="50"/>
      <c r="F167" s="49"/>
      <c r="G167" s="49"/>
    </row>
    <row r="168" spans="1:9" x14ac:dyDescent="0.2">
      <c r="A168" s="47"/>
      <c r="B168" s="159" t="s">
        <v>126</v>
      </c>
      <c r="C168" s="160"/>
      <c r="D168" s="18" t="s">
        <v>125</v>
      </c>
      <c r="E168" s="50"/>
      <c r="F168" s="49"/>
      <c r="G168" s="49"/>
    </row>
    <row r="169" spans="1:9" x14ac:dyDescent="0.2">
      <c r="A169" s="47"/>
      <c r="B169" s="159" t="s">
        <v>127</v>
      </c>
      <c r="C169" s="160"/>
      <c r="D169" s="34" t="s">
        <v>12</v>
      </c>
      <c r="E169" s="50"/>
      <c r="F169" s="49"/>
      <c r="G169" s="49"/>
    </row>
    <row r="170" spans="1:9" x14ac:dyDescent="0.2">
      <c r="A170" s="51"/>
      <c r="B170" s="52" t="s">
        <v>12</v>
      </c>
      <c r="C170" s="52" t="s">
        <v>649</v>
      </c>
      <c r="D170" s="52" t="s">
        <v>128</v>
      </c>
      <c r="E170" s="51"/>
      <c r="F170" s="51"/>
      <c r="G170" s="51"/>
    </row>
    <row r="171" spans="1:9" x14ac:dyDescent="0.2">
      <c r="A171" s="53"/>
      <c r="B171" s="54" t="s">
        <v>129</v>
      </c>
      <c r="C171" s="55">
        <v>45869</v>
      </c>
      <c r="D171" s="55">
        <v>45900</v>
      </c>
      <c r="E171" s="53"/>
      <c r="F171" s="53"/>
      <c r="G171" s="53"/>
    </row>
    <row r="172" spans="1:9" x14ac:dyDescent="0.2">
      <c r="A172" s="53"/>
      <c r="B172" s="28" t="s">
        <v>130</v>
      </c>
      <c r="C172" s="56">
        <v>2341.5232000000001</v>
      </c>
      <c r="D172" s="56">
        <v>2352.8402999999998</v>
      </c>
      <c r="E172" s="53"/>
      <c r="F172" s="57"/>
      <c r="G172" s="58"/>
    </row>
    <row r="173" spans="1:9" ht="25.5" x14ac:dyDescent="0.2">
      <c r="A173" s="53"/>
      <c r="B173" s="28" t="s">
        <v>769</v>
      </c>
      <c r="C173" s="56">
        <v>1035.1601000000001</v>
      </c>
      <c r="D173" s="56">
        <v>1040.1631</v>
      </c>
      <c r="E173" s="53"/>
      <c r="F173" s="57"/>
      <c r="G173" s="58"/>
    </row>
    <row r="174" spans="1:9" x14ac:dyDescent="0.2">
      <c r="A174" s="53"/>
      <c r="B174" s="28" t="s">
        <v>131</v>
      </c>
      <c r="C174" s="56">
        <v>2314.0978</v>
      </c>
      <c r="D174" s="56">
        <v>2324.9069</v>
      </c>
      <c r="E174" s="53"/>
      <c r="F174" s="57"/>
      <c r="G174" s="58"/>
    </row>
    <row r="175" spans="1:9" ht="25.5" x14ac:dyDescent="0.2">
      <c r="A175" s="53"/>
      <c r="B175" s="28" t="s">
        <v>770</v>
      </c>
      <c r="C175" s="56">
        <v>1034.2092</v>
      </c>
      <c r="D175" s="56">
        <v>1039.0400999999999</v>
      </c>
      <c r="E175" s="53"/>
      <c r="F175" s="57"/>
      <c r="G175" s="58"/>
    </row>
    <row r="176" spans="1:9" x14ac:dyDescent="0.2">
      <c r="A176" s="53"/>
      <c r="B176" s="53"/>
      <c r="C176" s="53"/>
      <c r="D176" s="53"/>
      <c r="E176" s="53"/>
      <c r="F176" s="53"/>
      <c r="G176" s="53"/>
    </row>
    <row r="177" spans="1:16" x14ac:dyDescent="0.2">
      <c r="A177" s="53"/>
      <c r="B177" s="162" t="s">
        <v>650</v>
      </c>
      <c r="C177" s="163"/>
      <c r="D177" s="18" t="s">
        <v>125</v>
      </c>
      <c r="E177" s="53"/>
      <c r="F177" s="53"/>
      <c r="G177" s="53"/>
    </row>
    <row r="178" spans="1:16" x14ac:dyDescent="0.2">
      <c r="A178" s="53"/>
      <c r="B178" s="63"/>
      <c r="C178" s="63"/>
      <c r="D178" s="63"/>
      <c r="E178" s="53"/>
      <c r="F178" s="53"/>
      <c r="G178" s="53"/>
    </row>
    <row r="179" spans="1:16" x14ac:dyDescent="0.2">
      <c r="A179" s="51"/>
      <c r="B179" s="159" t="s">
        <v>132</v>
      </c>
      <c r="C179" s="160"/>
      <c r="D179" s="18" t="s">
        <v>125</v>
      </c>
      <c r="E179" s="62"/>
      <c r="F179" s="51"/>
      <c r="G179" s="51"/>
    </row>
    <row r="180" spans="1:16" x14ac:dyDescent="0.2">
      <c r="A180" s="51"/>
      <c r="B180" s="159" t="s">
        <v>133</v>
      </c>
      <c r="C180" s="160"/>
      <c r="D180" s="18" t="s">
        <v>125</v>
      </c>
      <c r="E180" s="62"/>
      <c r="F180" s="51"/>
      <c r="G180" s="51"/>
    </row>
    <row r="181" spans="1:16" x14ac:dyDescent="0.2">
      <c r="A181" s="51"/>
      <c r="B181" s="159" t="s">
        <v>651</v>
      </c>
      <c r="C181" s="160"/>
      <c r="D181" s="18" t="s">
        <v>125</v>
      </c>
      <c r="E181" s="62"/>
      <c r="F181" s="51"/>
      <c r="G181" s="51"/>
    </row>
    <row r="182" spans="1:16" x14ac:dyDescent="0.2">
      <c r="A182" s="63"/>
      <c r="B182" s="63"/>
      <c r="C182" s="63"/>
      <c r="D182" s="63"/>
      <c r="E182" s="63"/>
      <c r="F182" s="63"/>
      <c r="G182" s="63"/>
      <c r="I182" s="108"/>
      <c r="J182" s="16"/>
    </row>
    <row r="183" spans="1:16" s="64" customFormat="1" x14ac:dyDescent="0.2">
      <c r="B183" s="130" t="s">
        <v>773</v>
      </c>
      <c r="C183" s="130"/>
      <c r="D183" s="130"/>
      <c r="E183" s="130"/>
      <c r="F183" s="130"/>
      <c r="G183" s="130"/>
      <c r="I183" s="108"/>
      <c r="J183" s="16"/>
      <c r="K183" s="35"/>
      <c r="L183" s="35"/>
      <c r="M183" s="35"/>
      <c r="N183" s="35"/>
      <c r="O183"/>
    </row>
    <row r="184" spans="1:16" ht="13.5" customHeight="1" x14ac:dyDescent="0.2">
      <c r="B184" s="175" t="s">
        <v>671</v>
      </c>
      <c r="C184" s="175" t="s">
        <v>672</v>
      </c>
      <c r="D184" s="178" t="s">
        <v>682</v>
      </c>
      <c r="E184" s="179"/>
      <c r="F184" s="180"/>
      <c r="G184" s="181" t="s">
        <v>690</v>
      </c>
      <c r="H184" s="182"/>
      <c r="I184" s="183"/>
      <c r="J184" s="35"/>
      <c r="K184" s="35"/>
      <c r="L184" s="35"/>
      <c r="M184" s="35"/>
      <c r="N184" s="35"/>
      <c r="O184" s="35"/>
    </row>
    <row r="185" spans="1:16" ht="46.5" customHeight="1" x14ac:dyDescent="0.2">
      <c r="B185" s="176"/>
      <c r="C185" s="176"/>
      <c r="D185" s="173" t="s">
        <v>691</v>
      </c>
      <c r="E185" s="173" t="s">
        <v>692</v>
      </c>
      <c r="F185" s="173" t="s">
        <v>693</v>
      </c>
      <c r="G185" s="184" t="s">
        <v>707</v>
      </c>
      <c r="H185" s="185"/>
      <c r="I185" s="173" t="s">
        <v>695</v>
      </c>
      <c r="J185" s="35"/>
      <c r="K185" s="35"/>
      <c r="L185" s="35"/>
      <c r="M185" s="35"/>
      <c r="N185" s="35"/>
      <c r="O185" s="35"/>
    </row>
    <row r="186" spans="1:16" ht="21" customHeight="1" x14ac:dyDescent="0.2">
      <c r="B186" s="177"/>
      <c r="C186" s="177"/>
      <c r="D186" s="174"/>
      <c r="E186" s="174"/>
      <c r="F186" s="174"/>
      <c r="G186" s="82" t="s">
        <v>696</v>
      </c>
      <c r="H186" s="82" t="s">
        <v>697</v>
      </c>
      <c r="I186" s="174"/>
      <c r="J186" s="35"/>
      <c r="K186" s="35"/>
      <c r="L186" s="35"/>
      <c r="M186" s="35"/>
      <c r="N186" s="35"/>
      <c r="O186" s="35"/>
    </row>
    <row r="187" spans="1:16" ht="13.5" x14ac:dyDescent="0.25">
      <c r="B187" s="86" t="s">
        <v>698</v>
      </c>
      <c r="C187" s="85" t="s">
        <v>699</v>
      </c>
      <c r="D187" s="148">
        <v>5523.9823999999999</v>
      </c>
      <c r="E187" s="10">
        <v>126.0176</v>
      </c>
      <c r="F187" s="146">
        <f>D187+E187</f>
        <v>5650</v>
      </c>
      <c r="G187" s="8">
        <v>239.15547683099999</v>
      </c>
      <c r="H187" s="8">
        <v>150.66</v>
      </c>
      <c r="I187" s="8">
        <f>G187+H187</f>
        <v>389.81547683099996</v>
      </c>
      <c r="J187" s="35"/>
      <c r="K187" s="35"/>
      <c r="L187" s="35"/>
      <c r="M187" s="35"/>
      <c r="N187" s="35"/>
      <c r="O187" s="35"/>
    </row>
    <row r="188" spans="1:16" ht="6.75" customHeight="1" x14ac:dyDescent="0.25">
      <c r="B188" s="136"/>
      <c r="C188" s="137"/>
      <c r="D188" s="138"/>
      <c r="E188" s="11"/>
      <c r="F188" s="139"/>
      <c r="G188" s="9"/>
      <c r="H188" s="9"/>
      <c r="I188" s="9"/>
      <c r="J188" s="35"/>
      <c r="K188" s="35"/>
      <c r="L188" s="35"/>
      <c r="M188" s="35"/>
      <c r="N188" s="35"/>
      <c r="O188" s="35"/>
    </row>
    <row r="189" spans="1:16" ht="51" customHeight="1" x14ac:dyDescent="0.2">
      <c r="B189" s="171" t="s">
        <v>700</v>
      </c>
      <c r="C189" s="171"/>
      <c r="D189" s="171"/>
      <c r="E189" s="171"/>
      <c r="F189" s="171"/>
      <c r="G189" s="171"/>
      <c r="H189" s="171"/>
      <c r="I189" s="171"/>
      <c r="J189" s="140"/>
      <c r="K189" s="35"/>
      <c r="L189" s="35"/>
      <c r="M189" s="35"/>
      <c r="N189" s="35"/>
      <c r="O189" s="35"/>
    </row>
    <row r="190" spans="1:16" ht="13.5" x14ac:dyDescent="0.25">
      <c r="B190" s="91" t="s">
        <v>701</v>
      </c>
      <c r="I190" s="35"/>
      <c r="J190" s="16"/>
      <c r="K190" s="35"/>
      <c r="L190" s="35"/>
      <c r="M190" s="35"/>
      <c r="N190" s="35"/>
      <c r="O190" s="35"/>
      <c r="P190" s="35"/>
    </row>
    <row r="191" spans="1:16" x14ac:dyDescent="0.2">
      <c r="B191" s="92"/>
      <c r="J191" s="16"/>
      <c r="K191" s="35"/>
      <c r="L191" s="35"/>
      <c r="M191" s="35"/>
      <c r="N191" s="35"/>
      <c r="O191" s="35"/>
    </row>
    <row r="192" spans="1:16" x14ac:dyDescent="0.2">
      <c r="B192" s="92" t="s">
        <v>705</v>
      </c>
      <c r="J192" s="16"/>
      <c r="K192" s="35"/>
      <c r="L192" s="35"/>
      <c r="M192" s="35"/>
      <c r="N192" s="35"/>
      <c r="O192" s="35"/>
    </row>
    <row r="193" spans="2:18" s="64" customFormat="1" x14ac:dyDescent="0.2">
      <c r="I193" s="108"/>
      <c r="J193" s="16"/>
      <c r="K193" s="35"/>
      <c r="L193" s="35"/>
      <c r="M193" s="35"/>
      <c r="N193" s="35"/>
      <c r="O193"/>
      <c r="R193"/>
    </row>
    <row r="194" spans="2:18" s="64" customFormat="1" x14ac:dyDescent="0.2">
      <c r="B194" s="164" t="s">
        <v>652</v>
      </c>
      <c r="C194" s="165"/>
      <c r="D194" s="166"/>
      <c r="I194" s="108"/>
      <c r="J194" s="16"/>
      <c r="K194" s="35"/>
      <c r="L194" s="35"/>
      <c r="M194" s="35"/>
      <c r="N194" s="35"/>
      <c r="O194"/>
      <c r="R194"/>
    </row>
    <row r="195" spans="2:18" s="64" customFormat="1" ht="25.5" x14ac:dyDescent="0.2">
      <c r="B195" s="161" t="s">
        <v>653</v>
      </c>
      <c r="C195" s="161"/>
      <c r="D195" s="65" t="s">
        <v>335</v>
      </c>
      <c r="I195" s="108"/>
      <c r="J195" s="16"/>
      <c r="K195" s="35"/>
      <c r="L195" s="35"/>
      <c r="M195" s="35"/>
      <c r="N195" s="35"/>
      <c r="O195"/>
      <c r="R195"/>
    </row>
    <row r="196" spans="2:18" s="64" customFormat="1" x14ac:dyDescent="0.2">
      <c r="B196" s="152" t="s">
        <v>654</v>
      </c>
      <c r="C196" s="152"/>
      <c r="D196" s="66"/>
      <c r="I196" s="108"/>
      <c r="J196" s="16"/>
      <c r="K196" s="35"/>
      <c r="L196" s="35"/>
      <c r="M196" s="35"/>
      <c r="N196" s="35"/>
      <c r="O196"/>
      <c r="R196"/>
    </row>
    <row r="197" spans="2:18" s="64" customFormat="1" x14ac:dyDescent="0.2">
      <c r="B197" s="152"/>
      <c r="C197" s="152"/>
      <c r="D197" s="67"/>
      <c r="I197" s="108"/>
      <c r="J197" s="16"/>
      <c r="K197" s="35"/>
      <c r="L197" s="35"/>
      <c r="M197" s="35"/>
      <c r="N197" s="35"/>
      <c r="O197"/>
      <c r="R197"/>
    </row>
    <row r="198" spans="2:18" s="64" customFormat="1" x14ac:dyDescent="0.2">
      <c r="B198" s="152" t="s">
        <v>655</v>
      </c>
      <c r="C198" s="152"/>
      <c r="D198" s="68">
        <v>5.8794505052296113</v>
      </c>
      <c r="I198" s="108"/>
      <c r="J198" s="16"/>
      <c r="K198" s="35"/>
      <c r="L198" s="35"/>
      <c r="M198" s="35"/>
      <c r="N198" s="35"/>
      <c r="O198"/>
      <c r="R198"/>
    </row>
    <row r="199" spans="2:18" s="64" customFormat="1" x14ac:dyDescent="0.2">
      <c r="B199" s="152"/>
      <c r="C199" s="152"/>
      <c r="D199" s="67"/>
      <c r="I199" s="108"/>
      <c r="J199" s="16"/>
      <c r="K199" s="35"/>
      <c r="L199" s="35"/>
      <c r="M199" s="35"/>
      <c r="N199" s="35"/>
      <c r="O199"/>
      <c r="R199"/>
    </row>
    <row r="200" spans="2:18" s="64" customFormat="1" x14ac:dyDescent="0.2">
      <c r="B200" s="152" t="s">
        <v>656</v>
      </c>
      <c r="C200" s="152"/>
      <c r="D200" s="68">
        <v>0.1261779340485169</v>
      </c>
      <c r="I200" s="108"/>
      <c r="J200" s="16"/>
      <c r="K200" s="35"/>
      <c r="L200" s="35"/>
      <c r="M200" s="35"/>
      <c r="N200" s="35"/>
      <c r="O200"/>
      <c r="R200"/>
    </row>
    <row r="201" spans="2:18" s="64" customFormat="1" x14ac:dyDescent="0.2">
      <c r="B201" s="152" t="s">
        <v>657</v>
      </c>
      <c r="C201" s="152"/>
      <c r="D201" s="68">
        <v>0.1261779340485169</v>
      </c>
      <c r="I201" s="108"/>
      <c r="J201" s="16"/>
      <c r="K201" s="35"/>
      <c r="L201" s="35"/>
      <c r="M201" s="35"/>
      <c r="N201" s="35"/>
      <c r="O201"/>
      <c r="R201"/>
    </row>
    <row r="202" spans="2:18" s="64" customFormat="1" x14ac:dyDescent="0.2">
      <c r="B202" s="152"/>
      <c r="C202" s="152"/>
      <c r="D202" s="67"/>
      <c r="I202" s="108"/>
      <c r="J202" s="16"/>
      <c r="K202" s="35"/>
      <c r="L202" s="35"/>
      <c r="M202" s="35"/>
      <c r="N202" s="35"/>
      <c r="O202"/>
      <c r="P202"/>
      <c r="Q202"/>
      <c r="R202"/>
    </row>
    <row r="203" spans="2:18" s="64" customFormat="1" x14ac:dyDescent="0.2">
      <c r="B203" s="152" t="s">
        <v>658</v>
      </c>
      <c r="C203" s="152"/>
      <c r="D203" s="69" t="s">
        <v>772</v>
      </c>
      <c r="I203" s="108"/>
      <c r="J203" s="16"/>
      <c r="K203" s="35"/>
      <c r="L203" s="35"/>
      <c r="M203" s="35"/>
      <c r="N203" s="35"/>
      <c r="O203" s="70"/>
    </row>
    <row r="204" spans="2:18" s="64" customFormat="1" x14ac:dyDescent="0.2">
      <c r="B204" s="150" t="s">
        <v>659</v>
      </c>
      <c r="C204" s="153"/>
      <c r="D204" s="151"/>
      <c r="I204" s="108"/>
      <c r="J204" s="16"/>
      <c r="K204" s="35"/>
      <c r="L204" s="35"/>
      <c r="M204" s="35"/>
      <c r="N204" s="35"/>
      <c r="O204"/>
      <c r="P204"/>
      <c r="Q204"/>
      <c r="R204"/>
    </row>
    <row r="205" spans="2:18" x14ac:dyDescent="0.2">
      <c r="I205" s="108"/>
      <c r="J205" s="16"/>
    </row>
    <row r="206" spans="2:18" x14ac:dyDescent="0.2">
      <c r="B206" s="72" t="s">
        <v>660</v>
      </c>
      <c r="I206" s="108"/>
    </row>
    <row r="207" spans="2:18" x14ac:dyDescent="0.2">
      <c r="I207" s="108"/>
    </row>
    <row r="208" spans="2:18" ht="153.75" customHeight="1" x14ac:dyDescent="0.2">
      <c r="I208" s="108"/>
    </row>
    <row r="209" spans="2:10" x14ac:dyDescent="0.2">
      <c r="I209" s="108"/>
    </row>
    <row r="210" spans="2:10" x14ac:dyDescent="0.2">
      <c r="I210" s="108"/>
    </row>
    <row r="211" spans="2:10" x14ac:dyDescent="0.2">
      <c r="B211" s="72" t="s">
        <v>661</v>
      </c>
      <c r="C211" s="73"/>
      <c r="D211" s="72"/>
      <c r="I211" s="108"/>
    </row>
    <row r="212" spans="2:10" x14ac:dyDescent="0.2">
      <c r="B212" s="72" t="s">
        <v>708</v>
      </c>
      <c r="D212" s="72"/>
      <c r="I212" s="108"/>
    </row>
    <row r="213" spans="2:10" ht="165" customHeight="1" x14ac:dyDescent="0.2">
      <c r="I213" s="108"/>
    </row>
    <row r="214" spans="2:10" x14ac:dyDescent="0.2">
      <c r="I214" s="108"/>
    </row>
    <row r="215" spans="2:10" x14ac:dyDescent="0.2">
      <c r="I215" s="108"/>
      <c r="J215" s="16"/>
    </row>
  </sheetData>
  <mergeCells count="36">
    <mergeCell ref="B179:C179"/>
    <mergeCell ref="B180:C180"/>
    <mergeCell ref="B177:C177"/>
    <mergeCell ref="B181:C181"/>
    <mergeCell ref="B184:B186"/>
    <mergeCell ref="C184:C186"/>
    <mergeCell ref="B163:H163"/>
    <mergeCell ref="B166:D166"/>
    <mergeCell ref="B167:C167"/>
    <mergeCell ref="B168:C168"/>
    <mergeCell ref="B169:C169"/>
    <mergeCell ref="B164:H164"/>
    <mergeCell ref="A1:H1"/>
    <mergeCell ref="A2:H2"/>
    <mergeCell ref="A3:H3"/>
    <mergeCell ref="B161:H161"/>
    <mergeCell ref="B162:H162"/>
    <mergeCell ref="D184:F184"/>
    <mergeCell ref="G184:I184"/>
    <mergeCell ref="D185:D186"/>
    <mergeCell ref="E185:E186"/>
    <mergeCell ref="F185:F186"/>
    <mergeCell ref="G185:H185"/>
    <mergeCell ref="I185:I186"/>
    <mergeCell ref="B189:I189"/>
    <mergeCell ref="B194:D194"/>
    <mergeCell ref="B195:C195"/>
    <mergeCell ref="B196:C196"/>
    <mergeCell ref="B197:C197"/>
    <mergeCell ref="B203:C203"/>
    <mergeCell ref="B204:D204"/>
    <mergeCell ref="B198:C198"/>
    <mergeCell ref="B199:C199"/>
    <mergeCell ref="B200:C200"/>
    <mergeCell ref="B201:C201"/>
    <mergeCell ref="B202:C202"/>
  </mergeCells>
  <hyperlinks>
    <hyperlink ref="I1" location="Index!B2" display="Index" xr:uid="{49017FBC-E702-475D-9BC5-85D9E8DA0A02}"/>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A6C2-056F-432A-B351-60B04BA06B09}">
  <sheetPr>
    <outlinePr summaryBelow="0" summaryRight="0"/>
  </sheetPr>
  <dimension ref="A1:S181"/>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8.7109375" bestFit="1"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507</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x14ac:dyDescent="0.2">
      <c r="A28" s="27">
        <v>1</v>
      </c>
      <c r="B28" s="28" t="s">
        <v>298</v>
      </c>
      <c r="C28" s="28" t="s">
        <v>299</v>
      </c>
      <c r="D28" s="28" t="s">
        <v>23</v>
      </c>
      <c r="E28" s="29">
        <v>1100</v>
      </c>
      <c r="F28" s="30">
        <v>1104.7893999999999</v>
      </c>
      <c r="G28" s="31">
        <v>5.4130999999999999E-2</v>
      </c>
      <c r="H28" s="19">
        <v>6.7350000000000003</v>
      </c>
    </row>
    <row r="29" spans="1:8" x14ac:dyDescent="0.2">
      <c r="A29" s="27">
        <v>2</v>
      </c>
      <c r="B29" s="28" t="s">
        <v>508</v>
      </c>
      <c r="C29" s="28" t="s">
        <v>509</v>
      </c>
      <c r="D29" s="28" t="s">
        <v>26</v>
      </c>
      <c r="E29" s="29">
        <v>1000</v>
      </c>
      <c r="F29" s="30">
        <v>1021.684</v>
      </c>
      <c r="G29" s="31">
        <v>5.0059109999999997E-2</v>
      </c>
      <c r="H29" s="19">
        <v>6.8150000000000004</v>
      </c>
    </row>
    <row r="30" spans="1:8" ht="25.5" x14ac:dyDescent="0.2">
      <c r="A30" s="27">
        <v>3</v>
      </c>
      <c r="B30" s="28" t="s">
        <v>35</v>
      </c>
      <c r="C30" s="28" t="s">
        <v>36</v>
      </c>
      <c r="D30" s="28" t="s">
        <v>23</v>
      </c>
      <c r="E30" s="29">
        <v>1000</v>
      </c>
      <c r="F30" s="30">
        <v>1020.45</v>
      </c>
      <c r="G30" s="31">
        <v>4.9998649999999999E-2</v>
      </c>
      <c r="H30" s="19">
        <v>6.9550000000000001</v>
      </c>
    </row>
    <row r="31" spans="1:8" x14ac:dyDescent="0.2">
      <c r="A31" s="27">
        <v>4</v>
      </c>
      <c r="B31" s="28" t="s">
        <v>145</v>
      </c>
      <c r="C31" s="28" t="s">
        <v>146</v>
      </c>
      <c r="D31" s="28" t="s">
        <v>26</v>
      </c>
      <c r="E31" s="29">
        <v>1000</v>
      </c>
      <c r="F31" s="30">
        <v>1015.269</v>
      </c>
      <c r="G31" s="31">
        <v>4.9744789999999997E-2</v>
      </c>
      <c r="H31" s="19">
        <v>6.75</v>
      </c>
    </row>
    <row r="32" spans="1:8" x14ac:dyDescent="0.2">
      <c r="A32" s="27">
        <v>5</v>
      </c>
      <c r="B32" s="28" t="s">
        <v>300</v>
      </c>
      <c r="C32" s="28" t="s">
        <v>301</v>
      </c>
      <c r="D32" s="28" t="s">
        <v>302</v>
      </c>
      <c r="E32" s="29">
        <v>1000</v>
      </c>
      <c r="F32" s="30">
        <v>1013.954</v>
      </c>
      <c r="G32" s="31">
        <v>4.968036E-2</v>
      </c>
      <c r="H32" s="19">
        <v>7.3254999999999999</v>
      </c>
    </row>
    <row r="33" spans="1:8" ht="25.5" x14ac:dyDescent="0.2">
      <c r="A33" s="27">
        <v>6</v>
      </c>
      <c r="B33" s="28" t="s">
        <v>510</v>
      </c>
      <c r="C33" s="28" t="s">
        <v>511</v>
      </c>
      <c r="D33" s="28" t="s">
        <v>305</v>
      </c>
      <c r="E33" s="29">
        <v>500</v>
      </c>
      <c r="F33" s="30">
        <v>512.20849999999996</v>
      </c>
      <c r="G33" s="31">
        <v>2.5096509999999999E-2</v>
      </c>
      <c r="H33" s="19">
        <v>7.7149999999999999</v>
      </c>
    </row>
    <row r="34" spans="1:8" x14ac:dyDescent="0.2">
      <c r="A34" s="27">
        <v>7</v>
      </c>
      <c r="B34" s="28" t="s">
        <v>71</v>
      </c>
      <c r="C34" s="28" t="s">
        <v>72</v>
      </c>
      <c r="D34" s="28" t="s">
        <v>23</v>
      </c>
      <c r="E34" s="29">
        <v>50</v>
      </c>
      <c r="F34" s="30">
        <v>510.10649999999998</v>
      </c>
      <c r="G34" s="31">
        <v>2.4993520000000002E-2</v>
      </c>
      <c r="H34" s="19">
        <v>6.98</v>
      </c>
    </row>
    <row r="35" spans="1:8" x14ac:dyDescent="0.2">
      <c r="A35" s="27">
        <v>8</v>
      </c>
      <c r="B35" s="28" t="s">
        <v>141</v>
      </c>
      <c r="C35" s="28" t="s">
        <v>142</v>
      </c>
      <c r="D35" s="28" t="s">
        <v>23</v>
      </c>
      <c r="E35" s="29">
        <v>500</v>
      </c>
      <c r="F35" s="30">
        <v>508.22899999999998</v>
      </c>
      <c r="G35" s="31">
        <v>2.4901530000000002E-2</v>
      </c>
      <c r="H35" s="19">
        <v>6.61</v>
      </c>
    </row>
    <row r="36" spans="1:8" ht="25.5" x14ac:dyDescent="0.2">
      <c r="A36" s="27">
        <v>9</v>
      </c>
      <c r="B36" s="28" t="s">
        <v>155</v>
      </c>
      <c r="C36" s="28" t="s">
        <v>156</v>
      </c>
      <c r="D36" s="28" t="s">
        <v>26</v>
      </c>
      <c r="E36" s="29">
        <v>500</v>
      </c>
      <c r="F36" s="30">
        <v>507.24400000000003</v>
      </c>
      <c r="G36" s="31">
        <v>2.4853259999999999E-2</v>
      </c>
      <c r="H36" s="19">
        <v>6.73</v>
      </c>
    </row>
    <row r="37" spans="1:8" x14ac:dyDescent="0.2">
      <c r="A37" s="27">
        <v>10</v>
      </c>
      <c r="B37" s="28" t="s">
        <v>319</v>
      </c>
      <c r="C37" s="28" t="s">
        <v>320</v>
      </c>
      <c r="D37" s="28" t="s">
        <v>305</v>
      </c>
      <c r="E37" s="29">
        <v>500</v>
      </c>
      <c r="F37" s="30">
        <v>506.32749999999999</v>
      </c>
      <c r="G37" s="31">
        <v>2.4808360000000002E-2</v>
      </c>
      <c r="H37" s="19">
        <v>8.0150000000000006</v>
      </c>
    </row>
    <row r="38" spans="1:8" x14ac:dyDescent="0.2">
      <c r="A38" s="27">
        <v>11</v>
      </c>
      <c r="B38" s="28" t="s">
        <v>293</v>
      </c>
      <c r="C38" s="28" t="s">
        <v>294</v>
      </c>
      <c r="D38" s="28" t="s">
        <v>295</v>
      </c>
      <c r="E38" s="29">
        <v>500</v>
      </c>
      <c r="F38" s="30">
        <v>505.33949999999999</v>
      </c>
      <c r="G38" s="31">
        <v>2.4759949999999999E-2</v>
      </c>
      <c r="H38" s="19">
        <v>7.4470000000000001</v>
      </c>
    </row>
    <row r="39" spans="1:8" x14ac:dyDescent="0.2">
      <c r="A39" s="27">
        <v>12</v>
      </c>
      <c r="B39" s="28" t="s">
        <v>313</v>
      </c>
      <c r="C39" s="28" t="s">
        <v>314</v>
      </c>
      <c r="D39" s="28" t="s">
        <v>26</v>
      </c>
      <c r="E39" s="29">
        <v>500</v>
      </c>
      <c r="F39" s="30">
        <v>505.04599999999999</v>
      </c>
      <c r="G39" s="31">
        <v>2.4745570000000001E-2</v>
      </c>
      <c r="H39" s="19">
        <v>7.2474999999999996</v>
      </c>
    </row>
    <row r="40" spans="1:8" x14ac:dyDescent="0.2">
      <c r="A40" s="27">
        <v>13</v>
      </c>
      <c r="B40" s="28" t="s">
        <v>306</v>
      </c>
      <c r="C40" s="28" t="s">
        <v>307</v>
      </c>
      <c r="D40" s="28" t="s">
        <v>26</v>
      </c>
      <c r="E40" s="29">
        <v>50</v>
      </c>
      <c r="F40" s="30">
        <v>504.09399999999999</v>
      </c>
      <c r="G40" s="31">
        <v>2.4698919999999999E-2</v>
      </c>
      <c r="H40" s="19">
        <v>6.57</v>
      </c>
    </row>
    <row r="41" spans="1:8" x14ac:dyDescent="0.2">
      <c r="A41" s="27">
        <v>14</v>
      </c>
      <c r="B41" s="28" t="s">
        <v>512</v>
      </c>
      <c r="C41" s="28" t="s">
        <v>513</v>
      </c>
      <c r="D41" s="28" t="s">
        <v>26</v>
      </c>
      <c r="E41" s="29">
        <v>500</v>
      </c>
      <c r="F41" s="30">
        <v>503.85950000000003</v>
      </c>
      <c r="G41" s="31">
        <v>2.468743E-2</v>
      </c>
      <c r="H41" s="19">
        <v>6.57</v>
      </c>
    </row>
    <row r="42" spans="1:8" ht="25.5" x14ac:dyDescent="0.2">
      <c r="A42" s="27">
        <v>15</v>
      </c>
      <c r="B42" s="28" t="s">
        <v>75</v>
      </c>
      <c r="C42" s="28" t="s">
        <v>76</v>
      </c>
      <c r="D42" s="28" t="s">
        <v>23</v>
      </c>
      <c r="E42" s="29">
        <v>500</v>
      </c>
      <c r="F42" s="30">
        <v>503.68799999999999</v>
      </c>
      <c r="G42" s="31">
        <v>2.4679030000000001E-2</v>
      </c>
      <c r="H42" s="19">
        <v>6.64</v>
      </c>
    </row>
    <row r="43" spans="1:8" x14ac:dyDescent="0.2">
      <c r="A43" s="27">
        <v>16</v>
      </c>
      <c r="B43" s="28" t="s">
        <v>296</v>
      </c>
      <c r="C43" s="28" t="s">
        <v>297</v>
      </c>
      <c r="D43" s="28" t="s">
        <v>26</v>
      </c>
      <c r="E43" s="29">
        <v>500</v>
      </c>
      <c r="F43" s="30">
        <v>503.548</v>
      </c>
      <c r="G43" s="31">
        <v>2.467217E-2</v>
      </c>
      <c r="H43" s="19">
        <v>6.57</v>
      </c>
    </row>
    <row r="44" spans="1:8" x14ac:dyDescent="0.2">
      <c r="A44" s="27">
        <v>17</v>
      </c>
      <c r="B44" s="28" t="s">
        <v>514</v>
      </c>
      <c r="C44" s="28" t="s">
        <v>515</v>
      </c>
      <c r="D44" s="28" t="s">
        <v>295</v>
      </c>
      <c r="E44" s="29">
        <v>500</v>
      </c>
      <c r="F44" s="30">
        <v>503.40199999999999</v>
      </c>
      <c r="G44" s="31">
        <v>2.4665019999999999E-2</v>
      </c>
      <c r="H44" s="19">
        <v>7.9050000000000002</v>
      </c>
    </row>
    <row r="45" spans="1:8" x14ac:dyDescent="0.2">
      <c r="A45" s="27">
        <v>18</v>
      </c>
      <c r="B45" s="28" t="s">
        <v>516</v>
      </c>
      <c r="C45" s="28" t="s">
        <v>517</v>
      </c>
      <c r="D45" s="28" t="s">
        <v>26</v>
      </c>
      <c r="E45" s="29">
        <v>50</v>
      </c>
      <c r="F45" s="30">
        <v>502.25850000000003</v>
      </c>
      <c r="G45" s="31">
        <v>2.4608990000000001E-2</v>
      </c>
      <c r="H45" s="19">
        <v>6.57</v>
      </c>
    </row>
    <row r="46" spans="1:8" x14ac:dyDescent="0.2">
      <c r="A46" s="27">
        <v>19</v>
      </c>
      <c r="B46" s="28" t="s">
        <v>518</v>
      </c>
      <c r="C46" s="28" t="s">
        <v>519</v>
      </c>
      <c r="D46" s="28" t="s">
        <v>23</v>
      </c>
      <c r="E46" s="29">
        <v>50</v>
      </c>
      <c r="F46" s="30">
        <v>497.12299999999999</v>
      </c>
      <c r="G46" s="31">
        <v>2.435737E-2</v>
      </c>
      <c r="H46" s="19">
        <v>6.78</v>
      </c>
    </row>
    <row r="47" spans="1:8" x14ac:dyDescent="0.2">
      <c r="A47" s="27">
        <v>20</v>
      </c>
      <c r="B47" s="28" t="s">
        <v>290</v>
      </c>
      <c r="C47" s="28" t="s">
        <v>291</v>
      </c>
      <c r="D47" s="28" t="s">
        <v>292</v>
      </c>
      <c r="E47" s="29">
        <v>300</v>
      </c>
      <c r="F47" s="30">
        <v>303.45479999999998</v>
      </c>
      <c r="G47" s="31">
        <v>1.4868269999999999E-2</v>
      </c>
      <c r="H47" s="19">
        <v>6.76</v>
      </c>
    </row>
    <row r="48" spans="1:8" x14ac:dyDescent="0.2">
      <c r="A48" s="20"/>
      <c r="B48" s="20"/>
      <c r="C48" s="21" t="s">
        <v>11</v>
      </c>
      <c r="D48" s="20"/>
      <c r="E48" s="20" t="s">
        <v>12</v>
      </c>
      <c r="F48" s="26">
        <v>12552.075199999999</v>
      </c>
      <c r="G48" s="23">
        <v>0.61500980999999999</v>
      </c>
      <c r="H48" s="19" t="s">
        <v>12</v>
      </c>
    </row>
    <row r="49" spans="1:8" x14ac:dyDescent="0.2">
      <c r="A49" s="20"/>
      <c r="B49" s="20"/>
      <c r="C49" s="24"/>
      <c r="D49" s="20"/>
      <c r="E49" s="20"/>
      <c r="F49" s="25"/>
      <c r="G49" s="25"/>
      <c r="H49" s="19" t="s">
        <v>12</v>
      </c>
    </row>
    <row r="50" spans="1:8" x14ac:dyDescent="0.2">
      <c r="A50" s="20"/>
      <c r="B50" s="20"/>
      <c r="C50" s="21" t="s">
        <v>83</v>
      </c>
      <c r="D50" s="20"/>
      <c r="E50" s="20"/>
      <c r="F50" s="20"/>
      <c r="G50" s="20"/>
      <c r="H50" s="19" t="s">
        <v>12</v>
      </c>
    </row>
    <row r="51" spans="1:8" x14ac:dyDescent="0.2">
      <c r="A51" s="20"/>
      <c r="B51" s="20"/>
      <c r="C51" s="21" t="s">
        <v>11</v>
      </c>
      <c r="D51" s="20"/>
      <c r="E51" s="20" t="s">
        <v>12</v>
      </c>
      <c r="F51" s="22" t="s">
        <v>13</v>
      </c>
      <c r="G51" s="23">
        <v>0</v>
      </c>
      <c r="H51" s="19" t="s">
        <v>12</v>
      </c>
    </row>
    <row r="52" spans="1:8" x14ac:dyDescent="0.2">
      <c r="A52" s="20"/>
      <c r="B52" s="20"/>
      <c r="C52" s="24"/>
      <c r="D52" s="20"/>
      <c r="E52" s="20"/>
      <c r="F52" s="25"/>
      <c r="G52" s="25"/>
      <c r="H52" s="19" t="s">
        <v>12</v>
      </c>
    </row>
    <row r="53" spans="1:8" x14ac:dyDescent="0.2">
      <c r="A53" s="20"/>
      <c r="B53" s="20"/>
      <c r="C53" s="21" t="s">
        <v>84</v>
      </c>
      <c r="D53" s="20"/>
      <c r="E53" s="20"/>
      <c r="F53" s="20"/>
      <c r="G53" s="20"/>
      <c r="H53" s="19" t="s">
        <v>12</v>
      </c>
    </row>
    <row r="54" spans="1:8" x14ac:dyDescent="0.2">
      <c r="A54" s="27">
        <v>1</v>
      </c>
      <c r="B54" s="28" t="s">
        <v>520</v>
      </c>
      <c r="C54" s="28" t="s">
        <v>521</v>
      </c>
      <c r="D54" s="28" t="s">
        <v>87</v>
      </c>
      <c r="E54" s="29">
        <v>2500000</v>
      </c>
      <c r="F54" s="30">
        <v>2565.0100000000002</v>
      </c>
      <c r="G54" s="31">
        <v>0.12567692999999999</v>
      </c>
      <c r="H54" s="19">
        <v>6.8080999999999996</v>
      </c>
    </row>
    <row r="55" spans="1:8" x14ac:dyDescent="0.2">
      <c r="A55" s="27">
        <v>2</v>
      </c>
      <c r="B55" s="28" t="s">
        <v>522</v>
      </c>
      <c r="C55" s="28" t="s">
        <v>523</v>
      </c>
      <c r="D55" s="28" t="s">
        <v>87</v>
      </c>
      <c r="E55" s="29">
        <v>1500000</v>
      </c>
      <c r="F55" s="30">
        <v>1553.9984999999999</v>
      </c>
      <c r="G55" s="31">
        <v>7.6140739999999998E-2</v>
      </c>
      <c r="H55" s="19">
        <v>6.1833999999999998</v>
      </c>
    </row>
    <row r="56" spans="1:8" x14ac:dyDescent="0.2">
      <c r="A56" s="27">
        <v>3</v>
      </c>
      <c r="B56" s="28" t="s">
        <v>321</v>
      </c>
      <c r="C56" s="28" t="s">
        <v>322</v>
      </c>
      <c r="D56" s="28" t="s">
        <v>87</v>
      </c>
      <c r="E56" s="29">
        <v>700000</v>
      </c>
      <c r="F56" s="30">
        <v>718.02080000000001</v>
      </c>
      <c r="G56" s="31">
        <v>3.5180620000000003E-2</v>
      </c>
      <c r="H56" s="19">
        <v>5.9325999999999999</v>
      </c>
    </row>
    <row r="57" spans="1:8" x14ac:dyDescent="0.2">
      <c r="A57" s="27">
        <v>4</v>
      </c>
      <c r="B57" s="28" t="s">
        <v>94</v>
      </c>
      <c r="C57" s="28" t="s">
        <v>95</v>
      </c>
      <c r="D57" s="28" t="s">
        <v>87</v>
      </c>
      <c r="E57" s="29">
        <v>500000</v>
      </c>
      <c r="F57" s="30">
        <v>521.11300000000006</v>
      </c>
      <c r="G57" s="31">
        <v>2.5532800000000001E-2</v>
      </c>
      <c r="H57" s="19">
        <v>6.4515000000000002</v>
      </c>
    </row>
    <row r="58" spans="1:8" x14ac:dyDescent="0.2">
      <c r="A58" s="27">
        <v>5</v>
      </c>
      <c r="B58" s="28" t="s">
        <v>159</v>
      </c>
      <c r="C58" s="28" t="s">
        <v>160</v>
      </c>
      <c r="D58" s="28" t="s">
        <v>87</v>
      </c>
      <c r="E58" s="29">
        <v>500000</v>
      </c>
      <c r="F58" s="30">
        <v>512.9325</v>
      </c>
      <c r="G58" s="31">
        <v>2.5131980000000002E-2</v>
      </c>
      <c r="H58" s="19">
        <v>6.3502000000000001</v>
      </c>
    </row>
    <row r="59" spans="1:8" x14ac:dyDescent="0.2">
      <c r="A59" s="27">
        <v>6</v>
      </c>
      <c r="B59" s="28" t="s">
        <v>96</v>
      </c>
      <c r="C59" s="28" t="s">
        <v>97</v>
      </c>
      <c r="D59" s="28" t="s">
        <v>87</v>
      </c>
      <c r="E59" s="29">
        <v>500000</v>
      </c>
      <c r="F59" s="30">
        <v>510.74799999999999</v>
      </c>
      <c r="G59" s="31">
        <v>2.5024950000000001E-2</v>
      </c>
      <c r="H59" s="19">
        <v>7.0301999999999998</v>
      </c>
    </row>
    <row r="60" spans="1:8" ht="25.5" x14ac:dyDescent="0.2">
      <c r="A60" s="27">
        <v>7</v>
      </c>
      <c r="B60" s="28" t="s">
        <v>524</v>
      </c>
      <c r="C60" s="28" t="s">
        <v>525</v>
      </c>
      <c r="D60" s="28" t="s">
        <v>87</v>
      </c>
      <c r="E60" s="29">
        <v>500000</v>
      </c>
      <c r="F60" s="30">
        <v>506.00400000000002</v>
      </c>
      <c r="G60" s="31">
        <v>2.479251E-2</v>
      </c>
      <c r="H60" s="19">
        <v>7.3795000000000002</v>
      </c>
    </row>
    <row r="61" spans="1:8" x14ac:dyDescent="0.2">
      <c r="A61" s="20"/>
      <c r="B61" s="20"/>
      <c r="C61" s="21" t="s">
        <v>11</v>
      </c>
      <c r="D61" s="20"/>
      <c r="E61" s="20" t="s">
        <v>12</v>
      </c>
      <c r="F61" s="26">
        <v>6887.8267999999998</v>
      </c>
      <c r="G61" s="23">
        <v>0.33748053</v>
      </c>
      <c r="H61" s="19" t="s">
        <v>12</v>
      </c>
    </row>
    <row r="62" spans="1:8" x14ac:dyDescent="0.2">
      <c r="A62" s="20"/>
      <c r="B62" s="20"/>
      <c r="C62" s="24"/>
      <c r="D62" s="20"/>
      <c r="E62" s="20"/>
      <c r="F62" s="25"/>
      <c r="G62" s="25"/>
      <c r="H62" s="19" t="s">
        <v>12</v>
      </c>
    </row>
    <row r="63" spans="1:8" x14ac:dyDescent="0.2">
      <c r="A63" s="20"/>
      <c r="B63" s="20"/>
      <c r="C63" s="21" t="s">
        <v>102</v>
      </c>
      <c r="D63" s="20"/>
      <c r="E63" s="20"/>
      <c r="F63" s="25"/>
      <c r="G63" s="25"/>
      <c r="H63" s="19" t="s">
        <v>12</v>
      </c>
    </row>
    <row r="64" spans="1:8" x14ac:dyDescent="0.2">
      <c r="A64" s="20"/>
      <c r="B64" s="20"/>
      <c r="C64" s="21" t="s">
        <v>11</v>
      </c>
      <c r="D64" s="20"/>
      <c r="E64" s="20" t="s">
        <v>12</v>
      </c>
      <c r="F64" s="22" t="s">
        <v>13</v>
      </c>
      <c r="G64" s="23">
        <v>0</v>
      </c>
      <c r="H64" s="19" t="s">
        <v>12</v>
      </c>
    </row>
    <row r="65" spans="1:8" x14ac:dyDescent="0.2">
      <c r="A65" s="20"/>
      <c r="B65" s="20"/>
      <c r="C65" s="24"/>
      <c r="D65" s="20"/>
      <c r="E65" s="20"/>
      <c r="F65" s="25"/>
      <c r="G65" s="25"/>
      <c r="H65" s="19" t="s">
        <v>12</v>
      </c>
    </row>
    <row r="66" spans="1:8" x14ac:dyDescent="0.2">
      <c r="A66" s="20"/>
      <c r="B66" s="20"/>
      <c r="C66" s="21" t="s">
        <v>103</v>
      </c>
      <c r="D66" s="20"/>
      <c r="E66" s="20"/>
      <c r="F66" s="26">
        <v>19439.901999999998</v>
      </c>
      <c r="G66" s="23">
        <v>0.95249033999999999</v>
      </c>
      <c r="H66" s="19" t="s">
        <v>12</v>
      </c>
    </row>
    <row r="67" spans="1:8" x14ac:dyDescent="0.2">
      <c r="A67" s="20"/>
      <c r="B67" s="20"/>
      <c r="C67" s="24"/>
      <c r="D67" s="20"/>
      <c r="E67" s="20"/>
      <c r="F67" s="25"/>
      <c r="G67" s="25"/>
      <c r="H67" s="19" t="s">
        <v>12</v>
      </c>
    </row>
    <row r="68" spans="1:8" x14ac:dyDescent="0.2">
      <c r="A68" s="20"/>
      <c r="B68" s="20"/>
      <c r="C68" s="21" t="s">
        <v>104</v>
      </c>
      <c r="D68" s="20"/>
      <c r="E68" s="20"/>
      <c r="F68" s="25"/>
      <c r="G68" s="25"/>
      <c r="H68" s="19" t="s">
        <v>12</v>
      </c>
    </row>
    <row r="69" spans="1:8" x14ac:dyDescent="0.2">
      <c r="A69" s="20"/>
      <c r="B69" s="20"/>
      <c r="C69" s="21" t="s">
        <v>105</v>
      </c>
      <c r="D69" s="20"/>
      <c r="E69" s="20"/>
      <c r="F69" s="25"/>
      <c r="G69" s="25"/>
      <c r="H69" s="19" t="s">
        <v>12</v>
      </c>
    </row>
    <row r="70" spans="1:8" x14ac:dyDescent="0.2">
      <c r="A70" s="20"/>
      <c r="B70" s="20"/>
      <c r="C70" s="21" t="s">
        <v>11</v>
      </c>
      <c r="D70" s="20"/>
      <c r="E70" s="20" t="s">
        <v>12</v>
      </c>
      <c r="F70" s="22" t="s">
        <v>13</v>
      </c>
      <c r="G70" s="23">
        <v>0</v>
      </c>
      <c r="H70" s="19" t="s">
        <v>12</v>
      </c>
    </row>
    <row r="71" spans="1:8" x14ac:dyDescent="0.2">
      <c r="A71" s="20"/>
      <c r="B71" s="20"/>
      <c r="C71" s="24"/>
      <c r="D71" s="20"/>
      <c r="E71" s="20"/>
      <c r="F71" s="25"/>
      <c r="G71" s="25"/>
      <c r="H71" s="19" t="s">
        <v>12</v>
      </c>
    </row>
    <row r="72" spans="1:8" x14ac:dyDescent="0.2">
      <c r="A72" s="20"/>
      <c r="B72" s="20"/>
      <c r="C72" s="21" t="s">
        <v>109</v>
      </c>
      <c r="D72" s="20"/>
      <c r="E72" s="20"/>
      <c r="F72" s="25"/>
      <c r="G72" s="25"/>
      <c r="H72" s="19" t="s">
        <v>12</v>
      </c>
    </row>
    <row r="73" spans="1:8" x14ac:dyDescent="0.2">
      <c r="A73" s="20"/>
      <c r="B73" s="20"/>
      <c r="C73" s="21" t="s">
        <v>11</v>
      </c>
      <c r="D73" s="20"/>
      <c r="E73" s="20" t="s">
        <v>12</v>
      </c>
      <c r="F73" s="22" t="s">
        <v>13</v>
      </c>
      <c r="G73" s="23">
        <v>0</v>
      </c>
      <c r="H73" s="19" t="s">
        <v>12</v>
      </c>
    </row>
    <row r="74" spans="1:8" x14ac:dyDescent="0.2">
      <c r="A74" s="20"/>
      <c r="B74" s="20"/>
      <c r="C74" s="24"/>
      <c r="D74" s="20"/>
      <c r="E74" s="20"/>
      <c r="F74" s="25"/>
      <c r="G74" s="25"/>
      <c r="H74" s="19" t="s">
        <v>12</v>
      </c>
    </row>
    <row r="75" spans="1:8" x14ac:dyDescent="0.2">
      <c r="A75" s="20"/>
      <c r="B75" s="20"/>
      <c r="C75" s="21" t="s">
        <v>110</v>
      </c>
      <c r="D75" s="20"/>
      <c r="E75" s="20"/>
      <c r="F75" s="25"/>
      <c r="G75" s="25"/>
      <c r="H75" s="19" t="s">
        <v>12</v>
      </c>
    </row>
    <row r="76" spans="1:8" x14ac:dyDescent="0.2">
      <c r="A76" s="20"/>
      <c r="B76" s="20"/>
      <c r="C76" s="21" t="s">
        <v>11</v>
      </c>
      <c r="D76" s="20"/>
      <c r="E76" s="20" t="s">
        <v>12</v>
      </c>
      <c r="F76" s="22" t="s">
        <v>13</v>
      </c>
      <c r="G76" s="23">
        <v>0</v>
      </c>
      <c r="H76" s="19" t="s">
        <v>12</v>
      </c>
    </row>
    <row r="77" spans="1:8" x14ac:dyDescent="0.2">
      <c r="A77" s="20"/>
      <c r="B77" s="20"/>
      <c r="C77" s="24"/>
      <c r="D77" s="20"/>
      <c r="E77" s="20"/>
      <c r="F77" s="25"/>
      <c r="G77" s="25"/>
      <c r="H77" s="19" t="s">
        <v>12</v>
      </c>
    </row>
    <row r="78" spans="1:8" x14ac:dyDescent="0.2">
      <c r="A78" s="20"/>
      <c r="B78" s="20"/>
      <c r="C78" s="21" t="s">
        <v>111</v>
      </c>
      <c r="D78" s="20"/>
      <c r="E78" s="20"/>
      <c r="F78" s="25"/>
      <c r="G78" s="25"/>
      <c r="H78" s="19" t="s">
        <v>12</v>
      </c>
    </row>
    <row r="79" spans="1:8" x14ac:dyDescent="0.2">
      <c r="A79" s="27">
        <v>1</v>
      </c>
      <c r="B79" s="28"/>
      <c r="C79" s="28" t="s">
        <v>112</v>
      </c>
      <c r="D79" s="28"/>
      <c r="E79" s="32"/>
      <c r="F79" s="30">
        <v>345.44082500000002</v>
      </c>
      <c r="G79" s="31">
        <v>1.6925450000000002E-2</v>
      </c>
      <c r="H79" s="19">
        <v>5.38</v>
      </c>
    </row>
    <row r="80" spans="1:8" x14ac:dyDescent="0.2">
      <c r="A80" s="20"/>
      <c r="B80" s="20"/>
      <c r="C80" s="21" t="s">
        <v>11</v>
      </c>
      <c r="D80" s="20"/>
      <c r="E80" s="20" t="s">
        <v>12</v>
      </c>
      <c r="F80" s="26">
        <v>345.44082500000002</v>
      </c>
      <c r="G80" s="23">
        <v>1.6925450000000002E-2</v>
      </c>
      <c r="H80" s="19" t="s">
        <v>12</v>
      </c>
    </row>
    <row r="81" spans="1:17" x14ac:dyDescent="0.2">
      <c r="A81" s="20"/>
      <c r="B81" s="20"/>
      <c r="C81" s="24"/>
      <c r="D81" s="20"/>
      <c r="E81" s="20"/>
      <c r="F81" s="25"/>
      <c r="G81" s="25"/>
      <c r="H81" s="19" t="s">
        <v>12</v>
      </c>
    </row>
    <row r="82" spans="1:17" x14ac:dyDescent="0.2">
      <c r="A82" s="20"/>
      <c r="B82" s="20"/>
      <c r="C82" s="21" t="s">
        <v>113</v>
      </c>
      <c r="D82" s="20"/>
      <c r="E82" s="20"/>
      <c r="F82" s="26">
        <v>345.44082500000002</v>
      </c>
      <c r="G82" s="23">
        <v>1.6925450000000002E-2</v>
      </c>
      <c r="H82" s="19" t="s">
        <v>12</v>
      </c>
    </row>
    <row r="83" spans="1:17" x14ac:dyDescent="0.2">
      <c r="A83" s="20"/>
      <c r="B83" s="20"/>
      <c r="C83" s="25"/>
      <c r="D83" s="20"/>
      <c r="E83" s="20"/>
      <c r="F83" s="20"/>
      <c r="G83" s="20"/>
      <c r="H83" s="19" t="s">
        <v>12</v>
      </c>
    </row>
    <row r="84" spans="1:17" x14ac:dyDescent="0.2">
      <c r="A84" s="20"/>
      <c r="B84" s="20"/>
      <c r="C84" s="21" t="s">
        <v>114</v>
      </c>
      <c r="D84" s="20"/>
      <c r="E84" s="20"/>
      <c r="F84" s="20"/>
      <c r="G84" s="20"/>
      <c r="H84" s="19" t="s">
        <v>12</v>
      </c>
    </row>
    <row r="85" spans="1:17" x14ac:dyDescent="0.2">
      <c r="A85" s="20"/>
      <c r="B85" s="20"/>
      <c r="C85" s="21" t="s">
        <v>115</v>
      </c>
      <c r="D85" s="20"/>
      <c r="E85" s="20"/>
      <c r="F85" s="20"/>
      <c r="G85" s="20"/>
      <c r="H85" s="19" t="s">
        <v>12</v>
      </c>
    </row>
    <row r="86" spans="1:17" x14ac:dyDescent="0.2">
      <c r="A86" s="20"/>
      <c r="B86" s="20"/>
      <c r="C86" s="21" t="s">
        <v>11</v>
      </c>
      <c r="D86" s="20"/>
      <c r="E86" s="20" t="s">
        <v>12</v>
      </c>
      <c r="F86" s="22" t="s">
        <v>13</v>
      </c>
      <c r="G86" s="23">
        <v>0</v>
      </c>
      <c r="H86" s="19" t="s">
        <v>12</v>
      </c>
    </row>
    <row r="87" spans="1:17" x14ac:dyDescent="0.2">
      <c r="A87" s="17"/>
      <c r="B87" s="17"/>
      <c r="C87" s="33"/>
      <c r="D87" s="17"/>
      <c r="E87" s="17"/>
      <c r="F87" s="34"/>
      <c r="G87" s="34"/>
      <c r="H87" s="19" t="s">
        <v>12</v>
      </c>
    </row>
    <row r="88" spans="1:17" x14ac:dyDescent="0.2">
      <c r="A88" s="17"/>
      <c r="B88" s="17"/>
      <c r="C88" s="18" t="s">
        <v>645</v>
      </c>
      <c r="D88" s="17"/>
      <c r="E88" s="17"/>
      <c r="F88" s="34"/>
      <c r="G88" s="34"/>
      <c r="H88" s="19"/>
      <c r="K88" s="35"/>
      <c r="L88" s="35"/>
      <c r="M88" s="35"/>
      <c r="N88" s="35"/>
      <c r="O88" s="36"/>
      <c r="P88" s="36"/>
      <c r="Q88" s="36"/>
    </row>
    <row r="89" spans="1:17" x14ac:dyDescent="0.2">
      <c r="A89" s="37">
        <v>1</v>
      </c>
      <c r="B89" s="38" t="s">
        <v>116</v>
      </c>
      <c r="C89" s="38" t="s">
        <v>117</v>
      </c>
      <c r="D89" s="38"/>
      <c r="E89" s="39">
        <v>543.85400000000004</v>
      </c>
      <c r="F89" s="40">
        <v>61.625132782000001</v>
      </c>
      <c r="G89" s="41">
        <v>3.01943E-3</v>
      </c>
      <c r="H89" s="19"/>
    </row>
    <row r="90" spans="1:17" x14ac:dyDescent="0.2">
      <c r="A90" s="17"/>
      <c r="B90" s="17"/>
      <c r="C90" s="18" t="s">
        <v>11</v>
      </c>
      <c r="D90" s="17"/>
      <c r="E90" s="17" t="s">
        <v>12</v>
      </c>
      <c r="F90" s="42">
        <f>SUM(F89)</f>
        <v>61.625132782000001</v>
      </c>
      <c r="G90" s="43">
        <f>SUM(G89)</f>
        <v>3.01943E-3</v>
      </c>
      <c r="H90" s="19"/>
    </row>
    <row r="91" spans="1:17" x14ac:dyDescent="0.2">
      <c r="A91" s="17"/>
      <c r="B91" s="17"/>
      <c r="C91" s="33"/>
      <c r="D91" s="17"/>
      <c r="E91" s="17"/>
      <c r="F91" s="34"/>
      <c r="G91" s="34"/>
      <c r="H91" s="19" t="s">
        <v>12</v>
      </c>
    </row>
    <row r="92" spans="1:17" x14ac:dyDescent="0.2">
      <c r="A92" s="20"/>
      <c r="B92" s="20"/>
      <c r="C92" s="21" t="s">
        <v>118</v>
      </c>
      <c r="D92" s="20"/>
      <c r="E92" s="20"/>
      <c r="F92" s="20"/>
      <c r="G92" s="20"/>
      <c r="H92" s="19" t="s">
        <v>12</v>
      </c>
    </row>
    <row r="93" spans="1:17" x14ac:dyDescent="0.2">
      <c r="A93" s="20"/>
      <c r="B93" s="20"/>
      <c r="C93" s="21" t="s">
        <v>119</v>
      </c>
      <c r="D93" s="20"/>
      <c r="E93" s="20"/>
      <c r="F93" s="20"/>
      <c r="G93" s="20"/>
      <c r="H93" s="19" t="s">
        <v>12</v>
      </c>
    </row>
    <row r="94" spans="1:17" x14ac:dyDescent="0.2">
      <c r="A94" s="20"/>
      <c r="B94" s="20"/>
      <c r="C94" s="21" t="s">
        <v>11</v>
      </c>
      <c r="D94" s="20"/>
      <c r="E94" s="20" t="s">
        <v>12</v>
      </c>
      <c r="F94" s="22" t="s">
        <v>13</v>
      </c>
      <c r="G94" s="23">
        <v>0</v>
      </c>
      <c r="H94" s="19" t="s">
        <v>12</v>
      </c>
    </row>
    <row r="95" spans="1:17" x14ac:dyDescent="0.2">
      <c r="A95" s="20"/>
      <c r="B95" s="20"/>
      <c r="C95" s="24"/>
      <c r="D95" s="20"/>
      <c r="E95" s="20"/>
      <c r="F95" s="25"/>
      <c r="G95" s="25"/>
      <c r="H95" s="19" t="s">
        <v>12</v>
      </c>
    </row>
    <row r="96" spans="1:17" x14ac:dyDescent="0.2">
      <c r="A96" s="20"/>
      <c r="B96" s="20"/>
      <c r="C96" s="21" t="s">
        <v>120</v>
      </c>
      <c r="D96" s="20"/>
      <c r="E96" s="20"/>
      <c r="F96" s="25"/>
      <c r="G96" s="25"/>
      <c r="H96" s="19" t="s">
        <v>12</v>
      </c>
    </row>
    <row r="97" spans="1:8" x14ac:dyDescent="0.2">
      <c r="A97" s="20"/>
      <c r="B97" s="20"/>
      <c r="C97" s="21" t="s">
        <v>11</v>
      </c>
      <c r="D97" s="20"/>
      <c r="E97" s="20" t="s">
        <v>12</v>
      </c>
      <c r="F97" s="22" t="s">
        <v>13</v>
      </c>
      <c r="G97" s="23">
        <v>0</v>
      </c>
      <c r="H97" s="19" t="s">
        <v>12</v>
      </c>
    </row>
    <row r="98" spans="1:8" x14ac:dyDescent="0.2">
      <c r="A98" s="20"/>
      <c r="B98" s="20"/>
      <c r="C98" s="24"/>
      <c r="D98" s="20"/>
      <c r="E98" s="20"/>
      <c r="F98" s="25"/>
      <c r="G98" s="25"/>
      <c r="H98" s="19" t="s">
        <v>12</v>
      </c>
    </row>
    <row r="99" spans="1:8" x14ac:dyDescent="0.2">
      <c r="A99" s="32"/>
      <c r="B99" s="28"/>
      <c r="C99" s="28" t="s">
        <v>121</v>
      </c>
      <c r="D99" s="28"/>
      <c r="E99" s="32"/>
      <c r="F99" s="30">
        <f>562.58499717-0.00230640200138092</f>
        <v>562.58269076799854</v>
      </c>
      <c r="G99" s="31">
        <v>2.7564789999999999E-2</v>
      </c>
      <c r="H99" s="19" t="s">
        <v>12</v>
      </c>
    </row>
    <row r="100" spans="1:8" x14ac:dyDescent="0.2">
      <c r="A100" s="24"/>
      <c r="B100" s="24"/>
      <c r="C100" s="21" t="s">
        <v>122</v>
      </c>
      <c r="D100" s="25"/>
      <c r="E100" s="25"/>
      <c r="F100" s="26">
        <f>20409.552954952-0.00230640200138092</f>
        <v>20409.550648549997</v>
      </c>
      <c r="G100" s="44">
        <v>1.0000000099999999</v>
      </c>
      <c r="H100" s="19" t="s">
        <v>12</v>
      </c>
    </row>
    <row r="101" spans="1:8" x14ac:dyDescent="0.2">
      <c r="A101" s="45"/>
      <c r="B101" s="45"/>
      <c r="C101" s="45"/>
      <c r="D101" s="46"/>
      <c r="E101" s="46"/>
      <c r="F101" s="46"/>
      <c r="G101" s="46"/>
    </row>
    <row r="102" spans="1:8" x14ac:dyDescent="0.2">
      <c r="A102" s="47"/>
      <c r="B102" s="155" t="s">
        <v>646</v>
      </c>
      <c r="C102" s="155"/>
      <c r="D102" s="155"/>
      <c r="E102" s="155"/>
      <c r="F102" s="155"/>
      <c r="G102" s="155"/>
      <c r="H102" s="155"/>
    </row>
    <row r="103" spans="1:8" x14ac:dyDescent="0.2">
      <c r="A103" s="47"/>
      <c r="B103" s="155" t="s">
        <v>647</v>
      </c>
      <c r="C103" s="155"/>
      <c r="D103" s="155"/>
      <c r="E103" s="155"/>
      <c r="F103" s="155"/>
      <c r="G103" s="155"/>
      <c r="H103" s="155"/>
    </row>
    <row r="104" spans="1:8" x14ac:dyDescent="0.2">
      <c r="A104" s="47"/>
      <c r="B104" s="155" t="s">
        <v>648</v>
      </c>
      <c r="C104" s="155"/>
      <c r="D104" s="155"/>
      <c r="E104" s="155"/>
      <c r="F104" s="155"/>
      <c r="G104" s="155"/>
      <c r="H104" s="155"/>
    </row>
    <row r="105" spans="1:8" x14ac:dyDescent="0.2">
      <c r="A105" s="47"/>
      <c r="B105" s="47"/>
      <c r="C105" s="47"/>
      <c r="D105" s="49"/>
      <c r="E105" s="49"/>
      <c r="F105" s="49"/>
      <c r="G105" s="49"/>
    </row>
    <row r="106" spans="1:8" x14ac:dyDescent="0.2">
      <c r="A106" s="47"/>
      <c r="B106" s="156" t="s">
        <v>123</v>
      </c>
      <c r="C106" s="157"/>
      <c r="D106" s="158"/>
      <c r="E106" s="50"/>
      <c r="F106" s="49"/>
      <c r="G106" s="49"/>
    </row>
    <row r="107" spans="1:8" ht="27" customHeight="1" x14ac:dyDescent="0.2">
      <c r="A107" s="47"/>
      <c r="B107" s="159" t="s">
        <v>124</v>
      </c>
      <c r="C107" s="160"/>
      <c r="D107" s="115" t="s">
        <v>669</v>
      </c>
      <c r="E107" s="50"/>
      <c r="F107" s="49"/>
      <c r="G107" s="49"/>
    </row>
    <row r="108" spans="1:8" x14ac:dyDescent="0.2">
      <c r="A108" s="47"/>
      <c r="B108" s="159" t="s">
        <v>126</v>
      </c>
      <c r="C108" s="160"/>
      <c r="D108" s="18" t="s">
        <v>125</v>
      </c>
      <c r="E108" s="50"/>
      <c r="F108" s="49"/>
      <c r="G108" s="49"/>
    </row>
    <row r="109" spans="1:8" x14ac:dyDescent="0.2">
      <c r="A109" s="47"/>
      <c r="B109" s="159" t="s">
        <v>127</v>
      </c>
      <c r="C109" s="160"/>
      <c r="D109" s="34" t="s">
        <v>12</v>
      </c>
      <c r="E109" s="50"/>
      <c r="F109" s="49"/>
      <c r="G109" s="49"/>
    </row>
    <row r="110" spans="1:8" x14ac:dyDescent="0.2">
      <c r="A110" s="51"/>
      <c r="B110" s="52" t="s">
        <v>12</v>
      </c>
      <c r="C110" s="52" t="s">
        <v>649</v>
      </c>
      <c r="D110" s="52" t="s">
        <v>128</v>
      </c>
      <c r="E110" s="51"/>
      <c r="F110" s="51"/>
      <c r="G110" s="51"/>
    </row>
    <row r="111" spans="1:8" x14ac:dyDescent="0.2">
      <c r="A111" s="53"/>
      <c r="B111" s="54" t="s">
        <v>129</v>
      </c>
      <c r="C111" s="55">
        <v>45869</v>
      </c>
      <c r="D111" s="55">
        <v>45900</v>
      </c>
      <c r="E111" s="53"/>
      <c r="F111" s="53"/>
      <c r="G111" s="53"/>
    </row>
    <row r="112" spans="1:8" x14ac:dyDescent="0.2">
      <c r="A112" s="53"/>
      <c r="B112" s="28" t="s">
        <v>130</v>
      </c>
      <c r="C112" s="56">
        <v>48.344499999999996</v>
      </c>
      <c r="D112" s="56">
        <v>48.340499999999999</v>
      </c>
      <c r="E112" s="53"/>
      <c r="F112" s="57"/>
      <c r="G112" s="58"/>
    </row>
    <row r="113" spans="1:19" ht="25.5" x14ac:dyDescent="0.2">
      <c r="A113" s="53"/>
      <c r="B113" s="28" t="s">
        <v>769</v>
      </c>
      <c r="C113" s="56">
        <v>13.1691</v>
      </c>
      <c r="D113" s="56">
        <v>13.167999999999999</v>
      </c>
      <c r="E113" s="53"/>
      <c r="F113" s="57"/>
      <c r="G113" s="58"/>
    </row>
    <row r="114" spans="1:19" x14ac:dyDescent="0.2">
      <c r="A114" s="53"/>
      <c r="B114" s="28" t="s">
        <v>131</v>
      </c>
      <c r="C114" s="56">
        <v>44.649799999999999</v>
      </c>
      <c r="D114" s="56">
        <v>44.623800000000003</v>
      </c>
      <c r="E114" s="53"/>
      <c r="F114" s="57"/>
      <c r="G114" s="58"/>
    </row>
    <row r="115" spans="1:19" ht="25.5" x14ac:dyDescent="0.2">
      <c r="A115" s="53"/>
      <c r="B115" s="28" t="s">
        <v>770</v>
      </c>
      <c r="C115" s="56">
        <v>13.0945</v>
      </c>
      <c r="D115" s="56">
        <v>13.0869</v>
      </c>
      <c r="E115" s="53"/>
      <c r="F115" s="57"/>
      <c r="G115" s="58"/>
    </row>
    <row r="116" spans="1:19" x14ac:dyDescent="0.2">
      <c r="A116" s="53"/>
      <c r="B116" s="53"/>
      <c r="C116" s="53"/>
      <c r="D116" s="53"/>
      <c r="E116" s="53"/>
      <c r="F116" s="53"/>
      <c r="G116" s="53"/>
    </row>
    <row r="117" spans="1:19" x14ac:dyDescent="0.2">
      <c r="A117" s="53"/>
      <c r="B117" s="162" t="s">
        <v>650</v>
      </c>
      <c r="C117" s="163"/>
      <c r="D117" s="21" t="s">
        <v>125</v>
      </c>
      <c r="E117" s="53"/>
      <c r="F117" s="53"/>
      <c r="G117" s="53"/>
    </row>
    <row r="118" spans="1:19" x14ac:dyDescent="0.2">
      <c r="A118" s="53"/>
      <c r="B118" s="63"/>
      <c r="C118" s="63"/>
      <c r="D118" s="63"/>
      <c r="E118" s="53"/>
      <c r="F118" s="53"/>
      <c r="G118" s="53"/>
    </row>
    <row r="119" spans="1:19" x14ac:dyDescent="0.2">
      <c r="A119" s="51"/>
      <c r="B119" s="159" t="s">
        <v>132</v>
      </c>
      <c r="C119" s="160"/>
      <c r="D119" s="18" t="s">
        <v>125</v>
      </c>
      <c r="E119" s="62"/>
      <c r="F119" s="51"/>
      <c r="G119" s="51"/>
    </row>
    <row r="120" spans="1:19" x14ac:dyDescent="0.2">
      <c r="A120" s="51"/>
      <c r="B120" s="159" t="s">
        <v>133</v>
      </c>
      <c r="C120" s="160"/>
      <c r="D120" s="18" t="s">
        <v>125</v>
      </c>
      <c r="E120" s="62"/>
      <c r="F120" s="51"/>
      <c r="G120" s="51"/>
    </row>
    <row r="121" spans="1:19" x14ac:dyDescent="0.2">
      <c r="A121" s="51"/>
      <c r="B121" s="159" t="s">
        <v>651</v>
      </c>
      <c r="C121" s="160"/>
      <c r="D121" s="18" t="s">
        <v>125</v>
      </c>
      <c r="E121" s="62"/>
      <c r="F121" s="51"/>
      <c r="G121" s="51"/>
    </row>
    <row r="122" spans="1:19" x14ac:dyDescent="0.2">
      <c r="A122" s="63"/>
      <c r="B122" s="63"/>
      <c r="C122" s="63"/>
      <c r="D122" s="63"/>
      <c r="E122" s="63"/>
      <c r="F122" s="63"/>
      <c r="G122" s="63"/>
      <c r="J122" s="16"/>
    </row>
    <row r="123" spans="1:19" s="64" customFormat="1" x14ac:dyDescent="0.2">
      <c r="B123" s="164" t="s">
        <v>652</v>
      </c>
      <c r="C123" s="165"/>
      <c r="D123" s="166"/>
      <c r="I123"/>
      <c r="J123" s="16"/>
      <c r="K123"/>
      <c r="L123" s="35"/>
      <c r="M123" s="35"/>
      <c r="N123" s="35"/>
      <c r="O123" s="70"/>
      <c r="R123"/>
      <c r="S123"/>
    </row>
    <row r="124" spans="1:19" s="64" customFormat="1" ht="51" x14ac:dyDescent="0.2">
      <c r="B124" s="161" t="s">
        <v>653</v>
      </c>
      <c r="C124" s="161"/>
      <c r="D124" s="65" t="s">
        <v>507</v>
      </c>
      <c r="I124"/>
      <c r="J124" s="16"/>
      <c r="K124"/>
      <c r="L124" s="35"/>
      <c r="M124" s="35"/>
      <c r="N124" s="35"/>
      <c r="O124" s="70"/>
      <c r="R124"/>
      <c r="S124"/>
    </row>
    <row r="125" spans="1:19" s="64" customFormat="1" x14ac:dyDescent="0.2">
      <c r="B125" s="152" t="s">
        <v>654</v>
      </c>
      <c r="C125" s="152"/>
      <c r="D125" s="66"/>
      <c r="I125"/>
      <c r="J125" s="16"/>
      <c r="K125"/>
      <c r="L125" s="35"/>
      <c r="M125" s="35"/>
      <c r="N125" s="35"/>
      <c r="O125" s="70"/>
      <c r="R125"/>
      <c r="S125"/>
    </row>
    <row r="126" spans="1:19" s="64" customFormat="1" x14ac:dyDescent="0.2">
      <c r="B126" s="152"/>
      <c r="C126" s="152"/>
      <c r="D126" s="67"/>
      <c r="I126"/>
      <c r="J126" s="16"/>
      <c r="K126"/>
      <c r="L126" s="35"/>
      <c r="M126" s="35"/>
      <c r="N126" s="35"/>
      <c r="O126" s="70"/>
      <c r="R126"/>
      <c r="S126"/>
    </row>
    <row r="127" spans="1:19" s="64" customFormat="1" x14ac:dyDescent="0.2">
      <c r="B127" s="152" t="s">
        <v>655</v>
      </c>
      <c r="C127" s="152"/>
      <c r="D127" s="68">
        <v>6.8071658584354866</v>
      </c>
      <c r="I127"/>
      <c r="J127" s="16"/>
      <c r="K127"/>
      <c r="L127" s="35"/>
      <c r="M127" s="35"/>
      <c r="N127" s="35"/>
      <c r="O127" s="70"/>
    </row>
    <row r="128" spans="1:19" s="64" customFormat="1" x14ac:dyDescent="0.2">
      <c r="B128" s="152"/>
      <c r="C128" s="152"/>
      <c r="D128" s="67"/>
      <c r="I128"/>
      <c r="J128" s="16"/>
      <c r="K128"/>
      <c r="L128" s="35"/>
      <c r="M128" s="35"/>
      <c r="N128" s="35"/>
      <c r="O128" s="70"/>
    </row>
    <row r="129" spans="2:15" s="64" customFormat="1" x14ac:dyDescent="0.2">
      <c r="B129" s="152" t="s">
        <v>656</v>
      </c>
      <c r="C129" s="152"/>
      <c r="D129" s="68">
        <v>2.7313680251975492</v>
      </c>
      <c r="I129"/>
      <c r="J129" s="16"/>
      <c r="K129"/>
      <c r="L129" s="35"/>
      <c r="M129" s="35"/>
      <c r="N129" s="35"/>
      <c r="O129" s="70"/>
    </row>
    <row r="130" spans="2:15" s="64" customFormat="1" x14ac:dyDescent="0.2">
      <c r="B130" s="152" t="s">
        <v>670</v>
      </c>
      <c r="C130" s="152"/>
      <c r="D130" s="68">
        <v>3.3155848882461134</v>
      </c>
      <c r="I130"/>
      <c r="J130" s="16"/>
      <c r="K130"/>
      <c r="L130" s="35"/>
      <c r="M130" s="35"/>
      <c r="N130" s="35"/>
      <c r="O130" s="70"/>
    </row>
    <row r="131" spans="2:15" s="64" customFormat="1" x14ac:dyDescent="0.2">
      <c r="B131" s="152"/>
      <c r="C131" s="152"/>
      <c r="D131" s="67"/>
      <c r="I131"/>
      <c r="J131" s="16"/>
      <c r="K131"/>
      <c r="L131" s="35"/>
      <c r="M131" s="35"/>
      <c r="N131" s="35"/>
      <c r="O131" s="70"/>
    </row>
    <row r="132" spans="2:15" s="64" customFormat="1" x14ac:dyDescent="0.2">
      <c r="B132" s="152" t="s">
        <v>658</v>
      </c>
      <c r="C132" s="152"/>
      <c r="D132" s="69" t="s">
        <v>772</v>
      </c>
      <c r="I132"/>
      <c r="J132" s="16"/>
      <c r="K132" s="35"/>
      <c r="L132" s="35"/>
      <c r="M132" s="35"/>
      <c r="N132" s="35"/>
      <c r="O132" s="70"/>
    </row>
    <row r="133" spans="2:15" s="64" customFormat="1" x14ac:dyDescent="0.2">
      <c r="B133" s="150" t="s">
        <v>659</v>
      </c>
      <c r="C133" s="153"/>
      <c r="D133" s="151"/>
      <c r="I133"/>
      <c r="J133" s="16"/>
      <c r="K133"/>
      <c r="L133" s="35"/>
      <c r="M133" s="35"/>
      <c r="N133" s="35"/>
      <c r="O133" s="70"/>
    </row>
    <row r="134" spans="2:15" x14ac:dyDescent="0.2">
      <c r="J134" s="16"/>
    </row>
    <row r="135" spans="2:15" ht="13.5" x14ac:dyDescent="0.2">
      <c r="B135" s="197" t="s">
        <v>773</v>
      </c>
      <c r="C135" s="197"/>
      <c r="D135" s="197"/>
      <c r="E135" s="197"/>
      <c r="F135" s="197"/>
      <c r="G135" s="197"/>
      <c r="H135" s="197"/>
    </row>
    <row r="136" spans="2:15" ht="13.5" x14ac:dyDescent="0.2">
      <c r="B136" s="144"/>
      <c r="C136" s="144"/>
      <c r="D136" s="144"/>
      <c r="E136" s="144"/>
      <c r="F136" s="144"/>
      <c r="G136" s="144"/>
      <c r="H136" s="144"/>
      <c r="J136" s="35"/>
      <c r="K136" s="35"/>
      <c r="L136" s="35"/>
      <c r="M136" s="35"/>
      <c r="N136" s="35"/>
      <c r="O136" s="35"/>
    </row>
    <row r="137" spans="2:15" ht="13.5" x14ac:dyDescent="0.25">
      <c r="B137" s="87" t="s">
        <v>671</v>
      </c>
      <c r="C137" s="87" t="s">
        <v>672</v>
      </c>
      <c r="D137" s="198" t="s">
        <v>673</v>
      </c>
      <c r="E137" s="199"/>
      <c r="F137" s="200"/>
      <c r="G137" s="201" t="s">
        <v>674</v>
      </c>
      <c r="H137" s="202"/>
      <c r="J137" s="35"/>
      <c r="K137" s="35"/>
      <c r="L137" s="35"/>
      <c r="M137" s="35"/>
      <c r="N137" s="35"/>
      <c r="O137" s="35"/>
    </row>
    <row r="138" spans="2:15" ht="27" x14ac:dyDescent="0.25">
      <c r="B138" s="86" t="s">
        <v>679</v>
      </c>
      <c r="C138" s="85" t="s">
        <v>709</v>
      </c>
      <c r="D138" s="194">
        <v>0</v>
      </c>
      <c r="E138" s="195"/>
      <c r="F138" s="196"/>
      <c r="G138" s="194">
        <v>0</v>
      </c>
      <c r="H138" s="196"/>
      <c r="J138" s="35"/>
      <c r="K138" s="35"/>
      <c r="L138" s="35"/>
      <c r="M138" s="35"/>
      <c r="N138" s="35"/>
      <c r="O138" s="35"/>
    </row>
    <row r="139" spans="2:15" ht="13.5" x14ac:dyDescent="0.25">
      <c r="B139" s="86" t="s">
        <v>675</v>
      </c>
      <c r="C139" s="85" t="s">
        <v>710</v>
      </c>
      <c r="D139" s="194">
        <v>0</v>
      </c>
      <c r="E139" s="195"/>
      <c r="F139" s="196"/>
      <c r="G139" s="194">
        <v>0</v>
      </c>
      <c r="H139" s="196"/>
      <c r="J139" s="35"/>
      <c r="K139" s="35"/>
      <c r="L139" s="35"/>
      <c r="M139" s="35"/>
      <c r="N139" s="35"/>
      <c r="O139" s="35"/>
    </row>
    <row r="140" spans="2:15" ht="27" x14ac:dyDescent="0.25">
      <c r="B140" s="86" t="s">
        <v>711</v>
      </c>
      <c r="C140" s="85" t="s">
        <v>712</v>
      </c>
      <c r="D140" s="194">
        <v>0</v>
      </c>
      <c r="E140" s="195"/>
      <c r="F140" s="196"/>
      <c r="G140" s="194">
        <v>0</v>
      </c>
      <c r="H140" s="196"/>
      <c r="J140" s="35"/>
      <c r="K140" s="35"/>
      <c r="L140" s="35"/>
      <c r="M140" s="35"/>
      <c r="N140" s="35"/>
      <c r="O140" s="35"/>
    </row>
    <row r="141" spans="2:15" ht="27" x14ac:dyDescent="0.25">
      <c r="B141" s="86" t="s">
        <v>677</v>
      </c>
      <c r="C141" s="85" t="s">
        <v>713</v>
      </c>
      <c r="D141" s="189">
        <v>0</v>
      </c>
      <c r="E141" s="189"/>
      <c r="F141" s="189"/>
      <c r="G141" s="189">
        <v>0</v>
      </c>
      <c r="H141" s="189"/>
      <c r="J141" s="35"/>
      <c r="K141" s="35"/>
      <c r="L141" s="35"/>
      <c r="M141" s="35"/>
      <c r="N141" s="35"/>
      <c r="O141" s="35"/>
    </row>
    <row r="142" spans="2:15" ht="13.5" x14ac:dyDescent="0.25">
      <c r="B142" s="136"/>
      <c r="C142" s="136"/>
      <c r="D142" s="192"/>
      <c r="E142" s="192"/>
      <c r="F142" s="192"/>
      <c r="G142" s="192"/>
      <c r="H142" s="192"/>
      <c r="J142" s="35"/>
      <c r="K142" s="35"/>
      <c r="L142" s="35"/>
      <c r="M142" s="35"/>
      <c r="N142" s="35"/>
      <c r="O142" s="35"/>
    </row>
    <row r="143" spans="2:15" ht="13.5" x14ac:dyDescent="0.25">
      <c r="B143" s="193" t="s">
        <v>681</v>
      </c>
      <c r="C143" s="193"/>
      <c r="D143" s="193"/>
      <c r="E143" s="193"/>
      <c r="F143" s="193"/>
      <c r="G143" s="193"/>
      <c r="H143" s="193"/>
      <c r="J143" s="35"/>
      <c r="K143" s="35"/>
      <c r="L143" s="35"/>
      <c r="M143" s="35"/>
      <c r="N143" s="35"/>
      <c r="O143" s="35"/>
    </row>
    <row r="144" spans="2:15" ht="13.5" x14ac:dyDescent="0.2">
      <c r="B144" s="188" t="s">
        <v>671</v>
      </c>
      <c r="C144" s="188" t="s">
        <v>672</v>
      </c>
      <c r="D144" s="188" t="s">
        <v>714</v>
      </c>
      <c r="E144" s="188"/>
      <c r="F144" s="188"/>
      <c r="G144" s="188"/>
      <c r="H144" s="172" t="s">
        <v>715</v>
      </c>
      <c r="I144" s="172" t="s">
        <v>716</v>
      </c>
      <c r="J144" s="172" t="s">
        <v>717</v>
      </c>
      <c r="K144" s="35"/>
      <c r="L144" s="35"/>
      <c r="M144" s="35"/>
      <c r="N144" s="35"/>
      <c r="O144" s="35"/>
    </row>
    <row r="145" spans="2:15" ht="121.5" x14ac:dyDescent="0.2">
      <c r="B145" s="188"/>
      <c r="C145" s="188"/>
      <c r="D145" s="82" t="s">
        <v>718</v>
      </c>
      <c r="E145" s="82" t="s">
        <v>719</v>
      </c>
      <c r="F145" s="82" t="s">
        <v>720</v>
      </c>
      <c r="G145" s="82" t="s">
        <v>721</v>
      </c>
      <c r="H145" s="172"/>
      <c r="I145" s="172"/>
      <c r="J145" s="172"/>
      <c r="K145" s="35"/>
      <c r="L145" s="35"/>
      <c r="M145" s="35"/>
      <c r="N145" s="35"/>
      <c r="O145" s="35"/>
    </row>
    <row r="146" spans="2:15" ht="27" x14ac:dyDescent="0.25">
      <c r="B146" s="86" t="s">
        <v>679</v>
      </c>
      <c r="C146" s="85" t="s">
        <v>709</v>
      </c>
      <c r="D146" s="88">
        <v>3000</v>
      </c>
      <c r="E146" s="88">
        <v>198.60410960000002</v>
      </c>
      <c r="F146" s="145">
        <v>72.152053199999997</v>
      </c>
      <c r="G146" s="146">
        <v>3270.7561627999999</v>
      </c>
      <c r="H146" s="8">
        <v>1452.6372699999999</v>
      </c>
      <c r="I146" s="8">
        <f>2499839/10^5</f>
        <v>24.998390000000001</v>
      </c>
      <c r="J146" s="8">
        <f>H146+I146</f>
        <v>1477.6356599999999</v>
      </c>
      <c r="K146" s="35"/>
      <c r="L146" s="35"/>
      <c r="M146" s="35"/>
      <c r="N146" s="35"/>
      <c r="O146" s="35"/>
    </row>
    <row r="147" spans="2:15" ht="13.5" x14ac:dyDescent="0.25">
      <c r="B147" s="86" t="s">
        <v>675</v>
      </c>
      <c r="C147" s="85" t="s">
        <v>710</v>
      </c>
      <c r="D147" s="88">
        <v>500</v>
      </c>
      <c r="E147" s="88">
        <v>33.283561599999999</v>
      </c>
      <c r="F147" s="145">
        <v>12.091777499999999</v>
      </c>
      <c r="G147" s="146">
        <f>D147+E147+F147</f>
        <v>545.37533910000002</v>
      </c>
      <c r="H147" s="8">
        <v>242.22076999999999</v>
      </c>
      <c r="I147" s="8">
        <f>416840/10^5</f>
        <v>4.1684000000000001</v>
      </c>
      <c r="J147" s="8">
        <f>H147+I147</f>
        <v>246.38916999999998</v>
      </c>
      <c r="K147" s="35"/>
      <c r="L147" s="35"/>
      <c r="M147" s="35"/>
      <c r="N147" s="35"/>
      <c r="O147" s="35"/>
    </row>
    <row r="148" spans="2:15" ht="27" x14ac:dyDescent="0.25">
      <c r="B148" s="86" t="s">
        <v>711</v>
      </c>
      <c r="C148" s="85" t="s">
        <v>722</v>
      </c>
      <c r="D148" s="88">
        <v>2000</v>
      </c>
      <c r="E148" s="88">
        <v>39.762295099999996</v>
      </c>
      <c r="F148" s="145">
        <v>64.029485721917808</v>
      </c>
      <c r="G148" s="146">
        <v>2103.7917808219199</v>
      </c>
      <c r="H148" s="8">
        <v>933.64715000000001</v>
      </c>
      <c r="I148" s="8">
        <f>1606686/10^5</f>
        <v>16.066859999999998</v>
      </c>
      <c r="J148" s="8">
        <f>H148+I148</f>
        <v>949.71401000000003</v>
      </c>
      <c r="K148" s="35"/>
      <c r="L148" s="35"/>
      <c r="M148" s="35"/>
      <c r="N148" s="35"/>
      <c r="O148" s="35"/>
    </row>
    <row r="149" spans="2:15" ht="27" x14ac:dyDescent="0.25">
      <c r="B149" s="86" t="s">
        <v>677</v>
      </c>
      <c r="C149" s="85" t="s">
        <v>713</v>
      </c>
      <c r="D149" s="88">
        <v>1882.78</v>
      </c>
      <c r="E149" s="88">
        <v>137.066384</v>
      </c>
      <c r="F149" s="145">
        <v>34.266601500000007</v>
      </c>
      <c r="G149" s="146">
        <v>2054.1129854999999</v>
      </c>
      <c r="H149" s="8">
        <v>916.65184999999997</v>
      </c>
      <c r="I149" s="8">
        <f>1577458/10^5</f>
        <v>15.77458</v>
      </c>
      <c r="J149" s="8">
        <f>H149+I149</f>
        <v>932.42642999999998</v>
      </c>
      <c r="K149" s="35"/>
      <c r="L149" s="35"/>
      <c r="M149" s="35"/>
      <c r="N149" s="35"/>
      <c r="O149" s="35"/>
    </row>
    <row r="150" spans="2:15" ht="13.5" x14ac:dyDescent="0.25">
      <c r="B150" s="136"/>
      <c r="C150" s="137"/>
      <c r="D150" s="147"/>
      <c r="E150" s="147"/>
      <c r="F150" s="11"/>
      <c r="G150" s="139"/>
      <c r="H150" s="9"/>
      <c r="J150" s="16"/>
      <c r="K150" s="35"/>
      <c r="L150" s="35"/>
      <c r="M150" s="35"/>
      <c r="N150" s="35"/>
      <c r="O150" s="35"/>
    </row>
    <row r="151" spans="2:15" ht="39" customHeight="1" x14ac:dyDescent="0.2">
      <c r="B151" s="191" t="s">
        <v>723</v>
      </c>
      <c r="C151" s="191"/>
      <c r="D151" s="191"/>
      <c r="E151" s="191"/>
      <c r="F151" s="191"/>
      <c r="G151" s="191"/>
      <c r="H151" s="191"/>
      <c r="I151" s="191"/>
      <c r="J151" s="16"/>
      <c r="K151" s="35"/>
      <c r="L151" s="35"/>
      <c r="M151" s="35"/>
      <c r="N151" s="35"/>
      <c r="O151" s="35"/>
    </row>
    <row r="152" spans="2:15" x14ac:dyDescent="0.2">
      <c r="B152" s="35"/>
      <c r="C152" s="35"/>
      <c r="D152" s="35"/>
      <c r="E152" s="35"/>
      <c r="F152" s="35"/>
      <c r="G152" s="35"/>
      <c r="H152" s="35"/>
      <c r="J152" s="16"/>
      <c r="K152" s="35"/>
      <c r="L152" s="35"/>
      <c r="M152" s="35"/>
      <c r="N152" s="35"/>
      <c r="O152" s="35"/>
    </row>
    <row r="153" spans="2:15" ht="13.5" x14ac:dyDescent="0.25">
      <c r="B153" s="91" t="s">
        <v>701</v>
      </c>
      <c r="C153" s="35"/>
      <c r="D153" s="35"/>
      <c r="E153" s="35"/>
      <c r="F153" s="35"/>
      <c r="G153" s="35"/>
      <c r="H153" s="35"/>
      <c r="J153" s="16"/>
      <c r="K153" s="35"/>
      <c r="L153" s="35"/>
      <c r="M153" s="35"/>
      <c r="N153" s="35"/>
      <c r="O153" s="35"/>
    </row>
    <row r="154" spans="2:15" x14ac:dyDescent="0.2">
      <c r="B154" s="35"/>
      <c r="C154" s="35"/>
      <c r="D154" s="35"/>
      <c r="E154" s="35"/>
      <c r="F154" s="35"/>
      <c r="G154" s="35"/>
      <c r="H154" s="35"/>
      <c r="I154" s="35"/>
      <c r="J154" s="16"/>
      <c r="K154" s="35"/>
      <c r="L154" s="35"/>
      <c r="M154" s="35"/>
      <c r="N154" s="35"/>
      <c r="O154" s="35"/>
    </row>
    <row r="155" spans="2:15" x14ac:dyDescent="0.2">
      <c r="B155" s="92" t="s">
        <v>702</v>
      </c>
      <c r="C155" s="35"/>
      <c r="D155" s="35"/>
      <c r="E155" s="35"/>
      <c r="F155" s="35"/>
      <c r="G155" s="35"/>
      <c r="H155" s="35"/>
      <c r="I155" s="35"/>
      <c r="J155" s="16"/>
      <c r="K155" s="35"/>
      <c r="L155" s="35"/>
      <c r="M155" s="35"/>
      <c r="N155" s="35"/>
      <c r="O155" s="35"/>
    </row>
    <row r="156" spans="2:15" x14ac:dyDescent="0.2">
      <c r="B156" s="35"/>
      <c r="C156" s="35"/>
      <c r="D156" s="35"/>
      <c r="E156" s="35"/>
      <c r="F156" s="35"/>
      <c r="G156" s="35"/>
      <c r="H156" s="35"/>
      <c r="I156" s="35"/>
      <c r="J156" s="16"/>
      <c r="K156" s="35"/>
      <c r="L156" s="35"/>
      <c r="M156" s="35"/>
      <c r="N156" s="35"/>
      <c r="O156" s="35"/>
    </row>
    <row r="157" spans="2:15" x14ac:dyDescent="0.2">
      <c r="B157" s="92" t="s">
        <v>703</v>
      </c>
      <c r="C157" s="35"/>
      <c r="D157" s="35"/>
      <c r="E157" s="35"/>
      <c r="F157" s="35"/>
      <c r="G157" s="35"/>
      <c r="H157" s="35"/>
      <c r="I157" s="35"/>
      <c r="J157" s="16"/>
      <c r="K157" s="35"/>
      <c r="L157" s="35"/>
      <c r="M157" s="35"/>
      <c r="N157" s="35"/>
      <c r="O157" s="35"/>
    </row>
    <row r="158" spans="2:15" x14ac:dyDescent="0.2">
      <c r="I158" s="35"/>
      <c r="J158" s="16"/>
      <c r="K158" s="35"/>
      <c r="L158" s="35"/>
      <c r="M158" s="35"/>
      <c r="N158" s="35"/>
      <c r="O158" s="35"/>
    </row>
    <row r="159" spans="2:15" x14ac:dyDescent="0.2">
      <c r="B159" s="92" t="s">
        <v>704</v>
      </c>
      <c r="J159" s="16"/>
      <c r="K159" s="35"/>
      <c r="L159" s="35"/>
      <c r="M159" s="35"/>
      <c r="N159" s="35"/>
      <c r="O159" s="35"/>
    </row>
    <row r="160" spans="2:15" x14ac:dyDescent="0.2">
      <c r="I160" s="35"/>
      <c r="J160" s="16"/>
      <c r="K160" s="35"/>
      <c r="L160" s="35"/>
      <c r="M160" s="35"/>
      <c r="N160" s="35"/>
      <c r="O160" s="35"/>
    </row>
    <row r="161" spans="2:10" x14ac:dyDescent="0.2">
      <c r="B161" s="72" t="s">
        <v>660</v>
      </c>
    </row>
    <row r="163" spans="2:10" ht="153.75" customHeight="1" x14ac:dyDescent="0.2"/>
    <row r="166" spans="2:10" x14ac:dyDescent="0.2">
      <c r="B166" s="72" t="s">
        <v>661</v>
      </c>
      <c r="C166" s="73"/>
      <c r="D166" s="72"/>
    </row>
    <row r="167" spans="2:10" x14ac:dyDescent="0.2">
      <c r="B167" s="72" t="s">
        <v>724</v>
      </c>
      <c r="D167" s="72"/>
    </row>
    <row r="168" spans="2:10" ht="165" customHeight="1" x14ac:dyDescent="0.2"/>
    <row r="170" spans="2:10" x14ac:dyDescent="0.2">
      <c r="J170" s="16"/>
    </row>
    <row r="177" customFormat="1" x14ac:dyDescent="0.2"/>
    <row r="178" customFormat="1" x14ac:dyDescent="0.2"/>
    <row r="179" customFormat="1" x14ac:dyDescent="0.2"/>
    <row r="180" customFormat="1" x14ac:dyDescent="0.2"/>
    <row r="181" customFormat="1" x14ac:dyDescent="0.2"/>
  </sheetData>
  <mergeCells count="46">
    <mergeCell ref="B124:C124"/>
    <mergeCell ref="B125:C125"/>
    <mergeCell ref="B119:C119"/>
    <mergeCell ref="B120:C120"/>
    <mergeCell ref="B117:C117"/>
    <mergeCell ref="B121:C121"/>
    <mergeCell ref="B123:D123"/>
    <mergeCell ref="B104:H104"/>
    <mergeCell ref="B106:D106"/>
    <mergeCell ref="B107:C107"/>
    <mergeCell ref="B108:C108"/>
    <mergeCell ref="B109:C109"/>
    <mergeCell ref="A1:H1"/>
    <mergeCell ref="A2:H2"/>
    <mergeCell ref="A3:H3"/>
    <mergeCell ref="B102:H102"/>
    <mergeCell ref="B103:H103"/>
    <mergeCell ref="B126:C126"/>
    <mergeCell ref="B127:C127"/>
    <mergeCell ref="B128:C128"/>
    <mergeCell ref="B129:C129"/>
    <mergeCell ref="B130:C130"/>
    <mergeCell ref="B131:C131"/>
    <mergeCell ref="B132:C132"/>
    <mergeCell ref="B133:D133"/>
    <mergeCell ref="B135:H135"/>
    <mergeCell ref="D137:F137"/>
    <mergeCell ref="G137:H137"/>
    <mergeCell ref="D138:F138"/>
    <mergeCell ref="G138:H138"/>
    <mergeCell ref="D139:F139"/>
    <mergeCell ref="G139:H139"/>
    <mergeCell ref="D140:F140"/>
    <mergeCell ref="G140:H140"/>
    <mergeCell ref="D141:F141"/>
    <mergeCell ref="G141:H141"/>
    <mergeCell ref="D142:F142"/>
    <mergeCell ref="G142:H142"/>
    <mergeCell ref="B143:H143"/>
    <mergeCell ref="J144:J145"/>
    <mergeCell ref="B151:I151"/>
    <mergeCell ref="B144:B145"/>
    <mergeCell ref="C144:C145"/>
    <mergeCell ref="D144:G144"/>
    <mergeCell ref="H144:H145"/>
    <mergeCell ref="I144:I145"/>
  </mergeCells>
  <hyperlinks>
    <hyperlink ref="I1" location="Index!B2" display="Index" xr:uid="{FC9D32AE-6D4C-4841-8E6F-C0FE61657B04}"/>
    <hyperlink ref="B155" r:id="rId1" xr:uid="{F03B8961-4704-4A13-A8FD-2268C00610CE}"/>
    <hyperlink ref="B157" r:id="rId2" xr:uid="{D4261928-E8FE-41DD-A507-81729FC0CFD7}"/>
    <hyperlink ref="B159" r:id="rId3" xr:uid="{8DACED9D-4132-4AAA-9F2B-066DC7D2AEF4}"/>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42E7-D1DF-4848-9B0F-BC07DFB96334}">
  <sheetPr>
    <outlinePr summaryBelow="0" summaryRight="0"/>
  </sheetPr>
  <dimension ref="A1:Q206"/>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9.42578125" bestFit="1" customWidth="1"/>
    <col min="6" max="6" width="10.140625" bestFit="1" customWidth="1"/>
    <col min="7" max="7" width="14" bestFit="1" customWidth="1"/>
    <col min="8" max="8" width="10" customWidth="1"/>
    <col min="9" max="9" width="11.42578125" bestFit="1" customWidth="1"/>
  </cols>
  <sheetData>
    <row r="1" spans="1:9" ht="15" x14ac:dyDescent="0.2">
      <c r="A1" s="154" t="s">
        <v>0</v>
      </c>
      <c r="B1" s="154"/>
      <c r="C1" s="154"/>
      <c r="D1" s="154"/>
      <c r="E1" s="154"/>
      <c r="F1" s="154"/>
      <c r="G1" s="154"/>
      <c r="H1" s="154"/>
      <c r="I1" s="1" t="s">
        <v>631</v>
      </c>
    </row>
    <row r="2" spans="1:9" ht="15" x14ac:dyDescent="0.2">
      <c r="A2" s="154" t="s">
        <v>526</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37">
        <v>1</v>
      </c>
      <c r="B7" s="38" t="s">
        <v>665</v>
      </c>
      <c r="C7" s="38" t="s">
        <v>666</v>
      </c>
      <c r="D7" s="38" t="s">
        <v>667</v>
      </c>
      <c r="E7" s="78">
        <v>13333</v>
      </c>
      <c r="F7" s="40">
        <f>494787.63/10^5</f>
        <v>4.9478762999999999</v>
      </c>
      <c r="G7" s="107" t="s">
        <v>668</v>
      </c>
      <c r="H7" s="19" t="s">
        <v>12</v>
      </c>
      <c r="I7" s="108"/>
    </row>
    <row r="8" spans="1:9" x14ac:dyDescent="0.2">
      <c r="A8" s="17"/>
      <c r="B8" s="17"/>
      <c r="C8" s="18" t="s">
        <v>11</v>
      </c>
      <c r="D8" s="17"/>
      <c r="E8" s="17" t="s">
        <v>12</v>
      </c>
      <c r="F8" s="42">
        <f>SUM(F7)</f>
        <v>4.9478762999999999</v>
      </c>
      <c r="G8" s="43">
        <v>0</v>
      </c>
      <c r="H8" s="19" t="s">
        <v>12</v>
      </c>
    </row>
    <row r="9" spans="1:9" x14ac:dyDescent="0.2">
      <c r="A9" s="20"/>
      <c r="B9" s="20"/>
      <c r="C9" s="24"/>
      <c r="D9" s="20"/>
      <c r="E9" s="20"/>
      <c r="F9" s="25"/>
      <c r="G9" s="25"/>
      <c r="H9" s="19" t="s">
        <v>12</v>
      </c>
    </row>
    <row r="10" spans="1:9" x14ac:dyDescent="0.2">
      <c r="A10" s="20"/>
      <c r="B10" s="20"/>
      <c r="C10" s="21" t="s">
        <v>14</v>
      </c>
      <c r="D10" s="20"/>
      <c r="E10" s="20"/>
      <c r="F10" s="20"/>
      <c r="G10" s="20"/>
      <c r="H10" s="19" t="s">
        <v>12</v>
      </c>
    </row>
    <row r="11" spans="1:9" x14ac:dyDescent="0.2">
      <c r="A11" s="20"/>
      <c r="B11" s="20"/>
      <c r="C11" s="21" t="s">
        <v>11</v>
      </c>
      <c r="D11" s="20"/>
      <c r="E11" s="20" t="s">
        <v>12</v>
      </c>
      <c r="F11" s="22" t="s">
        <v>13</v>
      </c>
      <c r="G11" s="23">
        <v>0</v>
      </c>
      <c r="H11" s="19" t="s">
        <v>12</v>
      </c>
    </row>
    <row r="12" spans="1:9" x14ac:dyDescent="0.2">
      <c r="A12" s="20"/>
      <c r="B12" s="20"/>
      <c r="C12" s="24"/>
      <c r="D12" s="20"/>
      <c r="E12" s="20"/>
      <c r="F12" s="25"/>
      <c r="G12" s="25"/>
      <c r="H12" s="19" t="s">
        <v>12</v>
      </c>
    </row>
    <row r="13" spans="1:9" x14ac:dyDescent="0.2">
      <c r="A13" s="20"/>
      <c r="B13" s="20"/>
      <c r="C13" s="21" t="s">
        <v>15</v>
      </c>
      <c r="D13" s="20"/>
      <c r="E13" s="20"/>
      <c r="F13" s="20"/>
      <c r="G13" s="20"/>
      <c r="H13" s="19" t="s">
        <v>12</v>
      </c>
    </row>
    <row r="14" spans="1:9" x14ac:dyDescent="0.2">
      <c r="A14" s="20"/>
      <c r="B14" s="20"/>
      <c r="C14" s="21" t="s">
        <v>11</v>
      </c>
      <c r="D14" s="20"/>
      <c r="E14" s="20" t="s">
        <v>12</v>
      </c>
      <c r="F14" s="22" t="s">
        <v>13</v>
      </c>
      <c r="G14" s="23">
        <v>0</v>
      </c>
      <c r="H14" s="19" t="s">
        <v>12</v>
      </c>
    </row>
    <row r="15" spans="1:9" x14ac:dyDescent="0.2">
      <c r="A15" s="20"/>
      <c r="B15" s="20"/>
      <c r="C15" s="24"/>
      <c r="D15" s="20"/>
      <c r="E15" s="20"/>
      <c r="F15" s="25"/>
      <c r="G15" s="25"/>
      <c r="H15" s="19" t="s">
        <v>12</v>
      </c>
    </row>
    <row r="16" spans="1:9" x14ac:dyDescent="0.2">
      <c r="A16" s="20"/>
      <c r="B16" s="20"/>
      <c r="C16" s="21" t="s">
        <v>16</v>
      </c>
      <c r="D16" s="20"/>
      <c r="E16" s="20"/>
      <c r="F16" s="20"/>
      <c r="G16" s="20"/>
      <c r="H16" s="19" t="s">
        <v>12</v>
      </c>
    </row>
    <row r="17" spans="1:8" x14ac:dyDescent="0.2">
      <c r="A17" s="20"/>
      <c r="B17" s="20"/>
      <c r="C17" s="21" t="s">
        <v>11</v>
      </c>
      <c r="D17" s="20"/>
      <c r="E17" s="20" t="s">
        <v>12</v>
      </c>
      <c r="F17" s="22" t="s">
        <v>13</v>
      </c>
      <c r="G17" s="23">
        <v>0</v>
      </c>
      <c r="H17" s="19" t="s">
        <v>12</v>
      </c>
    </row>
    <row r="18" spans="1:8" x14ac:dyDescent="0.2">
      <c r="A18" s="20"/>
      <c r="B18" s="20"/>
      <c r="C18" s="24"/>
      <c r="D18" s="20"/>
      <c r="E18" s="20"/>
      <c r="F18" s="25"/>
      <c r="G18" s="25"/>
      <c r="H18" s="19" t="s">
        <v>12</v>
      </c>
    </row>
    <row r="19" spans="1:8" x14ac:dyDescent="0.2">
      <c r="A19" s="20"/>
      <c r="B19" s="20"/>
      <c r="C19" s="21" t="s">
        <v>17</v>
      </c>
      <c r="D19" s="20"/>
      <c r="E19" s="20"/>
      <c r="F19" s="25"/>
      <c r="G19" s="25"/>
      <c r="H19" s="19" t="s">
        <v>12</v>
      </c>
    </row>
    <row r="20" spans="1:8" x14ac:dyDescent="0.2">
      <c r="A20" s="20"/>
      <c r="B20" s="20"/>
      <c r="C20" s="21" t="s">
        <v>11</v>
      </c>
      <c r="D20" s="20"/>
      <c r="E20" s="20" t="s">
        <v>12</v>
      </c>
      <c r="F20" s="22" t="s">
        <v>13</v>
      </c>
      <c r="G20" s="23">
        <v>0</v>
      </c>
      <c r="H20" s="19" t="s">
        <v>12</v>
      </c>
    </row>
    <row r="21" spans="1:8" x14ac:dyDescent="0.2">
      <c r="A21" s="20"/>
      <c r="B21" s="20"/>
      <c r="C21" s="24"/>
      <c r="D21" s="20"/>
      <c r="E21" s="20"/>
      <c r="F21" s="25"/>
      <c r="G21" s="25"/>
      <c r="H21" s="19" t="s">
        <v>12</v>
      </c>
    </row>
    <row r="22" spans="1:8" x14ac:dyDescent="0.2">
      <c r="A22" s="20"/>
      <c r="B22" s="20"/>
      <c r="C22" s="21" t="s">
        <v>18</v>
      </c>
      <c r="D22" s="20"/>
      <c r="E22" s="20"/>
      <c r="F22" s="25"/>
      <c r="G22" s="25"/>
      <c r="H22" s="19" t="s">
        <v>12</v>
      </c>
    </row>
    <row r="23" spans="1:8" x14ac:dyDescent="0.2">
      <c r="A23" s="20"/>
      <c r="B23" s="20"/>
      <c r="C23" s="21" t="s">
        <v>11</v>
      </c>
      <c r="D23" s="20"/>
      <c r="E23" s="20" t="s">
        <v>12</v>
      </c>
      <c r="F23" s="22" t="s">
        <v>13</v>
      </c>
      <c r="G23" s="23">
        <v>0</v>
      </c>
      <c r="H23" s="19" t="s">
        <v>12</v>
      </c>
    </row>
    <row r="24" spans="1:8" x14ac:dyDescent="0.2">
      <c r="A24" s="20"/>
      <c r="B24" s="20"/>
      <c r="C24" s="24"/>
      <c r="D24" s="20"/>
      <c r="E24" s="20"/>
      <c r="F24" s="25"/>
      <c r="G24" s="25"/>
      <c r="H24" s="19" t="s">
        <v>12</v>
      </c>
    </row>
    <row r="25" spans="1:8" x14ac:dyDescent="0.2">
      <c r="A25" s="20"/>
      <c r="B25" s="20"/>
      <c r="C25" s="21" t="s">
        <v>19</v>
      </c>
      <c r="D25" s="20"/>
      <c r="E25" s="20"/>
      <c r="F25" s="26">
        <f>F8</f>
        <v>4.9478762999999999</v>
      </c>
      <c r="G25" s="23">
        <v>0</v>
      </c>
      <c r="H25" s="19" t="s">
        <v>12</v>
      </c>
    </row>
    <row r="26" spans="1:8" x14ac:dyDescent="0.2">
      <c r="A26" s="20"/>
      <c r="B26" s="20"/>
      <c r="C26" s="24"/>
      <c r="D26" s="20"/>
      <c r="E26" s="20"/>
      <c r="F26" s="25"/>
      <c r="G26" s="25"/>
      <c r="H26" s="19" t="s">
        <v>12</v>
      </c>
    </row>
    <row r="27" spans="1:8" x14ac:dyDescent="0.2">
      <c r="A27" s="20"/>
      <c r="B27" s="20"/>
      <c r="C27" s="21" t="s">
        <v>20</v>
      </c>
      <c r="D27" s="20"/>
      <c r="E27" s="20"/>
      <c r="F27" s="25"/>
      <c r="G27" s="25"/>
      <c r="H27" s="19" t="s">
        <v>12</v>
      </c>
    </row>
    <row r="28" spans="1:8" x14ac:dyDescent="0.2">
      <c r="A28" s="20"/>
      <c r="B28" s="20"/>
      <c r="C28" s="21" t="s">
        <v>10</v>
      </c>
      <c r="D28" s="20"/>
      <c r="E28" s="20"/>
      <c r="F28" s="25"/>
      <c r="G28" s="25"/>
      <c r="H28" s="19" t="s">
        <v>12</v>
      </c>
    </row>
    <row r="29" spans="1:8" x14ac:dyDescent="0.2">
      <c r="A29" s="27">
        <v>1</v>
      </c>
      <c r="B29" s="28" t="s">
        <v>296</v>
      </c>
      <c r="C29" s="28" t="s">
        <v>297</v>
      </c>
      <c r="D29" s="28" t="s">
        <v>26</v>
      </c>
      <c r="E29" s="29">
        <v>8000</v>
      </c>
      <c r="F29" s="30">
        <v>8056.768</v>
      </c>
      <c r="G29" s="31">
        <v>3.6646239999999997E-2</v>
      </c>
      <c r="H29" s="19">
        <v>6.57</v>
      </c>
    </row>
    <row r="30" spans="1:8" ht="25.5" x14ac:dyDescent="0.2">
      <c r="A30" s="27">
        <v>2</v>
      </c>
      <c r="B30" s="28" t="s">
        <v>527</v>
      </c>
      <c r="C30" s="28" t="s">
        <v>528</v>
      </c>
      <c r="D30" s="28" t="s">
        <v>23</v>
      </c>
      <c r="E30" s="29">
        <v>7500</v>
      </c>
      <c r="F30" s="30">
        <v>7557.7950000000001</v>
      </c>
      <c r="G30" s="31">
        <v>3.4376660000000003E-2</v>
      </c>
      <c r="H30" s="19">
        <v>6.64</v>
      </c>
    </row>
    <row r="31" spans="1:8" x14ac:dyDescent="0.2">
      <c r="A31" s="27">
        <v>3</v>
      </c>
      <c r="B31" s="28" t="s">
        <v>298</v>
      </c>
      <c r="C31" s="28" t="s">
        <v>299</v>
      </c>
      <c r="D31" s="28" t="s">
        <v>23</v>
      </c>
      <c r="E31" s="29">
        <v>7000</v>
      </c>
      <c r="F31" s="30">
        <v>7030.4780000000001</v>
      </c>
      <c r="G31" s="31">
        <v>3.1978159999999999E-2</v>
      </c>
      <c r="H31" s="19">
        <v>6.7350000000000003</v>
      </c>
    </row>
    <row r="32" spans="1:8" x14ac:dyDescent="0.2">
      <c r="A32" s="27">
        <v>4</v>
      </c>
      <c r="B32" s="28" t="s">
        <v>529</v>
      </c>
      <c r="C32" s="28" t="s">
        <v>530</v>
      </c>
      <c r="D32" s="28" t="s">
        <v>26</v>
      </c>
      <c r="E32" s="29">
        <v>5000</v>
      </c>
      <c r="F32" s="30">
        <v>5038.8999999999996</v>
      </c>
      <c r="G32" s="31">
        <v>2.2919459999999999E-2</v>
      </c>
      <c r="H32" s="19">
        <v>6.4</v>
      </c>
    </row>
    <row r="33" spans="1:8" x14ac:dyDescent="0.2">
      <c r="A33" s="27">
        <v>5</v>
      </c>
      <c r="B33" s="28" t="s">
        <v>293</v>
      </c>
      <c r="C33" s="28" t="s">
        <v>294</v>
      </c>
      <c r="D33" s="28" t="s">
        <v>295</v>
      </c>
      <c r="E33" s="29">
        <v>3000</v>
      </c>
      <c r="F33" s="30">
        <v>3032.0369999999998</v>
      </c>
      <c r="G33" s="31">
        <v>1.379123E-2</v>
      </c>
      <c r="H33" s="19">
        <v>7.4470000000000001</v>
      </c>
    </row>
    <row r="34" spans="1:8" ht="25.5" x14ac:dyDescent="0.2">
      <c r="A34" s="27">
        <v>6</v>
      </c>
      <c r="B34" s="28" t="s">
        <v>155</v>
      </c>
      <c r="C34" s="28" t="s">
        <v>156</v>
      </c>
      <c r="D34" s="28" t="s">
        <v>26</v>
      </c>
      <c r="E34" s="29">
        <v>2500</v>
      </c>
      <c r="F34" s="30">
        <v>2536.2199999999998</v>
      </c>
      <c r="G34" s="31">
        <v>1.1536009999999999E-2</v>
      </c>
      <c r="H34" s="19">
        <v>6.73</v>
      </c>
    </row>
    <row r="35" spans="1:8" x14ac:dyDescent="0.2">
      <c r="A35" s="27">
        <v>7</v>
      </c>
      <c r="B35" s="28" t="s">
        <v>531</v>
      </c>
      <c r="C35" s="28" t="s">
        <v>532</v>
      </c>
      <c r="D35" s="28" t="s">
        <v>23</v>
      </c>
      <c r="E35" s="29">
        <v>250</v>
      </c>
      <c r="F35" s="30">
        <v>2523.5675000000001</v>
      </c>
      <c r="G35" s="31">
        <v>1.1478459999999999E-2</v>
      </c>
      <c r="H35" s="19">
        <v>7.13</v>
      </c>
    </row>
    <row r="36" spans="1:8" ht="25.5" x14ac:dyDescent="0.2">
      <c r="A36" s="27">
        <v>8</v>
      </c>
      <c r="B36" s="28" t="s">
        <v>533</v>
      </c>
      <c r="C36" s="28" t="s">
        <v>534</v>
      </c>
      <c r="D36" s="28" t="s">
        <v>23</v>
      </c>
      <c r="E36" s="29">
        <v>2500</v>
      </c>
      <c r="F36" s="30">
        <v>2522.1875</v>
      </c>
      <c r="G36" s="31">
        <v>1.147218E-2</v>
      </c>
      <c r="H36" s="19">
        <v>6.64</v>
      </c>
    </row>
    <row r="37" spans="1:8" ht="25.5" x14ac:dyDescent="0.2">
      <c r="A37" s="27">
        <v>9</v>
      </c>
      <c r="B37" s="28" t="s">
        <v>317</v>
      </c>
      <c r="C37" s="28" t="s">
        <v>318</v>
      </c>
      <c r="D37" s="28" t="s">
        <v>305</v>
      </c>
      <c r="E37" s="29">
        <v>200</v>
      </c>
      <c r="F37" s="30">
        <v>2006.242</v>
      </c>
      <c r="G37" s="31">
        <v>9.1254000000000005E-3</v>
      </c>
      <c r="H37" s="19">
        <v>6.59</v>
      </c>
    </row>
    <row r="38" spans="1:8" x14ac:dyDescent="0.2">
      <c r="A38" s="27">
        <v>10</v>
      </c>
      <c r="B38" s="28" t="s">
        <v>290</v>
      </c>
      <c r="C38" s="28" t="s">
        <v>291</v>
      </c>
      <c r="D38" s="28" t="s">
        <v>292</v>
      </c>
      <c r="E38" s="29">
        <v>1600</v>
      </c>
      <c r="F38" s="30">
        <v>1618.4256</v>
      </c>
      <c r="G38" s="31">
        <v>7.3614199999999996E-3</v>
      </c>
      <c r="H38" s="19">
        <v>6.76</v>
      </c>
    </row>
    <row r="39" spans="1:8" x14ac:dyDescent="0.2">
      <c r="A39" s="27">
        <v>11</v>
      </c>
      <c r="B39" s="28" t="s">
        <v>319</v>
      </c>
      <c r="C39" s="28" t="s">
        <v>320</v>
      </c>
      <c r="D39" s="28" t="s">
        <v>305</v>
      </c>
      <c r="E39" s="29">
        <v>1500</v>
      </c>
      <c r="F39" s="30">
        <v>1518.9825000000001</v>
      </c>
      <c r="G39" s="31">
        <v>6.9090999999999996E-3</v>
      </c>
      <c r="H39" s="19">
        <v>8.0150000000000006</v>
      </c>
    </row>
    <row r="40" spans="1:8" x14ac:dyDescent="0.2">
      <c r="A40" s="27">
        <v>12</v>
      </c>
      <c r="B40" s="28" t="s">
        <v>535</v>
      </c>
      <c r="C40" s="28" t="s">
        <v>536</v>
      </c>
      <c r="D40" s="28" t="s">
        <v>23</v>
      </c>
      <c r="E40" s="29">
        <v>150</v>
      </c>
      <c r="F40" s="30">
        <v>1510.11</v>
      </c>
      <c r="G40" s="31">
        <v>6.8687399999999999E-3</v>
      </c>
      <c r="H40" s="19">
        <v>6.9417</v>
      </c>
    </row>
    <row r="41" spans="1:8" ht="25.5" x14ac:dyDescent="0.2">
      <c r="A41" s="27">
        <v>13</v>
      </c>
      <c r="B41" s="28" t="s">
        <v>537</v>
      </c>
      <c r="C41" s="28" t="s">
        <v>538</v>
      </c>
      <c r="D41" s="28" t="s">
        <v>305</v>
      </c>
      <c r="E41" s="29">
        <v>1300</v>
      </c>
      <c r="F41" s="30">
        <v>1301.0244</v>
      </c>
      <c r="G41" s="31">
        <v>5.9177199999999996E-3</v>
      </c>
      <c r="H41" s="19">
        <v>7.2984</v>
      </c>
    </row>
    <row r="42" spans="1:8" ht="25.5" x14ac:dyDescent="0.2">
      <c r="A42" s="27">
        <v>14</v>
      </c>
      <c r="B42" s="28" t="s">
        <v>75</v>
      </c>
      <c r="C42" s="28" t="s">
        <v>76</v>
      </c>
      <c r="D42" s="28" t="s">
        <v>23</v>
      </c>
      <c r="E42" s="29">
        <v>1000</v>
      </c>
      <c r="F42" s="30">
        <v>1007.376</v>
      </c>
      <c r="G42" s="31">
        <v>4.5820499999999998E-3</v>
      </c>
      <c r="H42" s="19">
        <v>6.64</v>
      </c>
    </row>
    <row r="43" spans="1:8" x14ac:dyDescent="0.2">
      <c r="A43" s="20"/>
      <c r="B43" s="20"/>
      <c r="C43" s="21" t="s">
        <v>11</v>
      </c>
      <c r="D43" s="20"/>
      <c r="E43" s="20" t="s">
        <v>12</v>
      </c>
      <c r="F43" s="26">
        <v>47260.113499999999</v>
      </c>
      <c r="G43" s="23">
        <v>0.21496282999999999</v>
      </c>
      <c r="H43" s="19" t="s">
        <v>12</v>
      </c>
    </row>
    <row r="44" spans="1:8" x14ac:dyDescent="0.2">
      <c r="A44" s="20"/>
      <c r="B44" s="20"/>
      <c r="C44" s="24"/>
      <c r="D44" s="20"/>
      <c r="E44" s="20"/>
      <c r="F44" s="25"/>
      <c r="G44" s="25"/>
      <c r="H44" s="19" t="s">
        <v>12</v>
      </c>
    </row>
    <row r="45" spans="1:8" x14ac:dyDescent="0.2">
      <c r="A45" s="20"/>
      <c r="B45" s="20"/>
      <c r="C45" s="21" t="s">
        <v>83</v>
      </c>
      <c r="D45" s="20"/>
      <c r="E45" s="20"/>
      <c r="F45" s="20"/>
      <c r="G45" s="20"/>
      <c r="H45" s="19" t="s">
        <v>12</v>
      </c>
    </row>
    <row r="46" spans="1:8" x14ac:dyDescent="0.2">
      <c r="A46" s="20"/>
      <c r="B46" s="20"/>
      <c r="C46" s="21" t="s">
        <v>11</v>
      </c>
      <c r="D46" s="20"/>
      <c r="E46" s="20" t="s">
        <v>12</v>
      </c>
      <c r="F46" s="22" t="s">
        <v>13</v>
      </c>
      <c r="G46" s="23">
        <v>0</v>
      </c>
      <c r="H46" s="19" t="s">
        <v>12</v>
      </c>
    </row>
    <row r="47" spans="1:8" x14ac:dyDescent="0.2">
      <c r="A47" s="20"/>
      <c r="B47" s="20"/>
      <c r="C47" s="24"/>
      <c r="D47" s="20"/>
      <c r="E47" s="20"/>
      <c r="F47" s="25"/>
      <c r="G47" s="25"/>
      <c r="H47" s="19" t="s">
        <v>12</v>
      </c>
    </row>
    <row r="48" spans="1:8" x14ac:dyDescent="0.2">
      <c r="A48" s="20"/>
      <c r="B48" s="20"/>
      <c r="C48" s="21" t="s">
        <v>84</v>
      </c>
      <c r="D48" s="20"/>
      <c r="E48" s="20"/>
      <c r="F48" s="20"/>
      <c r="G48" s="20"/>
      <c r="H48" s="19" t="s">
        <v>12</v>
      </c>
    </row>
    <row r="49" spans="1:8" x14ac:dyDescent="0.2">
      <c r="A49" s="27">
        <v>1</v>
      </c>
      <c r="B49" s="28" t="s">
        <v>539</v>
      </c>
      <c r="C49" s="28" t="s">
        <v>540</v>
      </c>
      <c r="D49" s="28" t="s">
        <v>87</v>
      </c>
      <c r="E49" s="29">
        <v>1500000</v>
      </c>
      <c r="F49" s="30">
        <v>1521.9314999999999</v>
      </c>
      <c r="G49" s="31">
        <v>6.9225099999999998E-3</v>
      </c>
      <c r="H49" s="19">
        <v>6.1105999999999998</v>
      </c>
    </row>
    <row r="50" spans="1:8" x14ac:dyDescent="0.2">
      <c r="A50" s="20"/>
      <c r="B50" s="20"/>
      <c r="C50" s="21" t="s">
        <v>11</v>
      </c>
      <c r="D50" s="20"/>
      <c r="E50" s="20" t="s">
        <v>12</v>
      </c>
      <c r="F50" s="26">
        <v>1521.9314999999999</v>
      </c>
      <c r="G50" s="23">
        <v>6.9225099999999998E-3</v>
      </c>
      <c r="H50" s="19" t="s">
        <v>12</v>
      </c>
    </row>
    <row r="51" spans="1:8" x14ac:dyDescent="0.2">
      <c r="A51" s="20"/>
      <c r="B51" s="20"/>
      <c r="C51" s="24"/>
      <c r="D51" s="20"/>
      <c r="E51" s="20"/>
      <c r="F51" s="25"/>
      <c r="G51" s="25"/>
      <c r="H51" s="19" t="s">
        <v>12</v>
      </c>
    </row>
    <row r="52" spans="1:8" x14ac:dyDescent="0.2">
      <c r="A52" s="20"/>
      <c r="B52" s="20"/>
      <c r="C52" s="21" t="s">
        <v>102</v>
      </c>
      <c r="D52" s="20"/>
      <c r="E52" s="20"/>
      <c r="F52" s="25"/>
      <c r="G52" s="25"/>
      <c r="H52" s="19" t="s">
        <v>12</v>
      </c>
    </row>
    <row r="53" spans="1:8" x14ac:dyDescent="0.2">
      <c r="A53" s="20"/>
      <c r="B53" s="20"/>
      <c r="C53" s="21" t="s">
        <v>11</v>
      </c>
      <c r="D53" s="20"/>
      <c r="E53" s="20" t="s">
        <v>12</v>
      </c>
      <c r="F53" s="22" t="s">
        <v>13</v>
      </c>
      <c r="G53" s="23">
        <v>0</v>
      </c>
      <c r="H53" s="19" t="s">
        <v>12</v>
      </c>
    </row>
    <row r="54" spans="1:8" x14ac:dyDescent="0.2">
      <c r="A54" s="20"/>
      <c r="B54" s="20"/>
      <c r="C54" s="24"/>
      <c r="D54" s="20"/>
      <c r="E54" s="20"/>
      <c r="F54" s="25"/>
      <c r="G54" s="25"/>
      <c r="H54" s="19" t="s">
        <v>12</v>
      </c>
    </row>
    <row r="55" spans="1:8" x14ac:dyDescent="0.2">
      <c r="A55" s="20"/>
      <c r="B55" s="20"/>
      <c r="C55" s="21" t="s">
        <v>103</v>
      </c>
      <c r="D55" s="20"/>
      <c r="E55" s="20"/>
      <c r="F55" s="26">
        <v>48782.044999999998</v>
      </c>
      <c r="G55" s="23">
        <v>0.22188533999999999</v>
      </c>
      <c r="H55" s="19" t="s">
        <v>12</v>
      </c>
    </row>
    <row r="56" spans="1:8" x14ac:dyDescent="0.2">
      <c r="A56" s="20"/>
      <c r="B56" s="20"/>
      <c r="C56" s="24"/>
      <c r="D56" s="20"/>
      <c r="E56" s="20"/>
      <c r="F56" s="25"/>
      <c r="G56" s="25"/>
      <c r="H56" s="19" t="s">
        <v>12</v>
      </c>
    </row>
    <row r="57" spans="1:8" x14ac:dyDescent="0.2">
      <c r="A57" s="20"/>
      <c r="B57" s="20"/>
      <c r="C57" s="21" t="s">
        <v>104</v>
      </c>
      <c r="D57" s="20"/>
      <c r="E57" s="20"/>
      <c r="F57" s="25"/>
      <c r="G57" s="25"/>
      <c r="H57" s="19" t="s">
        <v>12</v>
      </c>
    </row>
    <row r="58" spans="1:8" x14ac:dyDescent="0.2">
      <c r="A58" s="20"/>
      <c r="B58" s="20"/>
      <c r="C58" s="21" t="s">
        <v>105</v>
      </c>
      <c r="D58" s="20"/>
      <c r="E58" s="20"/>
      <c r="F58" s="25"/>
      <c r="G58" s="25"/>
      <c r="H58" s="19" t="s">
        <v>12</v>
      </c>
    </row>
    <row r="59" spans="1:8" x14ac:dyDescent="0.2">
      <c r="A59" s="27">
        <v>1</v>
      </c>
      <c r="B59" s="28" t="s">
        <v>215</v>
      </c>
      <c r="C59" s="28" t="s">
        <v>216</v>
      </c>
      <c r="D59" s="28" t="s">
        <v>188</v>
      </c>
      <c r="E59" s="29">
        <v>3100</v>
      </c>
      <c r="F59" s="30">
        <v>15249.2875</v>
      </c>
      <c r="G59" s="31">
        <v>6.9361450000000005E-2</v>
      </c>
      <c r="H59" s="19">
        <v>5.8834</v>
      </c>
    </row>
    <row r="60" spans="1:8" ht="25.5" x14ac:dyDescent="0.2">
      <c r="A60" s="27">
        <v>2</v>
      </c>
      <c r="B60" s="28" t="s">
        <v>541</v>
      </c>
      <c r="C60" s="28" t="s">
        <v>542</v>
      </c>
      <c r="D60" s="28" t="s">
        <v>108</v>
      </c>
      <c r="E60" s="29">
        <v>2000</v>
      </c>
      <c r="F60" s="30">
        <v>9848.93</v>
      </c>
      <c r="G60" s="31">
        <v>4.4797900000000002E-2</v>
      </c>
      <c r="H60" s="19">
        <v>5.8935000000000004</v>
      </c>
    </row>
    <row r="61" spans="1:8" x14ac:dyDescent="0.2">
      <c r="A61" s="27">
        <v>3</v>
      </c>
      <c r="B61" s="28" t="s">
        <v>543</v>
      </c>
      <c r="C61" s="28" t="s">
        <v>544</v>
      </c>
      <c r="D61" s="28" t="s">
        <v>108</v>
      </c>
      <c r="E61" s="29">
        <v>1500</v>
      </c>
      <c r="F61" s="30">
        <v>7395.165</v>
      </c>
      <c r="G61" s="31">
        <v>3.3636939999999997E-2</v>
      </c>
      <c r="H61" s="19">
        <v>5.8800999999999997</v>
      </c>
    </row>
    <row r="62" spans="1:8" x14ac:dyDescent="0.2">
      <c r="A62" s="27">
        <v>4</v>
      </c>
      <c r="B62" s="28" t="s">
        <v>545</v>
      </c>
      <c r="C62" s="28" t="s">
        <v>546</v>
      </c>
      <c r="D62" s="28" t="s">
        <v>429</v>
      </c>
      <c r="E62" s="29">
        <v>1000</v>
      </c>
      <c r="F62" s="30">
        <v>4925.375</v>
      </c>
      <c r="G62" s="31">
        <v>2.2403090000000001E-2</v>
      </c>
      <c r="H62" s="19">
        <v>5.8834</v>
      </c>
    </row>
    <row r="63" spans="1:8" x14ac:dyDescent="0.2">
      <c r="A63" s="27">
        <v>5</v>
      </c>
      <c r="B63" s="28" t="s">
        <v>323</v>
      </c>
      <c r="C63" s="28" t="s">
        <v>324</v>
      </c>
      <c r="D63" s="28" t="s">
        <v>108</v>
      </c>
      <c r="E63" s="29">
        <v>1000</v>
      </c>
      <c r="F63" s="30">
        <v>4919.0600000000004</v>
      </c>
      <c r="G63" s="31">
        <v>2.2374359999999999E-2</v>
      </c>
      <c r="H63" s="19">
        <v>5.8883999999999999</v>
      </c>
    </row>
    <row r="64" spans="1:8" x14ac:dyDescent="0.2">
      <c r="A64" s="27">
        <v>6</v>
      </c>
      <c r="B64" s="28" t="s">
        <v>217</v>
      </c>
      <c r="C64" s="28" t="s">
        <v>218</v>
      </c>
      <c r="D64" s="28" t="s">
        <v>108</v>
      </c>
      <c r="E64" s="29">
        <v>1000</v>
      </c>
      <c r="F64" s="30">
        <v>4918.54</v>
      </c>
      <c r="G64" s="31">
        <v>2.2372E-2</v>
      </c>
      <c r="H64" s="19">
        <v>6.3634000000000004</v>
      </c>
    </row>
    <row r="65" spans="1:8" x14ac:dyDescent="0.2">
      <c r="A65" s="27">
        <v>7</v>
      </c>
      <c r="B65" s="28" t="s">
        <v>219</v>
      </c>
      <c r="C65" s="28" t="s">
        <v>220</v>
      </c>
      <c r="D65" s="28" t="s">
        <v>108</v>
      </c>
      <c r="E65" s="29">
        <v>1000</v>
      </c>
      <c r="F65" s="30">
        <v>4915.4449999999997</v>
      </c>
      <c r="G65" s="31">
        <v>2.235792E-2</v>
      </c>
      <c r="H65" s="19">
        <v>5.9234</v>
      </c>
    </row>
    <row r="66" spans="1:8" x14ac:dyDescent="0.2">
      <c r="A66" s="27">
        <v>8</v>
      </c>
      <c r="B66" s="28" t="s">
        <v>547</v>
      </c>
      <c r="C66" s="28" t="s">
        <v>548</v>
      </c>
      <c r="D66" s="28" t="s">
        <v>108</v>
      </c>
      <c r="E66" s="29">
        <v>1000</v>
      </c>
      <c r="F66" s="30">
        <v>4874.46</v>
      </c>
      <c r="G66" s="31">
        <v>2.21715E-2</v>
      </c>
      <c r="H66" s="19">
        <v>6.0650000000000004</v>
      </c>
    </row>
    <row r="67" spans="1:8" x14ac:dyDescent="0.2">
      <c r="A67" s="27">
        <v>9</v>
      </c>
      <c r="B67" s="28" t="s">
        <v>221</v>
      </c>
      <c r="C67" s="28" t="s">
        <v>222</v>
      </c>
      <c r="D67" s="28" t="s">
        <v>108</v>
      </c>
      <c r="E67" s="29">
        <v>1000</v>
      </c>
      <c r="F67" s="30">
        <v>4873.665</v>
      </c>
      <c r="G67" s="31">
        <v>2.2167889999999999E-2</v>
      </c>
      <c r="H67" s="19">
        <v>6.0651000000000002</v>
      </c>
    </row>
    <row r="68" spans="1:8" x14ac:dyDescent="0.2">
      <c r="A68" s="27">
        <v>10</v>
      </c>
      <c r="B68" s="28" t="s">
        <v>549</v>
      </c>
      <c r="C68" s="28" t="s">
        <v>550</v>
      </c>
      <c r="D68" s="28" t="s">
        <v>108</v>
      </c>
      <c r="E68" s="29">
        <v>1000</v>
      </c>
      <c r="F68" s="30">
        <v>4865.1549999999997</v>
      </c>
      <c r="G68" s="31">
        <v>2.2129179999999998E-2</v>
      </c>
      <c r="H68" s="19">
        <v>6.4850000000000003</v>
      </c>
    </row>
    <row r="69" spans="1:8" x14ac:dyDescent="0.2">
      <c r="A69" s="27">
        <v>11</v>
      </c>
      <c r="B69" s="28" t="s">
        <v>223</v>
      </c>
      <c r="C69" s="28" t="s">
        <v>224</v>
      </c>
      <c r="D69" s="28" t="s">
        <v>108</v>
      </c>
      <c r="E69" s="29">
        <v>1000</v>
      </c>
      <c r="F69" s="30">
        <v>4863.3</v>
      </c>
      <c r="G69" s="31">
        <v>2.212074E-2</v>
      </c>
      <c r="H69" s="19">
        <v>6.0350000000000001</v>
      </c>
    </row>
    <row r="70" spans="1:8" x14ac:dyDescent="0.2">
      <c r="A70" s="27">
        <v>12</v>
      </c>
      <c r="B70" s="28" t="s">
        <v>239</v>
      </c>
      <c r="C70" s="28" t="s">
        <v>240</v>
      </c>
      <c r="D70" s="28" t="s">
        <v>108</v>
      </c>
      <c r="E70" s="29">
        <v>700</v>
      </c>
      <c r="F70" s="30">
        <v>3440.0659999999998</v>
      </c>
      <c r="G70" s="31">
        <v>1.5647149999999999E-2</v>
      </c>
      <c r="H70" s="19">
        <v>5.8883999999999999</v>
      </c>
    </row>
    <row r="71" spans="1:8" x14ac:dyDescent="0.2">
      <c r="A71" s="27">
        <v>13</v>
      </c>
      <c r="B71" s="28" t="s">
        <v>241</v>
      </c>
      <c r="C71" s="28" t="s">
        <v>242</v>
      </c>
      <c r="D71" s="28" t="s">
        <v>108</v>
      </c>
      <c r="E71" s="29">
        <v>700</v>
      </c>
      <c r="F71" s="30">
        <v>3416.3674999999998</v>
      </c>
      <c r="G71" s="31">
        <v>1.553936E-2</v>
      </c>
      <c r="H71" s="19">
        <v>6.2050000000000001</v>
      </c>
    </row>
    <row r="72" spans="1:8" x14ac:dyDescent="0.2">
      <c r="A72" s="27">
        <v>14</v>
      </c>
      <c r="B72" s="28" t="s">
        <v>243</v>
      </c>
      <c r="C72" s="28" t="s">
        <v>244</v>
      </c>
      <c r="D72" s="28" t="s">
        <v>108</v>
      </c>
      <c r="E72" s="29">
        <v>700</v>
      </c>
      <c r="F72" s="30">
        <v>3400.5509999999999</v>
      </c>
      <c r="G72" s="31">
        <v>1.5467420000000001E-2</v>
      </c>
      <c r="H72" s="19">
        <v>6.0650000000000004</v>
      </c>
    </row>
    <row r="73" spans="1:8" x14ac:dyDescent="0.2">
      <c r="A73" s="27">
        <v>15</v>
      </c>
      <c r="B73" s="28" t="s">
        <v>325</v>
      </c>
      <c r="C73" s="28" t="s">
        <v>326</v>
      </c>
      <c r="D73" s="28" t="s">
        <v>108</v>
      </c>
      <c r="E73" s="29">
        <v>600</v>
      </c>
      <c r="F73" s="30">
        <v>2865.6149999999998</v>
      </c>
      <c r="G73" s="31">
        <v>1.3034260000000001E-2</v>
      </c>
      <c r="H73" s="19">
        <v>6.4349999999999996</v>
      </c>
    </row>
    <row r="74" spans="1:8" x14ac:dyDescent="0.2">
      <c r="A74" s="27">
        <v>16</v>
      </c>
      <c r="B74" s="28" t="s">
        <v>551</v>
      </c>
      <c r="C74" s="28" t="s">
        <v>552</v>
      </c>
      <c r="D74" s="28" t="s">
        <v>108</v>
      </c>
      <c r="E74" s="29">
        <v>500</v>
      </c>
      <c r="F74" s="30">
        <v>2462.6849999999999</v>
      </c>
      <c r="G74" s="31">
        <v>1.1201529999999999E-2</v>
      </c>
      <c r="H74" s="19">
        <v>5.8834</v>
      </c>
    </row>
    <row r="75" spans="1:8" x14ac:dyDescent="0.2">
      <c r="A75" s="27">
        <v>17</v>
      </c>
      <c r="B75" s="28" t="s">
        <v>184</v>
      </c>
      <c r="C75" s="28" t="s">
        <v>185</v>
      </c>
      <c r="D75" s="28" t="s">
        <v>108</v>
      </c>
      <c r="E75" s="29">
        <v>500</v>
      </c>
      <c r="F75" s="30">
        <v>2462.1574999999998</v>
      </c>
      <c r="G75" s="31">
        <v>1.119913E-2</v>
      </c>
      <c r="H75" s="19">
        <v>5.9051</v>
      </c>
    </row>
    <row r="76" spans="1:8" x14ac:dyDescent="0.2">
      <c r="A76" s="27">
        <v>18</v>
      </c>
      <c r="B76" s="28" t="s">
        <v>553</v>
      </c>
      <c r="C76" s="28" t="s">
        <v>554</v>
      </c>
      <c r="D76" s="28" t="s">
        <v>429</v>
      </c>
      <c r="E76" s="29">
        <v>500</v>
      </c>
      <c r="F76" s="30">
        <v>2457.2249999999999</v>
      </c>
      <c r="G76" s="31">
        <v>1.1176699999999999E-2</v>
      </c>
      <c r="H76" s="19">
        <v>5.8834</v>
      </c>
    </row>
    <row r="77" spans="1:8" ht="25.5" x14ac:dyDescent="0.2">
      <c r="A77" s="27">
        <v>19</v>
      </c>
      <c r="B77" s="28" t="s">
        <v>555</v>
      </c>
      <c r="C77" s="28" t="s">
        <v>556</v>
      </c>
      <c r="D77" s="28" t="s">
        <v>108</v>
      </c>
      <c r="E77" s="29">
        <v>500</v>
      </c>
      <c r="F77" s="30">
        <v>2445.1075000000001</v>
      </c>
      <c r="G77" s="31">
        <v>1.1121580000000001E-2</v>
      </c>
      <c r="H77" s="19">
        <v>6.1151</v>
      </c>
    </row>
    <row r="78" spans="1:8" x14ac:dyDescent="0.2">
      <c r="A78" s="27">
        <v>20</v>
      </c>
      <c r="B78" s="28" t="s">
        <v>229</v>
      </c>
      <c r="C78" s="28" t="s">
        <v>230</v>
      </c>
      <c r="D78" s="28" t="s">
        <v>108</v>
      </c>
      <c r="E78" s="29">
        <v>500</v>
      </c>
      <c r="F78" s="30">
        <v>2427.5475000000001</v>
      </c>
      <c r="G78" s="31">
        <v>1.104171E-2</v>
      </c>
      <c r="H78" s="19">
        <v>6.2249999999999996</v>
      </c>
    </row>
    <row r="79" spans="1:8" x14ac:dyDescent="0.2">
      <c r="A79" s="27">
        <v>21</v>
      </c>
      <c r="B79" s="28" t="s">
        <v>231</v>
      </c>
      <c r="C79" s="28" t="s">
        <v>232</v>
      </c>
      <c r="D79" s="28" t="s">
        <v>108</v>
      </c>
      <c r="E79" s="29">
        <v>500</v>
      </c>
      <c r="F79" s="30">
        <v>2422.5050000000001</v>
      </c>
      <c r="G79" s="31">
        <v>1.1018770000000001E-2</v>
      </c>
      <c r="H79" s="19">
        <v>6.05</v>
      </c>
    </row>
    <row r="80" spans="1:8" ht="25.5" x14ac:dyDescent="0.2">
      <c r="A80" s="27">
        <v>22</v>
      </c>
      <c r="B80" s="28" t="s">
        <v>197</v>
      </c>
      <c r="C80" s="28" t="s">
        <v>198</v>
      </c>
      <c r="D80" s="28" t="s">
        <v>108</v>
      </c>
      <c r="E80" s="29">
        <v>500</v>
      </c>
      <c r="F80" s="30">
        <v>2422.4475000000002</v>
      </c>
      <c r="G80" s="31">
        <v>1.101851E-2</v>
      </c>
      <c r="H80" s="19">
        <v>6.15</v>
      </c>
    </row>
    <row r="81" spans="1:8" x14ac:dyDescent="0.2">
      <c r="A81" s="27">
        <v>23</v>
      </c>
      <c r="B81" s="28" t="s">
        <v>557</v>
      </c>
      <c r="C81" s="28" t="s">
        <v>558</v>
      </c>
      <c r="D81" s="28" t="s">
        <v>108</v>
      </c>
      <c r="E81" s="29">
        <v>500</v>
      </c>
      <c r="F81" s="30">
        <v>2422.1750000000002</v>
      </c>
      <c r="G81" s="31">
        <v>1.1017269999999999E-2</v>
      </c>
      <c r="H81" s="19">
        <v>6.1401000000000003</v>
      </c>
    </row>
    <row r="82" spans="1:8" x14ac:dyDescent="0.2">
      <c r="A82" s="27">
        <v>24</v>
      </c>
      <c r="B82" s="28" t="s">
        <v>233</v>
      </c>
      <c r="C82" s="28" t="s">
        <v>234</v>
      </c>
      <c r="D82" s="28" t="s">
        <v>108</v>
      </c>
      <c r="E82" s="29">
        <v>500</v>
      </c>
      <c r="F82" s="30">
        <v>2422.1325000000002</v>
      </c>
      <c r="G82" s="31">
        <v>1.101708E-2</v>
      </c>
      <c r="H82" s="19">
        <v>6.08</v>
      </c>
    </row>
    <row r="83" spans="1:8" ht="25.5" x14ac:dyDescent="0.2">
      <c r="A83" s="27">
        <v>25</v>
      </c>
      <c r="B83" s="28" t="s">
        <v>559</v>
      </c>
      <c r="C83" s="28" t="s">
        <v>560</v>
      </c>
      <c r="D83" s="28" t="s">
        <v>108</v>
      </c>
      <c r="E83" s="29">
        <v>500</v>
      </c>
      <c r="F83" s="30">
        <v>2421.2624999999998</v>
      </c>
      <c r="G83" s="31">
        <v>1.101312E-2</v>
      </c>
      <c r="H83" s="19">
        <v>6.15</v>
      </c>
    </row>
    <row r="84" spans="1:8" x14ac:dyDescent="0.2">
      <c r="A84" s="27">
        <v>26</v>
      </c>
      <c r="B84" s="28" t="s">
        <v>235</v>
      </c>
      <c r="C84" s="28" t="s">
        <v>236</v>
      </c>
      <c r="D84" s="28" t="s">
        <v>108</v>
      </c>
      <c r="E84" s="29">
        <v>500</v>
      </c>
      <c r="F84" s="30">
        <v>2392.2175000000002</v>
      </c>
      <c r="G84" s="31">
        <v>1.088101E-2</v>
      </c>
      <c r="H84" s="19">
        <v>6.3250999999999999</v>
      </c>
    </row>
    <row r="85" spans="1:8" ht="25.5" x14ac:dyDescent="0.2">
      <c r="A85" s="27">
        <v>27</v>
      </c>
      <c r="B85" s="28" t="s">
        <v>329</v>
      </c>
      <c r="C85" s="28" t="s">
        <v>330</v>
      </c>
      <c r="D85" s="28" t="s">
        <v>108</v>
      </c>
      <c r="E85" s="29">
        <v>400</v>
      </c>
      <c r="F85" s="30">
        <v>1933.2239999999999</v>
      </c>
      <c r="G85" s="31">
        <v>8.7932800000000005E-3</v>
      </c>
      <c r="H85" s="19">
        <v>6.15</v>
      </c>
    </row>
    <row r="86" spans="1:8" x14ac:dyDescent="0.2">
      <c r="A86" s="27">
        <v>28</v>
      </c>
      <c r="B86" s="28" t="s">
        <v>327</v>
      </c>
      <c r="C86" s="28" t="s">
        <v>328</v>
      </c>
      <c r="D86" s="28" t="s">
        <v>108</v>
      </c>
      <c r="E86" s="29">
        <v>300</v>
      </c>
      <c r="F86" s="30">
        <v>1461.4110000000001</v>
      </c>
      <c r="G86" s="31">
        <v>6.6472299999999996E-3</v>
      </c>
      <c r="H86" s="19">
        <v>6.1</v>
      </c>
    </row>
    <row r="87" spans="1:8" ht="25.5" x14ac:dyDescent="0.2">
      <c r="A87" s="27">
        <v>29</v>
      </c>
      <c r="B87" s="28" t="s">
        <v>245</v>
      </c>
      <c r="C87" s="28" t="s">
        <v>246</v>
      </c>
      <c r="D87" s="28" t="s">
        <v>108</v>
      </c>
      <c r="E87" s="29">
        <v>300</v>
      </c>
      <c r="F87" s="30">
        <v>1461.2265</v>
      </c>
      <c r="G87" s="31">
        <v>6.6464000000000002E-3</v>
      </c>
      <c r="H87" s="19">
        <v>6.1300999999999997</v>
      </c>
    </row>
    <row r="88" spans="1:8" ht="25.5" x14ac:dyDescent="0.2">
      <c r="A88" s="27">
        <v>30</v>
      </c>
      <c r="B88" s="28" t="s">
        <v>205</v>
      </c>
      <c r="C88" s="28" t="s">
        <v>206</v>
      </c>
      <c r="D88" s="28" t="s">
        <v>108</v>
      </c>
      <c r="E88" s="29">
        <v>100</v>
      </c>
      <c r="F88" s="30">
        <v>483.25349999999997</v>
      </c>
      <c r="G88" s="31">
        <v>2.1980799999999998E-3</v>
      </c>
      <c r="H88" s="19">
        <v>6.1401000000000003</v>
      </c>
    </row>
    <row r="89" spans="1:8" x14ac:dyDescent="0.2">
      <c r="A89" s="20"/>
      <c r="B89" s="20"/>
      <c r="C89" s="21" t="s">
        <v>11</v>
      </c>
      <c r="D89" s="20"/>
      <c r="E89" s="20" t="s">
        <v>12</v>
      </c>
      <c r="F89" s="26">
        <v>116867.5595</v>
      </c>
      <c r="G89" s="23">
        <v>0.53157255999999997</v>
      </c>
      <c r="H89" s="19" t="s">
        <v>12</v>
      </c>
    </row>
    <row r="90" spans="1:8" x14ac:dyDescent="0.2">
      <c r="A90" s="20"/>
      <c r="B90" s="20"/>
      <c r="C90" s="24"/>
      <c r="D90" s="20"/>
      <c r="E90" s="20"/>
      <c r="F90" s="25"/>
      <c r="G90" s="25"/>
      <c r="H90" s="19" t="s">
        <v>12</v>
      </c>
    </row>
    <row r="91" spans="1:8" x14ac:dyDescent="0.2">
      <c r="A91" s="20"/>
      <c r="B91" s="20"/>
      <c r="C91" s="21" t="s">
        <v>109</v>
      </c>
      <c r="D91" s="20"/>
      <c r="E91" s="20"/>
      <c r="F91" s="25"/>
      <c r="G91" s="25"/>
      <c r="H91" s="19" t="s">
        <v>12</v>
      </c>
    </row>
    <row r="92" spans="1:8" ht="25.5" x14ac:dyDescent="0.2">
      <c r="A92" s="27">
        <v>1</v>
      </c>
      <c r="B92" s="28" t="s">
        <v>273</v>
      </c>
      <c r="C92" s="28" t="s">
        <v>274</v>
      </c>
      <c r="D92" s="28" t="s">
        <v>108</v>
      </c>
      <c r="E92" s="29">
        <v>1100</v>
      </c>
      <c r="F92" s="30">
        <v>5337.1450000000004</v>
      </c>
      <c r="G92" s="31">
        <v>2.4276030000000001E-2</v>
      </c>
      <c r="H92" s="19">
        <v>6.75</v>
      </c>
    </row>
    <row r="93" spans="1:8" x14ac:dyDescent="0.2">
      <c r="A93" s="27">
        <v>2</v>
      </c>
      <c r="B93" s="28" t="s">
        <v>561</v>
      </c>
      <c r="C93" s="28" t="s">
        <v>562</v>
      </c>
      <c r="D93" s="28" t="s">
        <v>108</v>
      </c>
      <c r="E93" s="29">
        <v>1000</v>
      </c>
      <c r="F93" s="30">
        <v>4754.75</v>
      </c>
      <c r="G93" s="31">
        <v>2.1627E-2</v>
      </c>
      <c r="H93" s="19">
        <v>6.7</v>
      </c>
    </row>
    <row r="94" spans="1:8" ht="25.5" x14ac:dyDescent="0.2">
      <c r="A94" s="27">
        <v>3</v>
      </c>
      <c r="B94" s="28" t="s">
        <v>275</v>
      </c>
      <c r="C94" s="28" t="s">
        <v>276</v>
      </c>
      <c r="D94" s="28" t="s">
        <v>108</v>
      </c>
      <c r="E94" s="29">
        <v>700</v>
      </c>
      <c r="F94" s="30">
        <v>3454.4090000000001</v>
      </c>
      <c r="G94" s="31">
        <v>1.571239E-2</v>
      </c>
      <c r="H94" s="19">
        <v>6.51</v>
      </c>
    </row>
    <row r="95" spans="1:8" x14ac:dyDescent="0.2">
      <c r="A95" s="27">
        <v>4</v>
      </c>
      <c r="B95" s="28" t="s">
        <v>277</v>
      </c>
      <c r="C95" s="28" t="s">
        <v>278</v>
      </c>
      <c r="D95" s="28" t="s">
        <v>108</v>
      </c>
      <c r="E95" s="29">
        <v>700</v>
      </c>
      <c r="F95" s="30">
        <v>3438.5610000000001</v>
      </c>
      <c r="G95" s="31">
        <v>1.5640310000000001E-2</v>
      </c>
      <c r="H95" s="19">
        <v>6.8650000000000002</v>
      </c>
    </row>
    <row r="96" spans="1:8" x14ac:dyDescent="0.2">
      <c r="A96" s="27">
        <v>5</v>
      </c>
      <c r="B96" s="28" t="s">
        <v>279</v>
      </c>
      <c r="C96" s="28" t="s">
        <v>280</v>
      </c>
      <c r="D96" s="28" t="s">
        <v>108</v>
      </c>
      <c r="E96" s="29">
        <v>700</v>
      </c>
      <c r="F96" s="30">
        <v>3394.6395000000002</v>
      </c>
      <c r="G96" s="31">
        <v>1.5440529999999999E-2</v>
      </c>
      <c r="H96" s="19">
        <v>7.17</v>
      </c>
    </row>
    <row r="97" spans="1:8" ht="25.5" x14ac:dyDescent="0.2">
      <c r="A97" s="27">
        <v>6</v>
      </c>
      <c r="B97" s="28" t="s">
        <v>281</v>
      </c>
      <c r="C97" s="28" t="s">
        <v>282</v>
      </c>
      <c r="D97" s="28" t="s">
        <v>108</v>
      </c>
      <c r="E97" s="29">
        <v>600</v>
      </c>
      <c r="F97" s="30">
        <v>2854.3829999999998</v>
      </c>
      <c r="G97" s="31">
        <v>1.298317E-2</v>
      </c>
      <c r="H97" s="19">
        <v>7.08</v>
      </c>
    </row>
    <row r="98" spans="1:8" x14ac:dyDescent="0.2">
      <c r="A98" s="27">
        <v>7</v>
      </c>
      <c r="B98" s="28" t="s">
        <v>263</v>
      </c>
      <c r="C98" s="28" t="s">
        <v>264</v>
      </c>
      <c r="D98" s="28" t="s">
        <v>108</v>
      </c>
      <c r="E98" s="29">
        <v>500</v>
      </c>
      <c r="F98" s="30">
        <v>2430.2750000000001</v>
      </c>
      <c r="G98" s="31">
        <v>1.1054120000000001E-2</v>
      </c>
      <c r="H98" s="19">
        <v>6.16</v>
      </c>
    </row>
    <row r="99" spans="1:8" x14ac:dyDescent="0.2">
      <c r="A99" s="27">
        <v>8</v>
      </c>
      <c r="B99" s="28" t="s">
        <v>267</v>
      </c>
      <c r="C99" s="28" t="s">
        <v>268</v>
      </c>
      <c r="D99" s="28" t="s">
        <v>108</v>
      </c>
      <c r="E99" s="29">
        <v>500</v>
      </c>
      <c r="F99" s="30">
        <v>2415.9974999999999</v>
      </c>
      <c r="G99" s="31">
        <v>1.0989169999999999E-2</v>
      </c>
      <c r="H99" s="19">
        <v>7.17</v>
      </c>
    </row>
    <row r="100" spans="1:8" ht="25.5" x14ac:dyDescent="0.2">
      <c r="A100" s="27">
        <v>9</v>
      </c>
      <c r="B100" s="28" t="s">
        <v>563</v>
      </c>
      <c r="C100" s="28" t="s">
        <v>564</v>
      </c>
      <c r="D100" s="28" t="s">
        <v>108</v>
      </c>
      <c r="E100" s="29">
        <v>500</v>
      </c>
      <c r="F100" s="30">
        <v>2376.0225</v>
      </c>
      <c r="G100" s="31">
        <v>1.080735E-2</v>
      </c>
      <c r="H100" s="19">
        <v>7.08</v>
      </c>
    </row>
    <row r="101" spans="1:8" x14ac:dyDescent="0.2">
      <c r="A101" s="27">
        <v>10</v>
      </c>
      <c r="B101" s="28" t="s">
        <v>257</v>
      </c>
      <c r="C101" s="28" t="s">
        <v>258</v>
      </c>
      <c r="D101" s="28" t="s">
        <v>108</v>
      </c>
      <c r="E101" s="29">
        <v>300</v>
      </c>
      <c r="F101" s="30">
        <v>1469.7840000000001</v>
      </c>
      <c r="G101" s="31">
        <v>6.6853199999999998E-3</v>
      </c>
      <c r="H101" s="19">
        <v>6.7</v>
      </c>
    </row>
    <row r="102" spans="1:8" x14ac:dyDescent="0.2">
      <c r="A102" s="27">
        <v>11</v>
      </c>
      <c r="B102" s="28" t="s">
        <v>255</v>
      </c>
      <c r="C102" s="28" t="s">
        <v>256</v>
      </c>
      <c r="D102" s="28" t="s">
        <v>108</v>
      </c>
      <c r="E102" s="29">
        <v>200</v>
      </c>
      <c r="F102" s="30">
        <v>967.96900000000005</v>
      </c>
      <c r="G102" s="31">
        <v>4.4028100000000001E-3</v>
      </c>
      <c r="H102" s="19">
        <v>6.6</v>
      </c>
    </row>
    <row r="103" spans="1:8" x14ac:dyDescent="0.2">
      <c r="A103" s="20"/>
      <c r="B103" s="20"/>
      <c r="C103" s="21" t="s">
        <v>11</v>
      </c>
      <c r="D103" s="20"/>
      <c r="E103" s="20" t="s">
        <v>12</v>
      </c>
      <c r="F103" s="26">
        <v>32893.9355</v>
      </c>
      <c r="G103" s="23">
        <v>0.14961820000000001</v>
      </c>
      <c r="H103" s="19" t="s">
        <v>12</v>
      </c>
    </row>
    <row r="104" spans="1:8" x14ac:dyDescent="0.2">
      <c r="A104" s="20"/>
      <c r="B104" s="20"/>
      <c r="C104" s="24"/>
      <c r="D104" s="20"/>
      <c r="E104" s="20"/>
      <c r="F104" s="25"/>
      <c r="G104" s="25"/>
      <c r="H104" s="19" t="s">
        <v>12</v>
      </c>
    </row>
    <row r="105" spans="1:8" x14ac:dyDescent="0.2">
      <c r="A105" s="20"/>
      <c r="B105" s="20"/>
      <c r="C105" s="21" t="s">
        <v>110</v>
      </c>
      <c r="D105" s="20"/>
      <c r="E105" s="20"/>
      <c r="F105" s="25"/>
      <c r="G105" s="25"/>
      <c r="H105" s="19" t="s">
        <v>12</v>
      </c>
    </row>
    <row r="106" spans="1:8" x14ac:dyDescent="0.2">
      <c r="A106" s="27">
        <v>1</v>
      </c>
      <c r="B106" s="28" t="s">
        <v>283</v>
      </c>
      <c r="C106" s="28" t="s">
        <v>284</v>
      </c>
      <c r="D106" s="28" t="s">
        <v>87</v>
      </c>
      <c r="E106" s="29">
        <v>6700000</v>
      </c>
      <c r="F106" s="30">
        <v>6543.1127999999999</v>
      </c>
      <c r="G106" s="31">
        <v>2.976138E-2</v>
      </c>
      <c r="H106" s="19">
        <v>5.5743999999999998</v>
      </c>
    </row>
    <row r="107" spans="1:8" x14ac:dyDescent="0.2">
      <c r="A107" s="27">
        <v>2</v>
      </c>
      <c r="B107" s="28" t="s">
        <v>565</v>
      </c>
      <c r="C107" s="28" t="s">
        <v>566</v>
      </c>
      <c r="D107" s="28" t="s">
        <v>87</v>
      </c>
      <c r="E107" s="29">
        <v>5000000</v>
      </c>
      <c r="F107" s="30">
        <v>4956.2550000000001</v>
      </c>
      <c r="G107" s="31">
        <v>2.2543549999999999E-2</v>
      </c>
      <c r="H107" s="19">
        <v>5.46</v>
      </c>
    </row>
    <row r="108" spans="1:8" x14ac:dyDescent="0.2">
      <c r="A108" s="20"/>
      <c r="B108" s="20"/>
      <c r="C108" s="21" t="s">
        <v>11</v>
      </c>
      <c r="D108" s="20"/>
      <c r="E108" s="20" t="s">
        <v>12</v>
      </c>
      <c r="F108" s="26">
        <v>11499.3678</v>
      </c>
      <c r="G108" s="23">
        <v>5.2304929999999999E-2</v>
      </c>
      <c r="H108" s="19" t="s">
        <v>12</v>
      </c>
    </row>
    <row r="109" spans="1:8" x14ac:dyDescent="0.2">
      <c r="A109" s="20"/>
      <c r="B109" s="20"/>
      <c r="C109" s="24"/>
      <c r="D109" s="20"/>
      <c r="E109" s="20"/>
      <c r="F109" s="25"/>
      <c r="G109" s="25"/>
      <c r="H109" s="19" t="s">
        <v>12</v>
      </c>
    </row>
    <row r="110" spans="1:8" x14ac:dyDescent="0.2">
      <c r="A110" s="20"/>
      <c r="B110" s="20"/>
      <c r="C110" s="21" t="s">
        <v>111</v>
      </c>
      <c r="D110" s="20"/>
      <c r="E110" s="20"/>
      <c r="F110" s="25"/>
      <c r="G110" s="25"/>
      <c r="H110" s="19" t="s">
        <v>12</v>
      </c>
    </row>
    <row r="111" spans="1:8" x14ac:dyDescent="0.2">
      <c r="A111" s="27">
        <v>1</v>
      </c>
      <c r="B111" s="28"/>
      <c r="C111" s="28" t="s">
        <v>506</v>
      </c>
      <c r="D111" s="28"/>
      <c r="E111" s="32"/>
      <c r="F111" s="30">
        <v>4999.976138</v>
      </c>
      <c r="G111" s="31">
        <v>2.2742410000000001E-2</v>
      </c>
      <c r="H111" s="19">
        <v>5.48</v>
      </c>
    </row>
    <row r="112" spans="1:8" x14ac:dyDescent="0.2">
      <c r="A112" s="27">
        <v>2</v>
      </c>
      <c r="B112" s="28"/>
      <c r="C112" s="28" t="s">
        <v>112</v>
      </c>
      <c r="D112" s="28"/>
      <c r="E112" s="32"/>
      <c r="F112" s="30">
        <v>2467.3854509980001</v>
      </c>
      <c r="G112" s="31">
        <v>1.1222909999999999E-2</v>
      </c>
      <c r="H112" s="19">
        <v>5.38</v>
      </c>
    </row>
    <row r="113" spans="1:17" x14ac:dyDescent="0.2">
      <c r="A113" s="20"/>
      <c r="B113" s="20"/>
      <c r="C113" s="21" t="s">
        <v>11</v>
      </c>
      <c r="D113" s="20"/>
      <c r="E113" s="20" t="s">
        <v>12</v>
      </c>
      <c r="F113" s="26">
        <v>7467.3615889980001</v>
      </c>
      <c r="G113" s="23">
        <v>3.396532E-2</v>
      </c>
      <c r="H113" s="19" t="s">
        <v>12</v>
      </c>
    </row>
    <row r="114" spans="1:17" x14ac:dyDescent="0.2">
      <c r="A114" s="20"/>
      <c r="B114" s="20"/>
      <c r="C114" s="24"/>
      <c r="D114" s="20"/>
      <c r="E114" s="20"/>
      <c r="F114" s="25"/>
      <c r="G114" s="25"/>
      <c r="H114" s="19" t="s">
        <v>12</v>
      </c>
    </row>
    <row r="115" spans="1:17" x14ac:dyDescent="0.2">
      <c r="A115" s="20"/>
      <c r="B115" s="20"/>
      <c r="C115" s="21" t="s">
        <v>113</v>
      </c>
      <c r="D115" s="20"/>
      <c r="E115" s="20"/>
      <c r="F115" s="26">
        <v>168728.224388998</v>
      </c>
      <c r="G115" s="23">
        <v>0.76746101</v>
      </c>
      <c r="H115" s="19" t="s">
        <v>12</v>
      </c>
    </row>
    <row r="116" spans="1:17" x14ac:dyDescent="0.2">
      <c r="A116" s="20"/>
      <c r="B116" s="20"/>
      <c r="C116" s="25"/>
      <c r="D116" s="20"/>
      <c r="E116" s="20"/>
      <c r="F116" s="20"/>
      <c r="G116" s="20"/>
      <c r="H116" s="19" t="s">
        <v>12</v>
      </c>
    </row>
    <row r="117" spans="1:17" x14ac:dyDescent="0.2">
      <c r="A117" s="20"/>
      <c r="B117" s="20"/>
      <c r="C117" s="21" t="s">
        <v>114</v>
      </c>
      <c r="D117" s="20"/>
      <c r="E117" s="20"/>
      <c r="F117" s="20"/>
      <c r="G117" s="20"/>
      <c r="H117" s="19" t="s">
        <v>12</v>
      </c>
    </row>
    <row r="118" spans="1:17" x14ac:dyDescent="0.2">
      <c r="A118" s="20"/>
      <c r="B118" s="20"/>
      <c r="C118" s="21" t="s">
        <v>115</v>
      </c>
      <c r="D118" s="20"/>
      <c r="E118" s="20"/>
      <c r="F118" s="20"/>
      <c r="G118" s="20"/>
      <c r="H118" s="19" t="s">
        <v>12</v>
      </c>
    </row>
    <row r="119" spans="1:17" x14ac:dyDescent="0.2">
      <c r="A119" s="20"/>
      <c r="B119" s="20"/>
      <c r="C119" s="21" t="s">
        <v>11</v>
      </c>
      <c r="D119" s="20"/>
      <c r="E119" s="20" t="s">
        <v>12</v>
      </c>
      <c r="F119" s="22" t="s">
        <v>13</v>
      </c>
      <c r="G119" s="23">
        <v>0</v>
      </c>
      <c r="H119" s="19" t="s">
        <v>12</v>
      </c>
    </row>
    <row r="120" spans="1:17" x14ac:dyDescent="0.2">
      <c r="A120" s="17"/>
      <c r="B120" s="17"/>
      <c r="C120" s="33"/>
      <c r="D120" s="17"/>
      <c r="E120" s="17"/>
      <c r="F120" s="34"/>
      <c r="G120" s="34"/>
      <c r="H120" s="19" t="s">
        <v>12</v>
      </c>
    </row>
    <row r="121" spans="1:17" x14ac:dyDescent="0.2">
      <c r="A121" s="17"/>
      <c r="B121" s="17"/>
      <c r="C121" s="18" t="s">
        <v>645</v>
      </c>
      <c r="D121" s="17"/>
      <c r="E121" s="17"/>
      <c r="F121" s="34"/>
      <c r="G121" s="34"/>
      <c r="H121" s="19" t="s">
        <v>12</v>
      </c>
      <c r="K121" s="35"/>
      <c r="L121" s="35"/>
      <c r="M121" s="35"/>
      <c r="N121" s="35"/>
      <c r="O121" s="36"/>
      <c r="P121" s="36"/>
      <c r="Q121" s="36"/>
    </row>
    <row r="122" spans="1:17" x14ac:dyDescent="0.2">
      <c r="A122" s="37">
        <v>1</v>
      </c>
      <c r="B122" s="38" t="s">
        <v>116</v>
      </c>
      <c r="C122" s="38" t="s">
        <v>117</v>
      </c>
      <c r="D122" s="38"/>
      <c r="E122" s="39">
        <v>5925.4179999999997</v>
      </c>
      <c r="F122" s="40">
        <v>671.42040150100001</v>
      </c>
      <c r="G122" s="41">
        <v>3.0539600000000001E-3</v>
      </c>
      <c r="H122" s="19"/>
    </row>
    <row r="123" spans="1:17" x14ac:dyDescent="0.2">
      <c r="A123" s="17"/>
      <c r="B123" s="17"/>
      <c r="C123" s="18" t="s">
        <v>11</v>
      </c>
      <c r="D123" s="17"/>
      <c r="E123" s="17" t="s">
        <v>12</v>
      </c>
      <c r="F123" s="42">
        <f>SUM(F122)</f>
        <v>671.42040150100001</v>
      </c>
      <c r="G123" s="43">
        <f>SUM(G122)</f>
        <v>3.0539600000000001E-3</v>
      </c>
      <c r="H123" s="19" t="s">
        <v>12</v>
      </c>
    </row>
    <row r="124" spans="1:17" x14ac:dyDescent="0.2">
      <c r="A124" s="17"/>
      <c r="B124" s="17"/>
      <c r="C124" s="33"/>
      <c r="D124" s="17"/>
      <c r="E124" s="17"/>
      <c r="F124" s="34"/>
      <c r="G124" s="34"/>
      <c r="H124" s="19" t="s">
        <v>12</v>
      </c>
    </row>
    <row r="125" spans="1:17" x14ac:dyDescent="0.2">
      <c r="A125" s="20"/>
      <c r="B125" s="20"/>
      <c r="C125" s="21" t="s">
        <v>118</v>
      </c>
      <c r="D125" s="20"/>
      <c r="E125" s="20"/>
      <c r="F125" s="20"/>
      <c r="G125" s="20"/>
      <c r="H125" s="19" t="s">
        <v>12</v>
      </c>
    </row>
    <row r="126" spans="1:17" x14ac:dyDescent="0.2">
      <c r="A126" s="20"/>
      <c r="B126" s="20"/>
      <c r="C126" s="21" t="s">
        <v>119</v>
      </c>
      <c r="D126" s="20"/>
      <c r="E126" s="20"/>
      <c r="F126" s="20"/>
      <c r="G126" s="20"/>
      <c r="H126" s="19" t="s">
        <v>12</v>
      </c>
    </row>
    <row r="127" spans="1:17" x14ac:dyDescent="0.2">
      <c r="A127" s="20"/>
      <c r="B127" s="20"/>
      <c r="C127" s="21" t="s">
        <v>11</v>
      </c>
      <c r="D127" s="20"/>
      <c r="E127" s="20" t="s">
        <v>12</v>
      </c>
      <c r="F127" s="22" t="s">
        <v>13</v>
      </c>
      <c r="G127" s="23">
        <v>0</v>
      </c>
      <c r="H127" s="19" t="s">
        <v>12</v>
      </c>
    </row>
    <row r="128" spans="1:17" x14ac:dyDescent="0.2">
      <c r="A128" s="20"/>
      <c r="B128" s="20"/>
      <c r="C128" s="24"/>
      <c r="D128" s="20"/>
      <c r="E128" s="20"/>
      <c r="F128" s="25"/>
      <c r="G128" s="25"/>
      <c r="H128" s="19" t="s">
        <v>12</v>
      </c>
    </row>
    <row r="129" spans="1:9" x14ac:dyDescent="0.2">
      <c r="A129" s="20"/>
      <c r="B129" s="20"/>
      <c r="C129" s="21" t="s">
        <v>120</v>
      </c>
      <c r="D129" s="20"/>
      <c r="E129" s="20"/>
      <c r="F129" s="25"/>
      <c r="G129" s="25"/>
      <c r="H129" s="19" t="s">
        <v>12</v>
      </c>
    </row>
    <row r="130" spans="1:9" x14ac:dyDescent="0.2">
      <c r="A130" s="20"/>
      <c r="B130" s="20"/>
      <c r="C130" s="21" t="s">
        <v>11</v>
      </c>
      <c r="D130" s="20"/>
      <c r="E130" s="20" t="s">
        <v>12</v>
      </c>
      <c r="F130" s="22" t="s">
        <v>13</v>
      </c>
      <c r="G130" s="23">
        <v>0</v>
      </c>
      <c r="H130" s="19" t="s">
        <v>12</v>
      </c>
    </row>
    <row r="131" spans="1:9" x14ac:dyDescent="0.2">
      <c r="A131" s="17"/>
      <c r="B131" s="17"/>
      <c r="C131" s="33"/>
      <c r="D131" s="17"/>
      <c r="E131" s="17"/>
      <c r="F131" s="34"/>
      <c r="G131" s="34"/>
      <c r="H131" s="109" t="s">
        <v>12</v>
      </c>
      <c r="I131" s="108"/>
    </row>
    <row r="132" spans="1:9" x14ac:dyDescent="0.2">
      <c r="A132" s="110"/>
      <c r="B132" s="110"/>
      <c r="C132" s="111" t="s">
        <v>725</v>
      </c>
      <c r="D132" s="112"/>
      <c r="E132" s="113"/>
      <c r="F132" s="113"/>
      <c r="G132" s="112"/>
      <c r="H132" s="113"/>
      <c r="I132" s="108"/>
    </row>
    <row r="133" spans="1:9" ht="25.5" x14ac:dyDescent="0.2">
      <c r="A133" s="37"/>
      <c r="B133" s="38"/>
      <c r="C133" s="38" t="s">
        <v>726</v>
      </c>
      <c r="D133" s="38"/>
      <c r="E133" s="78">
        <v>2500000</v>
      </c>
      <c r="F133" s="40">
        <f>-438000/10^5</f>
        <v>-4.38</v>
      </c>
      <c r="G133" s="41" t="s">
        <v>668</v>
      </c>
      <c r="H133" s="19"/>
    </row>
    <row r="134" spans="1:9" ht="25.5" x14ac:dyDescent="0.2">
      <c r="A134" s="37"/>
      <c r="B134" s="38"/>
      <c r="C134" s="38" t="s">
        <v>727</v>
      </c>
      <c r="D134" s="38"/>
      <c r="E134" s="78">
        <v>2500000</v>
      </c>
      <c r="F134" s="40">
        <f>-689500/10^5</f>
        <v>-6.8949999999999996</v>
      </c>
      <c r="G134" s="41" t="s">
        <v>668</v>
      </c>
      <c r="H134" s="19"/>
    </row>
    <row r="135" spans="1:9" ht="25.5" x14ac:dyDescent="0.2">
      <c r="A135" s="37"/>
      <c r="B135" s="38"/>
      <c r="C135" s="38" t="s">
        <v>728</v>
      </c>
      <c r="D135" s="38"/>
      <c r="E135" s="78">
        <v>2500000</v>
      </c>
      <c r="F135" s="40">
        <f>-614750.00000003/10^5</f>
        <v>-6.1475000000003002</v>
      </c>
      <c r="G135" s="41" t="s">
        <v>668</v>
      </c>
      <c r="H135" s="19"/>
    </row>
    <row r="136" spans="1:9" ht="25.5" x14ac:dyDescent="0.2">
      <c r="A136" s="37"/>
      <c r="B136" s="38"/>
      <c r="C136" s="38" t="s">
        <v>729</v>
      </c>
      <c r="D136" s="38"/>
      <c r="E136" s="78">
        <v>2500000</v>
      </c>
      <c r="F136" s="40">
        <f>19000/10^5</f>
        <v>0.19</v>
      </c>
      <c r="G136" s="41" t="s">
        <v>668</v>
      </c>
      <c r="H136" s="19"/>
    </row>
    <row r="137" spans="1:9" x14ac:dyDescent="0.2">
      <c r="A137" s="17"/>
      <c r="B137" s="38"/>
      <c r="C137" s="38"/>
      <c r="D137" s="18"/>
      <c r="E137" s="17"/>
      <c r="F137" s="38"/>
      <c r="G137" s="114"/>
      <c r="H137" s="19" t="s">
        <v>12</v>
      </c>
    </row>
    <row r="138" spans="1:9" x14ac:dyDescent="0.2">
      <c r="A138" s="32"/>
      <c r="B138" s="28"/>
      <c r="C138" s="28" t="s">
        <v>121</v>
      </c>
      <c r="D138" s="28"/>
      <c r="E138" s="32"/>
      <c r="F138" s="30">
        <f>-8316.89977759+2500+2500+2500+2500</f>
        <v>1683.1002224099993</v>
      </c>
      <c r="G138" s="31">
        <f>F138/F139</f>
        <v>7.6555880927095896E-3</v>
      </c>
      <c r="H138" s="19" t="s">
        <v>12</v>
      </c>
    </row>
    <row r="139" spans="1:9" x14ac:dyDescent="0.2">
      <c r="A139" s="24"/>
      <c r="B139" s="24"/>
      <c r="C139" s="21" t="s">
        <v>122</v>
      </c>
      <c r="D139" s="25"/>
      <c r="E139" s="25"/>
      <c r="F139" s="26">
        <f>F138+F136+F135+F134+F133+F123+F115+F55+F25</f>
        <v>219852.50538920899</v>
      </c>
      <c r="G139" s="44">
        <f>G138+G123+G115+G55+G25-0.0001</f>
        <v>0.99995589809270968</v>
      </c>
      <c r="H139" s="19" t="s">
        <v>12</v>
      </c>
    </row>
    <row r="140" spans="1:9" x14ac:dyDescent="0.2">
      <c r="A140" s="45"/>
      <c r="B140" s="45"/>
      <c r="C140" s="45"/>
      <c r="D140" s="46"/>
      <c r="E140" s="46"/>
      <c r="F140" s="46"/>
      <c r="G140" s="46"/>
    </row>
    <row r="141" spans="1:9" x14ac:dyDescent="0.2">
      <c r="A141" s="47"/>
      <c r="B141" s="155" t="s">
        <v>646</v>
      </c>
      <c r="C141" s="155"/>
      <c r="D141" s="155"/>
      <c r="E141" s="155"/>
      <c r="F141" s="155"/>
      <c r="G141" s="155"/>
      <c r="H141" s="155"/>
    </row>
    <row r="142" spans="1:9" x14ac:dyDescent="0.2">
      <c r="A142" s="47"/>
      <c r="B142" s="155" t="s">
        <v>647</v>
      </c>
      <c r="C142" s="155"/>
      <c r="D142" s="155"/>
      <c r="E142" s="155"/>
      <c r="F142" s="155"/>
      <c r="G142" s="155"/>
      <c r="H142" s="155"/>
    </row>
    <row r="143" spans="1:9" x14ac:dyDescent="0.2">
      <c r="A143" s="47"/>
      <c r="B143" s="155" t="s">
        <v>648</v>
      </c>
      <c r="C143" s="155"/>
      <c r="D143" s="155"/>
      <c r="E143" s="155"/>
      <c r="F143" s="155"/>
      <c r="G143" s="155"/>
      <c r="H143" s="155"/>
    </row>
    <row r="144" spans="1:9" ht="66" customHeight="1" x14ac:dyDescent="0.2">
      <c r="A144" s="47"/>
      <c r="B144" s="216" t="s">
        <v>730</v>
      </c>
      <c r="C144" s="216"/>
      <c r="D144" s="216"/>
      <c r="E144" s="216"/>
      <c r="F144" s="216"/>
      <c r="G144" s="216"/>
      <c r="H144" s="216"/>
      <c r="I144" s="108"/>
    </row>
    <row r="145" spans="1:9" x14ac:dyDescent="0.2">
      <c r="A145" s="47"/>
      <c r="B145" s="47"/>
      <c r="C145" s="47"/>
      <c r="D145" s="49"/>
      <c r="E145" s="49"/>
      <c r="F145" s="49"/>
      <c r="G145" s="49"/>
    </row>
    <row r="146" spans="1:9" x14ac:dyDescent="0.2">
      <c r="A146" s="47"/>
      <c r="B146" s="156" t="s">
        <v>123</v>
      </c>
      <c r="C146" s="157"/>
      <c r="D146" s="158"/>
      <c r="E146" s="50"/>
      <c r="F146" s="49"/>
      <c r="G146" s="49"/>
    </row>
    <row r="147" spans="1:9" ht="27" customHeight="1" x14ac:dyDescent="0.2">
      <c r="A147" s="47"/>
      <c r="B147" s="159" t="s">
        <v>124</v>
      </c>
      <c r="C147" s="160"/>
      <c r="D147" s="115" t="s">
        <v>731</v>
      </c>
      <c r="E147" s="50"/>
      <c r="F147" s="49"/>
      <c r="G147" s="49"/>
    </row>
    <row r="148" spans="1:9" x14ac:dyDescent="0.2">
      <c r="A148" s="47"/>
      <c r="B148" s="159" t="s">
        <v>126</v>
      </c>
      <c r="C148" s="160"/>
      <c r="D148" s="18" t="s">
        <v>125</v>
      </c>
      <c r="E148" s="50"/>
      <c r="F148" s="49"/>
      <c r="G148" s="49"/>
    </row>
    <row r="149" spans="1:9" x14ac:dyDescent="0.2">
      <c r="A149" s="47"/>
      <c r="B149" s="159" t="s">
        <v>127</v>
      </c>
      <c r="C149" s="160"/>
      <c r="D149" s="34" t="s">
        <v>12</v>
      </c>
      <c r="E149" s="50"/>
      <c r="F149" s="49"/>
      <c r="G149" s="49"/>
    </row>
    <row r="150" spans="1:9" x14ac:dyDescent="0.2">
      <c r="A150" s="51"/>
      <c r="B150" s="52" t="s">
        <v>12</v>
      </c>
      <c r="C150" s="52" t="s">
        <v>649</v>
      </c>
      <c r="D150" s="52" t="s">
        <v>128</v>
      </c>
      <c r="E150" s="51"/>
      <c r="F150" s="51"/>
      <c r="G150" s="51"/>
    </row>
    <row r="151" spans="1:9" x14ac:dyDescent="0.2">
      <c r="A151" s="53"/>
      <c r="B151" s="54" t="s">
        <v>129</v>
      </c>
      <c r="C151" s="55">
        <v>45869</v>
      </c>
      <c r="D151" s="55">
        <v>45900</v>
      </c>
      <c r="E151" s="53"/>
      <c r="F151" s="53"/>
      <c r="G151" s="53"/>
    </row>
    <row r="152" spans="1:9" x14ac:dyDescent="0.2">
      <c r="A152" s="53"/>
      <c r="B152" s="28" t="s">
        <v>130</v>
      </c>
      <c r="C152" s="56">
        <v>2948.7635</v>
      </c>
      <c r="D152" s="56">
        <v>2962.7919999999999</v>
      </c>
      <c r="E152" s="53"/>
      <c r="F152" s="57"/>
      <c r="G152" s="58"/>
    </row>
    <row r="153" spans="1:9" ht="25.5" x14ac:dyDescent="0.2">
      <c r="A153" s="53"/>
      <c r="B153" s="28" t="s">
        <v>769</v>
      </c>
      <c r="C153" s="56">
        <v>1077.6361999999999</v>
      </c>
      <c r="D153" s="56">
        <v>1082.7634</v>
      </c>
      <c r="E153" s="53"/>
      <c r="F153" s="57"/>
      <c r="G153" s="58"/>
    </row>
    <row r="154" spans="1:9" x14ac:dyDescent="0.2">
      <c r="A154" s="53"/>
      <c r="B154" s="28" t="s">
        <v>131</v>
      </c>
      <c r="C154" s="56">
        <v>2700.7046</v>
      </c>
      <c r="D154" s="56">
        <v>2710.6736000000001</v>
      </c>
      <c r="E154" s="53"/>
      <c r="F154" s="57"/>
      <c r="G154" s="58"/>
    </row>
    <row r="155" spans="1:9" ht="25.5" x14ac:dyDescent="0.2">
      <c r="A155" s="53"/>
      <c r="B155" s="28" t="s">
        <v>770</v>
      </c>
      <c r="C155" s="56">
        <v>1071.1296</v>
      </c>
      <c r="D155" s="56">
        <v>1075.0833</v>
      </c>
      <c r="E155" s="53"/>
      <c r="F155" s="57"/>
      <c r="G155" s="58"/>
    </row>
    <row r="156" spans="1:9" x14ac:dyDescent="0.2">
      <c r="A156" s="53"/>
      <c r="B156" s="53"/>
      <c r="C156" s="53"/>
      <c r="D156" s="53"/>
      <c r="E156" s="53"/>
      <c r="F156" s="53"/>
      <c r="G156" s="53"/>
    </row>
    <row r="157" spans="1:9" x14ac:dyDescent="0.2">
      <c r="A157" s="53"/>
      <c r="B157" s="162" t="s">
        <v>650</v>
      </c>
      <c r="C157" s="163"/>
      <c r="D157" s="18" t="s">
        <v>125</v>
      </c>
      <c r="E157" s="53"/>
      <c r="F157" s="53"/>
      <c r="G157" s="53"/>
    </row>
    <row r="158" spans="1:9" x14ac:dyDescent="0.2">
      <c r="A158" s="53"/>
      <c r="B158" s="63"/>
      <c r="C158" s="63"/>
      <c r="D158" s="63"/>
      <c r="E158" s="53"/>
      <c r="F158" s="53"/>
      <c r="G158" s="53"/>
    </row>
    <row r="159" spans="1:9" ht="25.5" x14ac:dyDescent="0.2">
      <c r="A159" s="51"/>
      <c r="B159" s="159" t="s">
        <v>132</v>
      </c>
      <c r="C159" s="160"/>
      <c r="D159" s="115" t="s">
        <v>669</v>
      </c>
      <c r="E159" s="62"/>
      <c r="F159" s="51"/>
      <c r="G159" s="51"/>
      <c r="I159" s="108"/>
    </row>
    <row r="160" spans="1:9" x14ac:dyDescent="0.2">
      <c r="A160" s="51"/>
      <c r="B160" s="159" t="s">
        <v>133</v>
      </c>
      <c r="C160" s="160"/>
      <c r="D160" s="18" t="s">
        <v>125</v>
      </c>
      <c r="E160" s="62"/>
      <c r="F160" s="51"/>
      <c r="G160" s="51"/>
      <c r="I160" s="108"/>
    </row>
    <row r="161" spans="1:15" x14ac:dyDescent="0.2">
      <c r="A161" s="51"/>
      <c r="B161" s="159" t="s">
        <v>651</v>
      </c>
      <c r="C161" s="160"/>
      <c r="D161" s="18" t="s">
        <v>125</v>
      </c>
      <c r="E161" s="62"/>
      <c r="F161" s="51"/>
      <c r="G161" s="51"/>
      <c r="I161" s="108"/>
      <c r="J161" s="16"/>
    </row>
    <row r="162" spans="1:15" ht="12.75" customHeight="1" x14ac:dyDescent="0.2">
      <c r="A162" s="63"/>
      <c r="B162" s="63"/>
      <c r="C162" s="63"/>
      <c r="D162" s="63"/>
      <c r="E162" s="63"/>
      <c r="F162" s="63"/>
      <c r="G162" s="63"/>
      <c r="I162" s="108"/>
      <c r="J162" s="16"/>
    </row>
    <row r="163" spans="1:15" ht="13.5" x14ac:dyDescent="0.25">
      <c r="A163" s="63"/>
      <c r="B163" s="116" t="s">
        <v>774</v>
      </c>
      <c r="C163" s="63"/>
      <c r="D163" s="63"/>
      <c r="E163" s="63"/>
      <c r="F163" s="63"/>
      <c r="G163" s="63"/>
      <c r="H163" s="63"/>
      <c r="I163" s="108"/>
      <c r="J163" s="16"/>
    </row>
    <row r="164" spans="1:15" s="16" customFormat="1" ht="51" x14ac:dyDescent="0.2">
      <c r="A164" s="117"/>
      <c r="B164" s="118" t="s">
        <v>732</v>
      </c>
      <c r="C164" s="118" t="s">
        <v>733</v>
      </c>
      <c r="D164" s="119" t="s">
        <v>734</v>
      </c>
      <c r="E164" s="119" t="s">
        <v>735</v>
      </c>
      <c r="F164" s="118" t="s">
        <v>736</v>
      </c>
      <c r="G164" s="118" t="s">
        <v>737</v>
      </c>
      <c r="H164" s="118" t="s">
        <v>8</v>
      </c>
      <c r="I164" s="120"/>
    </row>
    <row r="165" spans="1:15" s="70" customFormat="1" ht="25.5" x14ac:dyDescent="0.2">
      <c r="A165" s="121"/>
      <c r="B165" s="122" t="s">
        <v>738</v>
      </c>
      <c r="C165" s="122" t="s">
        <v>739</v>
      </c>
      <c r="D165" s="123" t="s">
        <v>740</v>
      </c>
      <c r="E165" s="124" t="s">
        <v>741</v>
      </c>
      <c r="F165" s="125">
        <v>2500</v>
      </c>
      <c r="G165" s="126">
        <v>46002</v>
      </c>
      <c r="H165" s="107">
        <f>F165/$F$139</f>
        <v>1.1371259998034606E-2</v>
      </c>
      <c r="I165" s="127"/>
      <c r="J165" s="16"/>
    </row>
    <row r="166" spans="1:15" s="70" customFormat="1" ht="25.5" x14ac:dyDescent="0.2">
      <c r="A166" s="121"/>
      <c r="B166" s="122" t="s">
        <v>738</v>
      </c>
      <c r="C166" s="122" t="s">
        <v>742</v>
      </c>
      <c r="D166" s="123" t="s">
        <v>740</v>
      </c>
      <c r="E166" s="124" t="s">
        <v>741</v>
      </c>
      <c r="F166" s="125">
        <v>2500</v>
      </c>
      <c r="G166" s="126">
        <v>46087</v>
      </c>
      <c r="H166" s="107">
        <f>F166/$F$139</f>
        <v>1.1371259998034606E-2</v>
      </c>
      <c r="I166" s="127"/>
      <c r="J166" s="16"/>
    </row>
    <row r="167" spans="1:15" s="70" customFormat="1" ht="25.5" x14ac:dyDescent="0.2">
      <c r="A167" s="121"/>
      <c r="B167" s="122" t="s">
        <v>738</v>
      </c>
      <c r="C167" s="122" t="s">
        <v>743</v>
      </c>
      <c r="D167" s="123" t="s">
        <v>740</v>
      </c>
      <c r="E167" s="124" t="s">
        <v>741</v>
      </c>
      <c r="F167" s="125">
        <v>2500</v>
      </c>
      <c r="G167" s="126">
        <v>46101</v>
      </c>
      <c r="H167" s="107">
        <f>F167/$F$139</f>
        <v>1.1371259998034606E-2</v>
      </c>
      <c r="I167" s="127"/>
      <c r="J167" s="16"/>
    </row>
    <row r="168" spans="1:15" s="70" customFormat="1" ht="25.5" x14ac:dyDescent="0.2">
      <c r="A168" s="121"/>
      <c r="B168" s="122" t="s">
        <v>738</v>
      </c>
      <c r="C168" s="122" t="s">
        <v>743</v>
      </c>
      <c r="D168" s="123" t="s">
        <v>740</v>
      </c>
      <c r="E168" s="124" t="s">
        <v>741</v>
      </c>
      <c r="F168" s="125">
        <v>2500</v>
      </c>
      <c r="G168" s="126">
        <v>46168</v>
      </c>
      <c r="H168" s="107">
        <f>F168/$F$139</f>
        <v>1.1371259998034606E-2</v>
      </c>
      <c r="I168" s="127"/>
      <c r="J168" s="16"/>
    </row>
    <row r="169" spans="1:15" s="73" customFormat="1" x14ac:dyDescent="0.2">
      <c r="A169" s="63"/>
      <c r="B169" s="63"/>
      <c r="C169" s="63"/>
      <c r="D169" s="63"/>
      <c r="E169" s="63"/>
      <c r="F169" s="63"/>
      <c r="G169" s="63"/>
      <c r="H169"/>
      <c r="I169" s="128"/>
      <c r="J169" s="129"/>
      <c r="K169" s="129"/>
      <c r="L169" s="129"/>
      <c r="M169" s="129"/>
      <c r="N169" s="129"/>
      <c r="O169" s="129"/>
    </row>
    <row r="170" spans="1:15" x14ac:dyDescent="0.2">
      <c r="A170" s="64"/>
      <c r="B170" s="130" t="s">
        <v>775</v>
      </c>
      <c r="C170" s="130"/>
      <c r="D170" s="130"/>
      <c r="E170" s="130"/>
      <c r="F170" s="130"/>
      <c r="G170" s="130"/>
      <c r="H170" s="64"/>
      <c r="I170" s="108"/>
      <c r="J170" s="16"/>
    </row>
    <row r="171" spans="1:15" ht="13.5" customHeight="1" x14ac:dyDescent="0.2">
      <c r="B171" s="208" t="s">
        <v>671</v>
      </c>
      <c r="C171" s="208" t="s">
        <v>672</v>
      </c>
      <c r="D171" s="209" t="s">
        <v>682</v>
      </c>
      <c r="E171" s="210"/>
      <c r="F171" s="211"/>
      <c r="G171" s="212" t="s">
        <v>690</v>
      </c>
      <c r="H171" s="213"/>
      <c r="I171" s="214"/>
      <c r="J171" s="35"/>
      <c r="K171" s="35"/>
      <c r="L171" s="35"/>
      <c r="M171" s="35"/>
      <c r="N171" s="35"/>
      <c r="O171" s="35"/>
    </row>
    <row r="172" spans="1:15" ht="46.5" customHeight="1" x14ac:dyDescent="0.2">
      <c r="B172" s="176"/>
      <c r="C172" s="176"/>
      <c r="D172" s="215" t="s">
        <v>691</v>
      </c>
      <c r="E172" s="215" t="s">
        <v>692</v>
      </c>
      <c r="F172" s="215" t="s">
        <v>693</v>
      </c>
      <c r="G172" s="184" t="s">
        <v>707</v>
      </c>
      <c r="H172" s="185"/>
      <c r="I172" s="215" t="s">
        <v>695</v>
      </c>
      <c r="J172" s="35"/>
      <c r="K172" s="35"/>
      <c r="L172" s="35"/>
      <c r="M172" s="35"/>
      <c r="N172" s="35"/>
      <c r="O172" s="35"/>
    </row>
    <row r="173" spans="1:15" ht="21" customHeight="1" x14ac:dyDescent="0.2">
      <c r="B173" s="177"/>
      <c r="C173" s="177"/>
      <c r="D173" s="174"/>
      <c r="E173" s="174"/>
      <c r="F173" s="174"/>
      <c r="G173" s="131" t="s">
        <v>696</v>
      </c>
      <c r="H173" s="131" t="s">
        <v>697</v>
      </c>
      <c r="I173" s="174"/>
      <c r="J173" s="35"/>
      <c r="K173" s="35"/>
      <c r="L173" s="35"/>
      <c r="M173" s="35"/>
      <c r="N173" s="35"/>
      <c r="O173" s="35"/>
    </row>
    <row r="174" spans="1:15" ht="13.5" x14ac:dyDescent="0.25">
      <c r="B174" s="132" t="s">
        <v>698</v>
      </c>
      <c r="C174" s="133" t="s">
        <v>699</v>
      </c>
      <c r="D174" s="134">
        <v>488.84800000000001</v>
      </c>
      <c r="E174" s="12">
        <v>11.151999999999999</v>
      </c>
      <c r="F174" s="135">
        <f>D174+E174</f>
        <v>500</v>
      </c>
      <c r="G174" s="13">
        <v>21.175720568999996</v>
      </c>
      <c r="H174" s="13">
        <v>13.34</v>
      </c>
      <c r="I174" s="13">
        <f>G174+H174</f>
        <v>34.515720568999996</v>
      </c>
      <c r="J174" s="35"/>
      <c r="K174" s="35"/>
      <c r="L174" s="35"/>
      <c r="M174" s="35"/>
      <c r="N174" s="35"/>
      <c r="O174" s="35"/>
    </row>
    <row r="175" spans="1:15" ht="6.75" customHeight="1" x14ac:dyDescent="0.25">
      <c r="B175" s="136"/>
      <c r="C175" s="137"/>
      <c r="D175" s="138"/>
      <c r="E175" s="11"/>
      <c r="F175" s="139"/>
      <c r="G175" s="9"/>
      <c r="H175" s="9"/>
      <c r="I175" s="9"/>
      <c r="J175" s="35"/>
      <c r="K175" s="35"/>
      <c r="L175" s="35"/>
      <c r="M175" s="35"/>
      <c r="N175" s="35"/>
      <c r="O175" s="35"/>
    </row>
    <row r="176" spans="1:15" ht="51" customHeight="1" x14ac:dyDescent="0.2">
      <c r="B176" s="171" t="s">
        <v>700</v>
      </c>
      <c r="C176" s="171"/>
      <c r="D176" s="171"/>
      <c r="E176" s="171"/>
      <c r="F176" s="171"/>
      <c r="G176" s="171"/>
      <c r="H176" s="171"/>
      <c r="I176" s="171"/>
      <c r="J176" s="140"/>
      <c r="K176" s="35"/>
      <c r="L176" s="35"/>
      <c r="M176" s="35"/>
      <c r="N176" s="35"/>
      <c r="O176" s="35"/>
    </row>
    <row r="177" spans="2:16" ht="13.5" x14ac:dyDescent="0.25">
      <c r="B177" s="91" t="s">
        <v>701</v>
      </c>
      <c r="I177" s="35"/>
      <c r="J177" s="16"/>
      <c r="K177" s="35"/>
      <c r="L177" s="35"/>
      <c r="M177" s="35"/>
      <c r="N177" s="35"/>
      <c r="O177" s="35"/>
      <c r="P177" s="35"/>
    </row>
    <row r="178" spans="2:16" ht="7.5" customHeight="1" x14ac:dyDescent="0.2">
      <c r="B178" s="92"/>
      <c r="J178" s="16"/>
      <c r="K178" s="35"/>
      <c r="L178" s="35"/>
      <c r="M178" s="35"/>
      <c r="N178" s="35"/>
      <c r="O178" s="35"/>
    </row>
    <row r="179" spans="2:16" x14ac:dyDescent="0.2">
      <c r="B179" s="92" t="s">
        <v>705</v>
      </c>
      <c r="J179" s="16"/>
      <c r="K179" s="35"/>
      <c r="L179" s="35"/>
      <c r="M179" s="35"/>
      <c r="N179" s="35"/>
      <c r="O179" s="35"/>
    </row>
    <row r="180" spans="2:16" s="64" customFormat="1" x14ac:dyDescent="0.2">
      <c r="I180" s="108"/>
      <c r="J180" s="16"/>
      <c r="K180" s="35"/>
      <c r="L180" s="35"/>
      <c r="M180" s="35"/>
      <c r="N180" s="35"/>
      <c r="O180" s="70"/>
    </row>
    <row r="181" spans="2:16" s="64" customFormat="1" x14ac:dyDescent="0.2">
      <c r="B181" s="204" t="s">
        <v>652</v>
      </c>
      <c r="C181" s="205"/>
      <c r="D181" s="206"/>
      <c r="I181" s="108"/>
      <c r="J181" s="16"/>
      <c r="K181" s="35"/>
      <c r="L181" s="35"/>
      <c r="M181" s="35"/>
      <c r="N181" s="35"/>
      <c r="O181" s="70"/>
    </row>
    <row r="182" spans="2:16" s="64" customFormat="1" ht="51" x14ac:dyDescent="0.2">
      <c r="B182" s="207" t="s">
        <v>653</v>
      </c>
      <c r="C182" s="207"/>
      <c r="D182" s="141" t="s">
        <v>526</v>
      </c>
      <c r="I182" s="108"/>
      <c r="J182" s="16"/>
      <c r="K182" s="35"/>
      <c r="L182" s="35"/>
      <c r="M182" s="35"/>
      <c r="N182" s="35"/>
      <c r="O182" s="70"/>
    </row>
    <row r="183" spans="2:16" s="64" customFormat="1" x14ac:dyDescent="0.2">
      <c r="B183" s="203" t="s">
        <v>654</v>
      </c>
      <c r="C183" s="203"/>
      <c r="D183" s="142"/>
      <c r="I183" s="108"/>
      <c r="J183" s="16"/>
      <c r="K183" s="35"/>
      <c r="L183" s="35"/>
      <c r="M183" s="35"/>
      <c r="N183" s="35"/>
      <c r="O183" s="70"/>
    </row>
    <row r="184" spans="2:16" s="64" customFormat="1" x14ac:dyDescent="0.2">
      <c r="B184" s="203"/>
      <c r="C184" s="203"/>
      <c r="D184" s="143"/>
      <c r="I184" s="108"/>
      <c r="J184" s="16"/>
      <c r="K184" s="35"/>
      <c r="L184" s="35"/>
      <c r="M184" s="35"/>
      <c r="N184" s="35"/>
      <c r="O184" s="70"/>
    </row>
    <row r="185" spans="2:16" s="64" customFormat="1" x14ac:dyDescent="0.2">
      <c r="B185" s="203" t="s">
        <v>655</v>
      </c>
      <c r="C185" s="203"/>
      <c r="D185" s="68">
        <v>6.2690667792415331</v>
      </c>
      <c r="I185" s="108"/>
      <c r="J185" s="16"/>
      <c r="K185" s="35"/>
      <c r="L185" s="35"/>
      <c r="M185" s="35"/>
      <c r="N185" s="35"/>
      <c r="O185" s="70"/>
    </row>
    <row r="186" spans="2:16" s="64" customFormat="1" x14ac:dyDescent="0.2">
      <c r="B186" s="152"/>
      <c r="C186" s="152"/>
      <c r="D186" s="67"/>
      <c r="I186" s="108"/>
      <c r="J186" s="16"/>
      <c r="K186" s="35"/>
      <c r="L186" s="35"/>
      <c r="M186" s="35"/>
      <c r="N186" s="35"/>
      <c r="O186" s="70"/>
    </row>
    <row r="187" spans="2:16" s="64" customFormat="1" x14ac:dyDescent="0.2">
      <c r="B187" s="152" t="s">
        <v>656</v>
      </c>
      <c r="C187" s="152"/>
      <c r="D187" s="68">
        <v>0.48718326943840679</v>
      </c>
      <c r="I187" s="108"/>
      <c r="J187" s="16"/>
      <c r="K187" s="35"/>
      <c r="L187" s="35"/>
      <c r="M187" s="35"/>
      <c r="N187" s="35"/>
      <c r="O187" s="70"/>
    </row>
    <row r="188" spans="2:16" s="64" customFormat="1" x14ac:dyDescent="0.2">
      <c r="B188" s="152" t="s">
        <v>657</v>
      </c>
      <c r="C188" s="152"/>
      <c r="D188" s="68">
        <v>0.49443891074473217</v>
      </c>
      <c r="I188" s="108"/>
      <c r="J188" s="16"/>
      <c r="K188" s="35"/>
      <c r="L188" s="35"/>
      <c r="M188" s="35"/>
      <c r="N188" s="35"/>
      <c r="O188" s="70"/>
    </row>
    <row r="189" spans="2:16" s="64" customFormat="1" x14ac:dyDescent="0.2">
      <c r="B189" s="152"/>
      <c r="C189" s="152"/>
      <c r="D189" s="67"/>
      <c r="I189" s="108"/>
      <c r="J189" s="16"/>
      <c r="K189" s="35"/>
      <c r="L189" s="35"/>
      <c r="M189" s="35"/>
      <c r="N189" s="35"/>
      <c r="O189" s="70"/>
    </row>
    <row r="190" spans="2:16" s="64" customFormat="1" x14ac:dyDescent="0.2">
      <c r="B190" s="152" t="s">
        <v>658</v>
      </c>
      <c r="C190" s="152"/>
      <c r="D190" s="69" t="s">
        <v>772</v>
      </c>
      <c r="I190" s="108"/>
      <c r="J190" s="16"/>
      <c r="K190" s="35"/>
      <c r="L190" s="35"/>
      <c r="M190" s="35"/>
      <c r="N190" s="35"/>
      <c r="O190" s="70"/>
    </row>
    <row r="191" spans="2:16" s="64" customFormat="1" x14ac:dyDescent="0.2">
      <c r="B191" s="150" t="s">
        <v>659</v>
      </c>
      <c r="C191" s="153"/>
      <c r="D191" s="151"/>
      <c r="I191" s="108"/>
      <c r="J191" s="16"/>
      <c r="K191" s="35"/>
      <c r="L191" s="35"/>
      <c r="M191" s="35"/>
      <c r="N191" s="35"/>
      <c r="O191" s="70"/>
    </row>
    <row r="192" spans="2:16" s="64" customFormat="1" x14ac:dyDescent="0.2">
      <c r="B192" s="48"/>
      <c r="C192" s="48"/>
      <c r="D192" s="48"/>
      <c r="I192" s="108"/>
      <c r="J192" s="16"/>
      <c r="K192" s="35"/>
      <c r="L192" s="35"/>
      <c r="M192" s="35"/>
      <c r="N192" s="35"/>
      <c r="O192" s="70"/>
    </row>
    <row r="193" spans="1:17" s="64" customFormat="1" x14ac:dyDescent="0.2">
      <c r="A193"/>
      <c r="B193" s="72" t="s">
        <v>660</v>
      </c>
      <c r="C193"/>
      <c r="D193"/>
      <c r="E193"/>
      <c r="F193"/>
      <c r="G193"/>
      <c r="H193"/>
      <c r="I193" s="108"/>
      <c r="J193" s="16"/>
      <c r="K193" s="35"/>
      <c r="L193" s="35"/>
      <c r="M193" s="35"/>
      <c r="N193" s="35"/>
      <c r="O193" s="70"/>
      <c r="P193"/>
      <c r="Q193"/>
    </row>
    <row r="194" spans="1:17" x14ac:dyDescent="0.2">
      <c r="I194" s="108"/>
    </row>
    <row r="195" spans="1:17" ht="153.75" customHeight="1" x14ac:dyDescent="0.2">
      <c r="I195" s="108"/>
    </row>
    <row r="196" spans="1:17" ht="25.5" customHeight="1" x14ac:dyDescent="0.2">
      <c r="I196" s="108"/>
    </row>
    <row r="197" spans="1:17" x14ac:dyDescent="0.2">
      <c r="B197" s="72" t="s">
        <v>661</v>
      </c>
      <c r="C197" s="73"/>
      <c r="D197" s="72"/>
      <c r="I197" s="108"/>
    </row>
    <row r="198" spans="1:17" x14ac:dyDescent="0.2">
      <c r="B198" s="72" t="s">
        <v>744</v>
      </c>
      <c r="D198" s="72"/>
      <c r="I198" s="108"/>
    </row>
    <row r="199" spans="1:17" x14ac:dyDescent="0.2">
      <c r="I199" s="108"/>
    </row>
    <row r="200" spans="1:17" x14ac:dyDescent="0.2">
      <c r="I200" s="108"/>
    </row>
    <row r="201" spans="1:17" ht="165" customHeight="1" x14ac:dyDescent="0.2">
      <c r="I201" s="108"/>
    </row>
    <row r="202" spans="1:17" x14ac:dyDescent="0.2">
      <c r="I202" s="108"/>
    </row>
    <row r="203" spans="1:17" x14ac:dyDescent="0.2">
      <c r="I203" s="108"/>
      <c r="J203" s="16"/>
    </row>
    <row r="204" spans="1:17" x14ac:dyDescent="0.2">
      <c r="I204" s="108"/>
    </row>
    <row r="205" spans="1:17" x14ac:dyDescent="0.2">
      <c r="I205" s="108"/>
    </row>
    <row r="206" spans="1:17" x14ac:dyDescent="0.2">
      <c r="I206" s="108"/>
    </row>
  </sheetData>
  <mergeCells count="36">
    <mergeCell ref="B159:C159"/>
    <mergeCell ref="B160:C160"/>
    <mergeCell ref="B157:C157"/>
    <mergeCell ref="B161:C161"/>
    <mergeCell ref="B143:H143"/>
    <mergeCell ref="B146:D146"/>
    <mergeCell ref="B147:C147"/>
    <mergeCell ref="B148:C148"/>
    <mergeCell ref="B149:C149"/>
    <mergeCell ref="B144:H144"/>
    <mergeCell ref="A1:H1"/>
    <mergeCell ref="A2:H2"/>
    <mergeCell ref="A3:H3"/>
    <mergeCell ref="B141:H141"/>
    <mergeCell ref="B142:H142"/>
    <mergeCell ref="B171:B173"/>
    <mergeCell ref="C171:C173"/>
    <mergeCell ref="D171:F171"/>
    <mergeCell ref="G171:I171"/>
    <mergeCell ref="D172:D173"/>
    <mergeCell ref="E172:E173"/>
    <mergeCell ref="F172:F173"/>
    <mergeCell ref="G172:H172"/>
    <mergeCell ref="I172:I173"/>
    <mergeCell ref="B176:I176"/>
    <mergeCell ref="B181:D181"/>
    <mergeCell ref="B182:C182"/>
    <mergeCell ref="B183:C183"/>
    <mergeCell ref="B184:C184"/>
    <mergeCell ref="B190:C190"/>
    <mergeCell ref="B191:D191"/>
    <mergeCell ref="B185:C185"/>
    <mergeCell ref="B186:C186"/>
    <mergeCell ref="B187:C187"/>
    <mergeCell ref="B188:C188"/>
    <mergeCell ref="B189:C189"/>
  </mergeCells>
  <hyperlinks>
    <hyperlink ref="I1" location="Index!B2" display="Index" xr:uid="{5A7068B3-B5E7-4272-BB74-8D6A9FEC47CE}"/>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DC0DC-B485-4B7F-8A3B-F12A9DE3FD34}">
  <sheetPr>
    <outlinePr summaryBelow="0" summaryRight="0"/>
  </sheetPr>
  <dimension ref="A1:Q137"/>
  <sheetViews>
    <sheetView showGridLines="0" workbookViewId="0">
      <selection sqref="A1:H1"/>
    </sheetView>
  </sheetViews>
  <sheetFormatPr defaultRowHeight="12.75" x14ac:dyDescent="0.2"/>
  <cols>
    <col min="1" max="1" width="5.85546875" bestFit="1" customWidth="1"/>
    <col min="2" max="2" width="21.42578125" customWidth="1"/>
    <col min="3" max="3" width="48.42578125" customWidth="1"/>
    <col min="4" max="4" width="11.85546875" customWidth="1"/>
    <col min="5" max="5" width="10.140625" customWidth="1"/>
    <col min="6" max="6" width="10.140625" bestFit="1" customWidth="1"/>
    <col min="7" max="7" width="14" bestFit="1" customWidth="1"/>
    <col min="8" max="8" width="10" customWidth="1"/>
  </cols>
  <sheetData>
    <row r="1" spans="1:9" ht="15" x14ac:dyDescent="0.2">
      <c r="A1" s="154" t="s">
        <v>0</v>
      </c>
      <c r="B1" s="154"/>
      <c r="C1" s="154"/>
      <c r="D1" s="154"/>
      <c r="E1" s="154"/>
      <c r="F1" s="154"/>
      <c r="G1" s="154"/>
      <c r="H1" s="154"/>
      <c r="I1" s="1" t="s">
        <v>631</v>
      </c>
    </row>
    <row r="2" spans="1:9" ht="15" x14ac:dyDescent="0.2">
      <c r="A2" s="154" t="s">
        <v>567</v>
      </c>
      <c r="B2" s="154"/>
      <c r="C2" s="154"/>
      <c r="D2" s="154"/>
      <c r="E2" s="154"/>
      <c r="F2" s="154"/>
      <c r="G2" s="154"/>
      <c r="H2" s="154"/>
    </row>
    <row r="3" spans="1:9" ht="15" x14ac:dyDescent="0.2">
      <c r="A3" s="154" t="s">
        <v>780</v>
      </c>
      <c r="B3" s="154"/>
      <c r="C3" s="154"/>
      <c r="D3" s="154"/>
      <c r="E3" s="154"/>
      <c r="F3" s="154"/>
      <c r="G3" s="154"/>
      <c r="H3" s="154"/>
    </row>
    <row r="4" spans="1:9" s="16" customFormat="1" ht="30" x14ac:dyDescent="0.2">
      <c r="A4" s="14" t="s">
        <v>2</v>
      </c>
      <c r="B4" s="14" t="s">
        <v>3</v>
      </c>
      <c r="C4" s="14" t="s">
        <v>4</v>
      </c>
      <c r="D4" s="14" t="s">
        <v>5</v>
      </c>
      <c r="E4" s="14" t="s">
        <v>6</v>
      </c>
      <c r="F4" s="14" t="s">
        <v>7</v>
      </c>
      <c r="G4" s="14" t="s">
        <v>8</v>
      </c>
      <c r="H4" s="15" t="s">
        <v>630</v>
      </c>
    </row>
    <row r="5" spans="1:9" x14ac:dyDescent="0.2">
      <c r="A5" s="17"/>
      <c r="B5" s="17"/>
      <c r="C5" s="18" t="s">
        <v>9</v>
      </c>
      <c r="D5" s="17"/>
      <c r="E5" s="17"/>
      <c r="F5" s="17"/>
      <c r="G5" s="17"/>
      <c r="H5" s="19" t="s">
        <v>12</v>
      </c>
    </row>
    <row r="6" spans="1:9" x14ac:dyDescent="0.2">
      <c r="A6" s="20"/>
      <c r="B6" s="20"/>
      <c r="C6" s="21" t="s">
        <v>10</v>
      </c>
      <c r="D6" s="20"/>
      <c r="E6" s="20"/>
      <c r="F6" s="20"/>
      <c r="G6" s="20"/>
      <c r="H6" s="19" t="s">
        <v>12</v>
      </c>
    </row>
    <row r="7" spans="1:9" x14ac:dyDescent="0.2">
      <c r="A7" s="20"/>
      <c r="B7" s="20"/>
      <c r="C7" s="21" t="s">
        <v>11</v>
      </c>
      <c r="D7" s="20"/>
      <c r="E7" s="20" t="s">
        <v>12</v>
      </c>
      <c r="F7" s="22" t="s">
        <v>13</v>
      </c>
      <c r="G7" s="23">
        <v>0</v>
      </c>
      <c r="H7" s="19" t="s">
        <v>12</v>
      </c>
    </row>
    <row r="8" spans="1:9" x14ac:dyDescent="0.2">
      <c r="A8" s="20"/>
      <c r="B8" s="20"/>
      <c r="C8" s="24"/>
      <c r="D8" s="20"/>
      <c r="E8" s="20"/>
      <c r="F8" s="25"/>
      <c r="G8" s="25"/>
      <c r="H8" s="19" t="s">
        <v>12</v>
      </c>
    </row>
    <row r="9" spans="1:9" x14ac:dyDescent="0.2">
      <c r="A9" s="20"/>
      <c r="B9" s="20"/>
      <c r="C9" s="21" t="s">
        <v>14</v>
      </c>
      <c r="D9" s="20"/>
      <c r="E9" s="20"/>
      <c r="F9" s="20"/>
      <c r="G9" s="20"/>
      <c r="H9" s="19" t="s">
        <v>12</v>
      </c>
    </row>
    <row r="10" spans="1:9" x14ac:dyDescent="0.2">
      <c r="A10" s="20"/>
      <c r="B10" s="20"/>
      <c r="C10" s="21" t="s">
        <v>11</v>
      </c>
      <c r="D10" s="20"/>
      <c r="E10" s="20" t="s">
        <v>12</v>
      </c>
      <c r="F10" s="22" t="s">
        <v>13</v>
      </c>
      <c r="G10" s="23">
        <v>0</v>
      </c>
      <c r="H10" s="19" t="s">
        <v>12</v>
      </c>
    </row>
    <row r="11" spans="1:9" x14ac:dyDescent="0.2">
      <c r="A11" s="20"/>
      <c r="B11" s="20"/>
      <c r="C11" s="24"/>
      <c r="D11" s="20"/>
      <c r="E11" s="20"/>
      <c r="F11" s="25"/>
      <c r="G11" s="25"/>
      <c r="H11" s="19" t="s">
        <v>12</v>
      </c>
    </row>
    <row r="12" spans="1:9" x14ac:dyDescent="0.2">
      <c r="A12" s="20"/>
      <c r="B12" s="20"/>
      <c r="C12" s="21" t="s">
        <v>15</v>
      </c>
      <c r="D12" s="20"/>
      <c r="E12" s="20"/>
      <c r="F12" s="20"/>
      <c r="G12" s="20"/>
      <c r="H12" s="19" t="s">
        <v>12</v>
      </c>
    </row>
    <row r="13" spans="1:9" x14ac:dyDescent="0.2">
      <c r="A13" s="20"/>
      <c r="B13" s="20"/>
      <c r="C13" s="21" t="s">
        <v>11</v>
      </c>
      <c r="D13" s="20"/>
      <c r="E13" s="20" t="s">
        <v>12</v>
      </c>
      <c r="F13" s="22" t="s">
        <v>13</v>
      </c>
      <c r="G13" s="23">
        <v>0</v>
      </c>
      <c r="H13" s="19" t="s">
        <v>12</v>
      </c>
    </row>
    <row r="14" spans="1:9" x14ac:dyDescent="0.2">
      <c r="A14" s="20"/>
      <c r="B14" s="20"/>
      <c r="C14" s="24"/>
      <c r="D14" s="20"/>
      <c r="E14" s="20"/>
      <c r="F14" s="25"/>
      <c r="G14" s="25"/>
      <c r="H14" s="19" t="s">
        <v>12</v>
      </c>
    </row>
    <row r="15" spans="1:9" x14ac:dyDescent="0.2">
      <c r="A15" s="20"/>
      <c r="B15" s="20"/>
      <c r="C15" s="21" t="s">
        <v>16</v>
      </c>
      <c r="D15" s="20"/>
      <c r="E15" s="20"/>
      <c r="F15" s="20"/>
      <c r="G15" s="20"/>
      <c r="H15" s="19" t="s">
        <v>12</v>
      </c>
    </row>
    <row r="16" spans="1:9" x14ac:dyDescent="0.2">
      <c r="A16" s="20"/>
      <c r="B16" s="20"/>
      <c r="C16" s="21" t="s">
        <v>11</v>
      </c>
      <c r="D16" s="20"/>
      <c r="E16" s="20" t="s">
        <v>12</v>
      </c>
      <c r="F16" s="22" t="s">
        <v>13</v>
      </c>
      <c r="G16" s="23">
        <v>0</v>
      </c>
      <c r="H16" s="19" t="s">
        <v>12</v>
      </c>
    </row>
    <row r="17" spans="1:8" x14ac:dyDescent="0.2">
      <c r="A17" s="20"/>
      <c r="B17" s="20"/>
      <c r="C17" s="24"/>
      <c r="D17" s="20"/>
      <c r="E17" s="20"/>
      <c r="F17" s="25"/>
      <c r="G17" s="25"/>
      <c r="H17" s="19" t="s">
        <v>12</v>
      </c>
    </row>
    <row r="18" spans="1:8" x14ac:dyDescent="0.2">
      <c r="A18" s="20"/>
      <c r="B18" s="20"/>
      <c r="C18" s="21" t="s">
        <v>17</v>
      </c>
      <c r="D18" s="20"/>
      <c r="E18" s="20"/>
      <c r="F18" s="25"/>
      <c r="G18" s="25"/>
      <c r="H18" s="19" t="s">
        <v>12</v>
      </c>
    </row>
    <row r="19" spans="1:8" x14ac:dyDescent="0.2">
      <c r="A19" s="20"/>
      <c r="B19" s="20"/>
      <c r="C19" s="21" t="s">
        <v>11</v>
      </c>
      <c r="D19" s="20"/>
      <c r="E19" s="20" t="s">
        <v>12</v>
      </c>
      <c r="F19" s="22" t="s">
        <v>13</v>
      </c>
      <c r="G19" s="23">
        <v>0</v>
      </c>
      <c r="H19" s="19" t="s">
        <v>12</v>
      </c>
    </row>
    <row r="20" spans="1:8" x14ac:dyDescent="0.2">
      <c r="A20" s="20"/>
      <c r="B20" s="20"/>
      <c r="C20" s="24"/>
      <c r="D20" s="20"/>
      <c r="E20" s="20"/>
      <c r="F20" s="25"/>
      <c r="G20" s="25"/>
      <c r="H20" s="19" t="s">
        <v>12</v>
      </c>
    </row>
    <row r="21" spans="1:8" x14ac:dyDescent="0.2">
      <c r="A21" s="20"/>
      <c r="B21" s="20"/>
      <c r="C21" s="21" t="s">
        <v>18</v>
      </c>
      <c r="D21" s="20"/>
      <c r="E21" s="20"/>
      <c r="F21" s="25"/>
      <c r="G21" s="25"/>
      <c r="H21" s="19" t="s">
        <v>12</v>
      </c>
    </row>
    <row r="22" spans="1:8" x14ac:dyDescent="0.2">
      <c r="A22" s="20"/>
      <c r="B22" s="20"/>
      <c r="C22" s="21" t="s">
        <v>11</v>
      </c>
      <c r="D22" s="20"/>
      <c r="E22" s="20" t="s">
        <v>12</v>
      </c>
      <c r="F22" s="22" t="s">
        <v>13</v>
      </c>
      <c r="G22" s="23">
        <v>0</v>
      </c>
      <c r="H22" s="19" t="s">
        <v>12</v>
      </c>
    </row>
    <row r="23" spans="1:8" x14ac:dyDescent="0.2">
      <c r="A23" s="20"/>
      <c r="B23" s="20"/>
      <c r="C23" s="24"/>
      <c r="D23" s="20"/>
      <c r="E23" s="20"/>
      <c r="F23" s="25"/>
      <c r="G23" s="25"/>
      <c r="H23" s="19" t="s">
        <v>12</v>
      </c>
    </row>
    <row r="24" spans="1:8" x14ac:dyDescent="0.2">
      <c r="A24" s="20"/>
      <c r="B24" s="20"/>
      <c r="C24" s="21" t="s">
        <v>19</v>
      </c>
      <c r="D24" s="20"/>
      <c r="E24" s="20"/>
      <c r="F24" s="26">
        <v>0</v>
      </c>
      <c r="G24" s="23">
        <v>0</v>
      </c>
      <c r="H24" s="19" t="s">
        <v>12</v>
      </c>
    </row>
    <row r="25" spans="1:8" x14ac:dyDescent="0.2">
      <c r="A25" s="20"/>
      <c r="B25" s="20"/>
      <c r="C25" s="24"/>
      <c r="D25" s="20"/>
      <c r="E25" s="20"/>
      <c r="F25" s="25"/>
      <c r="G25" s="25"/>
      <c r="H25" s="19" t="s">
        <v>12</v>
      </c>
    </row>
    <row r="26" spans="1:8" x14ac:dyDescent="0.2">
      <c r="A26" s="20"/>
      <c r="B26" s="20"/>
      <c r="C26" s="21" t="s">
        <v>20</v>
      </c>
      <c r="D26" s="20"/>
      <c r="E26" s="20"/>
      <c r="F26" s="25"/>
      <c r="G26" s="25"/>
      <c r="H26" s="19" t="s">
        <v>12</v>
      </c>
    </row>
    <row r="27" spans="1:8" x14ac:dyDescent="0.2">
      <c r="A27" s="20"/>
      <c r="B27" s="20"/>
      <c r="C27" s="21" t="s">
        <v>10</v>
      </c>
      <c r="D27" s="20"/>
      <c r="E27" s="20"/>
      <c r="F27" s="25"/>
      <c r="G27" s="25"/>
      <c r="H27" s="19" t="s">
        <v>12</v>
      </c>
    </row>
    <row r="28" spans="1:8" x14ac:dyDescent="0.2">
      <c r="A28" s="27">
        <v>1</v>
      </c>
      <c r="B28" s="28" t="s">
        <v>298</v>
      </c>
      <c r="C28" s="28" t="s">
        <v>299</v>
      </c>
      <c r="D28" s="28" t="s">
        <v>23</v>
      </c>
      <c r="E28" s="29">
        <v>200</v>
      </c>
      <c r="F28" s="30">
        <v>200.8708</v>
      </c>
      <c r="G28" s="31">
        <v>4.6877330000000002E-2</v>
      </c>
      <c r="H28" s="19">
        <v>6.7350000000000003</v>
      </c>
    </row>
    <row r="29" spans="1:8" ht="25.5" x14ac:dyDescent="0.2">
      <c r="A29" s="27">
        <v>2</v>
      </c>
      <c r="B29" s="28" t="s">
        <v>537</v>
      </c>
      <c r="C29" s="28" t="s">
        <v>538</v>
      </c>
      <c r="D29" s="28" t="s">
        <v>305</v>
      </c>
      <c r="E29" s="29">
        <v>200</v>
      </c>
      <c r="F29" s="30">
        <v>200.1576</v>
      </c>
      <c r="G29" s="31">
        <v>4.6710889999999998E-2</v>
      </c>
      <c r="H29" s="19">
        <v>7.2984</v>
      </c>
    </row>
    <row r="30" spans="1:8" x14ac:dyDescent="0.2">
      <c r="A30" s="27">
        <v>3</v>
      </c>
      <c r="B30" s="28" t="s">
        <v>69</v>
      </c>
      <c r="C30" s="28" t="s">
        <v>70</v>
      </c>
      <c r="D30" s="28" t="s">
        <v>26</v>
      </c>
      <c r="E30" s="29">
        <v>200</v>
      </c>
      <c r="F30" s="30">
        <v>198.65260000000001</v>
      </c>
      <c r="G30" s="31">
        <v>4.6359659999999997E-2</v>
      </c>
      <c r="H30" s="19">
        <v>6.8684000000000003</v>
      </c>
    </row>
    <row r="31" spans="1:8" x14ac:dyDescent="0.2">
      <c r="A31" s="27">
        <v>4</v>
      </c>
      <c r="B31" s="28" t="s">
        <v>319</v>
      </c>
      <c r="C31" s="28" t="s">
        <v>320</v>
      </c>
      <c r="D31" s="28" t="s">
        <v>305</v>
      </c>
      <c r="E31" s="29">
        <v>150</v>
      </c>
      <c r="F31" s="30">
        <v>151.89824999999999</v>
      </c>
      <c r="G31" s="31">
        <v>3.544858E-2</v>
      </c>
      <c r="H31" s="19">
        <v>8.0150000000000006</v>
      </c>
    </row>
    <row r="32" spans="1:8" x14ac:dyDescent="0.2">
      <c r="A32" s="27">
        <v>5</v>
      </c>
      <c r="B32" s="28" t="s">
        <v>311</v>
      </c>
      <c r="C32" s="28" t="s">
        <v>312</v>
      </c>
      <c r="D32" s="28" t="s">
        <v>305</v>
      </c>
      <c r="E32" s="29">
        <v>100</v>
      </c>
      <c r="F32" s="30">
        <v>101.2068</v>
      </c>
      <c r="G32" s="31">
        <v>2.3618690000000001E-2</v>
      </c>
      <c r="H32" s="19">
        <v>7.05</v>
      </c>
    </row>
    <row r="33" spans="1:8" x14ac:dyDescent="0.2">
      <c r="A33" s="27">
        <v>6</v>
      </c>
      <c r="B33" s="28" t="s">
        <v>290</v>
      </c>
      <c r="C33" s="28" t="s">
        <v>291</v>
      </c>
      <c r="D33" s="28" t="s">
        <v>292</v>
      </c>
      <c r="E33" s="29">
        <v>100</v>
      </c>
      <c r="F33" s="30">
        <v>101.1516</v>
      </c>
      <c r="G33" s="31">
        <v>2.36058E-2</v>
      </c>
      <c r="H33" s="19">
        <v>6.76</v>
      </c>
    </row>
    <row r="34" spans="1:8" x14ac:dyDescent="0.2">
      <c r="A34" s="27">
        <v>7</v>
      </c>
      <c r="B34" s="28" t="s">
        <v>313</v>
      </c>
      <c r="C34" s="28" t="s">
        <v>314</v>
      </c>
      <c r="D34" s="28" t="s">
        <v>26</v>
      </c>
      <c r="E34" s="29">
        <v>100</v>
      </c>
      <c r="F34" s="30">
        <v>101.00920000000001</v>
      </c>
      <c r="G34" s="31">
        <v>2.3572570000000001E-2</v>
      </c>
      <c r="H34" s="19">
        <v>7.2474999999999996</v>
      </c>
    </row>
    <row r="35" spans="1:8" x14ac:dyDescent="0.2">
      <c r="A35" s="27">
        <v>8</v>
      </c>
      <c r="B35" s="28" t="s">
        <v>67</v>
      </c>
      <c r="C35" s="28" t="s">
        <v>68</v>
      </c>
      <c r="D35" s="28" t="s">
        <v>23</v>
      </c>
      <c r="E35" s="29">
        <v>100</v>
      </c>
      <c r="F35" s="30">
        <v>100.3034</v>
      </c>
      <c r="G35" s="31">
        <v>2.3407859999999999E-2</v>
      </c>
      <c r="H35" s="19">
        <v>7.26</v>
      </c>
    </row>
    <row r="36" spans="1:8" x14ac:dyDescent="0.2">
      <c r="A36" s="27">
        <v>9</v>
      </c>
      <c r="B36" s="28" t="s">
        <v>81</v>
      </c>
      <c r="C36" s="28" t="s">
        <v>82</v>
      </c>
      <c r="D36" s="28" t="s">
        <v>26</v>
      </c>
      <c r="E36" s="29">
        <v>100</v>
      </c>
      <c r="F36" s="30">
        <v>99.552800000000005</v>
      </c>
      <c r="G36" s="31">
        <v>2.323269E-2</v>
      </c>
      <c r="H36" s="19">
        <v>6.7275</v>
      </c>
    </row>
    <row r="37" spans="1:8" x14ac:dyDescent="0.2">
      <c r="A37" s="20"/>
      <c r="B37" s="20"/>
      <c r="C37" s="21" t="s">
        <v>11</v>
      </c>
      <c r="D37" s="20"/>
      <c r="E37" s="20" t="s">
        <v>12</v>
      </c>
      <c r="F37" s="26">
        <v>1254.80305</v>
      </c>
      <c r="G37" s="23">
        <v>0.29283407</v>
      </c>
      <c r="H37" s="19" t="s">
        <v>12</v>
      </c>
    </row>
    <row r="38" spans="1:8" x14ac:dyDescent="0.2">
      <c r="A38" s="20"/>
      <c r="B38" s="20"/>
      <c r="C38" s="24"/>
      <c r="D38" s="20"/>
      <c r="E38" s="20"/>
      <c r="F38" s="25"/>
      <c r="G38" s="25"/>
      <c r="H38" s="19" t="s">
        <v>12</v>
      </c>
    </row>
    <row r="39" spans="1:8" x14ac:dyDescent="0.2">
      <c r="A39" s="20"/>
      <c r="B39" s="20"/>
      <c r="C39" s="21" t="s">
        <v>83</v>
      </c>
      <c r="D39" s="20"/>
      <c r="E39" s="20"/>
      <c r="F39" s="20"/>
      <c r="G39" s="20"/>
      <c r="H39" s="19" t="s">
        <v>12</v>
      </c>
    </row>
    <row r="40" spans="1:8" x14ac:dyDescent="0.2">
      <c r="A40" s="20"/>
      <c r="B40" s="20"/>
      <c r="C40" s="21" t="s">
        <v>11</v>
      </c>
      <c r="D40" s="20"/>
      <c r="E40" s="20" t="s">
        <v>12</v>
      </c>
      <c r="F40" s="22" t="s">
        <v>13</v>
      </c>
      <c r="G40" s="23">
        <v>0</v>
      </c>
      <c r="H40" s="19" t="s">
        <v>12</v>
      </c>
    </row>
    <row r="41" spans="1:8" x14ac:dyDescent="0.2">
      <c r="A41" s="20"/>
      <c r="B41" s="20"/>
      <c r="C41" s="24"/>
      <c r="D41" s="20"/>
      <c r="E41" s="20"/>
      <c r="F41" s="25"/>
      <c r="G41" s="25"/>
      <c r="H41" s="19" t="s">
        <v>12</v>
      </c>
    </row>
    <row r="42" spans="1:8" x14ac:dyDescent="0.2">
      <c r="A42" s="20"/>
      <c r="B42" s="20"/>
      <c r="C42" s="21" t="s">
        <v>84</v>
      </c>
      <c r="D42" s="20"/>
      <c r="E42" s="20"/>
      <c r="F42" s="20"/>
      <c r="G42" s="20"/>
      <c r="H42" s="19" t="s">
        <v>12</v>
      </c>
    </row>
    <row r="43" spans="1:8" x14ac:dyDescent="0.2">
      <c r="A43" s="27">
        <v>1</v>
      </c>
      <c r="B43" s="28" t="s">
        <v>520</v>
      </c>
      <c r="C43" s="28" t="s">
        <v>521</v>
      </c>
      <c r="D43" s="28" t="s">
        <v>87</v>
      </c>
      <c r="E43" s="29">
        <v>1400000</v>
      </c>
      <c r="F43" s="30">
        <v>1436.4056</v>
      </c>
      <c r="G43" s="31">
        <v>0.33521475000000001</v>
      </c>
      <c r="H43" s="19">
        <v>6.8080999999999996</v>
      </c>
    </row>
    <row r="44" spans="1:8" x14ac:dyDescent="0.2">
      <c r="A44" s="27">
        <v>2</v>
      </c>
      <c r="B44" s="28" t="s">
        <v>522</v>
      </c>
      <c r="C44" s="28" t="s">
        <v>523</v>
      </c>
      <c r="D44" s="28" t="s">
        <v>87</v>
      </c>
      <c r="E44" s="29">
        <v>500000</v>
      </c>
      <c r="F44" s="30">
        <v>517.99950000000001</v>
      </c>
      <c r="G44" s="31">
        <v>0.12088582</v>
      </c>
      <c r="H44" s="19">
        <v>6.1833999999999998</v>
      </c>
    </row>
    <row r="45" spans="1:8" x14ac:dyDescent="0.2">
      <c r="A45" s="27">
        <v>3</v>
      </c>
      <c r="B45" s="28" t="s">
        <v>568</v>
      </c>
      <c r="C45" s="28" t="s">
        <v>569</v>
      </c>
      <c r="D45" s="28" t="s">
        <v>87</v>
      </c>
      <c r="E45" s="29">
        <v>500000</v>
      </c>
      <c r="F45" s="30">
        <v>500.34</v>
      </c>
      <c r="G45" s="31">
        <v>0.11676462</v>
      </c>
      <c r="H45" s="19">
        <v>5.7529000000000003</v>
      </c>
    </row>
    <row r="46" spans="1:8" ht="25.5" x14ac:dyDescent="0.2">
      <c r="A46" s="27">
        <v>4</v>
      </c>
      <c r="B46" s="28" t="s">
        <v>524</v>
      </c>
      <c r="C46" s="28" t="s">
        <v>525</v>
      </c>
      <c r="D46" s="28" t="s">
        <v>87</v>
      </c>
      <c r="E46" s="29">
        <v>230000</v>
      </c>
      <c r="F46" s="30">
        <v>232.76184000000001</v>
      </c>
      <c r="G46" s="31">
        <v>5.4319760000000002E-2</v>
      </c>
      <c r="H46" s="19">
        <v>7.3795000000000002</v>
      </c>
    </row>
    <row r="47" spans="1:8" x14ac:dyDescent="0.2">
      <c r="A47" s="27">
        <v>5</v>
      </c>
      <c r="B47" s="28" t="s">
        <v>159</v>
      </c>
      <c r="C47" s="28" t="s">
        <v>160</v>
      </c>
      <c r="D47" s="28" t="s">
        <v>87</v>
      </c>
      <c r="E47" s="29">
        <v>100000</v>
      </c>
      <c r="F47" s="30">
        <v>102.5865</v>
      </c>
      <c r="G47" s="31">
        <v>2.3940670000000001E-2</v>
      </c>
      <c r="H47" s="19">
        <v>6.3502000000000001</v>
      </c>
    </row>
    <row r="48" spans="1:8" x14ac:dyDescent="0.2">
      <c r="A48" s="20"/>
      <c r="B48" s="20"/>
      <c r="C48" s="21" t="s">
        <v>11</v>
      </c>
      <c r="D48" s="20"/>
      <c r="E48" s="20" t="s">
        <v>12</v>
      </c>
      <c r="F48" s="26">
        <v>2790.0934400000001</v>
      </c>
      <c r="G48" s="23">
        <v>0.65112561999999996</v>
      </c>
      <c r="H48" s="19" t="s">
        <v>12</v>
      </c>
    </row>
    <row r="49" spans="1:8" x14ac:dyDescent="0.2">
      <c r="A49" s="20"/>
      <c r="B49" s="20"/>
      <c r="C49" s="24"/>
      <c r="D49" s="20"/>
      <c r="E49" s="20"/>
      <c r="F49" s="25"/>
      <c r="G49" s="25"/>
      <c r="H49" s="19" t="s">
        <v>12</v>
      </c>
    </row>
    <row r="50" spans="1:8" x14ac:dyDescent="0.2">
      <c r="A50" s="20"/>
      <c r="B50" s="20"/>
      <c r="C50" s="21" t="s">
        <v>102</v>
      </c>
      <c r="D50" s="20"/>
      <c r="E50" s="20"/>
      <c r="F50" s="25"/>
      <c r="G50" s="25"/>
      <c r="H50" s="19" t="s">
        <v>12</v>
      </c>
    </row>
    <row r="51" spans="1:8" x14ac:dyDescent="0.2">
      <c r="A51" s="20"/>
      <c r="B51" s="20"/>
      <c r="C51" s="21" t="s">
        <v>11</v>
      </c>
      <c r="D51" s="20"/>
      <c r="E51" s="20" t="s">
        <v>12</v>
      </c>
      <c r="F51" s="22" t="s">
        <v>13</v>
      </c>
      <c r="G51" s="23">
        <v>0</v>
      </c>
      <c r="H51" s="19" t="s">
        <v>12</v>
      </c>
    </row>
    <row r="52" spans="1:8" x14ac:dyDescent="0.2">
      <c r="A52" s="20"/>
      <c r="B52" s="20"/>
      <c r="C52" s="24"/>
      <c r="D52" s="20"/>
      <c r="E52" s="20"/>
      <c r="F52" s="25"/>
      <c r="G52" s="25"/>
      <c r="H52" s="19" t="s">
        <v>12</v>
      </c>
    </row>
    <row r="53" spans="1:8" x14ac:dyDescent="0.2">
      <c r="A53" s="20"/>
      <c r="B53" s="20"/>
      <c r="C53" s="21" t="s">
        <v>103</v>
      </c>
      <c r="D53" s="20"/>
      <c r="E53" s="20"/>
      <c r="F53" s="26">
        <v>4044.8964900000001</v>
      </c>
      <c r="G53" s="23">
        <v>0.94395969000000002</v>
      </c>
      <c r="H53" s="19" t="s">
        <v>12</v>
      </c>
    </row>
    <row r="54" spans="1:8" x14ac:dyDescent="0.2">
      <c r="A54" s="20"/>
      <c r="B54" s="20"/>
      <c r="C54" s="24"/>
      <c r="D54" s="20"/>
      <c r="E54" s="20"/>
      <c r="F54" s="25"/>
      <c r="G54" s="25"/>
      <c r="H54" s="19" t="s">
        <v>12</v>
      </c>
    </row>
    <row r="55" spans="1:8" x14ac:dyDescent="0.2">
      <c r="A55" s="20"/>
      <c r="B55" s="20"/>
      <c r="C55" s="21" t="s">
        <v>104</v>
      </c>
      <c r="D55" s="20"/>
      <c r="E55" s="20"/>
      <c r="F55" s="25"/>
      <c r="G55" s="25"/>
      <c r="H55" s="19" t="s">
        <v>12</v>
      </c>
    </row>
    <row r="56" spans="1:8" x14ac:dyDescent="0.2">
      <c r="A56" s="20"/>
      <c r="B56" s="20"/>
      <c r="C56" s="21" t="s">
        <v>105</v>
      </c>
      <c r="D56" s="20"/>
      <c r="E56" s="20"/>
      <c r="F56" s="25"/>
      <c r="G56" s="25"/>
      <c r="H56" s="19" t="s">
        <v>12</v>
      </c>
    </row>
    <row r="57" spans="1:8" x14ac:dyDescent="0.2">
      <c r="A57" s="20"/>
      <c r="B57" s="20"/>
      <c r="C57" s="21" t="s">
        <v>11</v>
      </c>
      <c r="D57" s="20"/>
      <c r="E57" s="20" t="s">
        <v>12</v>
      </c>
      <c r="F57" s="22" t="s">
        <v>13</v>
      </c>
      <c r="G57" s="23">
        <v>0</v>
      </c>
      <c r="H57" s="19" t="s">
        <v>12</v>
      </c>
    </row>
    <row r="58" spans="1:8" x14ac:dyDescent="0.2">
      <c r="A58" s="20"/>
      <c r="B58" s="20"/>
      <c r="C58" s="24"/>
      <c r="D58" s="20"/>
      <c r="E58" s="20"/>
      <c r="F58" s="25"/>
      <c r="G58" s="25"/>
      <c r="H58" s="19" t="s">
        <v>12</v>
      </c>
    </row>
    <row r="59" spans="1:8" x14ac:dyDescent="0.2">
      <c r="A59" s="20"/>
      <c r="B59" s="20"/>
      <c r="C59" s="21" t="s">
        <v>109</v>
      </c>
      <c r="D59" s="20"/>
      <c r="E59" s="20"/>
      <c r="F59" s="25"/>
      <c r="G59" s="25"/>
      <c r="H59" s="19" t="s">
        <v>12</v>
      </c>
    </row>
    <row r="60" spans="1:8" x14ac:dyDescent="0.2">
      <c r="A60" s="20"/>
      <c r="B60" s="20"/>
      <c r="C60" s="21" t="s">
        <v>11</v>
      </c>
      <c r="D60" s="20"/>
      <c r="E60" s="20" t="s">
        <v>12</v>
      </c>
      <c r="F60" s="22" t="s">
        <v>13</v>
      </c>
      <c r="G60" s="23">
        <v>0</v>
      </c>
      <c r="H60" s="19" t="s">
        <v>12</v>
      </c>
    </row>
    <row r="61" spans="1:8" x14ac:dyDescent="0.2">
      <c r="A61" s="20"/>
      <c r="B61" s="20"/>
      <c r="C61" s="24"/>
      <c r="D61" s="20"/>
      <c r="E61" s="20"/>
      <c r="F61" s="25"/>
      <c r="G61" s="25"/>
      <c r="H61" s="19" t="s">
        <v>12</v>
      </c>
    </row>
    <row r="62" spans="1:8" x14ac:dyDescent="0.2">
      <c r="A62" s="20"/>
      <c r="B62" s="20"/>
      <c r="C62" s="21" t="s">
        <v>110</v>
      </c>
      <c r="D62" s="20"/>
      <c r="E62" s="20"/>
      <c r="F62" s="25"/>
      <c r="G62" s="25"/>
      <c r="H62" s="19" t="s">
        <v>12</v>
      </c>
    </row>
    <row r="63" spans="1:8" x14ac:dyDescent="0.2">
      <c r="A63" s="20"/>
      <c r="B63" s="20"/>
      <c r="C63" s="21" t="s">
        <v>11</v>
      </c>
      <c r="D63" s="20"/>
      <c r="E63" s="20" t="s">
        <v>12</v>
      </c>
      <c r="F63" s="22" t="s">
        <v>13</v>
      </c>
      <c r="G63" s="23">
        <v>0</v>
      </c>
      <c r="H63" s="19" t="s">
        <v>12</v>
      </c>
    </row>
    <row r="64" spans="1:8" x14ac:dyDescent="0.2">
      <c r="A64" s="20"/>
      <c r="B64" s="20"/>
      <c r="C64" s="24"/>
      <c r="D64" s="20"/>
      <c r="E64" s="20"/>
      <c r="F64" s="25"/>
      <c r="G64" s="25"/>
      <c r="H64" s="19" t="s">
        <v>12</v>
      </c>
    </row>
    <row r="65" spans="1:17" x14ac:dyDescent="0.2">
      <c r="A65" s="20"/>
      <c r="B65" s="20"/>
      <c r="C65" s="21" t="s">
        <v>111</v>
      </c>
      <c r="D65" s="20"/>
      <c r="E65" s="20"/>
      <c r="F65" s="25"/>
      <c r="G65" s="25"/>
      <c r="H65" s="19" t="s">
        <v>12</v>
      </c>
    </row>
    <row r="66" spans="1:17" x14ac:dyDescent="0.2">
      <c r="A66" s="27">
        <v>1</v>
      </c>
      <c r="B66" s="28"/>
      <c r="C66" s="28" t="s">
        <v>112</v>
      </c>
      <c r="D66" s="28"/>
      <c r="E66" s="32"/>
      <c r="F66" s="30">
        <v>116.541394</v>
      </c>
      <c r="G66" s="31">
        <v>2.7197329999999999E-2</v>
      </c>
      <c r="H66" s="19">
        <v>5.38</v>
      </c>
    </row>
    <row r="67" spans="1:17" x14ac:dyDescent="0.2">
      <c r="A67" s="20"/>
      <c r="B67" s="20"/>
      <c r="C67" s="21" t="s">
        <v>11</v>
      </c>
      <c r="D67" s="20"/>
      <c r="E67" s="20" t="s">
        <v>12</v>
      </c>
      <c r="F67" s="26">
        <v>116.541394</v>
      </c>
      <c r="G67" s="23">
        <v>2.7197329999999999E-2</v>
      </c>
      <c r="H67" s="19" t="s">
        <v>12</v>
      </c>
    </row>
    <row r="68" spans="1:17" x14ac:dyDescent="0.2">
      <c r="A68" s="20"/>
      <c r="B68" s="20"/>
      <c r="C68" s="24"/>
      <c r="D68" s="20"/>
      <c r="E68" s="20"/>
      <c r="F68" s="25"/>
      <c r="G68" s="25"/>
      <c r="H68" s="19" t="s">
        <v>12</v>
      </c>
    </row>
    <row r="69" spans="1:17" x14ac:dyDescent="0.2">
      <c r="A69" s="20"/>
      <c r="B69" s="20"/>
      <c r="C69" s="21" t="s">
        <v>113</v>
      </c>
      <c r="D69" s="20"/>
      <c r="E69" s="20"/>
      <c r="F69" s="26">
        <v>116.541394</v>
      </c>
      <c r="G69" s="23">
        <v>2.7197329999999999E-2</v>
      </c>
      <c r="H69" s="19" t="s">
        <v>12</v>
      </c>
    </row>
    <row r="70" spans="1:17" x14ac:dyDescent="0.2">
      <c r="A70" s="20"/>
      <c r="B70" s="20"/>
      <c r="C70" s="25"/>
      <c r="D70" s="20"/>
      <c r="E70" s="20"/>
      <c r="F70" s="20"/>
      <c r="G70" s="20"/>
      <c r="H70" s="19" t="s">
        <v>12</v>
      </c>
    </row>
    <row r="71" spans="1:17" x14ac:dyDescent="0.2">
      <c r="A71" s="20"/>
      <c r="B71" s="20"/>
      <c r="C71" s="21" t="s">
        <v>114</v>
      </c>
      <c r="D71" s="20"/>
      <c r="E71" s="20"/>
      <c r="F71" s="20"/>
      <c r="G71" s="20"/>
      <c r="H71" s="19" t="s">
        <v>12</v>
      </c>
    </row>
    <row r="72" spans="1:17" x14ac:dyDescent="0.2">
      <c r="A72" s="20"/>
      <c r="B72" s="20"/>
      <c r="C72" s="21" t="s">
        <v>115</v>
      </c>
      <c r="D72" s="20"/>
      <c r="E72" s="20"/>
      <c r="F72" s="20"/>
      <c r="G72" s="20"/>
      <c r="H72" s="19" t="s">
        <v>12</v>
      </c>
    </row>
    <row r="73" spans="1:17" x14ac:dyDescent="0.2">
      <c r="A73" s="20"/>
      <c r="B73" s="20"/>
      <c r="C73" s="21" t="s">
        <v>11</v>
      </c>
      <c r="D73" s="20"/>
      <c r="E73" s="20" t="s">
        <v>12</v>
      </c>
      <c r="F73" s="22" t="s">
        <v>13</v>
      </c>
      <c r="G73" s="23">
        <v>0</v>
      </c>
      <c r="H73" s="19" t="s">
        <v>12</v>
      </c>
    </row>
    <row r="74" spans="1:17" x14ac:dyDescent="0.2">
      <c r="A74" s="17"/>
      <c r="B74" s="17"/>
      <c r="C74" s="33"/>
      <c r="D74" s="17"/>
      <c r="E74" s="17"/>
      <c r="F74" s="34"/>
      <c r="G74" s="34"/>
      <c r="H74" s="19" t="s">
        <v>12</v>
      </c>
    </row>
    <row r="75" spans="1:17" x14ac:dyDescent="0.2">
      <c r="A75" s="17"/>
      <c r="B75" s="17"/>
      <c r="C75" s="18" t="s">
        <v>645</v>
      </c>
      <c r="D75" s="17"/>
      <c r="E75" s="17"/>
      <c r="F75" s="34"/>
      <c r="G75" s="34"/>
      <c r="H75" s="19"/>
      <c r="K75" s="35"/>
      <c r="L75" s="35"/>
      <c r="M75" s="35"/>
      <c r="N75" s="35"/>
      <c r="O75" s="36"/>
      <c r="P75" s="36"/>
      <c r="Q75" s="36"/>
    </row>
    <row r="76" spans="1:17" x14ac:dyDescent="0.2">
      <c r="A76" s="37">
        <v>1</v>
      </c>
      <c r="B76" s="38" t="s">
        <v>116</v>
      </c>
      <c r="C76" s="38" t="s">
        <v>117</v>
      </c>
      <c r="D76" s="38"/>
      <c r="E76" s="39">
        <v>112.994</v>
      </c>
      <c r="F76" s="40">
        <v>12.803565394</v>
      </c>
      <c r="G76" s="41">
        <v>2.9879799999999999E-3</v>
      </c>
      <c r="H76" s="19"/>
    </row>
    <row r="77" spans="1:17" x14ac:dyDescent="0.2">
      <c r="A77" s="17"/>
      <c r="B77" s="17"/>
      <c r="C77" s="18" t="s">
        <v>11</v>
      </c>
      <c r="D77" s="17"/>
      <c r="E77" s="17" t="s">
        <v>12</v>
      </c>
      <c r="F77" s="42">
        <f>SUM(F76)</f>
        <v>12.803565394</v>
      </c>
      <c r="G77" s="43">
        <f>SUM(G76)</f>
        <v>2.9879799999999999E-3</v>
      </c>
      <c r="H77" s="19"/>
    </row>
    <row r="78" spans="1:17" x14ac:dyDescent="0.2">
      <c r="A78" s="17"/>
      <c r="B78" s="17"/>
      <c r="C78" s="33"/>
      <c r="D78" s="17"/>
      <c r="E78" s="17"/>
      <c r="F78" s="34"/>
      <c r="G78" s="34"/>
      <c r="H78" s="19" t="s">
        <v>12</v>
      </c>
    </row>
    <row r="79" spans="1:17" x14ac:dyDescent="0.2">
      <c r="A79" s="20"/>
      <c r="B79" s="20"/>
      <c r="C79" s="21" t="s">
        <v>118</v>
      </c>
      <c r="D79" s="20"/>
      <c r="E79" s="20"/>
      <c r="F79" s="20"/>
      <c r="G79" s="20"/>
      <c r="H79" s="19" t="s">
        <v>12</v>
      </c>
    </row>
    <row r="80" spans="1:17" x14ac:dyDescent="0.2">
      <c r="A80" s="20"/>
      <c r="B80" s="20"/>
      <c r="C80" s="21" t="s">
        <v>119</v>
      </c>
      <c r="D80" s="20"/>
      <c r="E80" s="20"/>
      <c r="F80" s="20"/>
      <c r="G80" s="20"/>
      <c r="H80" s="19" t="s">
        <v>12</v>
      </c>
    </row>
    <row r="81" spans="1:8" x14ac:dyDescent="0.2">
      <c r="A81" s="20"/>
      <c r="B81" s="20"/>
      <c r="C81" s="21" t="s">
        <v>11</v>
      </c>
      <c r="D81" s="20"/>
      <c r="E81" s="20" t="s">
        <v>12</v>
      </c>
      <c r="F81" s="22" t="s">
        <v>13</v>
      </c>
      <c r="G81" s="23">
        <v>0</v>
      </c>
      <c r="H81" s="19" t="s">
        <v>12</v>
      </c>
    </row>
    <row r="82" spans="1:8" x14ac:dyDescent="0.2">
      <c r="A82" s="20"/>
      <c r="B82" s="20"/>
      <c r="C82" s="24"/>
      <c r="D82" s="20"/>
      <c r="E82" s="20"/>
      <c r="F82" s="25"/>
      <c r="G82" s="25"/>
      <c r="H82" s="19" t="s">
        <v>12</v>
      </c>
    </row>
    <row r="83" spans="1:8" x14ac:dyDescent="0.2">
      <c r="A83" s="20"/>
      <c r="B83" s="20"/>
      <c r="C83" s="21" t="s">
        <v>120</v>
      </c>
      <c r="D83" s="20"/>
      <c r="E83" s="20"/>
      <c r="F83" s="25"/>
      <c r="G83" s="25"/>
      <c r="H83" s="19" t="s">
        <v>12</v>
      </c>
    </row>
    <row r="84" spans="1:8" x14ac:dyDescent="0.2">
      <c r="A84" s="20"/>
      <c r="B84" s="20"/>
      <c r="C84" s="21" t="s">
        <v>11</v>
      </c>
      <c r="D84" s="20"/>
      <c r="E84" s="20" t="s">
        <v>12</v>
      </c>
      <c r="F84" s="22" t="s">
        <v>13</v>
      </c>
      <c r="G84" s="23">
        <v>0</v>
      </c>
      <c r="H84" s="19" t="s">
        <v>12</v>
      </c>
    </row>
    <row r="85" spans="1:8" x14ac:dyDescent="0.2">
      <c r="A85" s="20"/>
      <c r="B85" s="20"/>
      <c r="C85" s="24"/>
      <c r="D85" s="20"/>
      <c r="E85" s="20"/>
      <c r="F85" s="25"/>
      <c r="G85" s="25"/>
      <c r="H85" s="19" t="s">
        <v>12</v>
      </c>
    </row>
    <row r="86" spans="1:8" x14ac:dyDescent="0.2">
      <c r="A86" s="32"/>
      <c r="B86" s="28"/>
      <c r="C86" s="28" t="s">
        <v>121</v>
      </c>
      <c r="D86" s="28"/>
      <c r="E86" s="32"/>
      <c r="F86" s="30">
        <v>110.78960886</v>
      </c>
      <c r="G86" s="31">
        <v>2.5855030000000001E-2</v>
      </c>
      <c r="H86" s="19" t="s">
        <v>12</v>
      </c>
    </row>
    <row r="87" spans="1:8" x14ac:dyDescent="0.2">
      <c r="A87" s="24"/>
      <c r="B87" s="24"/>
      <c r="C87" s="21" t="s">
        <v>122</v>
      </c>
      <c r="D87" s="25"/>
      <c r="E87" s="25"/>
      <c r="F87" s="26">
        <v>4285.0310582539996</v>
      </c>
      <c r="G87" s="44">
        <v>1.00000003</v>
      </c>
      <c r="H87" s="19" t="s">
        <v>12</v>
      </c>
    </row>
    <row r="88" spans="1:8" x14ac:dyDescent="0.2">
      <c r="A88" s="45"/>
      <c r="B88" s="45"/>
      <c r="C88" s="45"/>
      <c r="D88" s="46"/>
      <c r="E88" s="46"/>
      <c r="F88" s="46"/>
      <c r="G88" s="46"/>
    </row>
    <row r="89" spans="1:8" x14ac:dyDescent="0.2">
      <c r="A89" s="47"/>
      <c r="B89" s="155" t="s">
        <v>646</v>
      </c>
      <c r="C89" s="155"/>
      <c r="D89" s="155"/>
      <c r="E89" s="155"/>
      <c r="F89" s="155"/>
      <c r="G89" s="155"/>
      <c r="H89" s="155"/>
    </row>
    <row r="90" spans="1:8" x14ac:dyDescent="0.2">
      <c r="A90" s="47"/>
      <c r="B90" s="155" t="s">
        <v>647</v>
      </c>
      <c r="C90" s="155"/>
      <c r="D90" s="155"/>
      <c r="E90" s="155"/>
      <c r="F90" s="155"/>
      <c r="G90" s="155"/>
      <c r="H90" s="155"/>
    </row>
    <row r="91" spans="1:8" x14ac:dyDescent="0.2">
      <c r="A91" s="47"/>
      <c r="B91" s="155" t="s">
        <v>648</v>
      </c>
      <c r="C91" s="155"/>
      <c r="D91" s="155"/>
      <c r="E91" s="155"/>
      <c r="F91" s="155"/>
      <c r="G91" s="155"/>
      <c r="H91" s="155"/>
    </row>
    <row r="92" spans="1:8" x14ac:dyDescent="0.2">
      <c r="A92" s="47"/>
      <c r="B92" s="47"/>
      <c r="C92" s="47"/>
      <c r="D92" s="49"/>
      <c r="E92" s="49"/>
      <c r="F92" s="49"/>
      <c r="G92" s="49"/>
    </row>
    <row r="93" spans="1:8" x14ac:dyDescent="0.2">
      <c r="A93" s="47"/>
      <c r="B93" s="156" t="s">
        <v>123</v>
      </c>
      <c r="C93" s="157"/>
      <c r="D93" s="158"/>
      <c r="E93" s="50"/>
      <c r="F93" s="49"/>
      <c r="G93" s="49"/>
    </row>
    <row r="94" spans="1:8" ht="27" customHeight="1" x14ac:dyDescent="0.2">
      <c r="A94" s="47"/>
      <c r="B94" s="159" t="s">
        <v>124</v>
      </c>
      <c r="C94" s="160"/>
      <c r="D94" s="18" t="s">
        <v>669</v>
      </c>
      <c r="E94" s="50"/>
      <c r="F94" s="49"/>
      <c r="G94" s="49"/>
    </row>
    <row r="95" spans="1:8" x14ac:dyDescent="0.2">
      <c r="A95" s="47"/>
      <c r="B95" s="159" t="s">
        <v>126</v>
      </c>
      <c r="C95" s="160"/>
      <c r="D95" s="18" t="s">
        <v>125</v>
      </c>
      <c r="E95" s="50"/>
      <c r="F95" s="49"/>
      <c r="G95" s="49"/>
    </row>
    <row r="96" spans="1:8" x14ac:dyDescent="0.2">
      <c r="A96" s="47"/>
      <c r="B96" s="159" t="s">
        <v>127</v>
      </c>
      <c r="C96" s="160"/>
      <c r="D96" s="34" t="s">
        <v>12</v>
      </c>
      <c r="E96" s="50"/>
      <c r="F96" s="49"/>
      <c r="G96" s="49"/>
    </row>
    <row r="97" spans="1:14" x14ac:dyDescent="0.2">
      <c r="A97" s="51"/>
      <c r="B97" s="52" t="s">
        <v>12</v>
      </c>
      <c r="C97" s="52" t="s">
        <v>649</v>
      </c>
      <c r="D97" s="52" t="s">
        <v>128</v>
      </c>
      <c r="E97" s="51"/>
      <c r="F97" s="51"/>
      <c r="G97" s="51"/>
    </row>
    <row r="98" spans="1:14" x14ac:dyDescent="0.2">
      <c r="A98" s="53"/>
      <c r="B98" s="54" t="s">
        <v>129</v>
      </c>
      <c r="C98" s="55">
        <v>45869</v>
      </c>
      <c r="D98" s="55">
        <v>45900</v>
      </c>
      <c r="E98" s="53"/>
      <c r="F98" s="53"/>
      <c r="G98" s="53"/>
    </row>
    <row r="99" spans="1:14" x14ac:dyDescent="0.2">
      <c r="A99" s="53"/>
      <c r="B99" s="28" t="s">
        <v>130</v>
      </c>
      <c r="C99" s="56">
        <v>77.572699999999998</v>
      </c>
      <c r="D99" s="56">
        <v>77.299800000000005</v>
      </c>
      <c r="E99" s="53"/>
      <c r="F99" s="57"/>
      <c r="G99" s="58"/>
    </row>
    <row r="100" spans="1:14" ht="25.5" x14ac:dyDescent="0.2">
      <c r="A100" s="53"/>
      <c r="B100" s="28" t="s">
        <v>767</v>
      </c>
      <c r="C100" s="56">
        <v>27.284600000000001</v>
      </c>
      <c r="D100" s="56">
        <v>27.188600000000001</v>
      </c>
      <c r="E100" s="53"/>
      <c r="F100" s="57"/>
      <c r="G100" s="58"/>
    </row>
    <row r="101" spans="1:14" x14ac:dyDescent="0.2">
      <c r="A101" s="53"/>
      <c r="B101" s="28" t="s">
        <v>131</v>
      </c>
      <c r="C101" s="56">
        <v>69.428100000000001</v>
      </c>
      <c r="D101" s="56">
        <v>69.1404</v>
      </c>
      <c r="E101" s="53"/>
      <c r="F101" s="57"/>
      <c r="G101" s="58"/>
    </row>
    <row r="102" spans="1:14" x14ac:dyDescent="0.2">
      <c r="A102" s="53"/>
      <c r="B102" s="28" t="s">
        <v>771</v>
      </c>
      <c r="C102" s="56">
        <v>13.4049</v>
      </c>
      <c r="D102" s="56">
        <v>13.349399999999999</v>
      </c>
      <c r="E102" s="53"/>
      <c r="F102" s="57"/>
      <c r="G102" s="58"/>
    </row>
    <row r="103" spans="1:14" x14ac:dyDescent="0.2">
      <c r="A103" s="53"/>
      <c r="B103" s="53"/>
      <c r="C103" s="53"/>
      <c r="D103" s="53"/>
      <c r="E103" s="53"/>
      <c r="F103" s="53"/>
      <c r="G103" s="53"/>
    </row>
    <row r="104" spans="1:14" x14ac:dyDescent="0.2">
      <c r="A104" s="53"/>
      <c r="B104" s="162" t="s">
        <v>650</v>
      </c>
      <c r="C104" s="163"/>
      <c r="D104" s="21" t="s">
        <v>125</v>
      </c>
      <c r="E104" s="53"/>
      <c r="F104" s="53"/>
      <c r="G104" s="53"/>
    </row>
    <row r="105" spans="1:14" x14ac:dyDescent="0.2">
      <c r="A105" s="53"/>
      <c r="B105" s="63"/>
      <c r="C105" s="63"/>
      <c r="D105" s="63"/>
      <c r="E105" s="53"/>
      <c r="F105" s="53"/>
      <c r="G105" s="53"/>
    </row>
    <row r="106" spans="1:14" x14ac:dyDescent="0.2">
      <c r="A106" s="51"/>
      <c r="B106" s="159" t="s">
        <v>132</v>
      </c>
      <c r="C106" s="160"/>
      <c r="D106" s="18" t="s">
        <v>125</v>
      </c>
      <c r="E106" s="62"/>
      <c r="F106" s="51"/>
      <c r="G106" s="51"/>
    </row>
    <row r="107" spans="1:14" x14ac:dyDescent="0.2">
      <c r="A107" s="51"/>
      <c r="B107" s="159" t="s">
        <v>133</v>
      </c>
      <c r="C107" s="160"/>
      <c r="D107" s="18" t="s">
        <v>125</v>
      </c>
      <c r="E107" s="62"/>
      <c r="F107" s="51"/>
      <c r="G107" s="51"/>
    </row>
    <row r="108" spans="1:14" x14ac:dyDescent="0.2">
      <c r="A108" s="51"/>
      <c r="B108" s="159" t="s">
        <v>651</v>
      </c>
      <c r="C108" s="160"/>
      <c r="D108" s="18" t="s">
        <v>125</v>
      </c>
      <c r="E108" s="62"/>
      <c r="F108" s="51"/>
      <c r="G108" s="51"/>
    </row>
    <row r="109" spans="1:14" x14ac:dyDescent="0.2">
      <c r="A109" s="63"/>
      <c r="B109" s="63"/>
      <c r="C109" s="63"/>
      <c r="D109" s="63"/>
      <c r="E109" s="63"/>
      <c r="F109" s="63"/>
      <c r="G109" s="63"/>
    </row>
    <row r="110" spans="1:14" s="64" customFormat="1" ht="15" x14ac:dyDescent="0.25">
      <c r="B110" s="224" t="s">
        <v>773</v>
      </c>
      <c r="C110" s="225"/>
      <c r="D110" s="225"/>
      <c r="E110" s="225"/>
      <c r="F110" s="225"/>
      <c r="G110" s="226"/>
      <c r="I110"/>
      <c r="J110" s="93"/>
      <c r="K110" s="93"/>
      <c r="L110" s="93"/>
      <c r="M110" s="93"/>
      <c r="N110"/>
    </row>
    <row r="111" spans="1:14" s="64" customFormat="1" ht="45" customHeight="1" x14ac:dyDescent="0.25">
      <c r="B111" s="94" t="s">
        <v>671</v>
      </c>
      <c r="C111" s="94" t="s">
        <v>672</v>
      </c>
      <c r="D111" s="227" t="s">
        <v>673</v>
      </c>
      <c r="E111" s="228"/>
      <c r="F111" s="223" t="s">
        <v>674</v>
      </c>
      <c r="G111" s="223"/>
      <c r="H111" s="95"/>
      <c r="I111"/>
      <c r="J111" s="93"/>
      <c r="K111" s="93"/>
      <c r="L111" s="93"/>
      <c r="M111" s="93"/>
      <c r="N111"/>
    </row>
    <row r="112" spans="1:14" s="64" customFormat="1" ht="25.5" x14ac:dyDescent="0.25">
      <c r="B112" s="96" t="s">
        <v>745</v>
      </c>
      <c r="C112" s="97" t="s">
        <v>746</v>
      </c>
      <c r="D112" s="229">
        <v>0</v>
      </c>
      <c r="E112" s="230"/>
      <c r="F112" s="229">
        <v>0</v>
      </c>
      <c r="G112" s="230"/>
      <c r="H112" s="98"/>
      <c r="I112"/>
      <c r="J112" s="93"/>
      <c r="K112" s="93"/>
      <c r="L112" s="93"/>
      <c r="M112" s="93"/>
      <c r="N112"/>
    </row>
    <row r="113" spans="2:14" s="64" customFormat="1" ht="15" x14ac:dyDescent="0.25">
      <c r="B113" s="220" t="s">
        <v>747</v>
      </c>
      <c r="C113" s="221"/>
      <c r="D113" s="221"/>
      <c r="E113" s="221"/>
      <c r="F113" s="221"/>
      <c r="G113" s="222"/>
      <c r="H113" s="98"/>
      <c r="I113"/>
      <c r="J113" s="99"/>
      <c r="K113" s="99"/>
      <c r="L113" s="99"/>
      <c r="M113" s="93"/>
      <c r="N113"/>
    </row>
    <row r="114" spans="2:14" s="64" customFormat="1" ht="15" x14ac:dyDescent="0.25">
      <c r="B114" s="223" t="s">
        <v>671</v>
      </c>
      <c r="C114" s="223" t="s">
        <v>672</v>
      </c>
      <c r="D114" s="220" t="s">
        <v>714</v>
      </c>
      <c r="E114" s="221"/>
      <c r="F114" s="222"/>
      <c r="G114" s="96"/>
      <c r="H114" s="98"/>
      <c r="I114"/>
      <c r="J114" s="99"/>
      <c r="K114" s="99"/>
      <c r="L114" s="99"/>
      <c r="M114" s="93"/>
      <c r="N114"/>
    </row>
    <row r="115" spans="2:14" s="64" customFormat="1" ht="63.75" x14ac:dyDescent="0.25">
      <c r="B115" s="223"/>
      <c r="C115" s="223"/>
      <c r="D115" s="100" t="s">
        <v>718</v>
      </c>
      <c r="E115" s="100" t="s">
        <v>748</v>
      </c>
      <c r="F115" s="100" t="s">
        <v>749</v>
      </c>
      <c r="G115" s="100" t="s">
        <v>776</v>
      </c>
      <c r="H115" s="101"/>
      <c r="I115"/>
      <c r="J115" s="99"/>
      <c r="K115" s="99"/>
      <c r="L115" s="99"/>
      <c r="M115" s="93"/>
      <c r="N115"/>
    </row>
    <row r="116" spans="2:14" s="64" customFormat="1" ht="25.5" x14ac:dyDescent="0.2">
      <c r="B116" s="102" t="s">
        <v>745</v>
      </c>
      <c r="C116" s="97" t="s">
        <v>746</v>
      </c>
      <c r="D116" s="103">
        <v>200</v>
      </c>
      <c r="E116" s="103">
        <v>6.8852450999999997</v>
      </c>
      <c r="F116" s="103">
        <v>206.88524509999999</v>
      </c>
      <c r="G116" s="104">
        <f>F116/F87</f>
        <v>4.8280920788541147E-2</v>
      </c>
      <c r="H116" s="105"/>
      <c r="I116"/>
      <c r="J116"/>
      <c r="K116"/>
      <c r="L116"/>
      <c r="M116"/>
      <c r="N116"/>
    </row>
    <row r="117" spans="2:14" s="64" customFormat="1" ht="33" customHeight="1" x14ac:dyDescent="0.2">
      <c r="B117" s="217" t="s">
        <v>750</v>
      </c>
      <c r="C117" s="218"/>
      <c r="D117" s="218"/>
      <c r="E117" s="218"/>
      <c r="F117" s="218"/>
      <c r="G117" s="219"/>
      <c r="H117" s="106"/>
      <c r="I117"/>
      <c r="J117"/>
      <c r="K117"/>
      <c r="L117"/>
      <c r="M117"/>
      <c r="N117"/>
    </row>
    <row r="118" spans="2:14" s="64" customFormat="1" x14ac:dyDescent="0.2">
      <c r="H118" s="106"/>
      <c r="I118"/>
      <c r="J118"/>
      <c r="K118"/>
      <c r="L118"/>
      <c r="M118"/>
      <c r="N118"/>
    </row>
    <row r="119" spans="2:14" s="64" customFormat="1" x14ac:dyDescent="0.2">
      <c r="B119" s="164" t="s">
        <v>652</v>
      </c>
      <c r="C119" s="165"/>
      <c r="D119" s="166"/>
      <c r="I119"/>
      <c r="J119"/>
      <c r="K119"/>
      <c r="L119"/>
      <c r="M119"/>
      <c r="N119"/>
    </row>
    <row r="120" spans="2:14" s="64" customFormat="1" ht="51" x14ac:dyDescent="0.2">
      <c r="B120" s="161" t="s">
        <v>653</v>
      </c>
      <c r="C120" s="161"/>
      <c r="D120" s="65" t="s">
        <v>567</v>
      </c>
      <c r="I120"/>
      <c r="J120"/>
      <c r="K120"/>
      <c r="L120"/>
      <c r="M120"/>
      <c r="N120"/>
    </row>
    <row r="121" spans="2:14" s="64" customFormat="1" x14ac:dyDescent="0.2">
      <c r="B121" s="152" t="s">
        <v>654</v>
      </c>
      <c r="C121" s="152"/>
      <c r="D121" s="66"/>
      <c r="I121"/>
      <c r="J121"/>
      <c r="K121"/>
      <c r="L121"/>
      <c r="M121"/>
      <c r="N121"/>
    </row>
    <row r="122" spans="2:14" s="64" customFormat="1" x14ac:dyDescent="0.2">
      <c r="B122" s="152"/>
      <c r="C122" s="152"/>
      <c r="D122" s="67"/>
      <c r="I122"/>
      <c r="J122"/>
      <c r="K122"/>
      <c r="L122"/>
      <c r="M122"/>
      <c r="N122"/>
    </row>
    <row r="123" spans="2:14" s="64" customFormat="1" x14ac:dyDescent="0.2">
      <c r="B123" s="152" t="s">
        <v>655</v>
      </c>
      <c r="C123" s="152"/>
      <c r="D123" s="68">
        <v>6.6789726146150707</v>
      </c>
      <c r="I123"/>
      <c r="J123"/>
      <c r="K123"/>
      <c r="L123"/>
      <c r="M123"/>
      <c r="N123"/>
    </row>
    <row r="124" spans="2:14" s="64" customFormat="1" x14ac:dyDescent="0.2">
      <c r="B124" s="152"/>
      <c r="C124" s="152"/>
      <c r="D124" s="67"/>
      <c r="I124"/>
      <c r="J124"/>
      <c r="K124"/>
      <c r="L124"/>
      <c r="M124"/>
      <c r="N124"/>
    </row>
    <row r="125" spans="2:14" s="64" customFormat="1" x14ac:dyDescent="0.2">
      <c r="B125" s="152" t="s">
        <v>656</v>
      </c>
      <c r="C125" s="152"/>
      <c r="D125" s="68">
        <v>3.6330525572317183</v>
      </c>
      <c r="I125"/>
      <c r="J125"/>
      <c r="K125"/>
      <c r="L125"/>
      <c r="M125"/>
      <c r="N125"/>
    </row>
    <row r="126" spans="2:14" s="64" customFormat="1" x14ac:dyDescent="0.2">
      <c r="B126" s="152" t="s">
        <v>657</v>
      </c>
      <c r="C126" s="152"/>
      <c r="D126" s="68">
        <v>4.60443579713428</v>
      </c>
      <c r="I126"/>
      <c r="J126"/>
      <c r="K126"/>
      <c r="L126"/>
      <c r="M126"/>
      <c r="N126"/>
    </row>
    <row r="127" spans="2:14" s="64" customFormat="1" x14ac:dyDescent="0.2">
      <c r="B127" s="152"/>
      <c r="C127" s="152"/>
      <c r="D127" s="67"/>
      <c r="I127"/>
      <c r="J127"/>
      <c r="K127"/>
      <c r="L127"/>
      <c r="M127"/>
      <c r="N127"/>
    </row>
    <row r="128" spans="2:14" s="64" customFormat="1" x14ac:dyDescent="0.2">
      <c r="B128" s="152" t="s">
        <v>658</v>
      </c>
      <c r="C128" s="152"/>
      <c r="D128" s="69" t="s">
        <v>772</v>
      </c>
      <c r="I128"/>
      <c r="J128" s="35"/>
      <c r="K128" s="35"/>
      <c r="L128" s="35"/>
      <c r="M128" s="35"/>
      <c r="N128" s="70"/>
    </row>
    <row r="129" spans="2:16" s="64" customFormat="1" x14ac:dyDescent="0.2">
      <c r="B129" s="150" t="s">
        <v>659</v>
      </c>
      <c r="C129" s="153"/>
      <c r="D129" s="151"/>
      <c r="I129"/>
      <c r="J129"/>
      <c r="K129"/>
      <c r="L129"/>
      <c r="M129"/>
      <c r="N129"/>
      <c r="O129"/>
      <c r="P129"/>
    </row>
    <row r="131" spans="2:16" x14ac:dyDescent="0.2">
      <c r="B131" s="72" t="s">
        <v>660</v>
      </c>
    </row>
    <row r="132" spans="2:16" ht="153.75" customHeight="1" x14ac:dyDescent="0.2"/>
    <row r="135" spans="2:16" x14ac:dyDescent="0.2">
      <c r="B135" s="72" t="s">
        <v>661</v>
      </c>
      <c r="C135" s="73"/>
      <c r="D135" s="72"/>
    </row>
    <row r="136" spans="2:16" x14ac:dyDescent="0.2">
      <c r="B136" s="72" t="s">
        <v>751</v>
      </c>
      <c r="D136" s="72"/>
    </row>
    <row r="137" spans="2:16" ht="165" customHeight="1" x14ac:dyDescent="0.2"/>
  </sheetData>
  <mergeCells count="35">
    <mergeCell ref="B91:H91"/>
    <mergeCell ref="B93:D93"/>
    <mergeCell ref="B94:C94"/>
    <mergeCell ref="B95:C95"/>
    <mergeCell ref="B106:C106"/>
    <mergeCell ref="B104:C104"/>
    <mergeCell ref="B96:C96"/>
    <mergeCell ref="A1:H1"/>
    <mergeCell ref="A2:H2"/>
    <mergeCell ref="A3:H3"/>
    <mergeCell ref="B89:H89"/>
    <mergeCell ref="B90:H90"/>
    <mergeCell ref="B108:C108"/>
    <mergeCell ref="B107:C107"/>
    <mergeCell ref="B117:G117"/>
    <mergeCell ref="B119:D119"/>
    <mergeCell ref="B120:C120"/>
    <mergeCell ref="B113:G113"/>
    <mergeCell ref="B114:B115"/>
    <mergeCell ref="C114:C115"/>
    <mergeCell ref="D114:F114"/>
    <mergeCell ref="B110:G110"/>
    <mergeCell ref="D111:E111"/>
    <mergeCell ref="F111:G111"/>
    <mergeCell ref="D112:E112"/>
    <mergeCell ref="F112:G112"/>
    <mergeCell ref="B121:C121"/>
    <mergeCell ref="B122:C122"/>
    <mergeCell ref="B128:C128"/>
    <mergeCell ref="B129:D129"/>
    <mergeCell ref="B123:C123"/>
    <mergeCell ref="B124:C124"/>
    <mergeCell ref="B125:C125"/>
    <mergeCell ref="B126:C126"/>
    <mergeCell ref="B127:C127"/>
  </mergeCells>
  <hyperlinks>
    <hyperlink ref="I1" location="Index!B2" display="Index" xr:uid="{FE295623-5A66-4E45-8879-083DE4BF9FF5}"/>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Public"&amp;1#_x000D_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2025-09-01T11:10:24Z</dcterms:created>
  <dcterms:modified xsi:type="dcterms:W3CDTF">2025-09-09T10:31:29Z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8e773d-34bc-405c-8fc1-b30a01fb446e_Enabled">
    <vt:lpwstr>true</vt:lpwstr>
  </property>
  <property fmtid="{D5CDD505-2E9C-101B-9397-08002B2CF9AE}" pid="3" name="MSIP_Label_048e773d-34bc-405c-8fc1-b30a01fb446e_SetDate">
    <vt:lpwstr>2025-09-08T11:17:39Z</vt:lpwstr>
  </property>
  <property fmtid="{D5CDD505-2E9C-101B-9397-08002B2CF9AE}" pid="4" name="MSIP_Label_048e773d-34bc-405c-8fc1-b30a01fb446e_Method">
    <vt:lpwstr>Privileged</vt:lpwstr>
  </property>
  <property fmtid="{D5CDD505-2E9C-101B-9397-08002B2CF9AE}" pid="5" name="MSIP_Label_048e773d-34bc-405c-8fc1-b30a01fb446e_Name">
    <vt:lpwstr>Public</vt:lpwstr>
  </property>
  <property fmtid="{D5CDD505-2E9C-101B-9397-08002B2CF9AE}" pid="6" name="MSIP_Label_048e773d-34bc-405c-8fc1-b30a01fb446e_SiteId">
    <vt:lpwstr>b8d87d45-aff7-4067-8708-1c35bbaab723</vt:lpwstr>
  </property>
  <property fmtid="{D5CDD505-2E9C-101B-9397-08002B2CF9AE}" pid="7" name="MSIP_Label_048e773d-34bc-405c-8fc1-b30a01fb446e_ActionId">
    <vt:lpwstr>7128c516-68f8-4105-9326-7063490258ce</vt:lpwstr>
  </property>
  <property fmtid="{D5CDD505-2E9C-101B-9397-08002B2CF9AE}" pid="8" name="MSIP_Label_048e773d-34bc-405c-8fc1-b30a01fb446e_ContentBits">
    <vt:lpwstr>1</vt:lpwstr>
  </property>
  <property fmtid="{D5CDD505-2E9C-101B-9397-08002B2CF9AE}" pid="9" name="MSIP_Label_048e773d-34bc-405c-8fc1-b30a01fb446e_Tag">
    <vt:lpwstr>10, 0, 1, 1</vt:lpwstr>
  </property>
</Properties>
</file>